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A1-D1.1 - Soupis prací..." sheetId="2" r:id="rId2"/>
    <sheet name="01-A1-D1.2 - Soupis prací..." sheetId="3" r:id="rId3"/>
    <sheet name="01-A1-D.2.1 - Soupis prac..." sheetId="4" r:id="rId4"/>
    <sheet name="01-A1-D.2.2 - Soupis prac..." sheetId="5" r:id="rId5"/>
    <sheet name="01-A1-D.3 - D.3-Soupis pr..." sheetId="6" r:id="rId6"/>
    <sheet name="D.4.1.2 - Soupis prací ZT..." sheetId="7" r:id="rId7"/>
    <sheet name="D.4.2.2. - Soupis prací Ú..." sheetId="8" r:id="rId8"/>
    <sheet name="D.4.2.2.2 - Soupis prací ..." sheetId="9" r:id="rId9"/>
    <sheet name="D.4.3. - Soupis prací MaR..." sheetId="10" r:id="rId10"/>
    <sheet name="D.4.4. - Soupis prací Ele..." sheetId="11" r:id="rId11"/>
    <sheet name="D.4.5. - Soupis prací Ele..." sheetId="12" r:id="rId12"/>
    <sheet name="01-A1-D.5 - D.5-Soupis pr..." sheetId="13" r:id="rId13"/>
    <sheet name="01-C - S0 01 C-Soupis pra..." sheetId="14" r:id="rId14"/>
    <sheet name="01-D - S0 01 D-Soupis pra..." sheetId="15" r:id="rId15"/>
    <sheet name="01-F - S0 01 F-Odvodnění-..." sheetId="16" r:id="rId16"/>
    <sheet name="01-G - S0 01-G-Zásobování..." sheetId="17" r:id="rId17"/>
    <sheet name="01-CH -  S0 01 CH- Soupis..." sheetId="18" r:id="rId18"/>
    <sheet name="02 - Soupis prací VON-UZN..." sheetId="19" r:id="rId19"/>
    <sheet name="Pokyny pro vyplnění" sheetId="20" r:id="rId20"/>
  </sheets>
  <definedNames>
    <definedName name="_xlnm.Print_Area" localSheetId="0">'Rekapitulace stavby'!$D$4:$AO$33,'Rekapitulace stavby'!$C$39:$AQ$72</definedName>
    <definedName name="_xlnm._FilterDatabase" localSheetId="1" hidden="1">'01-A1-D1.1 - Soupis prací...'!$C$100:$K$837</definedName>
    <definedName name="_xlnm.Print_Area" localSheetId="1">'01-A1-D1.1 - Soupis prací...'!$C$4:$J$38,'01-A1-D1.1 - Soupis prací...'!$C$44:$J$80,'01-A1-D1.1 - Soupis prací...'!$C$86:$K$837</definedName>
    <definedName name="_xlnm._FilterDatabase" localSheetId="2" hidden="1">'01-A1-D1.2 - Soupis prací...'!$C$103:$K$914</definedName>
    <definedName name="_xlnm.Print_Area" localSheetId="2">'01-A1-D1.2 - Soupis prací...'!$C$4:$J$38,'01-A1-D1.2 - Soupis prací...'!$C$44:$J$83,'01-A1-D1.2 - Soupis prací...'!$C$89:$K$914</definedName>
    <definedName name="_xlnm._FilterDatabase" localSheetId="3" hidden="1">'01-A1-D.2.1 - Soupis prac...'!$C$88:$K$176</definedName>
    <definedName name="_xlnm.Print_Area" localSheetId="3">'01-A1-D.2.1 - Soupis prac...'!$C$4:$J$38,'01-A1-D.2.1 - Soupis prac...'!$C$44:$J$68,'01-A1-D.2.1 - Soupis prac...'!$C$74:$K$176</definedName>
    <definedName name="_xlnm._FilterDatabase" localSheetId="4" hidden="1">'01-A1-D.2.2 - Soupis prac...'!$C$87:$K$154</definedName>
    <definedName name="_xlnm.Print_Area" localSheetId="4">'01-A1-D.2.2 - Soupis prac...'!$C$4:$J$38,'01-A1-D.2.2 - Soupis prac...'!$C$44:$J$67,'01-A1-D.2.2 - Soupis prac...'!$C$73:$K$154</definedName>
    <definedName name="_xlnm._FilterDatabase" localSheetId="5" hidden="1">'01-A1-D.3 - D.3-Soupis pr...'!$C$81:$K$84</definedName>
    <definedName name="_xlnm.Print_Area" localSheetId="5">'01-A1-D.3 - D.3-Soupis pr...'!$C$4:$J$38,'01-A1-D.3 - D.3-Soupis pr...'!$C$44:$J$61,'01-A1-D.3 - D.3-Soupis pr...'!$C$67:$K$84</definedName>
    <definedName name="_xlnm._FilterDatabase" localSheetId="6" hidden="1">'D.4.1.2 - Soupis prací ZT...'!$C$98:$K$399</definedName>
    <definedName name="_xlnm.Print_Area" localSheetId="6">'D.4.1.2 - Soupis prací ZT...'!$C$4:$J$40,'D.4.1.2 - Soupis prací ZT...'!$C$46:$J$76,'D.4.1.2 - Soupis prací ZT...'!$C$82:$K$399</definedName>
    <definedName name="_xlnm._FilterDatabase" localSheetId="7" hidden="1">'D.4.2.2. - Soupis prací Ú...'!$C$94:$K$204</definedName>
    <definedName name="_xlnm.Print_Area" localSheetId="7">'D.4.2.2. - Soupis prací Ú...'!$C$4:$J$40,'D.4.2.2. - Soupis prací Ú...'!$C$46:$J$72,'D.4.2.2. - Soupis prací Ú...'!$C$78:$K$204</definedName>
    <definedName name="_xlnm._FilterDatabase" localSheetId="8" hidden="1">'D.4.2.2.2 - Soupis prací ...'!$C$158:$K$346</definedName>
    <definedName name="_xlnm.Print_Area" localSheetId="8">'D.4.2.2.2 - Soupis prací ...'!$C$4:$J$40,'D.4.2.2.2 - Soupis prací ...'!$C$46:$J$136,'D.4.2.2.2 - Soupis prací ...'!$C$142:$K$346</definedName>
    <definedName name="_xlnm._FilterDatabase" localSheetId="9" hidden="1">'D.4.3. - Soupis prací MaR...'!$C$99:$K$196</definedName>
    <definedName name="_xlnm.Print_Area" localSheetId="9">'D.4.3. - Soupis prací MaR...'!$C$4:$J$40,'D.4.3. - Soupis prací MaR...'!$C$46:$J$77,'D.4.3. - Soupis prací MaR...'!$C$83:$K$196</definedName>
    <definedName name="_xlnm._FilterDatabase" localSheetId="10" hidden="1">'D.4.4. - Soupis prací Ele...'!$C$112:$K$298</definedName>
    <definedName name="_xlnm.Print_Area" localSheetId="10">'D.4.4. - Soupis prací Ele...'!$C$4:$J$40,'D.4.4. - Soupis prací Ele...'!$C$46:$J$90,'D.4.4. - Soupis prací Ele...'!$C$96:$K$298</definedName>
    <definedName name="_xlnm._FilterDatabase" localSheetId="11" hidden="1">'D.4.5. - Soupis prací Ele...'!$C$101:$K$283</definedName>
    <definedName name="_xlnm.Print_Area" localSheetId="11">'D.4.5. - Soupis prací Ele...'!$C$4:$J$40,'D.4.5. - Soupis prací Ele...'!$C$46:$J$79,'D.4.5. - Soupis prací Ele...'!$C$85:$K$283</definedName>
    <definedName name="_xlnm._FilterDatabase" localSheetId="12" hidden="1">'01-A1-D.5 - D.5-Soupis pr...'!$C$83:$K$87</definedName>
    <definedName name="_xlnm.Print_Area" localSheetId="12">'01-A1-D.5 - D.5-Soupis pr...'!$C$4:$J$38,'01-A1-D.5 - D.5-Soupis pr...'!$C$44:$J$63,'01-A1-D.5 - D.5-Soupis pr...'!$C$69:$K$87</definedName>
    <definedName name="_xlnm._FilterDatabase" localSheetId="13" hidden="1">'01-C - S0 01 C-Soupis pra...'!$C$83:$K$276</definedName>
    <definedName name="_xlnm.Print_Area" localSheetId="13">'01-C - S0 01 C-Soupis pra...'!$C$4:$J$36,'01-C - S0 01 C-Soupis pra...'!$C$42:$J$65,'01-C - S0 01 C-Soupis pra...'!$C$71:$K$276</definedName>
    <definedName name="_xlnm._FilterDatabase" localSheetId="14" hidden="1">'01-D - S0 01 D-Soupis pra...'!$C$86:$K$309</definedName>
    <definedName name="_xlnm.Print_Area" localSheetId="14">'01-D - S0 01 D-Soupis pra...'!$C$4:$J$36,'01-D - S0 01 D-Soupis pra...'!$C$42:$J$68,'01-D - S0 01 D-Soupis pra...'!$C$74:$K$309</definedName>
    <definedName name="_xlnm._FilterDatabase" localSheetId="15" hidden="1">'01-F - S0 01 F-Odvodnění-...'!$C$86:$K$320</definedName>
    <definedName name="_xlnm.Print_Area" localSheetId="15">'01-F - S0 01 F-Odvodnění-...'!$C$4:$J$36,'01-F - S0 01 F-Odvodnění-...'!$C$42:$J$68,'01-F - S0 01 F-Odvodnění-...'!$C$74:$K$320</definedName>
    <definedName name="_xlnm._FilterDatabase" localSheetId="16" hidden="1">'01-G - S0 01-G-Zásobování...'!$C$85:$K$218</definedName>
    <definedName name="_xlnm.Print_Area" localSheetId="16">'01-G - S0 01-G-Zásobování...'!$C$4:$J$36,'01-G - S0 01-G-Zásobování...'!$C$42:$J$67,'01-G - S0 01-G-Zásobování...'!$C$73:$K$218</definedName>
    <definedName name="_xlnm._FilterDatabase" localSheetId="17" hidden="1">'01-CH -  S0 01 CH- Soupis...'!$C$85:$K$245</definedName>
    <definedName name="_xlnm.Print_Area" localSheetId="17">'01-CH -  S0 01 CH- Soupis...'!$C$4:$J$36,'01-CH -  S0 01 CH- Soupis...'!$C$42:$J$67,'01-CH -  S0 01 CH- Soupis...'!$C$73:$K$245</definedName>
    <definedName name="_xlnm._FilterDatabase" localSheetId="18" hidden="1">'02 - Soupis prací VON-UZN...'!$C$81:$K$99</definedName>
    <definedName name="_xlnm.Print_Area" localSheetId="18">'02 - Soupis prací VON-UZN...'!$C$4:$J$36,'02 - Soupis prací VON-UZN...'!$C$42:$J$63,'02 - Soupis prací VON-UZN...'!$C$69:$K$99</definedName>
    <definedName name="_xlnm.Print_Area" localSheetId="19">'Pokyny pro vyplnění'!$B$2:$K$69,'Pokyny pro vyplnění'!$B$72:$K$116,'Pokyny pro vyplnění'!$B$119:$K$188,'Pokyny pro vyplnění'!$B$196:$K$216</definedName>
    <definedName name="_xlnm.Print_Titles" localSheetId="0">'Rekapitulace stavby'!$49:$49</definedName>
    <definedName name="_xlnm.Print_Titles" localSheetId="1">'01-A1-D1.1 - Soupis prací...'!$100:$100</definedName>
    <definedName name="_xlnm.Print_Titles" localSheetId="2">'01-A1-D1.2 - Soupis prací...'!$103:$103</definedName>
    <definedName name="_xlnm.Print_Titles" localSheetId="3">'01-A1-D.2.1 - Soupis prac...'!$88:$88</definedName>
    <definedName name="_xlnm.Print_Titles" localSheetId="4">'01-A1-D.2.2 - Soupis prac...'!$87:$87</definedName>
    <definedName name="_xlnm.Print_Titles" localSheetId="5">'01-A1-D.3 - D.3-Soupis pr...'!$81:$81</definedName>
    <definedName name="_xlnm.Print_Titles" localSheetId="6">'D.4.1.2 - Soupis prací ZT...'!$98:$98</definedName>
    <definedName name="_xlnm.Print_Titles" localSheetId="7">'D.4.2.2. - Soupis prací Ú...'!$94:$94</definedName>
    <definedName name="_xlnm.Print_Titles" localSheetId="8">'D.4.2.2.2 - Soupis prací ...'!$158:$158</definedName>
    <definedName name="_xlnm.Print_Titles" localSheetId="9">'D.4.3. - Soupis prací MaR...'!$99:$99</definedName>
    <definedName name="_xlnm.Print_Titles" localSheetId="10">'D.4.4. - Soupis prací Ele...'!$112:$112</definedName>
    <definedName name="_xlnm.Print_Titles" localSheetId="11">'D.4.5. - Soupis prací Ele...'!$101:$101</definedName>
    <definedName name="_xlnm.Print_Titles" localSheetId="12">'01-A1-D.5 - D.5-Soupis pr...'!$83:$83</definedName>
    <definedName name="_xlnm.Print_Titles" localSheetId="13">'01-C - S0 01 C-Soupis pra...'!$83:$83</definedName>
    <definedName name="_xlnm.Print_Titles" localSheetId="14">'01-D - S0 01 D-Soupis pra...'!$86:$86</definedName>
    <definedName name="_xlnm.Print_Titles" localSheetId="15">'01-F - S0 01 F-Odvodnění-...'!$86:$86</definedName>
    <definedName name="_xlnm.Print_Titles" localSheetId="16">'01-G - S0 01-G-Zásobování...'!$85:$85</definedName>
    <definedName name="_xlnm.Print_Titles" localSheetId="17">'01-CH -  S0 01 CH- Soupis...'!$85:$85</definedName>
    <definedName name="_xlnm.Print_Titles" localSheetId="18">'02 - Soupis prací VON-UZN...'!$81:$81</definedName>
  </definedNames>
  <calcPr fullCalcOnLoad="1"/>
</workbook>
</file>

<file path=xl/sharedStrings.xml><?xml version="1.0" encoding="utf-8"?>
<sst xmlns="http://schemas.openxmlformats.org/spreadsheetml/2006/main" count="42250" uniqueCount="5851">
  <si>
    <t>Export VZ</t>
  </si>
  <si>
    <t>List obsahuje:</t>
  </si>
  <si>
    <t>1) Rekapitulace stavby</t>
  </si>
  <si>
    <t>2) Rekapitulace objektů stavby a soupisů prací</t>
  </si>
  <si>
    <t>3.0</t>
  </si>
  <si>
    <t>ZAMOK</t>
  </si>
  <si>
    <t>False</t>
  </si>
  <si>
    <t>{fa85170e-89fa-4701-a51f-8ca8b6a2091a}</t>
  </si>
  <si>
    <t>0,01</t>
  </si>
  <si>
    <t>21</t>
  </si>
  <si>
    <t>15</t>
  </si>
  <si>
    <t>REKAPITULACE STAVBY</t>
  </si>
  <si>
    <t>v ---  níže se nacházejí doplnkové a pomocné údaje k sestavám  --- v</t>
  </si>
  <si>
    <t>Návod na vyplnění</t>
  </si>
  <si>
    <t>0,001</t>
  </si>
  <si>
    <t>Kód:</t>
  </si>
  <si>
    <t>09051623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</si>
  <si>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</si>
  <si>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</si>
  <si>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Areál TJ Lokomotiva Cheb-I.etapa-Fáze I.B-Rekonstrukce haly s přístavbou šaten-Uznatelné výdaje</t>
  </si>
  <si>
    <t>0,1</t>
  </si>
  <si>
    <t>KSO:</t>
  </si>
  <si>
    <t>801 59 16</t>
  </si>
  <si>
    <t>CC-CZ:</t>
  </si>
  <si>
    <t>12656</t>
  </si>
  <si>
    <t>1</t>
  </si>
  <si>
    <t>Místo:</t>
  </si>
  <si>
    <t>Cheb</t>
  </si>
  <si>
    <t>Datum:</t>
  </si>
  <si>
    <t>25. 1. 2018</t>
  </si>
  <si>
    <t>10</t>
  </si>
  <si>
    <t>CZ-CPV:</t>
  </si>
  <si>
    <t>45100000-8</t>
  </si>
  <si>
    <t>CZ-CPA:</t>
  </si>
  <si>
    <t>41.00.40</t>
  </si>
  <si>
    <t>100</t>
  </si>
  <si>
    <t>Zadavatel:</t>
  </si>
  <si>
    <t>IČ:</t>
  </si>
  <si>
    <t/>
  </si>
  <si>
    <t>Město Cheb, Nám. Krále Jiřího z Poděbrad 1/14 Cheb</t>
  </si>
  <si>
    <t>DIČ:</t>
  </si>
  <si>
    <t>Uchazeč:</t>
  </si>
  <si>
    <t>Vyplň údaj</t>
  </si>
  <si>
    <t>Projektant:</t>
  </si>
  <si>
    <t>Ing. J. Šedivec-Staving Ateliér, Školní 27, Plzeň</t>
  </si>
  <si>
    <t>True</t>
  </si>
  <si>
    <t>Poznámka:</t>
  </si>
  <si>
    <t xml:space="preserve">Pokud jsou v zadávací dokumentaci odkazy na výrobky a zařízení, jedná se pouze o vymezení a definování technických, konstrukčních a kvalitativních standardů požadovaných projektem. Zadavatel připouští obdobné výrobky při zachování základních funkčních a normových parametrů. Uchazeč je oprávněn nabídnout výrobky a obdobná zařízení stejných nebo lepších parametrů. Použití těchto obdobných výrobků je podmíněno odsouhlasením zadavatelem stavby a zpracovatelem projektu jednotlivých objektů této PD. V případě obdobných výrobků a zařízení je nutno doložit jejich technické listy. Soupis prací je sestaven za využití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jsou individuálně kalkulované položky a nepochází z Cenové soustavy ÚRS.
Uchazeč o VZ je povinen si prověřit soulad mezi projektovou dokumentací a výkazy výměr. Na pozdější reklamaci v případě úspěšného získání zakázky, nebude na případný  nesoulad mezi  PD a VV , brán zřetel.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</si>
  <si>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</si>
  <si>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</si>
  <si>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</si>
  <si>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</si>
  <si>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</si>
  <si>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</si>
  <si>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</si>
  <si>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</si>
  <si>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</si>
  <si>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</si>
  <si>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</si>
  <si>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</si>
  <si>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</si>
  <si>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</si>
  <si>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</si>
  <si>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</si>
  <si>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</si>
  <si>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</si>
  <si>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</si>
  <si>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</si>
  <si>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</si>
  <si>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</si>
  <si>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</si>
  <si>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</si>
  <si>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</si>
  <si>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</si>
  <si>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</si>
  <si>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</si>
  <si>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</si>
  <si>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</si>
  <si>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</si>
  <si>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</si>
  <si>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</si>
  <si>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</si>
  <si>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</si>
  <si>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</si>
  <si>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</si>
  <si>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</si>
  <si>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01/A1</t>
  </si>
  <si>
    <t>S0 01/A1 Rekonstrukce sport. haly+přístavba šaten-UZNATELNÉ VÝDAJE</t>
  </si>
  <si>
    <t>STA</t>
  </si>
  <si>
    <t>{88c0adce-8a95-4c5b-ba7e-f0766033776c}</t>
  </si>
  <si>
    <t>2</t>
  </si>
  <si>
    <t>/</t>
  </si>
  <si>
    <t>01/A1-D1.1</t>
  </si>
  <si>
    <t>Soupis prací-D.1.1.1 Stavební část-Sportovní hala-UZNATELNÉ VÝDAJE</t>
  </si>
  <si>
    <t>Soupis</t>
  </si>
  <si>
    <t>{acd4106c-c5a9-4760-a7f2-5d4d0ff0c428}</t>
  </si>
  <si>
    <t>01/A1-D1.2</t>
  </si>
  <si>
    <t>Soupis prací D.1.1.2-Stavební část-Přístavba šaten-UZNATELNÉ VÝDAJE</t>
  </si>
  <si>
    <t>{d742378f-0d9f-4cf6-83ee-88323a9bc66e}</t>
  </si>
  <si>
    <t>01/A1-D.2.1</t>
  </si>
  <si>
    <t>Soupis prací-D2.1-Konstrukční část-Sportovní hala-UZNATELNÉ VÝDAJE</t>
  </si>
  <si>
    <t>{40b39009-f153-4235-9fef-fb4cb062f787}</t>
  </si>
  <si>
    <t>01/A1-D.2.2</t>
  </si>
  <si>
    <t>Soupis prací-D2.2-Konstrukční část-Přístavba šaten-UZNATELNÉ VÝDAJE</t>
  </si>
  <si>
    <t>{c1a63b6b-77e6-4e6a-963b-c15b78320590}</t>
  </si>
  <si>
    <t>01/A1-D.3</t>
  </si>
  <si>
    <t>D.3-Soupis prací-PBŘ-UZNATELNÉ VÝDAJE</t>
  </si>
  <si>
    <t>{685020dd-f252-4d14-9493-6361b17ee1b4}</t>
  </si>
  <si>
    <t>01/A1-D.4</t>
  </si>
  <si>
    <t>D.4-Soupis prací-Technické prostředí staveb-UZNATELNÉ VÝDAJE</t>
  </si>
  <si>
    <t>{730223ac-5a6e-424e-b4d8-341c8f9fb0a1}</t>
  </si>
  <si>
    <t>D.4.1.2</t>
  </si>
  <si>
    <t>Soupis prací ZTI-šatny-UZNATELNÉ VÝDAJE</t>
  </si>
  <si>
    <t>3</t>
  </si>
  <si>
    <t>{e4234aa9-9c33-4835-947d-26212458ef93}</t>
  </si>
  <si>
    <t>D.4.2.2.</t>
  </si>
  <si>
    <t>Soupis prací ÚT šatny-UZNATELNÉ VÝDAJE</t>
  </si>
  <si>
    <t>{e25fbc22-bca7-443e-b585-91c45446935e}</t>
  </si>
  <si>
    <t>D.4.2.2.2</t>
  </si>
  <si>
    <t>Soupis prací VZT-šatny-UZNATELNÉ VÝDAJE</t>
  </si>
  <si>
    <t>{f6f70d26-5946-4f74-a0af-1556fc90a186}</t>
  </si>
  <si>
    <t>D.4.3.</t>
  </si>
  <si>
    <t>Soupis prací MaR šatny-UZNATELNÉ VÝDAJE</t>
  </si>
  <si>
    <t>{ed882c79-c75d-4eed-8304-849bf31f2aa6}</t>
  </si>
  <si>
    <t>D.4.4.</t>
  </si>
  <si>
    <t>Soupis prací Elektroinstalace-Silnoproud-UZNATELNÉ VÝDAJE</t>
  </si>
  <si>
    <t>{9c161723-53e7-4e16-a551-00dbd907b4ef}</t>
  </si>
  <si>
    <t>D.4.5.</t>
  </si>
  <si>
    <t>Soupis prací Elektroinstalace-Slaboproud-UZNATELNÉ VÝDAJE</t>
  </si>
  <si>
    <t>{fe5a6ef4-7290-44a2-9e4b-9200f27e5533}</t>
  </si>
  <si>
    <t>01/A1-D.5</t>
  </si>
  <si>
    <t>D.5-Soupis prací -Výtah-UZNATELNÉ VÝDAJE</t>
  </si>
  <si>
    <t>{7d960469-07ad-4721-969b-ef82716a7991}</t>
  </si>
  <si>
    <t>01/C</t>
  </si>
  <si>
    <t>S0 01 C-Soupis prací-Komunikace-UZNATELNÉ VÝDAJE</t>
  </si>
  <si>
    <t>ING</t>
  </si>
  <si>
    <t>{44d1708c-ccd2-4635-a40a-a6a914ebc03b}</t>
  </si>
  <si>
    <t>01/D</t>
  </si>
  <si>
    <t>S0 01 D-Soupis prací opěrná stěna-UZNATELNÉ VÝDAJE</t>
  </si>
  <si>
    <t>{2152e0cf-d1ba-4443-b2ab-c44986a3221d}</t>
  </si>
  <si>
    <t>01/F</t>
  </si>
  <si>
    <t>S0 01 F-Odvodnění-UZNATELNÉ VÝDAJE</t>
  </si>
  <si>
    <t>{116b6a24-dd54-435b-9999-fefd767c332c}</t>
  </si>
  <si>
    <t>01/G</t>
  </si>
  <si>
    <t>S0 01-G-Zásobování vodou-UZNATELNÉ VÝDAJE</t>
  </si>
  <si>
    <t>{ced76261-dfb3-4674-8545-09cd06184f4a}</t>
  </si>
  <si>
    <t>01/CH</t>
  </si>
  <si>
    <t xml:space="preserve"> S0 01 CH- Soupis prací Oplocení-UZNATELNÉ VÝDAJE</t>
  </si>
  <si>
    <t>{d1a0b3a9-d33c-4847-aa5f-c3785e2c48ba}</t>
  </si>
  <si>
    <t>02</t>
  </si>
  <si>
    <t>Soupis prací VON-UZNATELNÉ VÝDAJE</t>
  </si>
  <si>
    <t>VON</t>
  </si>
  <si>
    <t>{65db8253-d230-49a0-9bb4-468aa2684664}</t>
  </si>
  <si>
    <t>1) Krycí list soupisu</t>
  </si>
  <si>
    <t>2) Rekapitulace</t>
  </si>
  <si>
    <t>3) Soupis prací</t>
  </si>
  <si>
    <t>Zpět na list:</t>
  </si>
  <si>
    <t>Rekapitulace stavby</t>
  </si>
  <si>
    <t>KRYCÍ LIST SOUPISU</t>
  </si>
  <si>
    <t>Objekt:</t>
  </si>
  <si>
    <t>01/A1 - S0 01/A1 Rekonstrukce sport. haly+přístavba šaten-UZNATELNÉ VÝDAJE</t>
  </si>
  <si>
    <t>Soupis:</t>
  </si>
  <si>
    <t>01/A1-D1.1 - Soupis prací-D.1.1.1 Stavební část-Sportovní hala-UZNATELNÉ VÝDAJE</t>
  </si>
  <si>
    <t xml:space="preserve">Pokud jsou v zadávací dokumentaci odkazy na výrobky a zařízení, jedná se pouze o vymezení a definování technických, konstrukčních a kvalitativních standardů požadovaných projektem. Zadavatel připouští obdobné výrobky při zachování základních funkčních a normových parametrů. Uchazeč je oprávněn nabídnout výrobky a obdobná zařízení stejných nebo lepších parametrů. Použití těchto obdobných výrobků je podmíněno odsouhlasením zadavatelem stavby a zpracovatelem projektu jednotlivých objektů této PD. V případě obdobných výrobků a zařízení je nutno doložit jejich technické listy. Soupis prací je sestaven za využití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jsou individuálně kalkulované položky a nepochází z Cenové soustavy ÚRS. Uchazeč o VZ je povinen si prověřit soulad mezi projektovou dokumentací a výkazy výměr. Na pozdější reklamaci v případě úspěšného získání zakázky, nebude na případný  nesoulad mezi  PD a VV , brán zřetel.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</si>
  <si>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</si>
  <si>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</si>
  <si>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</si>
  <si>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</si>
  <si>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</si>
  <si>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</si>
  <si>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</si>
  <si>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</si>
  <si>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</si>
  <si>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</si>
  <si>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</si>
  <si>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</si>
  <si>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</si>
  <si>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</si>
  <si>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</si>
  <si>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</si>
  <si>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</si>
  <si>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</si>
  <si>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766 - Konstrukce truhlářské</t>
  </si>
  <si>
    <t xml:space="preserve">    767 - Konstrukce zámečnické</t>
  </si>
  <si>
    <t xml:space="preserve">    771 - Podlahy z dlaždic</t>
  </si>
  <si>
    <t xml:space="preserve">    777 - Podlahy lité</t>
  </si>
  <si>
    <t xml:space="preserve">    784 - Dokončovací práce - malby a tapety</t>
  </si>
  <si>
    <t xml:space="preserve">    787 - Dokončovací práce - zasklívání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</si>
  <si>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</si>
  <si>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</si>
  <si>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</si>
  <si>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</si>
  <si>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</si>
  <si>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</si>
  <si>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</si>
  <si>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</si>
  <si>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</si>
  <si>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</si>
  <si>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</si>
  <si>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</si>
  <si>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</si>
  <si>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</si>
  <si>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</si>
  <si>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</si>
  <si>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</si>
  <si>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</si>
  <si>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</si>
  <si>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113107136</t>
  </si>
  <si>
    <t>Odstranění podkladů nebo krytů s přemístěním hmot na skládku na vzdálenost do 3 m nebo s naložením na dopravní prostředek v ploše jednotlivě do 50 m2 z betonu vyztuženého sítěmi, o tl. vrstvy přes 100 do 150 mm</t>
  </si>
  <si>
    <t>m2</t>
  </si>
  <si>
    <t>CS ÚRS 2016 01</t>
  </si>
  <si>
    <t>4</t>
  </si>
  <si>
    <t>-1290120903</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</si>
  <si>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</si>
  <si>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</si>
  <si>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</si>
  <si>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3,624*0,96</t>
  </si>
  <si>
    <t>Součet</t>
  </si>
  <si>
    <t>139711101</t>
  </si>
  <si>
    <t>Vykopávka v uzavřených prostorách s naložením výkopku na dopravní prostředek v hornině tř. 1 až 4</t>
  </si>
  <si>
    <t>m3</t>
  </si>
  <si>
    <t>425838694</t>
  </si>
  <si>
    <t xml:space="preserve">Poznámka k souboru cen:
1. V cenách nejsou započteny náklady na podchycení stavebních konstrukcí a případné odvětrávání pracovního prostoru. </t>
  </si>
  <si>
    <t>"výkop pro výtahovou šachtu"</t>
  </si>
  <si>
    <t>1,3*3,038*3,63</t>
  </si>
  <si>
    <t>1,3*0,9*0,6+1,3*0,9*0,3</t>
  </si>
  <si>
    <t>0,225*(6,324*5,43-3,038*3,63)"podlaha"</t>
  </si>
  <si>
    <t>161101501</t>
  </si>
  <si>
    <t>Svislé přemístění výkopku nošením bez naložení, avšak s vyprázdněním nádoby na hromady nebo do dopravního prostředku, na každých, třeba i započatých 3 m výšky z horniny tř. 1 až 4</t>
  </si>
  <si>
    <t>2019325317</t>
  </si>
  <si>
    <t>162201201</t>
  </si>
  <si>
    <t>Vodorovné přemístění výkopku nošením s vyprázdněním nádoby na hromady nebo do dopravního prostředku na vzdálenost do 10 m z horniny tř. 1 až 4</t>
  </si>
  <si>
    <t>637857116</t>
  </si>
  <si>
    <t>5</t>
  </si>
  <si>
    <t>162701102</t>
  </si>
  <si>
    <t>Vodorovné přemístění výkopku nebo sypaniny po suchu na obvyklém dopravním prostředku, bez naložení výkopku, avšak se složením bez rozhrnutí z horniny tř. 1 až 4 na vzdálenost přes 6 000 do 7000 m</t>
  </si>
  <si>
    <t>707481311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</si>
  <si>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</si>
  <si>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20,634</t>
  </si>
  <si>
    <t>6</t>
  </si>
  <si>
    <t>167101101</t>
  </si>
  <si>
    <t>Nakládání, skládání a překládání neulehlého výkopku nebo sypaniny nakládání, množství do 100 m3, z hornin tř. 1 až 4</t>
  </si>
  <si>
    <t>-899491950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</si>
  <si>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</si>
  <si>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7</t>
  </si>
  <si>
    <t>171201201</t>
  </si>
  <si>
    <t>Uložení sypaniny na skládky</t>
  </si>
  <si>
    <t>836553681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</si>
  <si>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</si>
  <si>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</si>
  <si>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</si>
  <si>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Uložení sypaniny poplatek za uložení sypaniny na skládce (skládkovné)</t>
  </si>
  <si>
    <t>t</t>
  </si>
  <si>
    <t>1901789507</t>
  </si>
  <si>
    <t>20,634*1800/1000</t>
  </si>
  <si>
    <t>9</t>
  </si>
  <si>
    <t>181951102</t>
  </si>
  <si>
    <t>Úprava pláně vyrovnáním výškových rozdílů v hornině tř. 1 až 4 se zhutněním</t>
  </si>
  <si>
    <t>-210225095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</si>
  <si>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</si>
  <si>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3,038*3,63"jáma"</t>
  </si>
  <si>
    <t>(6,324*5,43-3,038*3,63)"podlaha"</t>
  </si>
  <si>
    <t>Zakládání</t>
  </si>
  <si>
    <t>215901101</t>
  </si>
  <si>
    <t>Zhutnění podloží pod násypy z rostlé horniny tř. 1 až 4 z hornin soudružných do 92 % PS a nesoudržných sypkých relativní ulehlosti I(d) do 0,8</t>
  </si>
  <si>
    <t>801123280</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</si>
  <si>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</si>
  <si>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6,324*5,43"pro nové souvrství haly"</t>
  </si>
  <si>
    <t>11</t>
  </si>
  <si>
    <t>278381144</t>
  </si>
  <si>
    <t>Základ (podezdívka) betonový pod ventilátory, čerpadla, ohřívače, motorová zařízení apod. z betonu prostého včetně potřebného bednění, s hladkou cementovou omítkou stěn, s potěrem, s vynecháním otvorů pro kotevní železa, bez zemních prací a izolace půdorysná plocha základu přes 0,25 do 0,50 m2 tř. C 16/20</t>
  </si>
  <si>
    <t>102137872</t>
  </si>
  <si>
    <t xml:space="preserve">Poznámka k souboru cen:
1. Základ o půdorysné ploše přes 2 m2 se oceňuje příslušnými cenami jednotlivých konstrukčních prvků. </t>
  </si>
  <si>
    <t>0,3*0,25*1,1</t>
  </si>
  <si>
    <t>12</t>
  </si>
  <si>
    <t>279351101</t>
  </si>
  <si>
    <t>Bednění základových zdí svislé nebo šikmé (odkloněné), půdorysně přímé nebo zalomené ve volných nebo zapažených jámách, rýhách, šachtách, včetně případných vzpěr, jednostranné zřízení</t>
  </si>
  <si>
    <t>2079358261</t>
  </si>
  <si>
    <t xml:space="preserve">Poznámka k souboru cen:
1. Položky -1101, -1102, -1105 a -1106 nelze použít pro bednění výšky přes 4 m při předepsané nepřetržité betonáži konstrukce. Toto bednění se oceňuje individuálně. </t>
  </si>
  <si>
    <t>0,3*(1,1+0,25)</t>
  </si>
  <si>
    <t>13</t>
  </si>
  <si>
    <t>279351102</t>
  </si>
  <si>
    <t>Bednění základových zdí svislé nebo šikmé (odkloněné), půdorysně přímé nebo zalomené ve volných nebo zapažených jámách, rýhách, šachtách, včetně případných vzpěr, jednostranné odstranění</t>
  </si>
  <si>
    <t>1016726184</t>
  </si>
  <si>
    <t>14</t>
  </si>
  <si>
    <t>279361821</t>
  </si>
  <si>
    <t>Výztuž základových zdí nosných svislých nebo odkloněných od svislice, rovinných nebo oblých, deskových nebo žebrových, včetně výztuže jejich žeber z betonářské oceli 10 505 (R) nebo BSt 500</t>
  </si>
  <si>
    <t>-501818054</t>
  </si>
  <si>
    <t>0,617*0,4*4*1,1*0,001</t>
  </si>
  <si>
    <t>Svislé a kompletní konstrukce</t>
  </si>
  <si>
    <t>310239211</t>
  </si>
  <si>
    <t>Zazdívka otvorů ve zdivu nadzákladovém cihlami pálenými plochy přes 1 m2 do 4 m2 na maltu vápenocementovou</t>
  </si>
  <si>
    <t>1104590226</t>
  </si>
  <si>
    <t>0,8*2,1*0,335</t>
  </si>
  <si>
    <t>16</t>
  </si>
  <si>
    <t>31027988R</t>
  </si>
  <si>
    <t>Zazdívka otvorů ve zdivu nadzákladovém nepálenými tvárnicemi plochy přes 1 m2 do 4 m2 , ve zdi tl. do 300 mm P6-650 kg/m3</t>
  </si>
  <si>
    <t>-640330460</t>
  </si>
  <si>
    <t>"1n.p."</t>
  </si>
  <si>
    <t>0,885*2*0,335</t>
  </si>
  <si>
    <t>17</t>
  </si>
  <si>
    <t>31027989R</t>
  </si>
  <si>
    <t>Zazdívka otvorů ve zdivu nadzákladovém nepálenými tvárnicemi plochy přes 1 m2 do 4 m2 , ve zdi tl. do 300 mm P6-650kg/m3</t>
  </si>
  <si>
    <t>-785748624</t>
  </si>
  <si>
    <t>"1.n.p."</t>
  </si>
  <si>
    <t>1,87*1,46*0,511+1,2*1,46*0,57</t>
  </si>
  <si>
    <t>18</t>
  </si>
  <si>
    <t>31127218R</t>
  </si>
  <si>
    <t>Zdivo z pórobetonových přesných tvárnic nosné z tvárnic hladkých jakékoli pevnosti na tenké maltové lože, tloušťka zdiva 200 mm, objemová hmotnost P6-650 kg/m3</t>
  </si>
  <si>
    <t>699533181</t>
  </si>
  <si>
    <t>"schodišťový prostor"</t>
  </si>
  <si>
    <t>1,5/2*2,5*0,2+3,91*(0,225*2+1,05)*0,2+2,705*(1,952+2,43)*0,2</t>
  </si>
  <si>
    <t>-1,05*1,93*0,2</t>
  </si>
  <si>
    <t>19</t>
  </si>
  <si>
    <t>31127239R</t>
  </si>
  <si>
    <t>Zdivo z pórobetonových přesných tvárnic nosné z tvárnic hladkých jakékoli pevnosti na tenké maltové lože, tloušťka zdiva 300 mm, objemová hmotnost P6-650 kg/m3</t>
  </si>
  <si>
    <t>2031170138</t>
  </si>
  <si>
    <t>0,82*5,553*0,57"zazdívka po sklobetonu-plocha přes 4 m2"</t>
  </si>
  <si>
    <t>20</t>
  </si>
  <si>
    <t>311311911</t>
  </si>
  <si>
    <t>Nadzákladové zdi z betonu prostého nosné bez zvláštních nároků na vliv prostředí (X0, XC) tř. C 16/20</t>
  </si>
  <si>
    <t>-203300168</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</si>
  <si>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bednění; tyto se oceňují cenami souboru cen: a) 31* 35-11 Bednění nadzákladových zdí, b) 31* 35-12 Ztracené bednění nadzákladových zdí ze štěpkocementových desek. </t>
  </si>
  <si>
    <t>(0,15*0,06)*0,15*1,3+0,16*0,2*1,05"sokl ve strojovně výtahu"</t>
  </si>
  <si>
    <t>311351101</t>
  </si>
  <si>
    <t>Bednění nadzákladových zdí nosných svislé nebo šikmé (odkloněné), půdorysně přímé nebo zalomené ve volném prostranství, ve volných nebo zapažených jamách, rýhách, šachtách, včetně případných vzpěr, jednostranné zřízení</t>
  </si>
  <si>
    <t>-1066784746</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</si>
  <si>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 </t>
  </si>
  <si>
    <t>1,28*(3,03*2+2,438*2)</t>
  </si>
  <si>
    <t>0,16*1,05*2</t>
  </si>
  <si>
    <t>0,21*1,3*2</t>
  </si>
  <si>
    <t>22</t>
  </si>
  <si>
    <t>311351102</t>
  </si>
  <si>
    <t>Bednění nadzákladových zdí nosných svislé nebo šikmé (odkloněné), půdorysně přímé nebo zalomené ve volném prostranství, ve volných nebo zapažených jamách, rýhách, šachtách, včetně případných vzpěr, jednostranné odstranění</t>
  </si>
  <si>
    <t>-1298681844</t>
  </si>
  <si>
    <t>23</t>
  </si>
  <si>
    <t>312311961</t>
  </si>
  <si>
    <t>Nadzákladové zdi z betonu prostého výplňové bez zvláštních nároků na vliv prostředí (X0, XC) tř. C 25/30</t>
  </si>
  <si>
    <t>1873090344</t>
  </si>
  <si>
    <t>0,3*1,28*(3,63*2+3,038*2)"výkop výtahové šachty"</t>
  </si>
  <si>
    <t>24</t>
  </si>
  <si>
    <t>31323439R</t>
  </si>
  <si>
    <t>Kotvení zdiva z porobetonu kotvou do zdiva</t>
  </si>
  <si>
    <t>m</t>
  </si>
  <si>
    <t>-1001399696</t>
  </si>
  <si>
    <t>(5,64+1,5+1,84+2,985)*2</t>
  </si>
  <si>
    <t>25</t>
  </si>
  <si>
    <t>317234410</t>
  </si>
  <si>
    <t>Vyzdívka mezi nosníky cihlami pálenými na maltu cementovou</t>
  </si>
  <si>
    <t>-167872624</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</si>
  <si>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</si>
  <si>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2,1*0,335*0,4"dozdívka až k původnímu nadpraží"</t>
  </si>
  <si>
    <t>26</t>
  </si>
  <si>
    <t>317944321</t>
  </si>
  <si>
    <t>Válcované nosníky dodatečně osazované do připravených otvorů bez zazdění hlav do č. 12</t>
  </si>
  <si>
    <t>-405575248</t>
  </si>
  <si>
    <t xml:space="preserve">Poznámka k souboru cen:
1. V cenách jsou zahrnuty náklady na dodávku a montáž válcovaných nosníků. 2. Ceny jsou určeny pouze pro ocenění konstrukce překladů nad otvory. </t>
  </si>
  <si>
    <t>"pro osazování ocel. překladů dodatečně vč. dodávky nosníků"</t>
  </si>
  <si>
    <t>10,6*1,1*0,001*2,05*1 "U100"</t>
  </si>
  <si>
    <t>27</t>
  </si>
  <si>
    <t>317944323</t>
  </si>
  <si>
    <t>Válcované nosníky dodatečně osazované do připravených otvorů bez zazdění hlav č. 14 až 22</t>
  </si>
  <si>
    <t>-158390032</t>
  </si>
  <si>
    <t>17,9*1,1*0,001*2,4*2 "I 160"</t>
  </si>
  <si>
    <t>18,8*1,1*0,001*2,05*1 "U160"</t>
  </si>
  <si>
    <t>28</t>
  </si>
  <si>
    <t>342273323</t>
  </si>
  <si>
    <t>Příčky z pórobetonových přesných příčkovek (YTONG) na pero a drážku (PD), objemové hmotnosti 500 kg/m3 na tenké maltové lože, tloušťky příčky 100 mm</t>
  </si>
  <si>
    <t>1900616906</t>
  </si>
  <si>
    <t>1,08*1,73</t>
  </si>
  <si>
    <t>29</t>
  </si>
  <si>
    <t>342291111</t>
  </si>
  <si>
    <t>Ukotvení příček polyuretanovou pěnou, tl. příčky do 100 mm</t>
  </si>
  <si>
    <t>-1368770261</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</si>
  <si>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</si>
  <si>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1,73</t>
  </si>
  <si>
    <t>30</t>
  </si>
  <si>
    <t>346244381</t>
  </si>
  <si>
    <t>Plentování ocelových válcovaných nosníků jednostranné cihlami na maltu, výška stojiny do 200 mm</t>
  </si>
  <si>
    <t>1802559027</t>
  </si>
  <si>
    <t>0,2*(2,4*2+2,05)</t>
  </si>
  <si>
    <t>31</t>
  </si>
  <si>
    <t>346481111</t>
  </si>
  <si>
    <t>Zaplentování rýh, potrubí, válcovaných nosníků, výklenků nebo nik jakéhokoliv tvaru, na maltu ve stěnách nebo před stěnami rabicovým pletivem</t>
  </si>
  <si>
    <t>404526625</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</si>
  <si>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</si>
  <si>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(0,1*2+0,1)*1,73</t>
  </si>
  <si>
    <t>(0,16*2+0,335)*2,4</t>
  </si>
  <si>
    <t>"vzt"</t>
  </si>
  <si>
    <t>(0,12+0,12)*(1,3*2+2,1*2+0,7*4+0,62*2+1,17*2+1,25*4+1,48*2+0,9*2+0,75*2)</t>
  </si>
  <si>
    <t>(0,1*3)*1,73+(0,16*2+0,335)*2,1</t>
  </si>
  <si>
    <t>Komunikace pozemní</t>
  </si>
  <si>
    <t>32</t>
  </si>
  <si>
    <t>566401111</t>
  </si>
  <si>
    <t>Úprava dosavadního krytu z kameniva drceného jako podklad pro nový kryt s vyrovnáním profilu v příčném i podélném směru, s vlhčením a zhutněním, s doplněním kamenivem drceným, jeho rozprostřením a zhutněním, v množství přes 0,06 do 0,08 m3/m2</t>
  </si>
  <si>
    <t>988176840</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</si>
  <si>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</si>
  <si>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0,96*3,624</t>
  </si>
  <si>
    <t>33</t>
  </si>
  <si>
    <t>573411112</t>
  </si>
  <si>
    <t>Nátěr živičný uzavírací nebo udržovací s posypem kamenivem a se zaválcováním kameniva z asfaltu silničního, v množství 1,00 kg/m2</t>
  </si>
  <si>
    <t>529971683</t>
  </si>
  <si>
    <t>34</t>
  </si>
  <si>
    <t>577154131</t>
  </si>
  <si>
    <t>Asfaltový beton vrstva obrusná ACO 11 (ABS) s rozprostřením a se zhutněním z modifikovaného asfaltu v pruhu šířky do 3 m, po zhutnění tl. 60 mm</t>
  </si>
  <si>
    <t>2058659211</t>
  </si>
  <si>
    <t xml:space="preserve">Poznámka k souboru cen:
1. ČSN EN 13108-1 připouští pro ACO 11 pouze tl. 35 až 50 mm. </t>
  </si>
  <si>
    <t>0,96*3,624*2</t>
  </si>
  <si>
    <t>Úpravy povrchů, podlahy a osazování výplní</t>
  </si>
  <si>
    <t>35</t>
  </si>
  <si>
    <t>611181005</t>
  </si>
  <si>
    <t>Sádrová stěrka vnitřních povrchů tloušťky do 3 mm bez penetrace, včetně následného přebroušení schodišťových konstrukcí stropů, stěn, ramen nebo nosníků</t>
  </si>
  <si>
    <t>896859200</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</si>
  <si>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</si>
  <si>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2,985*5,431</t>
  </si>
  <si>
    <t>5,421*0,38*2</t>
  </si>
  <si>
    <t>36</t>
  </si>
  <si>
    <t>611311145</t>
  </si>
  <si>
    <t>Omítka vápenná vnitřních ploch nanášená ručně dvouvrstvá štuková, tloušťky jádrové omítky do 10 mm a tloušťky štuku do 3 mm schodišťových konstrukcí stropů, stěn, ramen nebo nosníků</t>
  </si>
  <si>
    <t>-423095621</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</si>
  <si>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</si>
  <si>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7,21*(2,985*2+1,838*2+1,5*2)</t>
  </si>
  <si>
    <t>-(2,1*2,6+1,03*2,03)</t>
  </si>
  <si>
    <t>1,5*2,5+3,91*(0,225*2+1,05)+2,705*(1,952+2,43)*2</t>
  </si>
  <si>
    <t>-(0,9*1,885*2+0,9*2,32+2,45*2,5+1,175*1,44)</t>
  </si>
  <si>
    <t>37</t>
  </si>
  <si>
    <t>612131101</t>
  </si>
  <si>
    <t>Podkladní a spojovací vrstva vnitřních omítaných ploch cementový postřik nanášený ručně celoplošně stěn</t>
  </si>
  <si>
    <t>1297293838</t>
  </si>
  <si>
    <t>0,885*2</t>
  </si>
  <si>
    <t>1,87*1,461+1,2*1,46</t>
  </si>
  <si>
    <t>1,5/2*2,5+3,91*(0,225*2+1,05)+2,705*(1,952+2,43)</t>
  </si>
  <si>
    <t>-1,05*1,93</t>
  </si>
  <si>
    <t>0,82*5,553"zazdívka po sklobetonu-plocha přes 4 m2"</t>
  </si>
  <si>
    <t>38</t>
  </si>
  <si>
    <t>612181001</t>
  </si>
  <si>
    <t>Sádrová stěrka vnitřních povrchů tloušťky do 3 mm bez penetrace, včetně následného přebroušení svislých konstrukcí stěn v podlaží i na schodišti</t>
  </si>
  <si>
    <t>1408358363</t>
  </si>
  <si>
    <t>0,75*1,73*2</t>
  </si>
  <si>
    <t>"2.n.p."</t>
  </si>
  <si>
    <t>39</t>
  </si>
  <si>
    <t>612311141</t>
  </si>
  <si>
    <t>Omítka vápenná vnitřních ploch nanášená ručně dvouvrstvá štuková, tloušťky jádrové omítky do 10 mm a tloušťky štuku do 3 mm svislých konstrukcí stěn</t>
  </si>
  <si>
    <t>-1960625915</t>
  </si>
  <si>
    <t>3,78*(7,84*2-0,2*2+2*1,73*2)</t>
  </si>
  <si>
    <t>-(1,73*2,7+1,73*3,03+2,1*2,6+0,91*1,98+1,17*2,07)</t>
  </si>
  <si>
    <t>40</t>
  </si>
  <si>
    <t>612325421</t>
  </si>
  <si>
    <t>Oprava vápenocementové nebo vápenné omítky vnitřních ploch štukové dvouvrstvé, tloušťky do 20 mm stěn, v rozsahu opravované plochy do 10%</t>
  </si>
  <si>
    <t>-1819031972</t>
  </si>
  <si>
    <t xml:space="preserve">Poznámka k souboru cen:
1. Pro ocenění opravy omítek plochy do 1 m2 se použijí ceny souboru cen 61. 32-52.. Vápenocementová nebo vápenná omítka jednotlivých malých ploch. </t>
  </si>
  <si>
    <t>(3,08*2+2,835*2)*3,83</t>
  </si>
  <si>
    <t>41</t>
  </si>
  <si>
    <t>622131111</t>
  </si>
  <si>
    <t>Podkladní a spojovací vrstva vnějších omítaných ploch polymercementový spojovací můstek nanášený ručně stěn</t>
  </si>
  <si>
    <t>-363205141</t>
  </si>
  <si>
    <t>2,1*1,5*3*1,1</t>
  </si>
  <si>
    <t>8,05*7,36*1,1-(1,71*1,42+1,175*1,44+1,06*2,4+1,03*2,03+1,18*1,44+1,18*1,5+1,46*1,81)</t>
  </si>
  <si>
    <t>8,05*14,4*1,1</t>
  </si>
  <si>
    <t>5+5</t>
  </si>
  <si>
    <t>42</t>
  </si>
  <si>
    <t>622131321</t>
  </si>
  <si>
    <t>Podkladní a spojovací vrstva vnějších omítaných ploch penetrace akrylát-silikonová nanášená strojně stěn</t>
  </si>
  <si>
    <t>-1975556639</t>
  </si>
  <si>
    <t>-(4,2*7,3-1,03*2,03)"u přístavby šaten 1.n.p."</t>
  </si>
  <si>
    <t>43</t>
  </si>
  <si>
    <t>622142001</t>
  </si>
  <si>
    <t>Potažení vnějších ploch pletivem v ploše nebo pruzích, na plném podkladu sklovláknitým vtlačením do tmelu stěn</t>
  </si>
  <si>
    <t>1762635266</t>
  </si>
  <si>
    <t xml:space="preserve">Poznámka k souboru cen:
1. V cenách -2001 jsou započteny i náklady na tmel. </t>
  </si>
  <si>
    <t>4,004</t>
  </si>
  <si>
    <t>44</t>
  </si>
  <si>
    <t>622143001</t>
  </si>
  <si>
    <t>Montáž omítkových profilů plastových nebo pozinkovaných, upevněných vtlačením do podkladní vrstvy nebo přibitím soklových</t>
  </si>
  <si>
    <t>-661132386</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</si>
  <si>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</si>
  <si>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14,4-1,73+0,2+0,7</t>
  </si>
  <si>
    <t>45</t>
  </si>
  <si>
    <t>M</t>
  </si>
  <si>
    <t>553430100</t>
  </si>
  <si>
    <t>Doplňky stavební kovové profily pro omítky soklové zinkované s ochranným prvkem PVC délky 250,300 cm  pro omítky venkovní 14 mm</t>
  </si>
  <si>
    <t>1349894177</t>
  </si>
  <si>
    <t>13,57*1,05 "Přepočtené koeficientem množství</t>
  </si>
  <si>
    <t>46</t>
  </si>
  <si>
    <t>622143003</t>
  </si>
  <si>
    <t>Montáž omítkových profilů plastových nebo pozinkovaných, upevněných vtlačením do podkladní vrstvy nebo přibitím rohových s tkaninou</t>
  </si>
  <si>
    <t>-144919066</t>
  </si>
  <si>
    <t>8,1*2+1,18*2+1,44*2+1,71*2+1,42*2+1,175*2+1,44*2+1,06+2,4*2</t>
  </si>
  <si>
    <t>1,15*2+1,5*2+1,78*2+1,47+1,03+2,03*2</t>
  </si>
  <si>
    <t>47</t>
  </si>
  <si>
    <t>590514800</t>
  </si>
  <si>
    <t>Kontaktní zateplovací systémy příslušenství kontaktních zateplovacích systémů lišta rohová s tkaninou - rohovník  2,5m Al 10/10 cm</t>
  </si>
  <si>
    <t>-815743167</t>
  </si>
  <si>
    <t>54,21*1,05</t>
  </si>
  <si>
    <t>48</t>
  </si>
  <si>
    <t>622143004</t>
  </si>
  <si>
    <t>Montáž omítkových profilů plastových nebo pozinkovaných, upevněných vtlačením do podkladní vrstvy nebo přibitím začišťovacích samolepících (APU lišty)</t>
  </si>
  <si>
    <t>1649031763</t>
  </si>
  <si>
    <t>49</t>
  </si>
  <si>
    <t>590514760</t>
  </si>
  <si>
    <t>Kontaktní zateplovací systémy příslušenství kontaktních zateplovacích systémů profil okenní začišťovací s tkaninou spoj 9 mm/2,4 m</t>
  </si>
  <si>
    <t>1593509657</t>
  </si>
  <si>
    <t>P</t>
  </si>
  <si>
    <t>Poznámka k položce:
délka 2,4 m, přesah tkaniny 100 mm</t>
  </si>
  <si>
    <t>38,01*1,05 "Přepočtené koeficientem množství</t>
  </si>
  <si>
    <t>50</t>
  </si>
  <si>
    <t>622321121</t>
  </si>
  <si>
    <t>Omítka vápenocementová vnějších ploch nanášená ručně jednovrstvá, tloušťky do 15 mm hladká stěn</t>
  </si>
  <si>
    <t>-814793542</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</si>
  <si>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</si>
  <si>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4,2*7,3-1,03*2,03"u přístavby šaten 1.n.p."</t>
  </si>
  <si>
    <t>51</t>
  </si>
  <si>
    <t>622331121</t>
  </si>
  <si>
    <t>Omítka cementová vnějších ploch nanášená ručně jednovrstvá, tloušťky do 15 mm hladká stěn</t>
  </si>
  <si>
    <t>-1464763183</t>
  </si>
  <si>
    <t>0,2*(7,36+14,4+1-1,01-1,73)</t>
  </si>
  <si>
    <t>52</t>
  </si>
  <si>
    <t>622511011</t>
  </si>
  <si>
    <t>Omítka tenkovrstvá akrylátová vnějších ploch probarvená, včetně penetrace podkladu zrnitá, tloušťky 1,5 mm stěn</t>
  </si>
  <si>
    <t>-324896502</t>
  </si>
  <si>
    <t>53</t>
  </si>
  <si>
    <t>62253209R</t>
  </si>
  <si>
    <t>Omítka tenkovrstvá vnějších ploch probarvená, včetně penetrace podkladu hydrofilní, s regulací vlhkosti na povrchu a se zvýšenou ochranou proti mikroorganismům marmolitová soklová , tloušťky 3,0 mm stěn</t>
  </si>
  <si>
    <t>-1408866498</t>
  </si>
  <si>
    <t>0,2*(14,4+1-1,01-1,73)</t>
  </si>
  <si>
    <t>54</t>
  </si>
  <si>
    <t>631311114</t>
  </si>
  <si>
    <t>Mazanina z betonu prostého bez zvýšených nároků na prostředí tl. přes 50 do 80 mm tř. C 16/20</t>
  </si>
  <si>
    <t>-1135694222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</si>
  <si>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</si>
  <si>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0,06*16,47</t>
  </si>
  <si>
    <t>55</t>
  </si>
  <si>
    <t>631311124</t>
  </si>
  <si>
    <t>Mazanina z betonu prostého bez zvýšených nároků na prostředí tl. přes 80 do 120 mm tř. C 16/20</t>
  </si>
  <si>
    <t>-1130672919</t>
  </si>
  <si>
    <t>0,1*2,438*3,03"podklad pod konstrukce výtah. šachty"</t>
  </si>
  <si>
    <t>16,47*0,1</t>
  </si>
  <si>
    <t>56</t>
  </si>
  <si>
    <t>631319171</t>
  </si>
  <si>
    <t>Příplatek k cenám mazanin za stržení povrchu spodní vrstvy mazaniny latí před vložením výztuže nebo pletiva pro tl. obou vrstev mazaniny přes 50 do 80 mm</t>
  </si>
  <si>
    <t>1947831469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</si>
  <si>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</si>
  <si>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"cementový potěr tl. 50 mm"</t>
  </si>
  <si>
    <t>17,9*0,05</t>
  </si>
  <si>
    <t>16,47*0,06</t>
  </si>
  <si>
    <t>0,05*(12,93+8,73-3,08*1-1,1*0,25+4,19)</t>
  </si>
  <si>
    <t>57</t>
  </si>
  <si>
    <t>631351111</t>
  </si>
  <si>
    <t>Bednění v podlahách otvorů a prostupů zřízení</t>
  </si>
  <si>
    <t>-227277644</t>
  </si>
  <si>
    <t>58</t>
  </si>
  <si>
    <t>631351112</t>
  </si>
  <si>
    <t>Bednění v podlahách otvorů a prostupů odstranění</t>
  </si>
  <si>
    <t>216108528</t>
  </si>
  <si>
    <t>59</t>
  </si>
  <si>
    <t>632451455</t>
  </si>
  <si>
    <t>Potěr pískocementový běžný tl. přes 40 do 50 mm tř. C 20</t>
  </si>
  <si>
    <t>439431199</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</si>
  <si>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</si>
  <si>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(12,93+8,73-3,08*1-1,1*0,25+4,19)</t>
  </si>
  <si>
    <t>17,9</t>
  </si>
  <si>
    <t>60</t>
  </si>
  <si>
    <t>631362021</t>
  </si>
  <si>
    <t>Výztuž mazanin ze svařovaných sítí z drátů typu KARI</t>
  </si>
  <si>
    <t>1384460050</t>
  </si>
  <si>
    <t>0,05*2,1*1,15*0,001*(17,9+12,93+8,73-3,08*1-1,1*0,25+4,19) "1.n.p."</t>
  </si>
  <si>
    <t>61</t>
  </si>
  <si>
    <t>635111115</t>
  </si>
  <si>
    <t>Násyp ze štěrkopísku, písku nebo kameniva pod podlahy s udusáním a urovnáním povrchu ze štěrkopísku</t>
  </si>
  <si>
    <t>-1848620034</t>
  </si>
  <si>
    <t xml:space="preserve">Poznámka k souboru cen:
1. Ceny jsou určeny pro násyp vodorovný nebo ve spádu pod podlahy, mazaniny, dlažby a pro násypy na plochých střechách. </t>
  </si>
  <si>
    <t>0,15*(16,47+4,19)</t>
  </si>
  <si>
    <t>Ostatní konstrukce a práce, bourání</t>
  </si>
  <si>
    <t>62</t>
  </si>
  <si>
    <t>919121211</t>
  </si>
  <si>
    <t>Utěsnění dilatačních spár zálivkou za studena v cementobetonovém nebo živičném krytu včetně adhezního nátěru bez těsnicího profilu pod zálivkou, pro komůrky šířky 10 mm, hloubky 15 mm</t>
  </si>
  <si>
    <t>205401591</t>
  </si>
  <si>
    <t xml:space="preserve">Poznámka k souboru cen:
1. V cenách jsou započteny i náklady na vyčištění spár před těsněním a zalitím a náklady na impregnaci, těsnění a zalití spár včetně dodání hmot. </t>
  </si>
  <si>
    <t>0,96*2+3,624</t>
  </si>
  <si>
    <t>63</t>
  </si>
  <si>
    <t>919731112</t>
  </si>
  <si>
    <t>Zarovnání styčné plochy podkladu nebo krytu podél vybourané části komunikace nebo zpevněné plochy z betonu prostého tl. do 150 mm</t>
  </si>
  <si>
    <t>461325374</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</si>
  <si>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</si>
  <si>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64</t>
  </si>
  <si>
    <t>919735123</t>
  </si>
  <si>
    <t>Řezání stávajícího betonového krytu nebo podkladu hloubky přes 100 do 150 mm</t>
  </si>
  <si>
    <t>-2068828417</t>
  </si>
  <si>
    <t xml:space="preserve">Poznámka k souboru cen:
1. V cenách jsou započteny i náklady na spotřebu vody. </t>
  </si>
  <si>
    <t>65</t>
  </si>
  <si>
    <t>941211111</t>
  </si>
  <si>
    <t>Montáž lešení řadového rámového lehkého pracovního s podlahami s provozním zatížením tř. 3 do 200 kg/m2 šířky tř. SW06 přes 0,6 do 0,9 m, výšky do 10 m</t>
  </si>
  <si>
    <t>2133878371</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</si>
  <si>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</si>
  <si>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8*(14,4+1,5+7,36)</t>
  </si>
  <si>
    <t>4,8*32,5</t>
  </si>
  <si>
    <t>66</t>
  </si>
  <si>
    <t>941211211</t>
  </si>
  <si>
    <t>Montáž lešení řadového rámového lehkého pracovního s podlahami s provozním zatížením tř. 3 do 200 kg/m2 Příplatek za první a každý další den použití lešení k ceně -1111 nebo -1112</t>
  </si>
  <si>
    <t>911700471</t>
  </si>
  <si>
    <t>342,080*3</t>
  </si>
  <si>
    <t>67</t>
  </si>
  <si>
    <t>941211811</t>
  </si>
  <si>
    <t>Demontáž lešení řadového rámového lehkého pracovního s provozním zatížením tř. 3 do 200 kg/m2 šířky tř. SW06 přes 0,6 do 0,9 m, výšky do 10 m</t>
  </si>
  <si>
    <t>1653575067</t>
  </si>
  <si>
    <t xml:space="preserve">Poznámka k souboru cen:
1. Demontáž lešení řadového rámového lehkého výšky přes 40 m se oceňuje individuálně. </t>
  </si>
  <si>
    <t>342,080</t>
  </si>
  <si>
    <t>68</t>
  </si>
  <si>
    <t>944511111</t>
  </si>
  <si>
    <t>Montáž ochranné sítě zavěšené na konstrukci lešení z textilie z umělých vláken</t>
  </si>
  <si>
    <t>1050330500</t>
  </si>
  <si>
    <t xml:space="preserve">Poznámka k souboru cen:
1. V cenách nejsou započteny náklady na lešení potřebné pro zavěšení sítí; toto lešení se oceňuje příslušnými cenami lešení. </t>
  </si>
  <si>
    <t>69</t>
  </si>
  <si>
    <t>944511211</t>
  </si>
  <si>
    <t>Montáž ochranné sítě Příplatek za první a každý další den použití sítě k ceně -1111</t>
  </si>
  <si>
    <t>-651346824</t>
  </si>
  <si>
    <t>70</t>
  </si>
  <si>
    <t>944511811</t>
  </si>
  <si>
    <t>Demontáž ochranné sítě zavěšené na konstrukci lešení z textilie z umělých vláken</t>
  </si>
  <si>
    <t>1026733974</t>
  </si>
  <si>
    <t>71</t>
  </si>
  <si>
    <t>949101112</t>
  </si>
  <si>
    <t>Lešení pomocné pracovní pro objekty pozemních staveb pro zatížení do 150 kg/m2, o výšce lešeňové podlahy přes 1,9 do 3,5 m</t>
  </si>
  <si>
    <t>-2069762471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</si>
  <si>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</si>
  <si>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16,47+4,19+12,93+8,73</t>
  </si>
  <si>
    <t>72</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</si>
  <si>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</si>
  <si>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</si>
  <si>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950029345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</si>
  <si>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</si>
  <si>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14,4*42*1</t>
  </si>
  <si>
    <t>73</t>
  </si>
  <si>
    <t>961044111</t>
  </si>
  <si>
    <t>Bourání základů z betonu prostého</t>
  </si>
  <si>
    <t>1414287006</t>
  </si>
  <si>
    <t>"ubourání stáv. základů pro konstrukci výtahu"</t>
  </si>
  <si>
    <t>0,6*1*5,43</t>
  </si>
  <si>
    <t>0,8*1,1*5,43</t>
  </si>
  <si>
    <t>74</t>
  </si>
  <si>
    <t>962031132</t>
  </si>
  <si>
    <t>Bourání příček z cihel, tvárnic nebo příčkovek z cihel pálených, plných nebo dutých na maltu vápennou nebo vápenocementovou, tl. do 100 mm</t>
  </si>
  <si>
    <t>354574853</t>
  </si>
  <si>
    <t>1,127*3,5</t>
  </si>
  <si>
    <t>75</t>
  </si>
  <si>
    <t>962032231</t>
  </si>
  <si>
    <t>Bourání zdiva nadzákladového z cihel nebo tvárnic z cihel pálených nebo vápenopískových, na maltu vápennou nebo vápenocementovou, objemu přes 1 m3</t>
  </si>
  <si>
    <t>702988334</t>
  </si>
  <si>
    <t xml:space="preserve">Poznámka k souboru cen:
1. Bourání pilířů o průřezu přes 0,36 m2 se oceňuje příslušnými cenami -2230, -2231, -2240, -2241,-2253 a -2254 jako bourání zdiva nadzákladového cihelného. </t>
  </si>
  <si>
    <t>0,34*(0,1+2,23)+0,34*(4,5*1,99/2)</t>
  </si>
  <si>
    <t>-0,34*(1,1*3,83)</t>
  </si>
  <si>
    <t>-(0,7*2*0,34)</t>
  </si>
  <si>
    <t>0,485*(0,1+4,22)*5,43</t>
  </si>
  <si>
    <t>76</t>
  </si>
  <si>
    <t>962081141</t>
  </si>
  <si>
    <t>Bourání zdiva příček nebo vybourání otvorů ze skleněných tvárnic, tl. do 150 mm</t>
  </si>
  <si>
    <t>-239805103</t>
  </si>
  <si>
    <t>0,4*0,4"opatrnné vybourání v 1.n.p. pro troubu ZTI"</t>
  </si>
  <si>
    <t>0,8*3,16+0,8*0,8+1,6*0,8+0,8*1,71+0,68*0,8+0,82*5,53</t>
  </si>
  <si>
    <t>77</t>
  </si>
  <si>
    <t>963012510</t>
  </si>
  <si>
    <t>Bourání stropů z desek nebo panelů železobetonových prefabrikovaných s dutinami z desek, š. do 300 mm tl. do 140 mm</t>
  </si>
  <si>
    <t>437851374</t>
  </si>
  <si>
    <t xml:space="preserve">Poznámka k souboru cen:
1. Bourání stropů z panelů plných se oceňuje cenami souboru cen 963 05-1 . Bourání železobetonových stropů. </t>
  </si>
  <si>
    <t>2,565*0,14*(1+1,2)</t>
  </si>
  <si>
    <t>78</t>
  </si>
  <si>
    <t>963012520</t>
  </si>
  <si>
    <t>Bourání stropů z desek nebo panelů železobetonových prefabrikovaných s dutinami z panelů, š. přes 300 mm tl. přes 140 mm</t>
  </si>
  <si>
    <t>1460298631</t>
  </si>
  <si>
    <t>0,24*3,27*5,43</t>
  </si>
  <si>
    <t>79</t>
  </si>
  <si>
    <t>963042819</t>
  </si>
  <si>
    <t>Bourání schodišťových stupňů betonových zhotovených na místě</t>
  </si>
  <si>
    <t>-1627198425</t>
  </si>
  <si>
    <t>12*2,57*2</t>
  </si>
  <si>
    <t>0,8*3</t>
  </si>
  <si>
    <t>80</t>
  </si>
  <si>
    <t>963051113</t>
  </si>
  <si>
    <t>Bourání železobetonových stropů deskových, tl. přes 80 mm</t>
  </si>
  <si>
    <t>-1227264771</t>
  </si>
  <si>
    <t xml:space="preserve">Poznámka k souboru cen:
1. Cenu -1313 lze použít i pro bourání bedničkových stropů. Množství jednotek se určuje v m3 včetně dutin. </t>
  </si>
  <si>
    <t>0,15*2,565*1,2*2</t>
  </si>
  <si>
    <t>81</t>
  </si>
  <si>
    <t>963053935</t>
  </si>
  <si>
    <t>Bourání železobetonových monolitických schodišťových ramen zazděných oboustranně</t>
  </si>
  <si>
    <t>-1512802187</t>
  </si>
  <si>
    <t>2,565*(4,2+4,2)*0,1</t>
  </si>
  <si>
    <t>82</t>
  </si>
  <si>
    <t>965041441</t>
  </si>
  <si>
    <t>Bourání podkladů pod dlažby nebo litých celistvých podlah a mazanin škvárobetonových tl. přes 100 mm, plochy přes 4 m2</t>
  </si>
  <si>
    <t>-1848596264</t>
  </si>
  <si>
    <t>0,15*(17,78+2,57*5,43)"1.n.p.podkladní mazanina"</t>
  </si>
  <si>
    <t>83</t>
  </si>
  <si>
    <t>965042141</t>
  </si>
  <si>
    <t>Bourání podkladů pod dlažby nebo litých celistvých podlah a mazanin betonových nebo z litého asfaltu tl. do 100 mm, plochy přes 4 m2</t>
  </si>
  <si>
    <t>-1564643096</t>
  </si>
  <si>
    <t>"výměra dle PD"</t>
  </si>
  <si>
    <t>0,1*(3,06+1,14*1,25+2,57*1,2)"podesty+archiv"</t>
  </si>
  <si>
    <t>0,1*(8,73-0,985*3,08+7,84*1,73+17,78+2,57*5,43+2,1*0,0335)</t>
  </si>
  <si>
    <t>84</t>
  </si>
  <si>
    <t>965049111</t>
  </si>
  <si>
    <t>Bourání podkladů pod dlažby nebo litých celistvých podlah a mazanin Příplatek k cenám za bourání mazanin betonových se svařovanou sítí, tl. do 100 mm</t>
  </si>
  <si>
    <t>1984564888</t>
  </si>
  <si>
    <t>85</t>
  </si>
  <si>
    <t>965049112</t>
  </si>
  <si>
    <t>Bourání podkladů pod dlažby nebo litých celistvých podlah a mazanin Příplatek k cenám za bourání mazanin betonových se svařovanou sítí, tl. přes 100 mm</t>
  </si>
  <si>
    <t>-607636076</t>
  </si>
  <si>
    <t>86</t>
  </si>
  <si>
    <t>967031132</t>
  </si>
  <si>
    <t>Přisekání (špicování) plošné nebo rovných ostění zdiva z cihel pálených rovných ostění, bez odstupu, po hrubém vybourání otvorů, na maltu vápennou nebo vápenocementovou</t>
  </si>
  <si>
    <t>-1075071787</t>
  </si>
  <si>
    <t>0,485*3,8*2+0,34*2,3*1+0,135*3,8*1</t>
  </si>
  <si>
    <t>87</t>
  </si>
  <si>
    <t>968019541</t>
  </si>
  <si>
    <t>Vybourání prefabrikovaných betonových okenních rámů včetně vyvěšení křídel, plochy do 1 m2</t>
  </si>
  <si>
    <t>307217161</t>
  </si>
  <si>
    <t>0,8*0,8+0,68*0,8</t>
  </si>
  <si>
    <t>88</t>
  </si>
  <si>
    <t>968019551</t>
  </si>
  <si>
    <t>Vybourání prefabrikovaných betonových okenních rámů včetně vyvěšení křídel, plochy do 2 m2</t>
  </si>
  <si>
    <t>-29923031</t>
  </si>
  <si>
    <t>1,28+1,368</t>
  </si>
  <si>
    <t>89</t>
  </si>
  <si>
    <t>968019561</t>
  </si>
  <si>
    <t>Vybourání prefabrikovaných betonových okenních rámů včetně vyvěšení křídel, plochy do 4 m2</t>
  </si>
  <si>
    <t>-94198305</t>
  </si>
  <si>
    <t>2,4</t>
  </si>
  <si>
    <t>90</t>
  </si>
  <si>
    <t>968019571</t>
  </si>
  <si>
    <t>Vybourání prefabrikovaných betonových okenních rámů včetně vyvěšení křídel, plochy přes 4 m2</t>
  </si>
  <si>
    <t>-1078144243</t>
  </si>
  <si>
    <t>4,535</t>
  </si>
  <si>
    <t>91</t>
  </si>
  <si>
    <t>975053151</t>
  </si>
  <si>
    <t>Víceřadové podchycení stropů pro osazení nosníků dřevěnou výztuhou v. podchycení do 3,5 m a při zatížení hmotností přes 1500 kg/m2</t>
  </si>
  <si>
    <t>656206963</t>
  </si>
  <si>
    <t xml:space="preserve">Poznámka k souboru cen:
1. U víceřadového podchycení stropů se každá řada podchycení oceňuje zvlášť. </t>
  </si>
  <si>
    <t>5,64*5+6,328*5</t>
  </si>
  <si>
    <t>92</t>
  </si>
  <si>
    <t>975063161</t>
  </si>
  <si>
    <t>Podchycení (podepření) schodů a podest dřevěnou výztuhou oboustranně podporovaných, v. podchycení do 3,5 m rovných, při zatížení hmotností přes 800 do 1200 kg/m2</t>
  </si>
  <si>
    <t>1928358203</t>
  </si>
  <si>
    <t>5,64*2,57</t>
  </si>
  <si>
    <t>93</t>
  </si>
  <si>
    <t>977211112</t>
  </si>
  <si>
    <t>Řezání železobetonových konstrukcí stěnovou pilou do průměru řezané výztuže 16 mm hloubka řezu od 200 do 350 mm</t>
  </si>
  <si>
    <t>1902764766</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</si>
  <si>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</si>
  <si>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6,33*6+5,43*6</t>
  </si>
  <si>
    <t>94</t>
  </si>
  <si>
    <t>968072455</t>
  </si>
  <si>
    <t>Vybourání kovových rámů oken s křídly, dveřních zárubní, vrat, stěn, ostění nebo obkladů dveřních zárubní, plochy do 2 m2</t>
  </si>
  <si>
    <t>2054900092</t>
  </si>
  <si>
    <t xml:space="preserve">Poznámka k souboru cen:
1. V cenách -2244 až -2559 jsou započteny i náklady na vyvěšení křídel. 2. Cenou -2641 se oceňuje i vybourání nosné ocelové konstrukce pro sádrokartonové příčky. </t>
  </si>
  <si>
    <t>0,9*2,03*3+1*2,03+0,7*2,03</t>
  </si>
  <si>
    <t>95</t>
  </si>
  <si>
    <t>968072456</t>
  </si>
  <si>
    <t>Vybourání kovových rámů oken s křídly, dveřních zárubní, vrat, stěn, ostění nebo obkladů dveřních zárubní, plochy přes 2 m2</t>
  </si>
  <si>
    <t>157725068</t>
  </si>
  <si>
    <t>1,17*2,07</t>
  </si>
  <si>
    <t>1,5*2,1+1,45*2,08</t>
  </si>
  <si>
    <t>96</t>
  </si>
  <si>
    <t>968082016</t>
  </si>
  <si>
    <t>Vybourání plastových rámů oken s křídly, dveřních zárubní, vrat rámu oken s křídly zdvojenými, plochy přes 1 do 2 m2</t>
  </si>
  <si>
    <t>1683620345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</si>
  <si>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</si>
  <si>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1,2*1,46</t>
  </si>
  <si>
    <t>97</t>
  </si>
  <si>
    <t>968082017</t>
  </si>
  <si>
    <t>Vybourání plastových rámů oken s křídly, dveřních zárubní, vrat rámu oken s křídly zdvojenými, plochy přes 2 do 4 m2</t>
  </si>
  <si>
    <t>-30160630</t>
  </si>
  <si>
    <t>1,46*1,81*1</t>
  </si>
  <si>
    <t>98</t>
  </si>
  <si>
    <t>971033541</t>
  </si>
  <si>
    <t>Vybourání otvorů ve zdivu základovém nebo nadzákladovém z cihel, tvárnic, příčkovek z cihel pálených na maltu vápennou nebo vápenocementovou plochy do 1 m2, tl. do 300 mm</t>
  </si>
  <si>
    <t>-2001557059</t>
  </si>
  <si>
    <t>0,7*0,7*0,25"nika pro hydrant"</t>
  </si>
  <si>
    <t>99</t>
  </si>
  <si>
    <t>973031334</t>
  </si>
  <si>
    <t>Vysekání výklenků nebo kapes ve zdivu z cihel na maltu vápennou nebo vápenocementovou kapes, plochy do 0,16 m2, hl. do 150 mm</t>
  </si>
  <si>
    <t>kus</t>
  </si>
  <si>
    <t>-1631474497</t>
  </si>
  <si>
    <t>977312111</t>
  </si>
  <si>
    <t>Řezání stávajících betonových mazanin s vyztužením hloubky do 50 mm</t>
  </si>
  <si>
    <t>952275812</t>
  </si>
  <si>
    <t>101</t>
  </si>
  <si>
    <t>978013121</t>
  </si>
  <si>
    <t>Otlučení vápenných nebo vápenocementových omítek vnitřních ploch stěn s vyškrabáním spar, s očištěním zdiva, v rozsahu přes 5 do 10 %</t>
  </si>
  <si>
    <t>70400219</t>
  </si>
  <si>
    <t xml:space="preserve">Poznámka k souboru cen:
1. Položky lze použít i pro ocenění otlučení sádrových, hliněných apod. vnitřních omítek. </t>
  </si>
  <si>
    <t>102</t>
  </si>
  <si>
    <t>978013191</t>
  </si>
  <si>
    <t>Otlučení vápenných nebo vápenocementových omítek vnitřních ploch stěn s vyškrabáním spar, s očištěním zdiva, v rozsahu přes 50 do 100 %</t>
  </si>
  <si>
    <t>440876830</t>
  </si>
  <si>
    <t>3,77*(5,43*2+3,269*1)-(2,22*17,5+0,93*2,05+1,81*1,42+1,175*1,44)</t>
  </si>
  <si>
    <t>3,9*(5,43+2,75*2)-(3,9*0,82+1,03*2,03+2,1*3)</t>
  </si>
  <si>
    <t>3,03*(7,84*2+1,73)-(1,45*2,08+1,5*2,1+0,9*1,98+1,17*2,07+2,1*3+0,93*2,05)</t>
  </si>
  <si>
    <t>Mezisoučet</t>
  </si>
  <si>
    <t>73,462/100*5"5% na nespecifikované otlučení"</t>
  </si>
  <si>
    <t>103</t>
  </si>
  <si>
    <t>978036141</t>
  </si>
  <si>
    <t>Otlučení cementových omítek vnějších ploch s vyškrabáním spar zdiva a s očištěním povrchu, v rozsahu přes 20 do 30 %</t>
  </si>
  <si>
    <t>146872124</t>
  </si>
  <si>
    <t>8,05*(14,4+7,36)-(1,71*1,42+1,175*1,44+1,06*2,4+1,03*2,03+1,18*1,44+1,18*1,5+1,8*1,47+1,46*1,81+1,2*1,46+1,76*1,44+1,81*1,42)</t>
  </si>
  <si>
    <t>104</t>
  </si>
  <si>
    <t>978036191</t>
  </si>
  <si>
    <t>Otlučení cementových omítek vnějších ploch s vyškrabáním spar zdiva a s očištěním povrchu, v rozsahu přes 80 do 100 %</t>
  </si>
  <si>
    <t>298054021</t>
  </si>
  <si>
    <t>105</t>
  </si>
  <si>
    <t>978059641</t>
  </si>
  <si>
    <t>Odsekání obkladů stěn včetně otlučení podkladní omítky až na zdivo z obkládaček vnějších, z jakýchkoliv materiálů, plochy přes 1 m2</t>
  </si>
  <si>
    <t>-1113741746</t>
  </si>
  <si>
    <t xml:space="preserve">Poznámka k souboru cen:
1. Odsekání soklíků se oceňuje cenami souboru cen 965 08. </t>
  </si>
  <si>
    <t>106</t>
  </si>
  <si>
    <t>985131211</t>
  </si>
  <si>
    <t>Očištění ploch stěn, rubu kleneb a podlah tryskání pískem sušeným</t>
  </si>
  <si>
    <t>-265320486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</si>
  <si>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</si>
  <si>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"sokl technická místnost"</t>
  </si>
  <si>
    <t>1*3,08</t>
  </si>
  <si>
    <t>0,24*3,08</t>
  </si>
  <si>
    <t>107</t>
  </si>
  <si>
    <t>985131311</t>
  </si>
  <si>
    <t>Očištění ploch stěn, rubu kleneb a podlah ruční dočištění ocelovými kartáči</t>
  </si>
  <si>
    <t>827339584</t>
  </si>
  <si>
    <t>108</t>
  </si>
  <si>
    <t>985139112</t>
  </si>
  <si>
    <t>Očištění ploch Příplatek k cenám za plochu do 10 m2 jednotlivě</t>
  </si>
  <si>
    <t>373224135</t>
  </si>
  <si>
    <t>109</t>
  </si>
  <si>
    <t>985312132</t>
  </si>
  <si>
    <t>Stěrka k vyrovnání ploch reprofilovaného betonu rubu kleneb a podlah, tloušťky přes 2 do 3 mm</t>
  </si>
  <si>
    <t>272060279</t>
  </si>
  <si>
    <t xml:space="preserve">Poznámka k souboru cen:
1. V cenách nejsou započteny náklady na ochranný nátěr, které se oceňují souborem cen 985 32-4 Ochranný nátěr betonu. </t>
  </si>
  <si>
    <t>110</t>
  </si>
  <si>
    <t>985312192</t>
  </si>
  <si>
    <t>Stěrka k vyrovnání ploch reprofilovaného betonu Příplatek k cenám za plochu do 10 m2 jednotlivě</t>
  </si>
  <si>
    <t>1927341408</t>
  </si>
  <si>
    <t>111</t>
  </si>
  <si>
    <t>985323111</t>
  </si>
  <si>
    <t>Spojovací můstek reprofilovaného betonu na cementové bázi, tloušťky 1 mm</t>
  </si>
  <si>
    <t>1554779618</t>
  </si>
  <si>
    <t>112</t>
  </si>
  <si>
    <t>985324211</t>
  </si>
  <si>
    <t>Ochranný nátěr betonu akrylátový dvojnásobný s impregnací (OS-B)</t>
  </si>
  <si>
    <t>1662242093</t>
  </si>
  <si>
    <t>113</t>
  </si>
  <si>
    <t>985324912</t>
  </si>
  <si>
    <t>Ochranný nátěr betonu Příplatek k cenám za plochu do 10 m2 jednotlivě</t>
  </si>
  <si>
    <t>-1964868130</t>
  </si>
  <si>
    <t>997</t>
  </si>
  <si>
    <t>Přesun sutě</t>
  </si>
  <si>
    <t>114</t>
  </si>
  <si>
    <t>997013112</t>
  </si>
  <si>
    <t>Vnitrostaveništní doprava suti a vybouraných hmot vodorovně do 50 m svisle s použitím mechanizace pro budovy a haly výšky přes 6 do 9 m</t>
  </si>
  <si>
    <t>2091192005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</si>
  <si>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</si>
  <si>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115</t>
  </si>
  <si>
    <t>997013501</t>
  </si>
  <si>
    <t>Odvoz suti a vybouraných hmot na skládku nebo meziskládku se složením, na vzdálenost do 1 km</t>
  </si>
  <si>
    <t>464493961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</si>
  <si>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</si>
  <si>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116</t>
  </si>
  <si>
    <t>997013509</t>
  </si>
  <si>
    <t>Odvoz suti a vybouraných hmot na skládku nebo meziskládku se složením, na vzdálenost Příplatek k ceně za každý další i započatý 1 km přes 1 km</t>
  </si>
  <si>
    <t>1507214460</t>
  </si>
  <si>
    <t>86,708*6</t>
  </si>
  <si>
    <t>117</t>
  </si>
  <si>
    <t>997013801</t>
  </si>
  <si>
    <t>Poplatek za uložení stavebního odpadu na skládce (skládkovné) betonového</t>
  </si>
  <si>
    <t>632870877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</si>
  <si>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</si>
  <si>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16,072+7,616+12,899+0,066+0,135+0,113+0,172</t>
  </si>
  <si>
    <t>118</t>
  </si>
  <si>
    <t>997013802</t>
  </si>
  <si>
    <t>Poplatek za uložení stavebního odpadu na skládce (skládkovné) železobetonového</t>
  </si>
  <si>
    <t>-2113004606</t>
  </si>
  <si>
    <t>1,659+6,818+4,486+2,215+0,776+0,258+0,138+0,797</t>
  </si>
  <si>
    <t>119</t>
  </si>
  <si>
    <t>997013803</t>
  </si>
  <si>
    <t>Poplatek za uložení stavebního odpadu na skládce (skládkovné) z keramických materiálů</t>
  </si>
  <si>
    <t>1795429923</t>
  </si>
  <si>
    <t>0,517+21,211+0,274+0,221+0,062"cihly"</t>
  </si>
  <si>
    <t>120</t>
  </si>
  <si>
    <t>997013804</t>
  </si>
  <si>
    <t>Poplatek za uložení stavebního odpadu na skládce (skládkovné) ze skla</t>
  </si>
  <si>
    <t>1779226741</t>
  </si>
  <si>
    <t>0,907</t>
  </si>
  <si>
    <t>121</t>
  </si>
  <si>
    <t>997013813</t>
  </si>
  <si>
    <t>Poplatek za uložení stavebního odpadu na skládce (skládkovné) z plastických hmot</t>
  </si>
  <si>
    <t>-1238240346</t>
  </si>
  <si>
    <t>0,103+0,135</t>
  </si>
  <si>
    <t>122</t>
  </si>
  <si>
    <t>997013814</t>
  </si>
  <si>
    <t>Poplatek za uložení stavebního odpadu na skládce (skládkovné) z izolačních materiálů</t>
  </si>
  <si>
    <t>632911846</t>
  </si>
  <si>
    <t>0,118</t>
  </si>
  <si>
    <t>123</t>
  </si>
  <si>
    <t>997013831</t>
  </si>
  <si>
    <t>Poplatek za uložení stavebního odpadu na skládce (skládkovné) směsného</t>
  </si>
  <si>
    <t>835833123</t>
  </si>
  <si>
    <t>0,181+3,548+2,413+1+0,356+0,183</t>
  </si>
  <si>
    <t>124</t>
  </si>
  <si>
    <t>99700999R</t>
  </si>
  <si>
    <t>Kovový odpad - výtěžný materiál</t>
  </si>
  <si>
    <t>kg</t>
  </si>
  <si>
    <t>-1754248671</t>
  </si>
  <si>
    <t>-(0,679+0,541+0,04)*1000</t>
  </si>
  <si>
    <t>998</t>
  </si>
  <si>
    <t>Přesun hmot</t>
  </si>
  <si>
    <t>125</t>
  </si>
  <si>
    <t>998017002</t>
  </si>
  <si>
    <t>Přesun hmot pro budovy občanské výstavby, bydlení, výrobu a služby s omezením mechanizace vodorovná dopravní vzdálenost do 100 m pro budovy s jakoukoliv nosnou konstrukcí výšky přes 6 do 12 m</t>
  </si>
  <si>
    <t>-667915157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</si>
  <si>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</si>
  <si>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</si>
  <si>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</si>
  <si>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</si>
  <si>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</si>
  <si>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126</t>
  </si>
  <si>
    <t>711121131</t>
  </si>
  <si>
    <t>Provedení izolace proti zemní vlhkosti natěradly a tmely za horka na ploše vodorovné V nátěrem asfaltovým</t>
  </si>
  <si>
    <t>1197964276</t>
  </si>
  <si>
    <t xml:space="preserve">Poznámka k souboru cen:
1. Izolace plochy jednotlivě do 10 m2 se oceňují skladebně cenou příslušné izolace a cenou 711 19-9095 Příplatek za plochu do 10 m2. </t>
  </si>
  <si>
    <t>127</t>
  </si>
  <si>
    <t>111613460</t>
  </si>
  <si>
    <t>Výrobky asfaltové izolační a zálivkové hmoty asfalty oxidované stavebně-izolační izolace pozemních, průmyslových a inženýrských staveb  bal. 190 kg</t>
  </si>
  <si>
    <t>-205242201</t>
  </si>
  <si>
    <t>42,32*0,0015 "Přepočtené koeficientem množství</t>
  </si>
  <si>
    <t>128</t>
  </si>
  <si>
    <t>711131811</t>
  </si>
  <si>
    <t>Odstranění izolace proti zemní vlhkosti na ploše vodorovné V</t>
  </si>
  <si>
    <t>1171954813</t>
  </si>
  <si>
    <t xml:space="preserve">Poznámka k souboru cen:
1. Ceny se používají pro odstranění hydroizolačních pásů a folií bez rozlišení tloušťky a počtu vrstev. </t>
  </si>
  <si>
    <t>16,47+4,19+8,73</t>
  </si>
  <si>
    <t>129</t>
  </si>
  <si>
    <t>711141559</t>
  </si>
  <si>
    <t>Provedení izolace proti zemní vlhkosti pásy přitavením NAIP na ploše vodorovné V</t>
  </si>
  <si>
    <t>-1892530006</t>
  </si>
  <si>
    <t xml:space="preserve">Poznámka k souboru cen:
1. Izolace plochy jednotlivě do 10 m2 se oceňují skladebně cenou příslušné izolace a cenou 711 19-9097 Příplatek za plochu do 10 m2. </t>
  </si>
  <si>
    <t>130</t>
  </si>
  <si>
    <t>628522540</t>
  </si>
  <si>
    <t xml:space="preserve">Pásy s modifikovaným asfaltem vložka polyesterové rouno asfaltované hydroizolační pásy modifikované SBS (styren - butadien - styren) posyp hrubozrný břidličný, spodní strana mikrotenová folie </t>
  </si>
  <si>
    <t>1918215846</t>
  </si>
  <si>
    <t>42,32*1,15 "Přepočtené koeficientem množství</t>
  </si>
  <si>
    <t>131</t>
  </si>
  <si>
    <t>998711202</t>
  </si>
  <si>
    <t>Přesun hmot pro izolace proti vodě, vlhkosti a plynům stanovený procentní sazbou z ceny vodorovná dopravní vzdálenost do 50 m v objektech výšky přes 6 do 12 m</t>
  </si>
  <si>
    <t>%</t>
  </si>
  <si>
    <t>-1431036987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</si>
  <si>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</si>
  <si>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</si>
  <si>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</si>
  <si>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132</t>
  </si>
  <si>
    <t>713121111</t>
  </si>
  <si>
    <t>Montáž tepelné izolace podlah rohožemi, pásy, deskami, dílci, bloky (izolační materiál ve specifikaci) kladenými volně jednovrstvá</t>
  </si>
  <si>
    <t>-1006122046</t>
  </si>
  <si>
    <t xml:space="preserve">Poznámka k souboru cen:
1. Množství tepelné izolace podlah okrajovými pásky k ceně -1211 se určuje v m projektované délky obložení (bez přesahů) na obvodu podlahy. </t>
  </si>
  <si>
    <t>16,47+4,19</t>
  </si>
  <si>
    <t>133</t>
  </si>
  <si>
    <t>283759140</t>
  </si>
  <si>
    <t>Desky z lehčených plastů desky z pěnového polystyrénu - samozhášivého typ EPS 150 S stabil , objemová hmotnost 25-30 kg/m3 tepelně izolační desky pro izolace s velmi vysokými nároky na pevnost v tlaku a ohybu (vysoce zatížené podlahy, střechy apod.) rozměr 1000 x 500 mm, lambda 0,035 W/mK 100 mm</t>
  </si>
  <si>
    <t>-2000947746</t>
  </si>
  <si>
    <t>Poznámka k položce:
lambda=0,035 [W / m K]</t>
  </si>
  <si>
    <t>20,66*1,02 "Přepočtené koeficientem množství</t>
  </si>
  <si>
    <t>134</t>
  </si>
  <si>
    <t>713131151</t>
  </si>
  <si>
    <t>Montáž tepelné izolace stěn rohožemi, pásy, deskami, dílci, bloky (izolační materiál ve specifikaci) vložením jednovrstvě</t>
  </si>
  <si>
    <t>-375669098</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</si>
  <si>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</si>
  <si>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0,12*1,36</t>
  </si>
  <si>
    <t>135</t>
  </si>
  <si>
    <t>283760400</t>
  </si>
  <si>
    <t>Desky z lehčených plastů desky  polystyrénové fasádní - speciální  EPS GreyWall 1000 x 500 x 120 mm</t>
  </si>
  <si>
    <t>1885113915</t>
  </si>
  <si>
    <t>Poznámka k položce:
lambda=0,032 [W / m K]</t>
  </si>
  <si>
    <t>0,163*1,02 "Přepočtené koeficientem množství</t>
  </si>
  <si>
    <t>136</t>
  </si>
  <si>
    <t>998713202</t>
  </si>
  <si>
    <t>Přesun hmot pro izolace tepelné stanovený procentní sazbou z ceny vodorovná dopravní vzdálenost do 50 m v objektech výšky přes 6 do 12 m</t>
  </si>
  <si>
    <t>120113293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</si>
  <si>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</si>
  <si>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</si>
  <si>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</si>
  <si>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137</t>
  </si>
  <si>
    <t>763121431</t>
  </si>
  <si>
    <t>Stěna předsazená ze sádrokartonových desek s nosnou konstrukcí z ocelových profilů CW, UW jednoduše opláštěná deskou protipožární impregnovanou H2DF tl. 12,5 mm, TI tl. 40 mm, EI 30 stěna tl. 62,5 mm, profil 50</t>
  </si>
  <si>
    <t>-1813392187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</si>
  <si>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</si>
  <si>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0,8*(5,43+5,71)</t>
  </si>
  <si>
    <t>138</t>
  </si>
  <si>
    <t>763121714</t>
  </si>
  <si>
    <t>Stěna předsazená ze sádrokartonových desek ostatní konstrukce a práce na předsazených stěnách ze sádrokartonových desek základní penetrační nátěr</t>
  </si>
  <si>
    <t>156628140</t>
  </si>
  <si>
    <t>139</t>
  </si>
  <si>
    <t>763121715</t>
  </si>
  <si>
    <t>Stěna předsazená ze sádrokartonových desek ostatní konstrukce a práce na předsazených stěnách ze sádrokartonových desek úprava styku stěny a podhledu separační páskou se silikonem</t>
  </si>
  <si>
    <t>353075231</t>
  </si>
  <si>
    <t>(5,43+5,71)</t>
  </si>
  <si>
    <t>140</t>
  </si>
  <si>
    <t>763121751</t>
  </si>
  <si>
    <t>Stěna předsazená ze sádrokartonových desek Příplatek k cenám za plochu do 6 m2 jednotlivě</t>
  </si>
  <si>
    <t>2079302012</t>
  </si>
  <si>
    <t>141</t>
  </si>
  <si>
    <t>763131482</t>
  </si>
  <si>
    <t>Podhled ze sádrokartonových desek dvouvrstvá zavěšená spodní konstrukce z ocelových profilů CD, UD dvojitě opláštěná deskami impregnovanými protipožárními H2DF, tl. 2 x 12,5 mm, TI tl. 80 mm 40 kg/m3</t>
  </si>
  <si>
    <t>1523166725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</si>
  <si>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</si>
  <si>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1,22*(5,71+5,43)</t>
  </si>
  <si>
    <t>142</t>
  </si>
  <si>
    <t>763131714</t>
  </si>
  <si>
    <t>Podhled ze sádrokartonových desek ostatní práce a konstrukce na podhledech ze sádrokartonových desek základní penetrační nátěr</t>
  </si>
  <si>
    <t>-831052058</t>
  </si>
  <si>
    <t>13,591</t>
  </si>
  <si>
    <t>143</t>
  </si>
  <si>
    <t>763131765</t>
  </si>
  <si>
    <t>Podhled ze sádrokartonových desek Příplatek k cenám za výšku zavěšení přes 0,5 do 1,0 m</t>
  </si>
  <si>
    <t>-285018222</t>
  </si>
  <si>
    <t>144</t>
  </si>
  <si>
    <t>763431002</t>
  </si>
  <si>
    <t>Montáž podhledu minerálního včetně zavěšeného roštu viditelného s panely vyjímatelnými, velikosti panelů přes 0,36 m2 do 0,72 m2</t>
  </si>
  <si>
    <t>-383248524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</si>
  <si>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</si>
  <si>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17,09</t>
  </si>
  <si>
    <t>145</t>
  </si>
  <si>
    <t>59036079R</t>
  </si>
  <si>
    <t>Minerální desky Thermatex tl. 15 mm+závěsná konstrukce</t>
  </si>
  <si>
    <t>1103188965</t>
  </si>
  <si>
    <t>17,09*1,05 "Přepočtené koeficientem množství</t>
  </si>
  <si>
    <t>146</t>
  </si>
  <si>
    <t>998763402</t>
  </si>
  <si>
    <t>Přesun hmot pro konstrukce montované z desek stanovený procentní sazbou z ceny vodorovná dopravní vzdálenost do 50 m v objektech výšky přes 6 do 12 m</t>
  </si>
  <si>
    <t>-439850585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</si>
  <si>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</si>
  <si>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</si>
  <si>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</si>
  <si>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147</t>
  </si>
  <si>
    <t>766660461</t>
  </si>
  <si>
    <t>Montáž dveřních křídel dřevěných nebo plastových vchodových dveří včetně rámu do zdiva dvoukřídlových s nadsvětlíkem</t>
  </si>
  <si>
    <t>-126528528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</si>
  <si>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</si>
  <si>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148</t>
  </si>
  <si>
    <t>PL04/L-R</t>
  </si>
  <si>
    <t>Dveře plastové atypické dvoukřídlové asymetrické otevíravé s nadsvětlíkem bílé levé do plastového rámu, stavební otvor 1730x3030 mm, křídla 900/630x2370 mm, s madlem pro vozíčkáře, izolač. dvojsklo, bezpečnostní zámek, klika/klika</t>
  </si>
  <si>
    <t>ks</t>
  </si>
  <si>
    <t>-238430861</t>
  </si>
  <si>
    <t>149</t>
  </si>
  <si>
    <t>998766202</t>
  </si>
  <si>
    <t>Přesun hmot pro konstrukce truhlářské stanovený procentní sazbou z ceny vodorovná dopravní vzdálenost do 50 m v objektech výšky přes 6 do 12 m</t>
  </si>
  <si>
    <t>-2135351818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</si>
  <si>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</si>
  <si>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</si>
  <si>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</si>
  <si>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150</t>
  </si>
  <si>
    <t>767161123</t>
  </si>
  <si>
    <t>Montáž zábradlí rovného z trubek nebo tenkostěnných profilů na ocelovou konstrukci, hmotnosti 1 m zábradlí do 20 kg</t>
  </si>
  <si>
    <t>-494538519</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</si>
  <si>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</si>
  <si>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151</t>
  </si>
  <si>
    <t>Z28R</t>
  </si>
  <si>
    <t>Nerezové zábradlí , 2x sloupek L/P profil 42,4 mm, madlo profil 42,4 mm, boční kotvení do sloupků, skleněná výplň-sklo lepené čiré bezpečnostní, dl. zábradlí 1400 mm-kompletní dodávka</t>
  </si>
  <si>
    <t>1193667739</t>
  </si>
  <si>
    <t>152</t>
  </si>
  <si>
    <t>767161823</t>
  </si>
  <si>
    <t>Demontáž zábradlí schodišťového nerozebíratelný spoj hmotnosti 1 m zábradlí do 20 kg</t>
  </si>
  <si>
    <t>-2010129432</t>
  </si>
  <si>
    <t>2,5</t>
  </si>
  <si>
    <t>153</t>
  </si>
  <si>
    <t>767165111</t>
  </si>
  <si>
    <t>Montáž zábradlí rovného madel z trubek nebo tenkostěnných profilů šroubováním</t>
  </si>
  <si>
    <t>-139633865</t>
  </si>
  <si>
    <t>154</t>
  </si>
  <si>
    <t>Z25R</t>
  </si>
  <si>
    <t>Nerezové zábradlí z trubek profil 42,4x2 mm vč. držáků madla s přírubou  profil 42,4/M8</t>
  </si>
  <si>
    <t>-1148545226</t>
  </si>
  <si>
    <t>155</t>
  </si>
  <si>
    <t>767531111</t>
  </si>
  <si>
    <t>Montáž vstupních čistících zón z rohoží kovových nebo plastových</t>
  </si>
  <si>
    <t>-1379887992</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</si>
  <si>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</si>
  <si>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1,2*1,2</t>
  </si>
  <si>
    <t>156</t>
  </si>
  <si>
    <t>767531125</t>
  </si>
  <si>
    <t>Montáž vstupních čistících zón z rohoží osazení rámu mosazného nebo hliníkového náběhového širokého - 65 mm</t>
  </si>
  <si>
    <t>-171672077</t>
  </si>
  <si>
    <t>1,2*4</t>
  </si>
  <si>
    <t>191</t>
  </si>
  <si>
    <t>76753119R</t>
  </si>
  <si>
    <t>Čistící rohož vstupní 1200x1200 mm vč. rámu , v. 17 mm-OZN. Z26 např. EMCO Diplomat typ 517 RB, antracit</t>
  </si>
  <si>
    <t>799657454</t>
  </si>
  <si>
    <t>157</t>
  </si>
  <si>
    <t>767640224</t>
  </si>
  <si>
    <t>Montáž dveří ocelových vchodových dvoukřídlové s pevným bočním dílem a nadsvětlíkem</t>
  </si>
  <si>
    <t>73806110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</si>
  <si>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</si>
  <si>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158</t>
  </si>
  <si>
    <t>Z13/L-R</t>
  </si>
  <si>
    <t>Stěna-Dveře dvoukřídlové otočné asymetrické pravé prosklené hliník. s nadsvětlíkem vč. rámu s povrch. úpravou+boky,  sklo čiré bezpečnostní s PO EI30DP3-C, vč. kování klika/klika a zámku Fab - do stavebního otvoru 2450x2500 mm, dveře 1. křídlo 900x1970 mm</t>
  </si>
  <si>
    <t>767302446</t>
  </si>
  <si>
    <t>159</t>
  </si>
  <si>
    <t>767646510</t>
  </si>
  <si>
    <t>Montáž dveří ocelových protipožárních uzávěrů jednokřídlových</t>
  </si>
  <si>
    <t>-1777023862</t>
  </si>
  <si>
    <t>160</t>
  </si>
  <si>
    <t>Z10/L-R</t>
  </si>
  <si>
    <t>Dveře jednokřídlové otočné levé plné hliníkové vč. rámu s povrch. úpravou s PO EI30DP3-C, vč. kování klika/klika a zámku Fab - do stavebního otvoru 1170x2070 mm</t>
  </si>
  <si>
    <t>1517196342</t>
  </si>
  <si>
    <t>161</t>
  </si>
  <si>
    <t>Z14/P-R</t>
  </si>
  <si>
    <t>Dveře jednokřídlové otočné pravé prosklené hliníkové vč. rámu s povrch. úpravou, sklo neprůhledné bezpečnostní s PO EI30DP3-C, vč. kování klika/klika a zámku Fab - do stavebního otvoru 910x1980 mm</t>
  </si>
  <si>
    <t>-1420220543</t>
  </si>
  <si>
    <t>162</t>
  </si>
  <si>
    <t>Z12/P-R</t>
  </si>
  <si>
    <t>Dveře jednokřídlové otočné pravé prosklené hliníkové vč. rámu s povrch. úpravou, sklo neprůhledné bezpečnostní s PO EI30DP3-C, vč. kování klika/klika a zámku Fab - do stavebního otvoru 1050x1930 mm</t>
  </si>
  <si>
    <t>123412975</t>
  </si>
  <si>
    <t>163</t>
  </si>
  <si>
    <t>76764659R</t>
  </si>
  <si>
    <t>Montáž dveří ocelových protipožárních uzávěrů dvoukřídlových atypických</t>
  </si>
  <si>
    <t>-607586467</t>
  </si>
  <si>
    <t>164</t>
  </si>
  <si>
    <t>Z11/P-R</t>
  </si>
  <si>
    <t>Dveře dvoukřídlové otočné asymetrické pravé prosklené hliníkové s nadsvětlíkem vč. rámu s povrch. úpravou, sklo čiré bezpečnostní s PO EI30DP3-C, vč. kování klika/klika a zámku Fab - do stavebního otvoru 1740x2700 mm, dveře 900x2100 mm</t>
  </si>
  <si>
    <t>822951988</t>
  </si>
  <si>
    <t>165</t>
  </si>
  <si>
    <t>767649191</t>
  </si>
  <si>
    <t>Montáž dveří ocelových doplňků dveří samozavírače hydraulického</t>
  </si>
  <si>
    <t>-738015587</t>
  </si>
  <si>
    <t>166</t>
  </si>
  <si>
    <t>549172550</t>
  </si>
  <si>
    <t>Samozavírače dveří hydraulické samozavírač hydraulický    zlatá bronz</t>
  </si>
  <si>
    <t>651403479</t>
  </si>
  <si>
    <t>167</t>
  </si>
  <si>
    <t>998767202</t>
  </si>
  <si>
    <t>Přesun hmot pro zámečnické konstrukce stanovený procentní sazbou z ceny vodorovná dopravní vzdálenost do 50 m v objektech výšky přes 6 do 12 m</t>
  </si>
  <si>
    <t>-65826894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</si>
  <si>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</si>
  <si>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</si>
  <si>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</si>
  <si>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168</t>
  </si>
  <si>
    <t>771274123</t>
  </si>
  <si>
    <t>Montáž obkladů schodišť z dlaždic keramických lepených flexibilním lepidlem stupnic protiskluzných nebo reliefovaných šířky přes 250 do 300 mm</t>
  </si>
  <si>
    <t>-1780272727</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</si>
  <si>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</si>
  <si>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1,4*(8+8)+1,5*8</t>
  </si>
  <si>
    <t>1*3</t>
  </si>
  <si>
    <t>169</t>
  </si>
  <si>
    <t>771274232</t>
  </si>
  <si>
    <t>Montáž obkladů schodišť z dlaždic keramických lepených flexibilním lepidlem podstupnic hladkých výšky přes 150 do 200 mm</t>
  </si>
  <si>
    <t>-984950406</t>
  </si>
  <si>
    <t>170</t>
  </si>
  <si>
    <t>771474112</t>
  </si>
  <si>
    <t>Montáž soklíků z dlaždic keramických lepených flexibilním lepidlem rovných výšky přes 65 do 90 mm</t>
  </si>
  <si>
    <t>1431739525</t>
  </si>
  <si>
    <t>5,43+2,985*2-2,1-1,03+0,335*2+0,225*2+0,1*2+1,952+2,43+2,227</t>
  </si>
  <si>
    <t>3,08*2+2,835*2-1,17+7,84*2-0,76-1,17-2,1+0,1*2</t>
  </si>
  <si>
    <t>171</t>
  </si>
  <si>
    <t>771474123</t>
  </si>
  <si>
    <t>Montáž soklíků z dlaždic keramických lepených flexibilním lepidlem schodišťových šikmých výšky přes 90 do 120 mm</t>
  </si>
  <si>
    <t>-1408815847</t>
  </si>
  <si>
    <t>"zídka šikmá-použít dlaždice"</t>
  </si>
  <si>
    <t>(2,295+0,1+2,6+2,295+0,326+0,326+0,2+0,2)</t>
  </si>
  <si>
    <t>0,145*6</t>
  </si>
  <si>
    <t>172</t>
  </si>
  <si>
    <t>771474132</t>
  </si>
  <si>
    <t>Montáž soklíků z dlaždic keramických lepených flexibilním lepidlem schodišťových stupňovitých výšky přes 65 do 90 mm</t>
  </si>
  <si>
    <t>-290436605</t>
  </si>
  <si>
    <t>0,176*8*6+(0,278+0,09)*8*2*6</t>
  </si>
  <si>
    <t>1,8*4</t>
  </si>
  <si>
    <t>173</t>
  </si>
  <si>
    <t>597613380</t>
  </si>
  <si>
    <t>Obkládačky a dlaždice keramické doplňky  k podlahám podlahy -  SANDSTONE PLUS I.j. sokl 44,5 x 8,5 x 1    barevný (cen.skup. 56)</t>
  </si>
  <si>
    <t>2070637603</t>
  </si>
  <si>
    <t>245</t>
  </si>
  <si>
    <t>174</t>
  </si>
  <si>
    <t>597613370</t>
  </si>
  <si>
    <t>Obkládačky a dlaždice keramické doplňky  k podlahám podlahy - SANDSTONE PLUS I.j. schodovka 29,5 x 59,5 x 1    barevná (cen.skup. 72)</t>
  </si>
  <si>
    <t>-716504620</t>
  </si>
  <si>
    <t>3*24</t>
  </si>
  <si>
    <t>175</t>
  </si>
  <si>
    <t>59761339R</t>
  </si>
  <si>
    <t>schodovka - podlahy např. ROCK 300x600 mm I. j. (cen.skup. 72)</t>
  </si>
  <si>
    <t>282501329</t>
  </si>
  <si>
    <t>176</t>
  </si>
  <si>
    <t>771574131</t>
  </si>
  <si>
    <t>Montáž podlah z dlaždic keramických lepených flexibilním lepidlem režných nebo glazovaných protiskluzných nebo reliefovaných do 50 ks/ m2</t>
  </si>
  <si>
    <t>805834128</t>
  </si>
  <si>
    <t>"300x300"</t>
  </si>
  <si>
    <t>8,73</t>
  </si>
  <si>
    <t>"600x600"</t>
  </si>
  <si>
    <t>177</t>
  </si>
  <si>
    <t>597614110</t>
  </si>
  <si>
    <t>Obkládačky a dlaždice keramické TAURUS dlaždice keramické vysoce slinuté neglazované mrazuvzdorné S-hladké  SL- zdrsněné Color - hladké rozměr  29,5 x 29,5 x 0,8 Light Grey   SL     (cen.skup. 88)</t>
  </si>
  <si>
    <t>-1725434305</t>
  </si>
  <si>
    <t>8,73*1,1</t>
  </si>
  <si>
    <t>178</t>
  </si>
  <si>
    <t>597611371</t>
  </si>
  <si>
    <t>Obkládačky a dlaždice keramické koupelny - dlaždice formát 60x60x1 cm</t>
  </si>
  <si>
    <t>2011779767</t>
  </si>
  <si>
    <t>17,09*1,1</t>
  </si>
  <si>
    <t>179</t>
  </si>
  <si>
    <t>771579196</t>
  </si>
  <si>
    <t>Montáž podlah z dlaždic keramických Příplatek k cenám za dvousložkový spárovací tmel</t>
  </si>
  <si>
    <t>1107721639</t>
  </si>
  <si>
    <t>38,709*0,085</t>
  </si>
  <si>
    <t>0,1*9,212</t>
  </si>
  <si>
    <t>50,976*0,085</t>
  </si>
  <si>
    <t>31,22</t>
  </si>
  <si>
    <t>180</t>
  </si>
  <si>
    <t>771591111</t>
  </si>
  <si>
    <t>Podlahy - ostatní práce penetrace podkladu</t>
  </si>
  <si>
    <t>481286169</t>
  </si>
  <si>
    <t xml:space="preserve">Poznámka k souboru cen:
1. Množství měrných jednotek u ceny -1185 se stanoví podle počtu řezaných dlaždic, nezávisle na jejich velikosti. 2. Položkou -1185 lze ocenit provádění více řezů na jednom kusu dlažby. </t>
  </si>
  <si>
    <t>181</t>
  </si>
  <si>
    <t>771591115</t>
  </si>
  <si>
    <t>Podlahy - ostatní práce spárování silikonem</t>
  </si>
  <si>
    <t>-754485233</t>
  </si>
  <si>
    <t>+(1,952*2+2,43+6,325*2+0,335*2+0,57*2+5,43*2-1,03-2,097)</t>
  </si>
  <si>
    <t>182</t>
  </si>
  <si>
    <t>771591172</t>
  </si>
  <si>
    <t>Podlahy - ostatní práce montáž ukončujícího profilu pro schodové hrany</t>
  </si>
  <si>
    <t>1927227682</t>
  </si>
  <si>
    <t>2,43*2</t>
  </si>
  <si>
    <t>183</t>
  </si>
  <si>
    <t>590541330</t>
  </si>
  <si>
    <t>Systémy podlahové a stěnové  - vnější rohy a ukončení stěn - profil ukončovací, materiál: hliník eloxovaný leskle chromem, L= 2,5 m typ              výška x délka    10 x 2500 mm</t>
  </si>
  <si>
    <t>-530629828</t>
  </si>
  <si>
    <t>4,86*1,1 "Přepočtené koeficientem množství</t>
  </si>
  <si>
    <t>184</t>
  </si>
  <si>
    <t>998771202</t>
  </si>
  <si>
    <t>Přesun hmot pro podlahy z dlaždic stanovený procentní sazbou z ceny vodorovná dopravní vzdálenost do 50 m v objektech výšky přes 6 do 12 m</t>
  </si>
  <si>
    <t>-1946083311</t>
  </si>
  <si>
    <t>777</t>
  </si>
  <si>
    <t>Podlahy lité</t>
  </si>
  <si>
    <t>185</t>
  </si>
  <si>
    <t>77761519R</t>
  </si>
  <si>
    <t>Nátěr silnovrstvý protiolejový šedý</t>
  </si>
  <si>
    <t>-834136446</t>
  </si>
  <si>
    <t>4,19</t>
  </si>
  <si>
    <t>0,2*(3,248*2+1,3*2-1,05+0,1*2)</t>
  </si>
  <si>
    <t>186</t>
  </si>
  <si>
    <t>998777202</t>
  </si>
  <si>
    <t>Přesun hmot pro podlahy lité stanovený procentní sazbou z ceny vodorovná dopravní vzdálenost do 50 m v objektech výšky přes 6 do 12 m</t>
  </si>
  <si>
    <t>1567323250</t>
  </si>
  <si>
    <t>784</t>
  </si>
  <si>
    <t>Dokončovací práce - malby a tapety</t>
  </si>
  <si>
    <t>187</t>
  </si>
  <si>
    <t>784181109</t>
  </si>
  <si>
    <t>Penetrace podkladu jednonásobná základní akrylátová na schodišti o výšce podlaží přes 3,80 do 5,00 m</t>
  </si>
  <si>
    <t>1057685655</t>
  </si>
  <si>
    <t>7,21*(5,43*2+6,323*2)</t>
  </si>
  <si>
    <t>5,43*6,323</t>
  </si>
  <si>
    <t>188</t>
  </si>
  <si>
    <t>784211109</t>
  </si>
  <si>
    <t>Malby z malířských směsí otěruvzdorných za mokra dvojnásobné, bílé za mokra otěruvzdorné výborně na schodišti o výšce podlaží přes 3,80 do 5,00 m</t>
  </si>
  <si>
    <t>936293380</t>
  </si>
  <si>
    <t>203,812</t>
  </si>
  <si>
    <t>787</t>
  </si>
  <si>
    <t>Dokončovací práce - zasklívání</t>
  </si>
  <si>
    <t>189</t>
  </si>
  <si>
    <t>787192522</t>
  </si>
  <si>
    <t>Zasklívání stěn a příček, balkónového zábradlí deskami ostatními sklem bezpečnostním do profilového těsnění, tl. přes 6 do 8 mm</t>
  </si>
  <si>
    <t>-1897550523</t>
  </si>
  <si>
    <t>Poznámka k položce:
dodávka skla vč. zábradlí</t>
  </si>
  <si>
    <t>1,2*0,85</t>
  </si>
  <si>
    <t>190</t>
  </si>
  <si>
    <t>998787202</t>
  </si>
  <si>
    <t>Přesun hmot pro zasklívání stanovený procentní sazbou z ceny vodorovná dopravní vzdálenost do 50 m v objektech výšky přes 6 do 12 m</t>
  </si>
  <si>
    <t>-724091767</t>
  </si>
  <si>
    <t>01/A1-D1.2 - Soupis prací D.1.1.2-Stavební část-Přístavba šaten-UZNATELNÉ VÝDAJE</t>
  </si>
  <si>
    <t xml:space="preserve">    4 - Vodorovné konstrukce</t>
  </si>
  <si>
    <t xml:space="preserve">    712 - Povlakové krytiny</t>
  </si>
  <si>
    <t xml:space="preserve">    764 - Konstrukce klempířské</t>
  </si>
  <si>
    <t xml:space="preserve">    781 - Dokončovací práce - obklady</t>
  </si>
  <si>
    <t xml:space="preserve">    783 - Dokončovací práce - nátěry</t>
  </si>
  <si>
    <t xml:space="preserve">    789 - Povrchové úpravy ocelových konstrukcí a technologických zařízení</t>
  </si>
  <si>
    <t>130001101</t>
  </si>
  <si>
    <t>Příplatek k cenám hloubených vykopávek za ztížení vykopávky v blízkosti podzemního vedení nebo výbušnin pro jakoukoliv třídu horniny</t>
  </si>
  <si>
    <t>458335306</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</si>
  <si>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</si>
  <si>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131201202</t>
  </si>
  <si>
    <t>Hloubení zapažených jam a zářezů s urovnáním dna do předepsaného profilu a spádu v hornině tř. 3 přes 100 do 1 000 m3</t>
  </si>
  <si>
    <t>1383747830</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</si>
  <si>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</si>
  <si>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0,478*8,07*24,055+0,455*23,522*(5,947+1,5)</t>
  </si>
  <si>
    <t>132201101</t>
  </si>
  <si>
    <t>Hloubení zapažených i nezapažených rýh šířky do 600 mm s urovnáním dna do předepsaného profilu a spádu v hornině tř. 3 do 100 m3</t>
  </si>
  <si>
    <t>1339332787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</si>
  <si>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</si>
  <si>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0,5*3,295*0,485*2</t>
  </si>
  <si>
    <t>0,5*0,685*0,5*2</t>
  </si>
  <si>
    <t>0,6*0,58*(20,045-1-0,655)</t>
  </si>
  <si>
    <t>0,5*0,5*1,244*1</t>
  </si>
  <si>
    <t>132201201</t>
  </si>
  <si>
    <t>Hloubení zapažených i nezapažených rýh šířky přes 600 do 2 000 mm s urovnáním dna do předepsaného profilu a spádu v hornině tř. 3 do 100 m3</t>
  </si>
  <si>
    <t>2088404768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</si>
  <si>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</si>
  <si>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0,8*0,485*5,697</t>
  </si>
  <si>
    <t>0,8*0,485*(20,757+20,602)</t>
  </si>
  <si>
    <t>0,8*0,485*3,295</t>
  </si>
  <si>
    <t>0,8*0,185*1</t>
  </si>
  <si>
    <t>0,8*0,5*2*0,685</t>
  </si>
  <si>
    <t>0,8*1*0,685</t>
  </si>
  <si>
    <t>0,8*1,244*(24,055-1-0,655-1)</t>
  </si>
  <si>
    <t>0,8*0,5*1,244*2</t>
  </si>
  <si>
    <t>1,6*1,6*0,415</t>
  </si>
  <si>
    <t>132212101</t>
  </si>
  <si>
    <t>Hloubení zapažených i nezapažených rýh šířky do 600 mm ručním nebo pneumatickým nářadím s urovnáním dna do předepsaného profilu a spádu v horninách tř. 3 soudržných</t>
  </si>
  <si>
    <t>1085752222</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</si>
  <si>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</si>
  <si>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0,447*0,5*(20,602+20,757+7,47+1+0,665+0,8)</t>
  </si>
  <si>
    <t>151101201</t>
  </si>
  <si>
    <t>Zřízení pažení stěn výkopu bez rozepření nebo vzepření příložné, hloubky do 4 m</t>
  </si>
  <si>
    <t>1652015544</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</si>
  <si>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</si>
  <si>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1,2*24,055</t>
  </si>
  <si>
    <t>0,73*8,56</t>
  </si>
  <si>
    <t>151101211</t>
  </si>
  <si>
    <t>Odstranění pažení stěn výkopu s uložením pažin na vzdálenost do 3 m od okraje výkopu příložné, hloubky do 4 m</t>
  </si>
  <si>
    <t>853682311</t>
  </si>
  <si>
    <t>151101301</t>
  </si>
  <si>
    <t>Zřízení rozepření zapažených stěn výkopů s potřebným přepažováním při roubení příložném, hloubky do 4 m</t>
  </si>
  <si>
    <t>1679494391</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</si>
  <si>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</si>
  <si>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35,115*1,5</t>
  </si>
  <si>
    <t>151101311</t>
  </si>
  <si>
    <t>Odstranění rozepření stěn výkopů s uložením materiálu na vzdálenost do 3 m od okraje výkopu roubení příložného, hloubky do 4 m</t>
  </si>
  <si>
    <t>-796237581</t>
  </si>
  <si>
    <t>151101401</t>
  </si>
  <si>
    <t>Zřízení vzepření zapažených stěn výkopů s potřebným přepažováním při roubení příložném, hloubky do 4 m</t>
  </si>
  <si>
    <t>950377510</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</si>
  <si>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</si>
  <si>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</si>
  <si>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</si>
  <si>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-1031173979</t>
  </si>
  <si>
    <t>161101101</t>
  </si>
  <si>
    <t>Svislé přemístění výkopku bez naložení do dopravní nádoby avšak s vyprázdněním dopravní nádoby na hromadu nebo do dopravního prostředku z horniny tř. 1 až 4, při hloubce výkopu přes 1 do 2,5 m</t>
  </si>
  <si>
    <t>461513287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</si>
  <si>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</si>
  <si>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162601102</t>
  </si>
  <si>
    <t>Vodorovné přemístění výkopku nebo sypaniny po suchu na obvyklém dopravním prostředku, bez naložení výkopku, avšak se složením bez rozhrnutí z horniny tř. 1 až 4 na vzdálenost přes 4 000 do 5 000 m</t>
  </si>
  <si>
    <t>690567644</t>
  </si>
  <si>
    <t>0,54*5,947*4,765</t>
  </si>
  <si>
    <t>-0,54*1,6*1,6</t>
  </si>
  <si>
    <t>-625519379</t>
  </si>
  <si>
    <t>172,493</t>
  </si>
  <si>
    <t>8,652</t>
  </si>
  <si>
    <t>44,133</t>
  </si>
  <si>
    <t>11,464</t>
  </si>
  <si>
    <t>167101102</t>
  </si>
  <si>
    <t>Nakládání, skládání a překládání neulehlého výkopku nebo sypaniny nakládání, množství přes 100 m3, z hornin tř. 1 až 4</t>
  </si>
  <si>
    <t>232102102</t>
  </si>
  <si>
    <t>-1402981784</t>
  </si>
  <si>
    <t>1652799925</t>
  </si>
  <si>
    <t>236,742*1800/1000</t>
  </si>
  <si>
    <t>174101101</t>
  </si>
  <si>
    <t>Zásyp sypaninou z jakékoliv horniny s uložením výkopku ve vrstvách se zhutněním jam, šachet, rýh nebo kolem objektů v těchto vykopávkách</t>
  </si>
  <si>
    <t>1714808656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</si>
  <si>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</si>
  <si>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10311109R</t>
  </si>
  <si>
    <t>Zemina - nakupovaný vhodný materiál nenamrzavý objem. hm. min 1600kg/m2</t>
  </si>
  <si>
    <t>1104432609</t>
  </si>
  <si>
    <t>Poznámka k položce:
Provedení  výměny podloží dle ČSN 736133, objem.hm. min. 1600kg/m2 (nenamrzavá zemina)</t>
  </si>
  <si>
    <t>13,92</t>
  </si>
  <si>
    <t>-1823721541</t>
  </si>
  <si>
    <t>24,055*7,47+23,552*5,947+5,947*4,765</t>
  </si>
  <si>
    <t>1657002166</t>
  </si>
  <si>
    <t>273322611</t>
  </si>
  <si>
    <t>Základy z betonu železového (bez výztuže) desky z betonu se zvýšenými nároky na prostředí tř. C 30/37</t>
  </si>
  <si>
    <t>1760486319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</si>
  <si>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</si>
  <si>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0,15*42,54*7,47</t>
  </si>
  <si>
    <t>273351215</t>
  </si>
  <si>
    <t>Bednění základových stěn desek svislé nebo šikmé (odkloněné), půdorysně přímé nebo zalomené ve volných nebo zapažených jámách, rýhách, šachtách, včetně případných vzpěr zřízení</t>
  </si>
  <si>
    <t>1736125096</t>
  </si>
  <si>
    <t>0,15*(42,54+7,47)</t>
  </si>
  <si>
    <t>273351216</t>
  </si>
  <si>
    <t>Bednění základových stěn desek svislé nebo šikmé (odkloněné), půdorysně přímé nebo zalomené ve volných nebo zapažených jámách, rýhách, šachtách, včetně případných vzpěr odstranění</t>
  </si>
  <si>
    <t>-543998904</t>
  </si>
  <si>
    <t>273353141</t>
  </si>
  <si>
    <t>Bednění kotevních otvorů a prostupů v základových konstrukcích v deskách včetně polohového zajištění a odbednění, popř. ztraceného bednění z pletiva apod. průřezu přes 0,10 do 0,17 m2, hl. do 1,00 m</t>
  </si>
  <si>
    <t>-44218789</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</si>
  <si>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</si>
  <si>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273361821</t>
  </si>
  <si>
    <t>Výztuž základů desek z betonářské oceli 10 505 (R) nebo BSt 500</t>
  </si>
  <si>
    <t>-460462791</t>
  </si>
  <si>
    <t xml:space="preserve">Poznámka k souboru cen:
1. Ceny platí pro desky rovné, s náběhy, hřibové nebo upnuté do žeber včetně výztuže těchto žeber. </t>
  </si>
  <si>
    <t>0,617*1,31*1,1*0,001*568</t>
  </si>
  <si>
    <t>0,617*1,1*0,001*2*(42,665*2+7,345*2)</t>
  </si>
  <si>
    <t>273362021</t>
  </si>
  <si>
    <t>Výztuž základů desek ze svařovaných sítí z drátů typu KARI</t>
  </si>
  <si>
    <t>-658985599</t>
  </si>
  <si>
    <t>5,27*1,1*0,001*2*42,54*7,47</t>
  </si>
  <si>
    <t>274322611</t>
  </si>
  <si>
    <t>Základy z betonu železového (bez výztuže) pasy z betonu se zvýšenými nároky na prostředí tř. C 30/37</t>
  </si>
  <si>
    <t>-1903725063</t>
  </si>
  <si>
    <t>0,8*0,96*(3,295*1+5,67+42,815-0,8-0,655-1)</t>
  </si>
  <si>
    <t>0,5*0,96*3,295*2</t>
  </si>
  <si>
    <t>0,5*0,66*(7,345-0,8)</t>
  </si>
  <si>
    <t>0,5*0,96*(42,815-0,655-0,8)</t>
  </si>
  <si>
    <t>0,8*1,24*0,5*2</t>
  </si>
  <si>
    <t>0,5*1,24*0,5*2</t>
  </si>
  <si>
    <t>0,5*1,84*0,8*2</t>
  </si>
  <si>
    <t>0,5*1,84*0,5*2</t>
  </si>
  <si>
    <t>274351215</t>
  </si>
  <si>
    <t>Bednění základových stěn pasů svislé nebo šikmé (odkloněné), půdorysně přímé nebo zalomené ve volných nebo zapažených jámách, rýhách, šachtách, včetně případných vzpěr zřízení</t>
  </si>
  <si>
    <t>-1878281883</t>
  </si>
  <si>
    <t>2*0,96*(3,295*1+5,67+42,815-0,8-0,655-1)</t>
  </si>
  <si>
    <t>2*0,96*3,295*2</t>
  </si>
  <si>
    <t>2*0,66*(7,345-0,8)</t>
  </si>
  <si>
    <t>2*0,96*(42,815-0,655-0,8)</t>
  </si>
  <si>
    <t>2*1,24*0,5*2</t>
  </si>
  <si>
    <t>2*1,84*0,8*2</t>
  </si>
  <si>
    <t>2*1,84*0,5*2</t>
  </si>
  <si>
    <t>274351216</t>
  </si>
  <si>
    <t>Bednění základových stěn pasů svislé nebo šikmé (odkloněné), půdorysně přímé nebo zalomené ve volných nebo zapažených jámách, rýhách, šachtách, včetně případných vzpěr odstranění</t>
  </si>
  <si>
    <t>1075505970</t>
  </si>
  <si>
    <t>209,935</t>
  </si>
  <si>
    <t>274353141</t>
  </si>
  <si>
    <t>Bednění kotevních otvorů a prostupů v základových konstrukcích v pasech včetně polohového zajištění a odbednění, popř. ztraceného bednění z pletiva apod. průřezu přes 0,10 do 0,17 m2, hl. do 1,00 m</t>
  </si>
  <si>
    <t>-399785077</t>
  </si>
  <si>
    <t>274391121</t>
  </si>
  <si>
    <t>Vložky do základových konstrukcí pasů antivibrační rohože z recyklované pryže, včetně překrytí PE folií lepené celoplošně vodorovně, tuhost desky do 0,1 MPa</t>
  </si>
  <si>
    <t>135987019</t>
  </si>
  <si>
    <t xml:space="preserve">Poznámka k souboru cen:
1. Ceny lze použít i pro ocenění základových konstrukcí z prefabrikovaných dílců nebo zděných. </t>
  </si>
  <si>
    <t>0,195*42,815</t>
  </si>
  <si>
    <t>0,085*7,345</t>
  </si>
  <si>
    <t>274391125</t>
  </si>
  <si>
    <t>Vložky do základových konstrukcí pasů antivibrační rohože z recyklované pryže, včetně překrytí PE folií lepené celoplošně svisle, tuhost desky do 0,1 MPa</t>
  </si>
  <si>
    <t>482466061</t>
  </si>
  <si>
    <t>0,18*42,815</t>
  </si>
  <si>
    <t>0,18*7,345</t>
  </si>
  <si>
    <t>1282556097</t>
  </si>
  <si>
    <t>0,2*3,75*(4,87*5)</t>
  </si>
  <si>
    <t>31127229R</t>
  </si>
  <si>
    <t>Zdivo z pórobetonových přesných tvárnic nosné z tvárnic hladkých jakékoli pevnosti na tenké maltové lože, tloušťka zdiva 250 mm, objemová hmotnost P6-650 kg/m3</t>
  </si>
  <si>
    <t>-1534238035</t>
  </si>
  <si>
    <t>0,25*3,75*(42,665-0,12+7,345-0,12+42,665*2-0,375*2+4,87*2)</t>
  </si>
  <si>
    <t>0,25*0,55*(42,665-0,12+7,345-0,12)</t>
  </si>
  <si>
    <t>-0,25*(2,5*0,75*6+1*0,75*3+1,46*2,135+1,03*2,03)</t>
  </si>
  <si>
    <t>317141211</t>
  </si>
  <si>
    <t>Překlady ploché prefabrikované z pórobetonu osazené do tenkého maltového lože, včetně slepení dvou překladů vedle sebe po celé délce boční plochy, šířky překladu 125 mm, světlost otvoru do 900 mm</t>
  </si>
  <si>
    <t>1280603190</t>
  </si>
  <si>
    <t xml:space="preserve">Poznámka k souboru cen: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</si>
  <si>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12+6</t>
  </si>
  <si>
    <t>317141212</t>
  </si>
  <si>
    <t>Překlady ploché prefabrikované z pórobetonu osazené do tenkého maltového lože, včetně slepení dvou překladů vedle sebe po celé délce boční plochy, šířky překladu 125 mm, světlost otvoru přes 900 do 1000 mm</t>
  </si>
  <si>
    <t>704911954</t>
  </si>
  <si>
    <t>317141215</t>
  </si>
  <si>
    <t>Překlady ploché prefabrikované z pórobetonu osazené do tenkého maltového lože, včetně slepení dvou překladů vedle sebe po celé délce boční plochy, šířky překladu 125 mm, světlost otvoru přes 1250 do 1500 mm</t>
  </si>
  <si>
    <t>1567775653</t>
  </si>
  <si>
    <t>317141219</t>
  </si>
  <si>
    <t>Překlady ploché prefabrikované z pórobetonu osazené do tenkého maltového lože, včetně slepení dvou překladů vedle sebe po celé délce boční plochy, šířky překladu 125 mm, světlost otvoru přes 2250 do 2500 mm</t>
  </si>
  <si>
    <t>-359311633</t>
  </si>
  <si>
    <t>317141221</t>
  </si>
  <si>
    <t>Překlady ploché prefabrikované z pórobetonu osazené do tenkého maltového lože, včetně slepení dvou překladů vedle sebe po celé délce boční plochy, šířky překladu 150 mm, pro světlost otvoru do 900 mm</t>
  </si>
  <si>
    <t>865831606</t>
  </si>
  <si>
    <t>6+1</t>
  </si>
  <si>
    <t>317141222</t>
  </si>
  <si>
    <t>Překlady ploché prefabrikované z pórobetonu osazené do tenkého maltového lože, včetně slepení dvou překladů vedle sebe po celé délce boční plochy, šířky překladu 150 mm, pro světlost otvoru přes 900 do 1000 mm</t>
  </si>
  <si>
    <t>-389886115</t>
  </si>
  <si>
    <t>317143421</t>
  </si>
  <si>
    <t>Překlady nosné prefabrikované z pórobetonu osazené do tenkého maltového lože, ve zdech tloušťky 200 mm, světlost otvoru přes 900 do 1100 mm</t>
  </si>
  <si>
    <t>-565684462</t>
  </si>
  <si>
    <t xml:space="preserve">Poznámka k souboru cen:
1. V cenách jsou započteny náklady na dodání a uložení překladu předepsané délky, včetně podmazáním ložné plochy tenkovrstvou maltou. </t>
  </si>
  <si>
    <t>317941121</t>
  </si>
  <si>
    <t>Osazování ocelových válcovaných nosníků na zdivu I nebo IE nebo U nebo UE nebo L do č. 12 nebo výšky do 120 mm</t>
  </si>
  <si>
    <t>1936176182</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</si>
  <si>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</si>
  <si>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3,77*1,2*3*0,001</t>
  </si>
  <si>
    <t>130104200</t>
  </si>
  <si>
    <t>Ocel profilová v jakosti 11 375 ocel profilová L úhelníky rovnostranné 50 x 50 x 5 mm</t>
  </si>
  <si>
    <t>-1243325099</t>
  </si>
  <si>
    <t>Poznámka k položce:
Hmotnost: 4,03 kg/m</t>
  </si>
  <si>
    <t>3,77*1,2*3*1,1*0,001</t>
  </si>
  <si>
    <t>342272248</t>
  </si>
  <si>
    <t>Příčky z pórobetonových přesných příčkovek hladkých, objemové hmotnosti 500 kg/m3 na tenké maltové lože, tloušťky příčky 75 mm</t>
  </si>
  <si>
    <t>-2020692316</t>
  </si>
  <si>
    <t>1,25*42,665</t>
  </si>
  <si>
    <t>Příčky z pórobetonových přesných příčkovek na pero a drážku (PD), objemové hmotnosti 500 kg/m3 na tenké maltové lože, tloušťky příčky 100 mm</t>
  </si>
  <si>
    <t>-36893066</t>
  </si>
  <si>
    <t>3,75*(3,92+1,7+0,15+3,97+2,93+2,93+2,93)</t>
  </si>
  <si>
    <t>-(0,8*2,03*2+0,9*2,2*3)</t>
  </si>
  <si>
    <t>342273523</t>
  </si>
  <si>
    <t>Příčky z pórobetonových přesných příčkovek na pero a drážku (PD), objemové hmotnosti 500 kg/m3 na tenké maltové lože, tloušťky příčky 150 mm</t>
  </si>
  <si>
    <t>1336049908</t>
  </si>
  <si>
    <t>3,75*(4,37*7)</t>
  </si>
  <si>
    <t>-(0,8*2,03*6)</t>
  </si>
  <si>
    <t>-1726090308</t>
  </si>
  <si>
    <t>(3,92+1,7+0,15+3,97+2,93+2,93+2,93)</t>
  </si>
  <si>
    <t>342291112</t>
  </si>
  <si>
    <t>Ukotvení příček polyuretanovou pěnou, tl. příčky přes 100 mm</t>
  </si>
  <si>
    <t>-783713417</t>
  </si>
  <si>
    <t>(4,37*7)</t>
  </si>
  <si>
    <t>2072211780</t>
  </si>
  <si>
    <t>0,6*0,05*2</t>
  </si>
  <si>
    <t>Vodorovné konstrukce</t>
  </si>
  <si>
    <t>413941121</t>
  </si>
  <si>
    <t>Osazování ocelových válcovaných nosníků ve stropech I nebo IE nebo U nebo UE nebo L do č.12 nebo výšky do 120 mm</t>
  </si>
  <si>
    <t>259942855</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</si>
  <si>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</si>
  <si>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13,4*0,001*(1,9*41)</t>
  </si>
  <si>
    <t>130108180</t>
  </si>
  <si>
    <t>Ocel profilová v jakosti 11 375 ocel profilová U UPN h=120 mm</t>
  </si>
  <si>
    <t>-1391082135</t>
  </si>
  <si>
    <t>Poznámka k položce:
Hmotnost: 13,43 kg/m</t>
  </si>
  <si>
    <t>1,044*1,1</t>
  </si>
  <si>
    <t>417321414</t>
  </si>
  <si>
    <t>Ztužující pásy a věnce z betonu železového (bez výztuže) tř. C 20/25</t>
  </si>
  <si>
    <t>-496853611</t>
  </si>
  <si>
    <t>(42,54+5,775)*0,175*0,15</t>
  </si>
  <si>
    <t>0,25*0,13*(42,14+0,15+0,25)</t>
  </si>
  <si>
    <t>0,2*0,13*(1,6*2)</t>
  </si>
  <si>
    <t>417352211</t>
  </si>
  <si>
    <t>Ztracené bednění věnců z pórobetonových U-profilů Ytong osazených do maltového lože, objemová hmotnost 500 kg/m3, délka dílce 599 mm, ve zdech tloušťky 250 mm</t>
  </si>
  <si>
    <t>-601213055</t>
  </si>
  <si>
    <t xml:space="preserve">Poznámka k souboru cen:
1. V cenách nejsou započteny náklady na: a) dodání a uložení betonu; tyto se oceňují cenami souboru cen 417 32-1 . Ztužující pásy a věnce z betonu železového (bez výztuže), b) dodání a uložení betonářské výztuže; tyto se oceňují cenami souboru cen 417 36- . . Výztuž ztužujících pásů a věnců. 2. Množství jednotek se určuje v m délky ztužujícího věnce. </t>
  </si>
  <si>
    <t>42,54+5,775</t>
  </si>
  <si>
    <t>417361821</t>
  </si>
  <si>
    <t>Výztuž ztužujících pásů a věnců z betonářské oceli 10 505 (R) nebo BSt 500</t>
  </si>
  <si>
    <t>641156713</t>
  </si>
  <si>
    <t>0,222*1,1*0,001*(118,34+4,16+251,28)</t>
  </si>
  <si>
    <t>0,888*1,1*0,001*(192+92,24+16,48+19,32+66,72+96+46,04+22,84+6,44+33,44)</t>
  </si>
  <si>
    <t>612121112</t>
  </si>
  <si>
    <t>Zatření spár vnitřních povrchů stěrkovou hmotou, ploch z pórobetonových tvárnic stěn</t>
  </si>
  <si>
    <t>-93379220</t>
  </si>
  <si>
    <t>53,331</t>
  </si>
  <si>
    <t>3,75*(4,87*8)</t>
  </si>
  <si>
    <t>3,75*(42,665-0,12+7,345-0,12+42,665*2-0,375*2+4,87*2-0,25*3)</t>
  </si>
  <si>
    <t>0,55*(42,665-0,12+7,345-0,12-0,25-0,25-0,25-0,25-0,25)</t>
  </si>
  <si>
    <t>-(2,5*0,75*6+1*0,75*3+1,46*2,135+1,03*2,03)</t>
  </si>
  <si>
    <t>60,3*2</t>
  </si>
  <si>
    <t>104,969*2</t>
  </si>
  <si>
    <t>612131121</t>
  </si>
  <si>
    <t>Podkladní a spojovací vrstva vnitřních omítaných ploch penetrace akrylát-silikonová nanášená ručně stěn</t>
  </si>
  <si>
    <t>1867085513</t>
  </si>
  <si>
    <t>612142001</t>
  </si>
  <si>
    <t>Potažení vnitřních ploch pletivem v ploše nebo pruzích, na plném podkladu sklovláknitým vtlačením do tmelu stěn</t>
  </si>
  <si>
    <t>-367354296</t>
  </si>
  <si>
    <t>1075,472/100*20</t>
  </si>
  <si>
    <t>173887813</t>
  </si>
  <si>
    <t>1075,472</t>
  </si>
  <si>
    <t>-(2,2*(3*2+4*2,93+1,77*2-0,9*2-1*0,75-0,7*1,97*2))*3</t>
  </si>
  <si>
    <t>-1,5*(3,97*2+3,97*2+3,63*2+3,07*2+1,7*4+2,805*2+2,565*2+2,42*2+1,14*2-0,7*1,97*7)</t>
  </si>
  <si>
    <t>612331121</t>
  </si>
  <si>
    <t>Omítka cementová vnitřních ploch nanášená ručně jednovrstvá, tloušťky do 10 mm hladká svislých konstrukcí stěn</t>
  </si>
  <si>
    <t>1253511374</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</si>
  <si>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</si>
  <si>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(2,2*(3*2+4*2,93+1,77*2-0,9*2-1*0,75-0,7*1,97*2))*3</t>
  </si>
  <si>
    <t>1,5*(3,97*2+3,97*2+3,63*2+3,07*2+1,7*4+2,805*2+2,565*2+2,42*2+1,14*2-0,7*1,97*7)</t>
  </si>
  <si>
    <t>-1109751269</t>
  </si>
  <si>
    <t>"pod zateplení"</t>
  </si>
  <si>
    <t>4,165*(7,345+42,665)*1,1</t>
  </si>
  <si>
    <t>-(1,46*2,315+1*0,75*3+2,5*0,75*6)</t>
  </si>
  <si>
    <t>"pod omítku"</t>
  </si>
  <si>
    <t>0,2*(42,665*2+7,345)</t>
  </si>
  <si>
    <t>5,84*3,8-(2,4*1,28)*1,1"dodělání haly"</t>
  </si>
  <si>
    <t>-602627601</t>
  </si>
  <si>
    <t>"na zateplení"</t>
  </si>
  <si>
    <t>0,2*(42,665*2+7,345)"omítka"</t>
  </si>
  <si>
    <t>622143002</t>
  </si>
  <si>
    <t>Montáž omítkových profilů plastových nebo pozinkovaných, upevněných vtlačením do podkladní vrstvy nebo přibitím dilatačních s tkaninou</t>
  </si>
  <si>
    <t>1675316437</t>
  </si>
  <si>
    <t>4,5*2*2</t>
  </si>
  <si>
    <t>3,565*2</t>
  </si>
  <si>
    <t>553430230</t>
  </si>
  <si>
    <t>Doplňky stavební kovové profily pro omítky rohové profily  délky 250, 275, 300 cm s úzkou kulatou hlavou 4,0 mm č. 4043 pro omítky vnitřní 15 mm</t>
  </si>
  <si>
    <t>-698280906</t>
  </si>
  <si>
    <t>18,000*1,05</t>
  </si>
  <si>
    <t>553430350</t>
  </si>
  <si>
    <t>Doplňky stavební kovové profily pro omítky profily oddělovací a ukončovací pro vnitřní omítky délky 250, 300 cm pro omítky 10 mm</t>
  </si>
  <si>
    <t>-1263037925</t>
  </si>
  <si>
    <t>851291513</t>
  </si>
  <si>
    <t>3,565*(2+1)</t>
  </si>
  <si>
    <t>2,5*12+0,75*18+1,46+2,315*2</t>
  </si>
  <si>
    <t>-1146230347</t>
  </si>
  <si>
    <t>60,285*1,05</t>
  </si>
  <si>
    <t>204023241</t>
  </si>
  <si>
    <t>2,5*12+0,75*18+1*6</t>
  </si>
  <si>
    <t>1,46+2,315*2</t>
  </si>
  <si>
    <t>-57397247</t>
  </si>
  <si>
    <t>55,59*1,05 "Přepočtené koeficientem množství</t>
  </si>
  <si>
    <t>622211021</t>
  </si>
  <si>
    <t>Montáž kontaktního zateplení z polystyrenových desek nebo z kombinovaných desek na vnější stěny, tloušťky desek přes 80 do 120 mm</t>
  </si>
  <si>
    <t>1306292199</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</si>
  <si>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nebo příslušnými cenami části A07 katalogu 800-783 Nátěry.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</si>
  <si>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950894718</t>
  </si>
  <si>
    <t>212,241*1,02 "Přepočtené koeficientem množství</t>
  </si>
  <si>
    <t>622252001</t>
  </si>
  <si>
    <t>Montáž lišt kontaktního zateplení zakládacích soklových připevněných hmoždinkami</t>
  </si>
  <si>
    <t>821234104</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</si>
  <si>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</si>
  <si>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42,665+7,345-1,46+0,15*2</t>
  </si>
  <si>
    <t>590516490</t>
  </si>
  <si>
    <t>Kontaktní zateplovací systémy příslušenství kontaktních zateplovacích systémů lišty soklové  - zakládací spodní profil U - Form s okapničkou, Al, délka 200 cm U 12 cm  0,95/200</t>
  </si>
  <si>
    <t>-1315996695</t>
  </si>
  <si>
    <t>48,85*1,05 "Přepočtené koeficientem množství</t>
  </si>
  <si>
    <t>622252002</t>
  </si>
  <si>
    <t>Montáž lišt kontaktního zateplení ostatních stěnových, dilatačních apod. lepených do tmelu</t>
  </si>
  <si>
    <t>-1987249795</t>
  </si>
  <si>
    <t>4,5*2+4,5*2</t>
  </si>
  <si>
    <t>2,5*6+1*3</t>
  </si>
  <si>
    <t>590515000</t>
  </si>
  <si>
    <t>Kontaktní zateplovací systémy příslušenství kontaktních zateplovacích systémů dilatační profil stěnový E,  dl. 2,5 m</t>
  </si>
  <si>
    <t>-778979156</t>
  </si>
  <si>
    <t>4,5</t>
  </si>
  <si>
    <t>4,5*1,05 "Přepočtené koeficientem množství</t>
  </si>
  <si>
    <t>590513900</t>
  </si>
  <si>
    <t>Kontaktní zateplovací systémy příslušenství kontaktních zateplovacích systémů zátky polystyrénové D 65 mm bílá</t>
  </si>
  <si>
    <t>1480667298</t>
  </si>
  <si>
    <t>590515020</t>
  </si>
  <si>
    <t>Kontaktní zateplovací systémy příslušenství kontaktních zateplovacích systémů dilatační profil rohový V,   dl. 2,5 m</t>
  </si>
  <si>
    <t>717836309</t>
  </si>
  <si>
    <t>4,5*2</t>
  </si>
  <si>
    <t>9*1,05 "Přepočtené koeficientem množství</t>
  </si>
  <si>
    <t>590515180</t>
  </si>
  <si>
    <t>Kontaktní zateplovací systémy příslušenství kontaktních zateplovacích systémů profil okenní s nepřiznanou okapnicí - Thermospoj začišťovací páska okenní PVC profil 9 mm dl 1,4m</t>
  </si>
  <si>
    <t>-710551511</t>
  </si>
  <si>
    <t>49,5*1,05 "Přepočtené koeficientem množství</t>
  </si>
  <si>
    <t>590515120</t>
  </si>
  <si>
    <t>Kontaktní zateplovací systémy příslušenství kontaktních zateplovacích systémů profil okenní s nepřiznanou okapnicí - spoj LPE plast 2 m</t>
  </si>
  <si>
    <t>1914740841</t>
  </si>
  <si>
    <t>18*1,05 "Přepočtené koeficientem množství</t>
  </si>
  <si>
    <t>622511021</t>
  </si>
  <si>
    <t>Omítka tenkovrstvá akrylátová vnějších ploch probarvená, včetně penetrace podkladu zrnitá, tloušťky 2,0 mm stěn</t>
  </si>
  <si>
    <t>616248075</t>
  </si>
  <si>
    <t>205840462</t>
  </si>
  <si>
    <t>-41356854</t>
  </si>
  <si>
    <t>0,09*1,6*30,09</t>
  </si>
  <si>
    <t>631319173</t>
  </si>
  <si>
    <t>Příplatek k cenám mazanin za stržení povrchu spodní vrstvy mazaniny latí před vložením výztuže nebo pletiva pro tl. obou vrstev mazaniny přes 80 do 120 mm</t>
  </si>
  <si>
    <t>999059497</t>
  </si>
  <si>
    <t>631319211</t>
  </si>
  <si>
    <t>Příplatek k cenám betonových mazanin za vyztužení polypropylenovými mikrovlákny objemové vyztužení 0,9 kg/m3</t>
  </si>
  <si>
    <t>-1205231661</t>
  </si>
  <si>
    <t>0,04*(68,15+19,36+10,78+19,36+19,36+10,81+18,55+18,55+10,81+19,36+4,77+12,19+4,36+13,39+2,76)</t>
  </si>
  <si>
    <t>-0,04*(1,6*30,09)</t>
  </si>
  <si>
    <t>631342123</t>
  </si>
  <si>
    <t>Mazanina z betonu lehčeného tepelně-izolačního polystyrénového tl. přes 80 do 120 mm, objemové hmotnosti 700 kg/m3</t>
  </si>
  <si>
    <t>954960209</t>
  </si>
  <si>
    <t xml:space="preserve">Poznámka k souboru cen:
1. Ceny jsou určeny pro výplňové a vyrovnávací vrstvy podlah a spádové vrstvy plochých střech. </t>
  </si>
  <si>
    <t>42,685*5,315*0,12</t>
  </si>
  <si>
    <t>-169314026</t>
  </si>
  <si>
    <t>3,03*1,1*0,001*1,6*30,09</t>
  </si>
  <si>
    <t>632441213</t>
  </si>
  <si>
    <t>Potěr anhydritový samonivelační litý (Anhyment) tř. C 20, tl. přes 35 do 40 mm</t>
  </si>
  <si>
    <t>1491961686</t>
  </si>
  <si>
    <t xml:space="preserve">Poznámka k souboru cen:
1. Ceny jsou určeny pro roznášecí vrstvu těžkých plovoucích podlah, pro potěr podlahového vytápění, pro potěr na oddělovací vrstvě a jako náhrada cementových potěrů (kromě vlhkých provozů). </t>
  </si>
  <si>
    <t>68,15+19,36+10,78+19,36+19,36+10,81+18,55+18,55+10,81+19,36+4,77+12,19+4,36+13,39+2,76</t>
  </si>
  <si>
    <t>-1,6*30,09</t>
  </si>
  <si>
    <t>632450121</t>
  </si>
  <si>
    <t>Potěr cementový vyrovnávací ze suchých směsí v pásu o průměrné (střední) tl. od 10 do 20 mm</t>
  </si>
  <si>
    <t>-828140441</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</si>
  <si>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</si>
  <si>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0,37*(2,5*6+1*3)</t>
  </si>
  <si>
    <t>632450123</t>
  </si>
  <si>
    <t>Potěr cementový vyrovnávací ze suchých směsí v pásu o průměrné (střední) tl. přes 30 do 40 mm</t>
  </si>
  <si>
    <t>-1623014932</t>
  </si>
  <si>
    <t>0,375*1,25</t>
  </si>
  <si>
    <t>632459174</t>
  </si>
  <si>
    <t>Příplatky k cenám potěrů za malou plochu do 5 m2 jednotlivě, tl. potěru přes 30 do 40 mm</t>
  </si>
  <si>
    <t>-556602989</t>
  </si>
  <si>
    <t>634112113</t>
  </si>
  <si>
    <t>Obvodová dilatace mezi stěnou a samonivelačním potěrem podlahovým páskem výšky 80 mm</t>
  </si>
  <si>
    <t>1315771428</t>
  </si>
  <si>
    <t>(42,665-0,37-0,2-0,25*2+0,2*2+0,15*7)*4+(7,345-0,37-0,25-0,25)*23</t>
  </si>
  <si>
    <t>634113113</t>
  </si>
  <si>
    <t>Výplň dilatačních spár mazanin plastovým profilem výšky 40 mm</t>
  </si>
  <si>
    <t>-237379151</t>
  </si>
  <si>
    <t>1,6*4</t>
  </si>
  <si>
    <t>63411319R</t>
  </si>
  <si>
    <t>Výplň dilatačních spár mazanin plastovým profilem z oceli</t>
  </si>
  <si>
    <t>2120867299</t>
  </si>
  <si>
    <t>1,6*5</t>
  </si>
  <si>
    <t>634911123</t>
  </si>
  <si>
    <t>Řezání dilatačních nebo smršťovacích spár v čerstvé betonové mazanině nebo potěru šířky přes 5 do 10 mm, hloubky přes 20 do 50 mm</t>
  </si>
  <si>
    <t>1726059322</t>
  </si>
  <si>
    <t xml:space="preserve">Poznámka k souboru cen:
1. V cenách jsou započteny i náklady na vyčištění spár po řezání. </t>
  </si>
  <si>
    <t>3*1,6</t>
  </si>
  <si>
    <t>635311111</t>
  </si>
  <si>
    <t>Násyp ze stabilizační zeminy pod podlahy se zhutněním vč. dodávky zeminy</t>
  </si>
  <si>
    <t>5686607</t>
  </si>
  <si>
    <t xml:space="preserve">Poznámka k souboru cen:
1. Ceny jsou určeny pro násyp vodorovný nebo ve spádu pod podlahy, mazaniny a dlažby. 2. V ceně jsou započteny i náklady na dodávku stabilizační zeminy. </t>
  </si>
  <si>
    <t>0,275*7,436*4,295</t>
  </si>
  <si>
    <t>0,275*10,675*4,295</t>
  </si>
  <si>
    <t>0,275*10,7*4,295</t>
  </si>
  <si>
    <t>0,275*10,75*4,295</t>
  </si>
  <si>
    <t>0,275*0,99*(7,436+10,675+10,7+0,5+0,8+0,8+10,75)</t>
  </si>
  <si>
    <t>636311125</t>
  </si>
  <si>
    <t>Kladení dlažby z betonových dlaždic na sucho na terče z umělé hmoty o rozměru dlažby 50x50 cm, o výšce terče přes 150 mm</t>
  </si>
  <si>
    <t>925976691</t>
  </si>
  <si>
    <t xml:space="preserve">Poznámka k souboru cen:
1. V cenách jsou započteny i náklady na rozmístění terčů na připravenou podkladní konstrukci a položení dlažebních prvků na připravené terče. 2. Dodání dlaždic se oceňuje ve specifikaci. Ztratné lze stanovit ve výši 2 %. </t>
  </si>
  <si>
    <t>592457280</t>
  </si>
  <si>
    <t>Dlaždice betonové dlažba betonová na terasy povrch tryskaný  - TERASOVÁ  50 x 50 x 5</t>
  </si>
  <si>
    <t>-1349318125</t>
  </si>
  <si>
    <t>Poznámka k položce:
Spotřeba: 4 kus/m2</t>
  </si>
  <si>
    <t>980,392*1,02 "Přepočtené koeficientem množství</t>
  </si>
  <si>
    <t>642942611</t>
  </si>
  <si>
    <t>Osazování zárubní nebo rámů kovových dveřních lisovaných nebo z úhelníků bez dveřních křídel, na montážní pěnu, o ploše otvoru do 2,5 m2</t>
  </si>
  <si>
    <t>-693698372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</si>
  <si>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</si>
  <si>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1+1+2+1+3+3+3+3+1</t>
  </si>
  <si>
    <t>553314000</t>
  </si>
  <si>
    <t>Zárubně kovové zárubně ocelové pro pórobeton - s těsněním, kapsové závěsy YH 100 DV 700 L/P</t>
  </si>
  <si>
    <t>-581553286</t>
  </si>
  <si>
    <t>1+1</t>
  </si>
  <si>
    <t>553314130</t>
  </si>
  <si>
    <t>Zárubně kovové zárubně ocelové pro pórobeton - s těsněním, kapsové závěsy YH 150 DV 700 L/P</t>
  </si>
  <si>
    <t>538080576</t>
  </si>
  <si>
    <t>3+3</t>
  </si>
  <si>
    <t>55331428R</t>
  </si>
  <si>
    <t>zárubeň ocelová pro porobeton s drážkouYH 250 DV 700 jednokřídlová atypická</t>
  </si>
  <si>
    <t>1843098483</t>
  </si>
  <si>
    <t>2+1</t>
  </si>
  <si>
    <t>55331429R</t>
  </si>
  <si>
    <t>zárubeň ocelová pro porobeton s drážkouYH 250 DV 800 jednokřídlová atypická</t>
  </si>
  <si>
    <t>26821427</t>
  </si>
  <si>
    <t>644941112</t>
  </si>
  <si>
    <t>Montáž průvětrníků nebo mřížek odvětrávacích velikosti přes 150 x 200 do 300 x 300 mm</t>
  </si>
  <si>
    <t>774990131</t>
  </si>
  <si>
    <t xml:space="preserve">Poznámka k souboru cen:
1. V cenách nejsou započteny náklady na dodávku průvětrníku nebo mřížky, tyto se oceňují ve specifikaci. </t>
  </si>
  <si>
    <t>553414260</t>
  </si>
  <si>
    <t>Výplně otvorů staveb - kovové průvětrníky a větrací mřížky mřížky větrací nerezové NVM 200 x 200 se síťovinou</t>
  </si>
  <si>
    <t>-786266342</t>
  </si>
  <si>
    <t>648922441</t>
  </si>
  <si>
    <t>Osazování parapetních desek železobetonových nebo teracových na cementovou maltu teracových různé délky</t>
  </si>
  <si>
    <t>834942741</t>
  </si>
  <si>
    <t xml:space="preserve">Poznámka k souboru cen:
1. V cenách nejsou započteny náklady na dodávku desek, které se oceňují ve specifikaci 2. Ztratné lze stanovit ve směrné výši 2 %. </t>
  </si>
  <si>
    <t>01A01</t>
  </si>
  <si>
    <t>Vnitřní parapet tl- 17 mm s krycím nosem bílý 2080x150 mm</t>
  </si>
  <si>
    <t>2006414829</t>
  </si>
  <si>
    <t>01B02</t>
  </si>
  <si>
    <t>Vnitřní parapet  tl- 17 mm s krycím nosem bílý 1170x360 mm</t>
  </si>
  <si>
    <t>-673735577</t>
  </si>
  <si>
    <t>-2121460074</t>
  </si>
  <si>
    <t>4,5*(42,665+7,345+1,5)</t>
  </si>
  <si>
    <t>-1803230855</t>
  </si>
  <si>
    <t>231,795*3</t>
  </si>
  <si>
    <t>-1664077951</t>
  </si>
  <si>
    <t>-124564335</t>
  </si>
  <si>
    <t>691525342</t>
  </si>
  <si>
    <t>839996159</t>
  </si>
  <si>
    <t>949101111</t>
  </si>
  <si>
    <t>Lešení pomocné pracovní pro objekty pozemních staveb pro zatížení do 150 kg/m2, o výšce lešeňové podlahy do 1,9 m</t>
  </si>
  <si>
    <t>1102989889</t>
  </si>
  <si>
    <t>10,78+10,81+10,81</t>
  </si>
  <si>
    <t>68,15+19,36+19,36+19,36+18,55+18,55+19,36+4,77+12,19+4,36+13,39+2,76</t>
  </si>
  <si>
    <t>953943112</t>
  </si>
  <si>
    <t>Osazování drobných kovových předmětů výrobků ostatních jinde neuvedených do vynechaných či vysekaných kapes zdiva, se zajištěním polohy se zalitím maltou cementovou, hmotnosti přes 1 do 5 kg/kus</t>
  </si>
  <si>
    <t>798738399</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</si>
  <si>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</si>
  <si>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953943114</t>
  </si>
  <si>
    <t>Osazování drobných kovových předmětů výrobků ostatních jinde neuvedených do vynechaných či vysekaných kapes zdiva, se zajištěním polohy se zalitím maltou cementovou, hmotnosti přes 15 do 30 kg/kus</t>
  </si>
  <si>
    <t>2138901039</t>
  </si>
  <si>
    <t>953943122</t>
  </si>
  <si>
    <t>Osazování drobných kovových předmětů výrobků ostatních jinde neuvedených do betonu se zajištěním polohy k bednění či k výztuži před zabetonováním hmotnosti přes 1 do 5 kg/kus</t>
  </si>
  <si>
    <t>783793744</t>
  </si>
  <si>
    <t>130104400</t>
  </si>
  <si>
    <t>Ocel profilová v jakosti 11 375 ocel profilová L úhelníky rovnostranné 100 x 100 x 8 mm</t>
  </si>
  <si>
    <t>1584007730</t>
  </si>
  <si>
    <t>Poznámka k položce:
Hmotnost: 12,18 kg/m</t>
  </si>
  <si>
    <t>145501920</t>
  </si>
  <si>
    <t>Profily ocelové tenkostěnné uzavřené svařované profily obdélníkové, jakost 11 375, délka 6m 100x60x3 mm</t>
  </si>
  <si>
    <t>-1456163570</t>
  </si>
  <si>
    <t>Poznámka k položce:
Hmotnost: 7,17kg/m</t>
  </si>
  <si>
    <t>0,175*7,71*1,1*0,001*58</t>
  </si>
  <si>
    <t>145502500</t>
  </si>
  <si>
    <t>Profily ocelové tenkostěnné uzavřené svařované profily čtvercové,  jakost 11 375, délka 6m 50x50x5 mm</t>
  </si>
  <si>
    <t>1104127334</t>
  </si>
  <si>
    <t>Poznámka k položce:
Hmotnost: 6,78kg/m</t>
  </si>
  <si>
    <t>6,78*1,1*0,001*1,55*1</t>
  </si>
  <si>
    <t>130102180</t>
  </si>
  <si>
    <t>Ocel profilová v jakosti 11 375 ocel profilová plochá konstrukční ocel válcovaná za tepla 50 x 5  mm</t>
  </si>
  <si>
    <t>1685938755</t>
  </si>
  <si>
    <t>Poznámka k položce:
Hmotnost: 2,1 kg/m</t>
  </si>
  <si>
    <t>2,1*1,1*0,001*0,15*2</t>
  </si>
  <si>
    <t>130102020</t>
  </si>
  <si>
    <t>Ocel profilová v jakosti 11 375 ocel profilová plochá konstrukční ocel válcovaná za tepla 40 x 5  mm</t>
  </si>
  <si>
    <t>719016545</t>
  </si>
  <si>
    <t>Poznámka k položce:
Hmotnost: 1,64 kg/m</t>
  </si>
  <si>
    <t>1,64*1,1*0,001*0,3*2</t>
  </si>
  <si>
    <t>451406616</t>
  </si>
  <si>
    <t>0,195*0,18*42,815</t>
  </si>
  <si>
    <t>0,085*0,18*7,345</t>
  </si>
  <si>
    <t>962086111</t>
  </si>
  <si>
    <t>Bourání zdiva příček nebo vybourání otvorů z plynosilikátu, siporexu a ostatních nepálených zdících materiálů o objemové hmotnosti do 500 kg/m3, tl. do 150 mm</t>
  </si>
  <si>
    <t>-1066155553</t>
  </si>
  <si>
    <t>1866897433</t>
  </si>
  <si>
    <t>989563821</t>
  </si>
  <si>
    <t>9,736*6</t>
  </si>
  <si>
    <t>-211394299</t>
  </si>
  <si>
    <t>3,23</t>
  </si>
  <si>
    <t>1168439210</t>
  </si>
  <si>
    <t>6,026</t>
  </si>
  <si>
    <t>700110243</t>
  </si>
  <si>
    <t>-(0,48)*1000</t>
  </si>
  <si>
    <t>998011001</t>
  </si>
  <si>
    <t>Přesun hmot pro budovy občanské výstavby, bydlení, výrobu a služby s nosnou svislou konstrukcí zděnou z cihel, tvárnic nebo kamene vodorovná dopravní vzdálenost do 100 m pro budovy výšky do 6 m</t>
  </si>
  <si>
    <t>-2136326710</t>
  </si>
  <si>
    <t>711113127</t>
  </si>
  <si>
    <t>Izolace proti zemní vlhkosti natěradly a tmely za studena SCHOMBURG na ploše svislé S těsnicí stěrkou AQUAFIN -1K</t>
  </si>
  <si>
    <t>-1852517800</t>
  </si>
  <si>
    <t>"je možné pod obklady použít jinou vodě odolnou stěrku"</t>
  </si>
  <si>
    <t>451114255</t>
  </si>
  <si>
    <t>42,56*7,22</t>
  </si>
  <si>
    <t>265124920</t>
  </si>
  <si>
    <t>307,283*0,0015 "Přepočtené koeficientem množství</t>
  </si>
  <si>
    <t>-1958428393</t>
  </si>
  <si>
    <t>Pásy s modifikovaným asfaltem vložka polyesterové rouno asfaltované hydroizolační pásy modifikované SBS (styren - butadien - styren) posyp hrubozrný břidličný, spodní strana mikrotenová folie Elastodek 40 special mineral</t>
  </si>
  <si>
    <t>1408877432</t>
  </si>
  <si>
    <t>307,283*1,15 "Přepočtené koeficientem množství</t>
  </si>
  <si>
    <t>711193121</t>
  </si>
  <si>
    <t>Izolace proti zemní vlhkosti ostatní SCHOMBURG těsnicí kaší AQUAFIN-2K na ploše vodorovné V</t>
  </si>
  <si>
    <t>-920552990</t>
  </si>
  <si>
    <t>10,78+1081+10,81+4,77+12,19+4,36+13,39+2,76</t>
  </si>
  <si>
    <t>998711201</t>
  </si>
  <si>
    <t>Přesun hmot pro izolace proti vodě, vlhkosti a plynům stanovený procentní sazbou z ceny vodorovná dopravní vzdálenost do 50 m v objektech výšky do 6 m</t>
  </si>
  <si>
    <t>-947703495</t>
  </si>
  <si>
    <t>712</t>
  </si>
  <si>
    <t>Povlakové krytiny</t>
  </si>
  <si>
    <t>712311101</t>
  </si>
  <si>
    <t>Provedení povlakové krytiny střech plochých do 10 st. natěradly a tmely za studena nátěrem lakem penetračním nebo asfaltovým</t>
  </si>
  <si>
    <t>-1964633022</t>
  </si>
  <si>
    <t xml:space="preserve">Poznámka k souboru cen:
1. Povlakové krytiny střech jednotlivě do 10 m2 se oceňují skladebně cenou příslušné izolace a cenou 712 39-9095 Příplatek za plochu do 10 m2. </t>
  </si>
  <si>
    <t>42,685*(5,315+0,15)</t>
  </si>
  <si>
    <t>0,205*(42,68+5,315-1,06)</t>
  </si>
  <si>
    <t>0,3*42,685</t>
  </si>
  <si>
    <t>111631500</t>
  </si>
  <si>
    <t xml:space="preserve">Výrobky asfaltové izolační a zálivkové hmoty asfalty oxidované stavebně-izolační k penetraci suchých a očištěných podkladů pod asfaltové izolační krytiny a izolace </t>
  </si>
  <si>
    <t>537939944</t>
  </si>
  <si>
    <t>Poznámka k položce:
Spotřeba 0,3-0,4kg/m2 dle povrchu, ředidlo technický benzín</t>
  </si>
  <si>
    <t>255,702*0,0003 "Přepočtené koeficientem množství</t>
  </si>
  <si>
    <t>712321132</t>
  </si>
  <si>
    <t>Provedení povlakové krytiny střech plochých do 10 st. natěradly a tmely za horka nátěrem asfaltovým</t>
  </si>
  <si>
    <t>177096100</t>
  </si>
  <si>
    <t>111613320</t>
  </si>
  <si>
    <t>Výrobky asfaltové izolační a zálivkové hmoty asfalty oxidované stavebně-izolační   bal. 190 kg</t>
  </si>
  <si>
    <t>619087375</t>
  </si>
  <si>
    <t>255,702*0,0015 "Přepočtené koeficientem množství</t>
  </si>
  <si>
    <t>712341559</t>
  </si>
  <si>
    <t>Provedení povlakové krytiny střech plochých do 10 st. pásy přitavením NAIP v plné ploše</t>
  </si>
  <si>
    <t>-950509962</t>
  </si>
  <si>
    <t xml:space="preserve">Poznámka k souboru cen:
1. Povlakové krytiny střech jednotlivě do 10 m2 se oceňují skladebně cenou příslušné izolace a cenou 712 39-9097 Příplatek za plochu do 10 m2. </t>
  </si>
  <si>
    <t>255,702*2</t>
  </si>
  <si>
    <t>628522560</t>
  </si>
  <si>
    <t>Pásy s modifikovaným asfaltem vložka polyesterové rouno asfaltované hydroizolační pásy modifikované SBS (styren - butadien - styren) posyp hrubozrný břidličný, spodní strana mikrotenová folie Elastodek 40 special dekor</t>
  </si>
  <si>
    <t>-1892780950</t>
  </si>
  <si>
    <t>255,702*1,15 "Přepočtené koeficientem množství</t>
  </si>
  <si>
    <t>62832139R</t>
  </si>
  <si>
    <t>pás těžký asfaltovaný DEKGLASS G2000 S40</t>
  </si>
  <si>
    <t>-1062430997</t>
  </si>
  <si>
    <t>71296179R</t>
  </si>
  <si>
    <t>Provedení povlakové krytiny zesílením spár -těsnění dilatační spáry přilepenou v plné ploše</t>
  </si>
  <si>
    <t>271977708</t>
  </si>
  <si>
    <t>272441200</t>
  </si>
  <si>
    <t>Fólie a rohože pryžové izolační pryž těsnící SEMPERIT  E9566 - elastomer EPDM odolná proti povětrnostním vlivům šířka 1400 mm, barva černá síla 5 mm</t>
  </si>
  <si>
    <t>1846850016</t>
  </si>
  <si>
    <t>1*0,37 "Přepočtené koeficientem množství</t>
  </si>
  <si>
    <t>998712201</t>
  </si>
  <si>
    <t>Přesun hmot pro povlakové krytiny stanovený procentní sazbou z ceny vodorovná dopravní vzdálenost do 50 m v objektech výšky do 6 m</t>
  </si>
  <si>
    <t>-1849802556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</si>
  <si>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</si>
  <si>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1025364487</t>
  </si>
  <si>
    <t>283723080</t>
  </si>
  <si>
    <t>Desky z lehčených plastů desky z pěnového polystyrénu - samozhášivého typ EPS 100S stabil, objemová hmotnost 20 - 25 kg/m3 tepelně izolační desky pro izolace ploché střechy nebo podlahy rozměr 1000 x 500 mm, lambda 0,037 [W / m K] 80 mm</t>
  </si>
  <si>
    <t>1799165616</t>
  </si>
  <si>
    <t>Poznámka k položce:
lambda=0,037 [W / m K]</t>
  </si>
  <si>
    <t>(68,15+19,36+10,78+19,36+19,36+10,81+18,55+18,55+10,81+19,36+4,77+12,19+4,36+13,39+2,76)*1,02</t>
  </si>
  <si>
    <t>713131135</t>
  </si>
  <si>
    <t>Montáž tepelné izolace stěn rohožemi, pásy, deskami, dílci, bloky (izolační materiál ve specifikaci) nastřelením vně objektu</t>
  </si>
  <si>
    <t>-154932772</t>
  </si>
  <si>
    <t>0,3*7,345+1,7*42,665</t>
  </si>
  <si>
    <t>713131141</t>
  </si>
  <si>
    <t>Montáž tepelné izolace stěn rohožemi, pásy, deskami, dílci, bloky (izolační materiál ve specifikaci) lepením celoplošně</t>
  </si>
  <si>
    <t>-90091789</t>
  </si>
  <si>
    <t>283760170</t>
  </si>
  <si>
    <t>Desky z lehčených plastů desky soklové fasádní Isover EPS SOKL 3000 strukturovaný povrch,  lambda 0,035 W/m K 1250 x 600 x 100 mm</t>
  </si>
  <si>
    <t>-1460946615</t>
  </si>
  <si>
    <t>74,734*1,02 "Přepočtené koeficientem množství</t>
  </si>
  <si>
    <t>713141111</t>
  </si>
  <si>
    <t>Montáž tepelné izolace střech plochých rohožemi, pásy, deskami, dílci, bloky (izolační materiál ve specifikaci) přilepenými asfaltem za horka zplna, jednovrstvá</t>
  </si>
  <si>
    <t>1824263946</t>
  </si>
  <si>
    <t xml:space="preserve">Poznámka k souboru cen:
1. Množství tepelné izolace střech plochých atikovými pásky k ceně -1211 se určuje v m projektované délky obložení (bez přesahů) na obvodu ploché střechy. </t>
  </si>
  <si>
    <t>634822840</t>
  </si>
  <si>
    <t>Sklo pěnové stavební FOAMGLAS READY BLOCK desky z FOAMGLAS T4+ s jednostrannou povrchovou úpravou lepení na beton a přímé nastavení pásu 60 x 60 x 16 cm</t>
  </si>
  <si>
    <t>1834245768</t>
  </si>
  <si>
    <t>233,274*1,02 "Přepočtené koeficientem množství</t>
  </si>
  <si>
    <t>713191132</t>
  </si>
  <si>
    <t>Montáž tepelné izolace stavebních konstrukcí - doplňky a konstrukční součásti podlah, stropů vrchem nebo střech překrytím fólií separační z PE</t>
  </si>
  <si>
    <t>451094845</t>
  </si>
  <si>
    <t>30,9*1,6</t>
  </si>
  <si>
    <t>283231500</t>
  </si>
  <si>
    <t>Fólie z polyetylénu a jednoduché výrobky z nich separační fólie separační fólie CEMIX PE fólie pro lité podlahy   bal. 100 m2</t>
  </si>
  <si>
    <t>-935858990</t>
  </si>
  <si>
    <t>Poznámka k položce:
oddělení betonových nebo samonivelačních vyrovnávacích vrstev</t>
  </si>
  <si>
    <t>49,44*1,1 "Přepočtené koeficientem množství</t>
  </si>
  <si>
    <t>998713201</t>
  </si>
  <si>
    <t>Přesun hmot pro izolace tepelné stanovený procentní sazbou z ceny vodorovná dopravní vzdálenost do 50 m v objektech výšky do 6 m</t>
  </si>
  <si>
    <t>-1327536233</t>
  </si>
  <si>
    <t>763113313</t>
  </si>
  <si>
    <t>Příčka instalační ze sádrokartonových desek s nosnou konstrukcí ze zdvojených ocelových profilů UW, CW s mezerou, CW profily navzájem spojeny páskem sádry dvojitě opláštěná deskami standardními A tl. 2 x 12,5 mm, EI 60, příčka tl. 155 mm, profil 50 TI tl. 50 mm, Rw 52 dB</t>
  </si>
  <si>
    <t>-1338222405</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</si>
  <si>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</si>
  <si>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0,15*0,15*3,75*4</t>
  </si>
  <si>
    <t>-339644048</t>
  </si>
  <si>
    <t>-121587819</t>
  </si>
  <si>
    <t>763121761</t>
  </si>
  <si>
    <t>Stěna předsazená ze sádrokartonových desek Příplatek k cenám za rovinnost kvality Q3 – speciální tmelení</t>
  </si>
  <si>
    <t>1783339123</t>
  </si>
  <si>
    <t>763131451</t>
  </si>
  <si>
    <t>Podhled ze sádrokartonových desek dvouvrstvá zavěšená spodní konstrukce z ocelových profilů CD, UD jednoduše opláštěná deskou impregnovanou H2, tl. 12,5 mm, bez TI</t>
  </si>
  <si>
    <t>-1847662376</t>
  </si>
  <si>
    <t>763131713</t>
  </si>
  <si>
    <t>Podhled ze sádrokartonových desek ostatní práce a konstrukce na podhledech ze sádrokartonových desek napojení na obvodové konstrukce profilem</t>
  </si>
  <si>
    <t>-343194896</t>
  </si>
  <si>
    <t>(2,93*4+3*2+1,77*2)*3</t>
  </si>
  <si>
    <t>-475854896</t>
  </si>
  <si>
    <t>-13636419</t>
  </si>
  <si>
    <t>763131771</t>
  </si>
  <si>
    <t>Podhled ze sádrokartonových desek Příplatek k cenám za rovinnost kvality Q3 – speciální tmelení</t>
  </si>
  <si>
    <t>664500671</t>
  </si>
  <si>
    <t>-2013090694</t>
  </si>
  <si>
    <t>354232316</t>
  </si>
  <si>
    <t>220,16*1,05 "Přepočtené koeficientem množství</t>
  </si>
  <si>
    <t>763431041</t>
  </si>
  <si>
    <t>Montáž podhledu minerálního včetně zavěšeného roštu Příplatek k cenám: za výšku zavěšení přes 0,5 do 1,0 m</t>
  </si>
  <si>
    <t>-1123621733</t>
  </si>
  <si>
    <t>998763401</t>
  </si>
  <si>
    <t>Přesun hmot pro konstrukce montované z desek stanovený procentní sazbou z ceny vodorovná dopravní vzdálenost do 50 m v objektech výšky do 6 m</t>
  </si>
  <si>
    <t>-522011387</t>
  </si>
  <si>
    <t>764</t>
  </si>
  <si>
    <t>Konstrukce klempířské</t>
  </si>
  <si>
    <t>76405149R</t>
  </si>
  <si>
    <t>Dilatační připojovací lišta z nerezového plechu včetně tmelení rš 80 mm-objektová střešní dilatace</t>
  </si>
  <si>
    <t>1281976721</t>
  </si>
  <si>
    <t>5,315+0,15</t>
  </si>
  <si>
    <t>764244403</t>
  </si>
  <si>
    <t>Oplechování horních ploch zdí a nadezdívek (atik) z titanzinkového předzvětralého plechu mechanicky kotvené rš 250 mm</t>
  </si>
  <si>
    <t>2106764887</t>
  </si>
  <si>
    <t>764244406</t>
  </si>
  <si>
    <t>Oplechování horních ploch zdí a nadezdívek (atik) z titanzinkového předzvětralého plechu mechanicky kotvené rš 500 mm</t>
  </si>
  <si>
    <t>-494993491</t>
  </si>
  <si>
    <t>19,8+23,1+4,05</t>
  </si>
  <si>
    <t>6,06</t>
  </si>
  <si>
    <t>764245446</t>
  </si>
  <si>
    <t>Oplechování horních ploch zdí a nadezdívek (atik) z titanzinkového předzvětralého plechu Příplatek k cenám za zvýšenou pracnost při provedení rohu nebo koutu přes rš 400 mm</t>
  </si>
  <si>
    <t>1725910376</t>
  </si>
  <si>
    <t>764246403</t>
  </si>
  <si>
    <t>Oplechování parapetů z titanzinkového předzvětralého plechu rovných mechanicky kotvené, bez rohů rš 250 mm</t>
  </si>
  <si>
    <t>-1117115362</t>
  </si>
  <si>
    <t>2,55*6</t>
  </si>
  <si>
    <t>42,5</t>
  </si>
  <si>
    <t>2,55*1</t>
  </si>
  <si>
    <t>76424849R</t>
  </si>
  <si>
    <t xml:space="preserve"> Oplechování vstupu na terasu z TiZn předzvětralého plechu kotveného i lepeného rš 330- k/14</t>
  </si>
  <si>
    <t>-1297172252</t>
  </si>
  <si>
    <t>1,060*1,25</t>
  </si>
  <si>
    <t>764341413</t>
  </si>
  <si>
    <t>Lemování zdí z titanzinkového předzvětralého plechu boční nebo horní rovných, střech s krytinou skládanou mimo prejzovou rš 250 mm</t>
  </si>
  <si>
    <t>1600355272</t>
  </si>
  <si>
    <t>764342416</t>
  </si>
  <si>
    <t>Lemování zdí z titanzinkového předzvětralého plechu spodní s formováním do tvaru krytiny rovných, střech s krytinou skládanou mimo prejzovou rš 500 mm</t>
  </si>
  <si>
    <t>-1468406128</t>
  </si>
  <si>
    <t>19,8+23,1+3,8+0,55+42,5+5,6</t>
  </si>
  <si>
    <t>764344412</t>
  </si>
  <si>
    <t>Lemování prostupů z titanzinkového předzvětralého plechu bez lišty, střech s krytinou skládanou nebo z plechu</t>
  </si>
  <si>
    <t>-821221097</t>
  </si>
  <si>
    <t xml:space="preserve">Poznámka k souboru cen:
1. V cenách nejsou započteny náklady na připojovací dilatační lištu, tyto se oceňují cenami souboru cen 764 04 - 142. Dilatační lišta z titanzinkového předzvětralého plechu. </t>
  </si>
  <si>
    <t>0,55*(0,55*2+1)</t>
  </si>
  <si>
    <t>764346413</t>
  </si>
  <si>
    <t>Lemování sloupků zábradlí z titanzinkového předzvětralého plechu obvodu přes 200 do 300 mm</t>
  </si>
  <si>
    <t>264086101</t>
  </si>
  <si>
    <t>764346422</t>
  </si>
  <si>
    <t>Lemování ventilačních nástavců z titanzinkového předzvětralého plechu výšky do 1000 mm, se stříškou střech s krytinou skládanou mimo prejzovou nebo z plechu, průměru přes 75 do 100 mm</t>
  </si>
  <si>
    <t>372346075</t>
  </si>
  <si>
    <t>764346425</t>
  </si>
  <si>
    <t>Lemování ventilačních nástavců z titanzinkového předzvětralého plechu výšky do 1000 mm, se stříškou střech s krytinou skládanou mimo prejzovou nebo z plechu, průměru přes 200 do 300 mm</t>
  </si>
  <si>
    <t>271684145</t>
  </si>
  <si>
    <t>998764201</t>
  </si>
  <si>
    <t>Přesun hmot pro konstrukce klempířské stanovený procentní sazbou z ceny vodorovná dopravní vzdálenost do 50 m v objektech výšky do 6 m</t>
  </si>
  <si>
    <t>-1842294309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</si>
  <si>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</si>
  <si>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766622131</t>
  </si>
  <si>
    <t>Montáž oken plastových včetně montáže rámu na polyuretanovou pěnu plochy přes 1 m2 otevíravých nebo sklápěcích do zdiva, výšky do 1,5 m</t>
  </si>
  <si>
    <t>-1853488564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</si>
  <si>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</si>
  <si>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2,5*0,75*6</t>
  </si>
  <si>
    <t>PL01R</t>
  </si>
  <si>
    <t>Okno plastové  otevíravé a sklopné bílé, dvojsklo čiré Umin= 1,1W/m2K vč. kování a rámu 2500x750 mm</t>
  </si>
  <si>
    <t>1977057608</t>
  </si>
  <si>
    <t>PL02R</t>
  </si>
  <si>
    <t>Okno plastové  otevíravé a sklopné bílé, dvojsklo čiré Umin= 1,1W/m2K vč. kování a rámu 1000x750 mm</t>
  </si>
  <si>
    <t>-734174837</t>
  </si>
  <si>
    <t>766622216</t>
  </si>
  <si>
    <t>Montáž oken plastových plochy do 1 m2 včetně montáže rámu na polyuretanovou pěnu otevíravých nebo sklápěcích do zdiva</t>
  </si>
  <si>
    <t>-1339102454</t>
  </si>
  <si>
    <t>766660001</t>
  </si>
  <si>
    <t>Montáž dveřních křídel dřevěných nebo plastových otevíravých do ocelové zárubně povrchově upravených jednokřídlových, šířky do 800 mm</t>
  </si>
  <si>
    <t>1507535315</t>
  </si>
  <si>
    <t>6+5+3+3</t>
  </si>
  <si>
    <t>61162938R</t>
  </si>
  <si>
    <t>Dveře dřevěné vnitřní dýhované a fóliované dveře vnitřní hladké fóliované bez vrchního kování, zámek obyčejný laminované CPL (střednětlaký laminát) zámek obyčejný plné jednokřídlové 70 x 197 cm</t>
  </si>
  <si>
    <t>1982549238</t>
  </si>
  <si>
    <t>61162969R</t>
  </si>
  <si>
    <t>Dveře dřevěné vnitřní dýhované a fóliované dveře vnitřní hladké fóliované bez vrchního kování, zámek obyčejný laminované CPL (střednětlaký laminát) zámek obyčejný zasklené ze 2/3 jednokřídlové 80 x 197 cm</t>
  </si>
  <si>
    <t>-905078933</t>
  </si>
  <si>
    <t>766660411</t>
  </si>
  <si>
    <t>Montáž dveřních křídel dřevěných nebo plastových vchodových dveří včetně rámu do zdiva jednokřídlových bez nadsvětlíku</t>
  </si>
  <si>
    <t>-1817416492</t>
  </si>
  <si>
    <t>192</t>
  </si>
  <si>
    <t>PL03/L-R</t>
  </si>
  <si>
    <t>-293210421</t>
  </si>
  <si>
    <t>193</t>
  </si>
  <si>
    <t>TRUH019R</t>
  </si>
  <si>
    <t>Sanitární WC kabiny-montáž+dodávka na stavbu</t>
  </si>
  <si>
    <t>2078725019</t>
  </si>
  <si>
    <t>194</t>
  </si>
  <si>
    <t>998766201</t>
  </si>
  <si>
    <t>Přesun hmot pro konstrukce truhlářské stanovený procentní sazbou z ceny vodorovná dopravní vzdálenost do 50 m v objektech výšky do 6 m</t>
  </si>
  <si>
    <t>-1640871443</t>
  </si>
  <si>
    <t>195</t>
  </si>
  <si>
    <t>767134802</t>
  </si>
  <si>
    <t>Demontáž stěn a příček z plechu oplechování stěn plechy šroubovanými</t>
  </si>
  <si>
    <t>1919163025</t>
  </si>
  <si>
    <t>196</t>
  </si>
  <si>
    <t>-1537821947</t>
  </si>
  <si>
    <t>42,68-0,075-0,22+3,75+0,55</t>
  </si>
  <si>
    <t>197</t>
  </si>
  <si>
    <t>99950026</t>
  </si>
  <si>
    <t>198</t>
  </si>
  <si>
    <t>Z09/P-01R</t>
  </si>
  <si>
    <t>Dveře jednokřídlové otočné pravé, hliníkové, vč. rámu do staveb. otvoru 1030x2030 mm, prosklené-sklo čiré bezpečnostní, PO EI 30 DP3-C, kování klika/klika, zámek FAB, povrch. úprava vypalovaná prášk. barva</t>
  </si>
  <si>
    <t>104796166</t>
  </si>
  <si>
    <t>199</t>
  </si>
  <si>
    <t>Z19-02R</t>
  </si>
  <si>
    <t>Montáž, dodávka na stavbu a kotvení konstrukce spirálového schodiště kompletního D 2700 mm, v. 4230 mm, š. 1250 mm,zábradlí 1.0 m, počet stupňů 24-176x273 mm, výstupní podesta 1 ks-žárově zinkováno-kompletní dodávka</t>
  </si>
  <si>
    <t>1861842335</t>
  </si>
  <si>
    <t>200</t>
  </si>
  <si>
    <t>-716194012</t>
  </si>
  <si>
    <t>201</t>
  </si>
  <si>
    <t>Samozavírače dveří hydraulické samozavírač hydraulický  zlatá bronz</t>
  </si>
  <si>
    <t>1827559358</t>
  </si>
  <si>
    <t>202</t>
  </si>
  <si>
    <t>998767201</t>
  </si>
  <si>
    <t>Přesun hmot pro zámečnické konstrukce stanovený procentní sazbou z ceny vodorovná dopravní vzdálenost do 50 m v objektech výšky do 6 m</t>
  </si>
  <si>
    <t>951741421</t>
  </si>
  <si>
    <t>203</t>
  </si>
  <si>
    <t>771474113</t>
  </si>
  <si>
    <t>Montáž soklíků z dlaždic keramických lepených flexibilním lepidlem rovných výšky přes 90 do 120 mm</t>
  </si>
  <si>
    <t>717894062</t>
  </si>
  <si>
    <t>4,87*12+3,93*2+3,81*2+3,81*2+3,955*2+3,955*2+3,99*2+30,9*2+12,17*2+1,6*2+0,145*2+0,5*2-0,8*12-1,3-1,03</t>
  </si>
  <si>
    <t>204</t>
  </si>
  <si>
    <t>59761419R</t>
  </si>
  <si>
    <t>dlaždice keramické slinuté neglazované mrazuvzdorné  sokl dle dlažby</t>
  </si>
  <si>
    <t>-1180194216</t>
  </si>
  <si>
    <t>1013</t>
  </si>
  <si>
    <t>205</t>
  </si>
  <si>
    <t>771554111</t>
  </si>
  <si>
    <t>Montáž podlah z dlaždic teracových lepených flexibilním lepidlem do 6 ks/ m2</t>
  </si>
  <si>
    <t>-786255451</t>
  </si>
  <si>
    <t>206</t>
  </si>
  <si>
    <t>1296898483</t>
  </si>
  <si>
    <t>5*1,02 "Přepočtené koeficientem množství</t>
  </si>
  <si>
    <t>207</t>
  </si>
  <si>
    <t>771559191</t>
  </si>
  <si>
    <t>Montáž podlah z dlaždic teracových Příplatek k cenám za plochu do 5 m2 jednotlivě</t>
  </si>
  <si>
    <t>-1273695857</t>
  </si>
  <si>
    <t>208</t>
  </si>
  <si>
    <t>-693569356</t>
  </si>
  <si>
    <t>-(10,78+10,81+10,81)</t>
  </si>
  <si>
    <t>209</t>
  </si>
  <si>
    <t>771574133</t>
  </si>
  <si>
    <t>Montáž podlah z dlaždic keramických lepených flexibilním lepidlem režných nebo glazovaných protiskluzných nebo reliefovaných přes 85 do 100 ks/ m2</t>
  </si>
  <si>
    <t>-403417865</t>
  </si>
  <si>
    <t>210</t>
  </si>
  <si>
    <t>59761429R</t>
  </si>
  <si>
    <t>dlaždice keramické slinuté neglazované mrazuvzdorné  Rock R10/B protiskluzné 100x100 mm</t>
  </si>
  <si>
    <t>1458242486</t>
  </si>
  <si>
    <t>(10,78+10,81+10,81)*1,1</t>
  </si>
  <si>
    <t>211</t>
  </si>
  <si>
    <t>59761379R</t>
  </si>
  <si>
    <t>Keramická dlažba slinutá neglazovaná mrazuvudorná ROCK R10/A 300x600 nebo 600x600 mm</t>
  </si>
  <si>
    <t>-871757606</t>
  </si>
  <si>
    <t>220,16*1,15 "Přepočtené koeficientem množství</t>
  </si>
  <si>
    <t>212</t>
  </si>
  <si>
    <t>771579191</t>
  </si>
  <si>
    <t>Montáž podlah z dlaždic keramických Příplatek k cenám za plochu do 5 m2 jednotlivě</t>
  </si>
  <si>
    <t>1218371359</t>
  </si>
  <si>
    <t>2,76+4,36+4,77</t>
  </si>
  <si>
    <t>213</t>
  </si>
  <si>
    <t>1739829660</t>
  </si>
  <si>
    <t>214</t>
  </si>
  <si>
    <t>80930825</t>
  </si>
  <si>
    <t>215</t>
  </si>
  <si>
    <t>771591161</t>
  </si>
  <si>
    <t>Podlahy - ostatní práce montáž profilu dilatační spáry v rovině dlažby</t>
  </si>
  <si>
    <t>-137206557</t>
  </si>
  <si>
    <t>1,6+1,6*3</t>
  </si>
  <si>
    <t>0,8*11</t>
  </si>
  <si>
    <t>216</t>
  </si>
  <si>
    <t>590541530</t>
  </si>
  <si>
    <t>Systémy podlahové a stěnové systém  - dilatační a odlehčovací spáry  profil dilatační, materiál: hliník, L= 2,5 m typ  (*barva)      výška x délka  …*      10 x 2500 mm</t>
  </si>
  <si>
    <t>-1948220525</t>
  </si>
  <si>
    <t>15,2*1,1 "Přepočtené koeficientem množství</t>
  </si>
  <si>
    <t>217</t>
  </si>
  <si>
    <t>998771201</t>
  </si>
  <si>
    <t>Přesun hmot pro podlahy z dlaždic stanovený procentní sazbou z ceny vodorovná dopravní vzdálenost do 50 m v objektech výšky do 6 m</t>
  </si>
  <si>
    <t>-530367113</t>
  </si>
  <si>
    <t>781</t>
  </si>
  <si>
    <t>Dokončovací práce - obklady</t>
  </si>
  <si>
    <t>218</t>
  </si>
  <si>
    <t>781474115</t>
  </si>
  <si>
    <t>Montáž obkladů vnitřních stěn z dlaždic keramických lepených flexibilním lepidlem režných nebo glazovaných hladkých přes 22 do 25 ks/m2</t>
  </si>
  <si>
    <t>719951316</t>
  </si>
  <si>
    <t>219</t>
  </si>
  <si>
    <t>59761409R</t>
  </si>
  <si>
    <t>Obkládačky a dlaždice keramické TAURUS dlaždice keramické vysoce slinuté neglazované mrazuvzdorné S-hladké  SL- zdrsněné Color - hladké rozměr  29,8 x 29,8 x 0,9 Extra White  S    (cen.skup. 86)</t>
  </si>
  <si>
    <t>-531617652</t>
  </si>
  <si>
    <t>171,714*1,1 "Přepočtené koeficientem množství</t>
  </si>
  <si>
    <t>220</t>
  </si>
  <si>
    <t>781479194</t>
  </si>
  <si>
    <t>Montáž obkladů vnitřních stěn z dlaždic keramických Příplatek k cenám za vyrovnání nerovného povrchu</t>
  </si>
  <si>
    <t>-396459125</t>
  </si>
  <si>
    <t>171,714</t>
  </si>
  <si>
    <t>221</t>
  </si>
  <si>
    <t>781479195</t>
  </si>
  <si>
    <t>Montáž obkladů vnitřních stěn z dlaždic keramických Příplatek k cenám za spárování cement bílý</t>
  </si>
  <si>
    <t>1286742348</t>
  </si>
  <si>
    <t>222</t>
  </si>
  <si>
    <t>781494111</t>
  </si>
  <si>
    <t>Ostatní prvky plastové profily ukončovací a dilatační lepené flexibilním lepidlem rohové</t>
  </si>
  <si>
    <t>423169488</t>
  </si>
  <si>
    <t xml:space="preserve">Poznámka k souboru cen:
1. Množství měrných jednotek u ceny -5185 se stanoví podle počtu řezaných obkladaček, nezávisle na jejich velikosti. 2. Položkou -5185 lze ocenit provádění více řezů na jednom kusu obkladu. </t>
  </si>
  <si>
    <t>1,5*1</t>
  </si>
  <si>
    <t>0,7*6</t>
  </si>
  <si>
    <t>223</t>
  </si>
  <si>
    <t>781494511</t>
  </si>
  <si>
    <t>Ostatní prvky plastové profily ukončovací a dilatační lepené flexibilním lepidlem ukončovací</t>
  </si>
  <si>
    <t>-340606598</t>
  </si>
  <si>
    <t>2*3,92+2*3,63-0,7+2*3,97+2*3,07*2-0,7+4*1,7+2*2,805+2*2,565-4*0,7+2,42*2+1,14*2-0,7</t>
  </si>
  <si>
    <t>4,87*6-0,1*6+2,93*4-0,9*6</t>
  </si>
  <si>
    <t>224</t>
  </si>
  <si>
    <t>781495111</t>
  </si>
  <si>
    <t>Ostatní prvky ostatní práce penetrace podkladu</t>
  </si>
  <si>
    <t>2090260732</t>
  </si>
  <si>
    <t>225</t>
  </si>
  <si>
    <t>998781201</t>
  </si>
  <si>
    <t>Přesun hmot pro obklady keramické stanovený procentní sazbou z ceny vodorovná dopravní vzdálenost do 50 m v objektech výšky do 6 m</t>
  </si>
  <si>
    <t>-1359071906</t>
  </si>
  <si>
    <t>783</t>
  </si>
  <si>
    <t>Dokončovací práce - nátěry</t>
  </si>
  <si>
    <t>226</t>
  </si>
  <si>
    <t>783301311</t>
  </si>
  <si>
    <t>Příprava podkladu zámečnických konstrukcí před provedením nátěru odmaštění odmašťovačem vodou ředitelným</t>
  </si>
  <si>
    <t>2113016182</t>
  </si>
  <si>
    <t>227</t>
  </si>
  <si>
    <t>783327101</t>
  </si>
  <si>
    <t>Krycí nátěr (email) zámečnických konstrukcí jednonásobný syntetický akrylátový</t>
  </si>
  <si>
    <t>-2040050104</t>
  </si>
  <si>
    <t>2*(1+1+2+1+3+3+3+3)</t>
  </si>
  <si>
    <t>1,5+1,5</t>
  </si>
  <si>
    <t>228</t>
  </si>
  <si>
    <t>784181101</t>
  </si>
  <si>
    <t>Penetrace podkladu jednonásobná základní akrylátová v místnostech výšky do 3,80 m</t>
  </si>
  <si>
    <t>1613889497</t>
  </si>
  <si>
    <t>2*3,75*(3,92+1,7+0,15+3,97+2,93+2,93+2,93)</t>
  </si>
  <si>
    <t>2*3,75*(4,87*5)</t>
  </si>
  <si>
    <t>-174,714</t>
  </si>
  <si>
    <t>3,75*(42,665-0,12+7,345-0,12+42,665*2-0,375*2+4,87*2)</t>
  </si>
  <si>
    <t>0,55*(42,665-0,12+7,345-0,12)</t>
  </si>
  <si>
    <t>2*(2,5*0,75*6+1*0,75*3+1,46*2,135+1,03*2,03)</t>
  </si>
  <si>
    <t>2*3,75*(4,37*7)</t>
  </si>
  <si>
    <t>229</t>
  </si>
  <si>
    <t>784211101</t>
  </si>
  <si>
    <t>Malby z malířských směsí otěruvzdorných za mokra dvojnásobné, bílé za mokra otěruvzdorné výborně v místnostech výšky do 3,80 m</t>
  </si>
  <si>
    <t>1746970783</t>
  </si>
  <si>
    <t>1013,839</t>
  </si>
  <si>
    <t>789</t>
  </si>
  <si>
    <t>Povrchové úpravy ocelových konstrukcí a technologických zařízení</t>
  </si>
  <si>
    <t>230</t>
  </si>
  <si>
    <t>789421231</t>
  </si>
  <si>
    <t>Žárové stříkání ocelových konstrukcí vyjma ocelových konstrukcí uzavřených nádob zinkem, tloušťky 120 µm, třídy I (2,220 kg Zn/m2)</t>
  </si>
  <si>
    <t>-1536866880</t>
  </si>
  <si>
    <t>(0,055*4+0,12*2+0,007*2)*1,9*41</t>
  </si>
  <si>
    <t>01/A1-D.2.1 - Soupis prací-D2.1-Konstrukční část-Sportovní hala-UZNATELNÉ VÝDAJE</t>
  </si>
  <si>
    <t xml:space="preserve">Pokud jsou v zadávací dokumentaci odkazy na výrobky a zařízení, jedná se pouze o vymezení a definování technických, konstrukčních a kvalitativních standardů požadovaných projektem. Zadavatel připouští obdobné výrobky při zachování základních funkčních a normových parametrů. Uchazeč je oprávněn nabídnout výrobky a obdobná zařízení stejných nebo lepších parametrů. Použití těchto obdobných výrobků je podmíněno odsouhlasením zadavatelem stavby a zpracovatelem projektu jednotlivých objektů této PD. V případě obdobných výrobků a zařízení je nutno doložit jejich technické listy. Soupis prací je sestaven za využití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jsou individuálně kalkulované položky a nepochází z Cenové soustavy ÚRS. Uchazeč o VZ je povinen si prověřit soulad mezi projektovou dokumentací a výkazy výměr. Na pozdější reklamaci v případě úspěšného získání zakázky, nebude na případný  nesoulad mezi  PD a VV , brán zřetel. V tomto oddíle jsou rozpočty přeneseny z originálních rozpočtů, které nejsou kompatibilní s programem ÚRS, mohou se tedy lišit v popisu položky a celkového sestavení. </t>
  </si>
  <si>
    <t>-42552967</t>
  </si>
  <si>
    <t>Poznámka k položce:
dodávka výztuže viz žb. stěny</t>
  </si>
  <si>
    <t>3,03*2,438*0,3</t>
  </si>
  <si>
    <t>310278842</t>
  </si>
  <si>
    <t>Zazdívka otvorů ve zdivu nadzákladovém nepálenými tvárnicemi plochy přes 0,25 m2 do 1 m2 , ve zdi tl. do 300 mm</t>
  </si>
  <si>
    <t>-676332515</t>
  </si>
  <si>
    <t>0,3*0,35+0,4*1+0,3*0,75*0,4*1+0,2*0,3*0,4*1</t>
  </si>
  <si>
    <t>310321111</t>
  </si>
  <si>
    <t>Zabetonování otvorů ve zdivu nadzákladovém včetně bednění, odbednění a výztuže (materiál v ceně) plochy do 1 m2</t>
  </si>
  <si>
    <t>-71692800</t>
  </si>
  <si>
    <t>0,2*0,35*0,3*4+0,2*0,25*0,3*2+0,2*0,745*0,35*1+0,2*0,5*0,35*1</t>
  </si>
  <si>
    <t>311322611</t>
  </si>
  <si>
    <t>Nadzákladové zdi z betonu železového (bez výztuže) nosné odolného proti agresivnímu prostředí (XA) tř. C 30/37</t>
  </si>
  <si>
    <t>1918474953</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</si>
  <si>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</si>
  <si>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0,3*0,93*(3,03*2+1,838*2)</t>
  </si>
  <si>
    <t>2110061339</t>
  </si>
  <si>
    <t>0,2*(3,03*2+2,438*2)</t>
  </si>
  <si>
    <t>0,93*(2,43*2+1,838*2)</t>
  </si>
  <si>
    <t>2132148725</t>
  </si>
  <si>
    <t>311361821</t>
  </si>
  <si>
    <t>Výztuž nadzákladových zdí nosných svislých nebo odkloněných od svislice, rovných nebo oblých z betonářské oceli 10 505 (R) nebo BSt 500</t>
  </si>
  <si>
    <t>1389324446</t>
  </si>
  <si>
    <t>557,62*1,05*0,001</t>
  </si>
  <si>
    <t>413941125</t>
  </si>
  <si>
    <t>Osazování ocelových válcovaných nosníků ve stropech I nebo IE nebo U nebo UE nebo L č. 24 a výše nebo výšky přes 220 mm</t>
  </si>
  <si>
    <t>-702196838</t>
  </si>
  <si>
    <t>(232,14+212,81+115,03)*0,001</t>
  </si>
  <si>
    <t>130108320</t>
  </si>
  <si>
    <t>Ocel profilová v jakosti 11 375 ocel profilová U UPN h=260 mm</t>
  </si>
  <si>
    <t>-967392130</t>
  </si>
  <si>
    <t>Poznámka k položce:
Hmotnost: 37,90 kg/m</t>
  </si>
  <si>
    <t>(232,14+212,81+115,03)*0,001*1,08</t>
  </si>
  <si>
    <t>430321616</t>
  </si>
  <si>
    <t>Schodišťové konstrukce a rampy z betonu železového (bez výztuže) stupně, schodnice, ramena, podesty s nosníky tř. C 30/37</t>
  </si>
  <si>
    <t>-1611070174</t>
  </si>
  <si>
    <t>0,71*(5,43+0,2+0,245)</t>
  </si>
  <si>
    <t>0,84*1,5+0,56*1,5+0,73*1,5</t>
  </si>
  <si>
    <t>0,1*0,145*(1,932+0,1+2,43+1,95)</t>
  </si>
  <si>
    <t>430361821</t>
  </si>
  <si>
    <t>Výztuž schodišťových konstrukcí a ramp stupňů, schodnic, ramen, podest s nosníky z betonářské oceli 10 505 (R) nebo BSt 500</t>
  </si>
  <si>
    <t>-67701596</t>
  </si>
  <si>
    <t>309,24*1,05*0,001</t>
  </si>
  <si>
    <t>597,2*1,05*0,001</t>
  </si>
  <si>
    <t>431351121</t>
  </si>
  <si>
    <t>Bednění podest, podstupňových desek a ramp včetně podpěrné konstrukce výšky do 4 m půdorysně přímočarých zřízení</t>
  </si>
  <si>
    <t>-1502527122</t>
  </si>
  <si>
    <t>1,5*(2,6+2,295*2)+1,673*1,572+1,536*1,431</t>
  </si>
  <si>
    <t>2,986*5,43</t>
  </si>
  <si>
    <t>1,5*0,176*8*3</t>
  </si>
  <si>
    <t>0,15*2*(2,29+2,295+2,6+0,362+0,2+0,362+0,1)</t>
  </si>
  <si>
    <t>40,626/100*10</t>
  </si>
  <si>
    <t>431351122</t>
  </si>
  <si>
    <t>Bednění podest, podstupňových desek a ramp včetně podpěrné konstrukce výšky do 4 m půdorysně přímočarých odstranění</t>
  </si>
  <si>
    <t>-1220056870</t>
  </si>
  <si>
    <t>931994105</t>
  </si>
  <si>
    <t>Těsnění spáry betonové konstrukce pásy, profily, tmely pásem „waterstop“ vnitřním, spáry pracovní</t>
  </si>
  <si>
    <t>-1854081536</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</si>
  <si>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</si>
  <si>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3,03*2+2,438*2</t>
  </si>
  <si>
    <t>953961213</t>
  </si>
  <si>
    <t>Kotvy chemické s vyvrtáním otvoru do betonu, železobetonu nebo tvrdého kamene chemická patrona, velikost M 12, hloubka 110 mm</t>
  </si>
  <si>
    <t>-895332064</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</si>
  <si>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</si>
  <si>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971033341</t>
  </si>
  <si>
    <t>Vybourání otvorů ve zdivu základovém nebo nadzákladovém z cihel, tvárnic, příčkovek z cihel pálených na maltu vápennou nebo vápenocementovou plochy do 0,09 m2, tl. do 300 mm</t>
  </si>
  <si>
    <t>-1185913592</t>
  </si>
  <si>
    <t>971033441</t>
  </si>
  <si>
    <t>Vybourání otvorů ve zdivu základovém nebo nadzákladovém z cihel, tvárnic, příčkovek z cihel pálených na maltu vápennou nebo vápenocementovou plochy do 0,25 m2, tl. do 300 mm</t>
  </si>
  <si>
    <t>-235012315</t>
  </si>
  <si>
    <t>4+1</t>
  </si>
  <si>
    <t>495127534</t>
  </si>
  <si>
    <t>0,2*0,745*0,35*1</t>
  </si>
  <si>
    <t>0,3*0,74*0,1*1</t>
  </si>
  <si>
    <t>997013213</t>
  </si>
  <si>
    <t>Vnitrostaveništní doprava suti a vybouraných hmot vodorovně do 50 m svisle ručně (nošením po schodech) pro budovy a haly výšky přes 9 do 12 m</t>
  </si>
  <si>
    <t>590880178</t>
  </si>
  <si>
    <t>-421605421</t>
  </si>
  <si>
    <t>1704413022</t>
  </si>
  <si>
    <t>1,207*6"do 7 km"</t>
  </si>
  <si>
    <t>1614680276</t>
  </si>
  <si>
    <t>998018002</t>
  </si>
  <si>
    <t>Přesun hmot pro budovy občanské výstavby, bydlení, výrobu a služby ruční - bez užití mechanizace vodorovná dopravní vzdálenost do 100 m pro budovy s jakoukoliv nosnou konstrukcí výšky přes 6 do 12 m</t>
  </si>
  <si>
    <t>1198503087</t>
  </si>
  <si>
    <t>01/A1-D.2.2 - Soupis prací-D2.2-Konstrukční část-Přístavba šaten-UZNATELNÉ VÝDAJE</t>
  </si>
  <si>
    <t>273353121</t>
  </si>
  <si>
    <t>Bednění kotevních otvorů a prostupů v základových konstrukcích v deskách včetně polohového zajištění a odbednění, popř. ztraceného bednění z pletiva apod. průřezu přes 0,02 do 0,05 m2, hl. do 0,50 m</t>
  </si>
  <si>
    <t>1461884380</t>
  </si>
  <si>
    <t>273353151</t>
  </si>
  <si>
    <t>Bednění kotevních otvorů a prostupů v základových konstrukcích v deskách včetně polohového zajištění a odbednění, popř. ztraceného bednění z pletiva apod. průřezu přes 0,17 do 0,25 m2, hl. do 1,00 m</t>
  </si>
  <si>
    <t>690396774</t>
  </si>
  <si>
    <t>429239791</t>
  </si>
  <si>
    <t>0,5*0,8*(42,66+0,5)</t>
  </si>
  <si>
    <t>0,3*1,24*(4,25+7,75+0,6+10,715+0,685+10,585+1,415+4,21+1,3)</t>
  </si>
  <si>
    <t>1,9875*0,8*1,24</t>
  </si>
  <si>
    <t>1291283057</t>
  </si>
  <si>
    <t>1,84*(42,66*2+0,5*2+0,8)</t>
  </si>
  <si>
    <t>-647580808</t>
  </si>
  <si>
    <t>274353131</t>
  </si>
  <si>
    <t>Bednění kotevních otvorů a prostupů v základových konstrukcích v pasech včetně polohového zajištění a odbednění, popř. ztraceného bednění z pletiva apod. průřezu přes 0,05 do 0,10 m2, hl. do 1,00 m</t>
  </si>
  <si>
    <t>-1594619748</t>
  </si>
  <si>
    <t>274361821</t>
  </si>
  <si>
    <t>Výztuž základů pasů z betonářské oceli 10 505 (R) nebo BSt 500</t>
  </si>
  <si>
    <t>-1036168851</t>
  </si>
  <si>
    <t>1262,44*1,05*0,001</t>
  </si>
  <si>
    <t>275322611</t>
  </si>
  <si>
    <t>Základy z betonu železového (bez výztuže) patky z betonu se zvýšenými nároky na prostředí tř. C 30/37</t>
  </si>
  <si>
    <t>1931114267</t>
  </si>
  <si>
    <t>1,6*1,6*1</t>
  </si>
  <si>
    <t>275351215</t>
  </si>
  <si>
    <t>Bednění základových stěn patek svislé nebo šikmé (odkloněné), půdorysně přímé nebo zalomené ve volných nebo zapažených jámách, rýhách, šachtách, včetně případných vzpěr zřízení</t>
  </si>
  <si>
    <t>906549139</t>
  </si>
  <si>
    <t>1*1,6*4</t>
  </si>
  <si>
    <t>275351216</t>
  </si>
  <si>
    <t>Bednění základových stěn patek svislé nebo šikmé (odkloněné), půdorysně přímé nebo zalomené ve volných nebo zapažených jámách, rýhách, šachtách, včetně případných vzpěr odstranění</t>
  </si>
  <si>
    <t>-3587492</t>
  </si>
  <si>
    <t>275361821</t>
  </si>
  <si>
    <t>Výztuž základů patek z betonářské oceli 10 505 (R)</t>
  </si>
  <si>
    <t>-985110122</t>
  </si>
  <si>
    <t>60,99*1,05*0,001</t>
  </si>
  <si>
    <t>411321414</t>
  </si>
  <si>
    <t>Stropy z betonu železového (bez výztuže) stropů deskových, plochých střech, desek balkonových, desek hřibových stropů včetně hlavic hřibových sloupů tř. C 25/30</t>
  </si>
  <si>
    <t>520924072</t>
  </si>
  <si>
    <t>0,2*(42,54*5,755)</t>
  </si>
  <si>
    <t>411351101</t>
  </si>
  <si>
    <t>Bednění stropů, kleneb nebo skořepin bez podpěrné konstrukce stropů deskových, balkonových nebo plošných konzol plné, rovné, popř. s náběhy zřízení</t>
  </si>
  <si>
    <t>1823491989</t>
  </si>
  <si>
    <t xml:space="preserve">Poznámka k souboru cen:
1. Při poloměru klenby do 1 m oceňuje se Bednění fabionů na přechodu stěn do stropů, monolitických kleneb, vnějších říms cenami souboru cen 416 35-11. </t>
  </si>
  <si>
    <t>(42,54*5,755)</t>
  </si>
  <si>
    <t>0,2*(42,68*2+5,755*2+5,755)*2</t>
  </si>
  <si>
    <t>411351102</t>
  </si>
  <si>
    <t>Bednění stropů, kleneb nebo skořepin bez podpěrné konstrukce stropů deskových, balkonových nebo plošných konzol plné, rovné, popř. s náběhy odstranění</t>
  </si>
  <si>
    <t>1588859100</t>
  </si>
  <si>
    <t>411354173</t>
  </si>
  <si>
    <t>Podpěrná konstrukce stropů výšky do 4 m se zesílením dna bednění na výměru m2 půdorysu pro zatížení betonovou směsí a výztuží přes 5 do 12 kPa zřízení</t>
  </si>
  <si>
    <t>-847274177</t>
  </si>
  <si>
    <t>411354174</t>
  </si>
  <si>
    <t>Podpěrná konstrukce stropů výšky do 4 m se zesílením dna bednění na výměru m2 půdorysu pro zatížení betonovou směsí a výztuží přes 5 do 12 kPa odstranění</t>
  </si>
  <si>
    <t>-589999893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</si>
  <si>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</si>
  <si>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</si>
  <si>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-1133465594</t>
  </si>
  <si>
    <t>5426,86*1,05*0,001</t>
  </si>
  <si>
    <t>631311225</t>
  </si>
  <si>
    <t>Mazanina z betonu prostého se zvýšenými nároky na prostředí tl. přes 80 do 120 mm tř. C 30/37</t>
  </si>
  <si>
    <t>-2122553430</t>
  </si>
  <si>
    <t>0,1*0,8*(42,66+0,5)</t>
  </si>
  <si>
    <t>953312122</t>
  </si>
  <si>
    <t>Vložky svislé do dilatačních spár z polystyrenových desek extrudovaných včetně dodání a osazení, v jakémkoliv zdivu přes 10 do 20 mm</t>
  </si>
  <si>
    <t>-265337027</t>
  </si>
  <si>
    <t>2*5,755</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</si>
  <si>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</si>
  <si>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</si>
  <si>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-1359084226</t>
  </si>
  <si>
    <t>01/A1-D.3 - D.3-Soupis prací-PBŘ-UZNATELNÉ VÝDAJE</t>
  </si>
  <si>
    <t>44901R</t>
  </si>
  <si>
    <t>Dodávka a montáž hasicího přístroje PHP s hasicí schopností  21A práškový</t>
  </si>
  <si>
    <t>582990117</t>
  </si>
  <si>
    <t>44902R</t>
  </si>
  <si>
    <t>Dodávka a montáž hasicího přístroje PHP s hasicí schopností 55B CO2</t>
  </si>
  <si>
    <t>1707466024</t>
  </si>
  <si>
    <t>01/A1-D.4 - D.4-Soupis prací-Technické prostředí staveb-UZNATELNÉ VÝDAJE</t>
  </si>
  <si>
    <t>Úroveň 3:</t>
  </si>
  <si>
    <t>D.4.1.2 - Soupis prací ZTI-šatny-UZNATELNÉ VÝDAJE</t>
  </si>
  <si>
    <t xml:space="preserve">    1 -  Zemní práce</t>
  </si>
  <si>
    <t xml:space="preserve">    4 -  Vodorovné konstrukce</t>
  </si>
  <si>
    <t xml:space="preserve">    8 -  Trubní vedení</t>
  </si>
  <si>
    <t xml:space="preserve">    9 -  Ostatní konstrukce a práce-bourání</t>
  </si>
  <si>
    <t xml:space="preserve">    721 -  Zdravotechnika</t>
  </si>
  <si>
    <t xml:space="preserve">    722 -  Zdravotechnika</t>
  </si>
  <si>
    <t xml:space="preserve">    725 -  Zdravotechnika</t>
  </si>
  <si>
    <t>N00 - Nepojmenované práce</t>
  </si>
  <si>
    <t xml:space="preserve">    N01 -  Nepojmenovaný díl</t>
  </si>
  <si>
    <t xml:space="preserve"> Zemní práce</t>
  </si>
  <si>
    <t>115101201</t>
  </si>
  <si>
    <t>Čerpání vody na dopravní výšku do 10 m s uvažovaným průměrným přítokem do 500 l/min</t>
  </si>
  <si>
    <t>hod</t>
  </si>
  <si>
    <t>-182546650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</si>
  <si>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</si>
  <si>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</si>
  <si>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záložní čerpací soupravy pro dopravní výšku do 10 m s uvažovaným průměrným přítokem do 500 l/min</t>
  </si>
  <si>
    <t>den</t>
  </si>
  <si>
    <t>1711607755</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</si>
  <si>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</si>
  <si>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132201202</t>
  </si>
  <si>
    <t>Hloubení zapažených i nezapažených rýh šířky přes 600 do 2 000 mm s urovnáním dna do předepsaného profilu a spádu v hornině tř. 3 přes 100 do 1 000 m3</t>
  </si>
  <si>
    <t>-468999911</t>
  </si>
  <si>
    <t>"Kanalizace dešťová -D1-D8</t>
  </si>
  <si>
    <t>(8,65*1,13*1,0)+(3,75*0,55*1,0)+(8,8*1,19*1,0)+(2,0*0,615*1,0)+(8,60*1,13*1,0)</t>
  </si>
  <si>
    <t>(1,3*0,53*1,0)+(8,80*1,44*1,0)+(3,05*0,53*1,0)</t>
  </si>
  <si>
    <t>"Kanalizace splašková  1-7,9-17</t>
  </si>
  <si>
    <t>(7,05*1,0*1,0)+(1,25*0,87*1,0)+(2,35*0,795*1,0)+(7,40*0,62*1,0)+(2,35*0,54*1,0)</t>
  </si>
  <si>
    <t>(2,20*0,54*1,0)+(6,35*0,98*1,0)+(1,05*0,58*1,0)+(2,15*0,57*1,0)+(0,5*0,82*1,0)</t>
  </si>
  <si>
    <t>(6,35*1,08*1,0)+(1,60*0,57*1,0)+(1,50*0,65*1,0)+(6,25*1,095*1,0)</t>
  </si>
  <si>
    <t>(1,60*0,655*1,0)+(1,6*0,7*1,0)</t>
  </si>
  <si>
    <t>"Kanalizace dešťová  D9+ rozšíř.na šachty Šd1,Šd2,Šd3</t>
  </si>
  <si>
    <t>(44,40*2,66*1,0)+(1,0*2,0*1,85)+(1,0*2,0*2,33)+(1,0*2*3,20)</t>
  </si>
  <si>
    <t>"kanalizace splašková 1a,Ž1,V1+ rozšř. na šachty Šsp1,Šsp2</t>
  </si>
  <si>
    <t>(30,25*2,36*1,0)+(1,30*3,0*1,0)+(12,10*2,39*1,0)+(1,0*2*1,50)+(1,0*2,0*1,88)</t>
  </si>
  <si>
    <t>151101102</t>
  </si>
  <si>
    <t>Zřízení pažení a rozepření stěn rýh pro podzemní vedení pro všechny šířky rýhy příložné pro jakoukoliv mezerovitost, hloubky do 4 m</t>
  </si>
  <si>
    <t>-534874487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</si>
  <si>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</si>
  <si>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44,40*2,66*2</t>
  </si>
  <si>
    <t>30,25*2,36*2</t>
  </si>
  <si>
    <t>1,30*3,0*2</t>
  </si>
  <si>
    <t>12,10*2,39*2</t>
  </si>
  <si>
    <t>3,0*(1,85+1,50+1,88+2,33+3,20)</t>
  </si>
  <si>
    <t>1,5*1,44*2</t>
  </si>
  <si>
    <t>151101112</t>
  </si>
  <si>
    <t>Odstranění pažení a rozepření stěn rýh pro podzemní vedení s uložením materiálu na vzdálenost do 3 m od kraje výkopu příložné, hloubky přes 2 do 4 m</t>
  </si>
  <si>
    <t>1569539646</t>
  </si>
  <si>
    <t>161101102</t>
  </si>
  <si>
    <t>Svislé přemístění výkopku bez naložení do dopravní nádoby avšak s vyprázdněním dopravní nádoby na hromadu nebo do dopravního prostředku z horniny tř. 1 až 4, při hloubce výkopu přes 2,5 do 4 m</t>
  </si>
  <si>
    <t>2079588322</t>
  </si>
  <si>
    <t>162301101</t>
  </si>
  <si>
    <t>-1836933170</t>
  </si>
  <si>
    <t>"pískové lože</t>
  </si>
  <si>
    <t>184,55*0,10*1,00</t>
  </si>
  <si>
    <t>"pískový obsyp</t>
  </si>
  <si>
    <t>140,15*0,45*1,0</t>
  </si>
  <si>
    <t>(44,40*0,55*1,0)-2,178</t>
  </si>
  <si>
    <t>"obsyp celkem 63,068+22,242=  85,31 m3</t>
  </si>
  <si>
    <t>"podklad  beton pod  šachty</t>
  </si>
  <si>
    <t>(3,14*0,80*0,80*0,10*2)+(1,0*1,0*0,20)*3</t>
  </si>
  <si>
    <t>"potrubí DN 250</t>
  </si>
  <si>
    <t>(3,14*0,125*0,125)*44,40</t>
  </si>
  <si>
    <t>"DN 200</t>
  </si>
  <si>
    <t xml:space="preserve">(3,14*0,10*0,10)*4,70 </t>
  </si>
  <si>
    <t xml:space="preserve">"DN 150 </t>
  </si>
  <si>
    <t xml:space="preserve">(3,14*0,075*0,075)*41,15 </t>
  </si>
  <si>
    <t>"DN 125</t>
  </si>
  <si>
    <t>(3,14*0,0625*0,0625)*68,15</t>
  </si>
  <si>
    <t>"DN 100</t>
  </si>
  <si>
    <t>(3,14*0,05*0,05)*44,05</t>
  </si>
  <si>
    <t>"šachty  DN 1,0m</t>
  </si>
  <si>
    <t>(3,14*0,50*0,50*1,85)+(3,14*0,50*0,50*1,50)</t>
  </si>
  <si>
    <t>"šachty DN 0,630 m</t>
  </si>
  <si>
    <t>(3,14*0,315*0,315)* 7,41</t>
  </si>
  <si>
    <t xml:space="preserve">"Vytlačená zemina -odpočty celkem 113,941 m3 </t>
  </si>
  <si>
    <t>505752293</t>
  </si>
  <si>
    <t>1713731969</t>
  </si>
  <si>
    <t>-159300023</t>
  </si>
  <si>
    <t>335,344-113,941</t>
  </si>
  <si>
    <t>175111101</t>
  </si>
  <si>
    <t>Obsypání potrubí ručně sypaninou z vhodných hornin tř. 1 až 4 nebo materiálem připraveným podél výkopu ve vzdálenosti do 3 m od jeho kraje, pro jakoukoliv hloubku výkopu a míru zhutnění bez prohození sypaniny</t>
  </si>
  <si>
    <t>-1146557037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</si>
  <si>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</si>
  <si>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583373030</t>
  </si>
  <si>
    <t>Kamenivo přírodní těžené pro stavební účely  PTK  (drobné, hrubé, štěrkopísky) štěrkopísky frakce   0-8 pískovna Bratčice</t>
  </si>
  <si>
    <t>CS ÚRS 2015 02</t>
  </si>
  <si>
    <t>-403362162</t>
  </si>
  <si>
    <t xml:space="preserve"> Vodorovné konstrukce</t>
  </si>
  <si>
    <t>451573111</t>
  </si>
  <si>
    <t>Lože pod potrubí, stoky a drobné objekty v otevřeném výkopu z písku a štěrkopísku do 63 mm</t>
  </si>
  <si>
    <t>689096722</t>
  </si>
  <si>
    <t xml:space="preserve">Poznámka k souboru cen:
1. Ceny -1111 a -1192 lze použít i pro zřízení sběrných vrstev nad drenážními trubkami. 2. V cenách -5111 a -1192 jsou započteny i náklady na prohození výkopku získaného při zemních pracích. </t>
  </si>
  <si>
    <t>184,55*0,10*1,0</t>
  </si>
  <si>
    <t>452311171</t>
  </si>
  <si>
    <t>Podkladní a zajišťovací konstrukce z betonu prostého v otevřeném výkopu desky pod potrubí, stoky a drobné objekty z betonu tř. C 30/37</t>
  </si>
  <si>
    <t>-867159187</t>
  </si>
  <si>
    <t xml:space="preserve">Poznámka k souboru cen:
1. Ceny -1121 až -1181 a -1192 lze použít i pro ochrannou vrstvu pod železobetonové konstrukce. 2. Ceny -2121 až -2181 a -2192 jsou určeny pro jakékoliv úkosy sedel. </t>
  </si>
  <si>
    <t>0,401+0,600</t>
  </si>
  <si>
    <t>452351101</t>
  </si>
  <si>
    <t>Bednění podkladních a zajišťovacích konstrukcí v otevřeném výkopu desek nebo sedlových loží pod potrubí, stoky a drobné objekty</t>
  </si>
  <si>
    <t>-337769569</t>
  </si>
  <si>
    <t>2*3,14*0,80*0,10*2</t>
  </si>
  <si>
    <t>1,0*0,2*4*3</t>
  </si>
  <si>
    <t xml:space="preserve"> Trubní vedení</t>
  </si>
  <si>
    <t>894411121</t>
  </si>
  <si>
    <t>Zřízení šachet kanalizačních z betonových dílců výšky vstupu do 1,50 m s obložením dna betonem tř. C 25/30, na potrubí DN přes 200 do 300</t>
  </si>
  <si>
    <t>134632605</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</si>
  <si>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</si>
  <si>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592241600</t>
  </si>
  <si>
    <t>Prefabrikáty pro vstupní šachty a drenážní šachtice (betonové a železobetonové) šachty pro odpadní kanály a potrubí uložená v zemi skruže s ocelovými stupadly s PE povlakem TBS-Q 1000/250/120 SP  100 x 25 x 12</t>
  </si>
  <si>
    <t>1674317515</t>
  </si>
  <si>
    <t>592241610</t>
  </si>
  <si>
    <t>Prefabrikáty pro vstupní šachty a drenážní šachtice (betonové a železobetonové) šachty pro odpadní kanály a potrubí uložená v zemi skruže s ocelovými stupadly s PE povlakem TBS-Q 1000/500/120 SP  100 x 50 x 12</t>
  </si>
  <si>
    <t>1139848074</t>
  </si>
  <si>
    <t>592241670</t>
  </si>
  <si>
    <t>Prefabrikáty pro vstupní šachty a drenážní šachtice (betonové a železobetonové) šachty pro odpadní kanály a potrubí uložená v zemi skruž přechodová TBR-Q  625/600/120 SP    62,5/100 x 60 x 12</t>
  </si>
  <si>
    <t>-597890342</t>
  </si>
  <si>
    <t>592241740</t>
  </si>
  <si>
    <t>Vyrovnávací prstenec TBW-Q 625/40/120</t>
  </si>
  <si>
    <t>-1113284196</t>
  </si>
  <si>
    <t>592241770</t>
  </si>
  <si>
    <t>Prefabrikáty pro vstupní šachty a drenážní šachtice (betonové a železobetonové) šachty pro odpadní kanály a potrubí uložená v zemi prstenec vyrovnávací TBW-Q 625/100/120   62,5 x 10 x 12</t>
  </si>
  <si>
    <t>-1012887564</t>
  </si>
  <si>
    <t>5922418304</t>
  </si>
  <si>
    <t>dno šachtové TBZ-Q 1000/500</t>
  </si>
  <si>
    <t>715933285</t>
  </si>
  <si>
    <t>5922431201</t>
  </si>
  <si>
    <t xml:space="preserve">deska přechodová 1000/600/200 TZK-Q  </t>
  </si>
  <si>
    <t>949076796</t>
  </si>
  <si>
    <t>59222418306</t>
  </si>
  <si>
    <t>dno šachtové TBZ-Q 1000/700</t>
  </si>
  <si>
    <t>-339859935</t>
  </si>
  <si>
    <t>8948123791</t>
  </si>
  <si>
    <t>Plastová kanalizační šachta DN 630 hl.3,22m.potrubíDN250 včetně poklopu D 400(spadišťová v1,40m)</t>
  </si>
  <si>
    <t>soub.</t>
  </si>
  <si>
    <t>-1190440942</t>
  </si>
  <si>
    <t>8948123792</t>
  </si>
  <si>
    <t>Plastová kanalizační šachta DN 630 hl.2,33m,potrubí DN 250 včetně poklopu D400(spadišťová v 1,0m)</t>
  </si>
  <si>
    <t>soubor</t>
  </si>
  <si>
    <t>-608563821</t>
  </si>
  <si>
    <t>8948123793</t>
  </si>
  <si>
    <t>Plastová kanalizační šachta DN 630, hl..1,88m,potrubí DN125včetně poklopu D 400</t>
  </si>
  <si>
    <t>802087509</t>
  </si>
  <si>
    <t>894812613</t>
  </si>
  <si>
    <t>Revizní a čistící šachta z polypropylenu PP vyříznutí a utěsnění otvoru ve stěně šachty DN 200</t>
  </si>
  <si>
    <t>2090478521</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</si>
  <si>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</si>
  <si>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899104111</t>
  </si>
  <si>
    <t>Osazení poklopů litinových a ocelových včetně rámů hmotnosti jednotlivě přes 150 kg</t>
  </si>
  <si>
    <t>-107778611</t>
  </si>
  <si>
    <t xml:space="preserve">Poznámka k souboru cen:
1. Cena -1111 lze použít i pro osazení rektifikačních kroužků nebo rámečků. 2. V cenách nejsou započteny náklady na dodání poklopů včetně rámů; tyto náklady se oceňují ve specifikaci. </t>
  </si>
  <si>
    <t>592246600</t>
  </si>
  <si>
    <t>Prefabrikáty pro vstupní šachty a drenážní šachtice (betonové a železobetonové) poklopy šachtové poklop šachtový D2  /betonová výplň+ litina/ D 400 - BEGU-B-1, bez odvětrání</t>
  </si>
  <si>
    <t>-1721151555</t>
  </si>
  <si>
    <t xml:space="preserve"> Ostatní konstrukce a práce-bourání</t>
  </si>
  <si>
    <t>969021131</t>
  </si>
  <si>
    <t>Vybourání kanalizačního potrubí DN do 300 mm</t>
  </si>
  <si>
    <t>-1481100135</t>
  </si>
  <si>
    <t>35,20+45,0</t>
  </si>
  <si>
    <t>721</t>
  </si>
  <si>
    <t xml:space="preserve"> Zdravotechnika</t>
  </si>
  <si>
    <t>721140806</t>
  </si>
  <si>
    <t>Demontáž potrubí z litinových trub odpadních nebo dešťových přes 100 do DN 200</t>
  </si>
  <si>
    <t>1273481074</t>
  </si>
  <si>
    <t>21,00</t>
  </si>
  <si>
    <t>721140916</t>
  </si>
  <si>
    <t>Opravy odpadního potrubí litinového propojení dosavadního potrubí DN 125</t>
  </si>
  <si>
    <t>-401302947</t>
  </si>
  <si>
    <t>721173401</t>
  </si>
  <si>
    <t>Potrubí z plastových trub KG Systém (SN4) svodné (ležaté) DN 100</t>
  </si>
  <si>
    <t>-1623401651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</si>
  <si>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</si>
  <si>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12,0+1,30+0,5+0,5+6,35+1,05+0,5+6,35+0,6+1,60+0,40+0,6+1,50+5,70+0,80+0,55</t>
  </si>
  <si>
    <t>1,60+0,55+1,60+3,95</t>
  </si>
  <si>
    <t>721173402</t>
  </si>
  <si>
    <t>Potrubí z plastových trub KG Systém (SN4) svodné (ležaté) DN 125</t>
  </si>
  <si>
    <t>-990522978</t>
  </si>
  <si>
    <t>3,75+0,5+2,0+0,50+1,30+0,5+3,05+0,50</t>
  </si>
  <si>
    <t>30,25+5,75+1,25+0,70+2,35+0,4+7,40+0,40+2,35+0,40+2,20+0,4+2,20+6,85</t>
  </si>
  <si>
    <t>721173403</t>
  </si>
  <si>
    <t>Potrubí z plastových trub KG Systém (SN4) svodné (ležaté) DN 150</t>
  </si>
  <si>
    <t>-1957592052</t>
  </si>
  <si>
    <t>8,65+0,60+8,80+0,50+8,60+0,60+8,80+0,60+1,30+2,70+3,85</t>
  </si>
  <si>
    <t>721173404</t>
  </si>
  <si>
    <t>Potrubí z plastových trub KG Systém (SN4) svodné (ležaté) DN 200</t>
  </si>
  <si>
    <t>-107443473</t>
  </si>
  <si>
    <t>1,50+0,50+0,70+2,0+1,30</t>
  </si>
  <si>
    <t>721173405</t>
  </si>
  <si>
    <t>Potrubí z plastových trub KG Systém (SN4) svodné (ležaté) DN 250</t>
  </si>
  <si>
    <t>-774394805</t>
  </si>
  <si>
    <t>44,40+4,60</t>
  </si>
  <si>
    <t>721174024</t>
  </si>
  <si>
    <t>Potrubí z plastových trub HT Systém (polypropylenové PPs) odpadní (svislé) DN 70</t>
  </si>
  <si>
    <t>-164729832</t>
  </si>
  <si>
    <t>1,20+1,0+3,50+0,90+3,50+3,50+1,90</t>
  </si>
  <si>
    <t>721174025</t>
  </si>
  <si>
    <t>Potrubí z plastových trub HT Systém (polypropylenové PPs) odpadní (svislé) DN 100</t>
  </si>
  <si>
    <t>55405751</t>
  </si>
  <si>
    <t>4,20+4,20+4,20+4,20</t>
  </si>
  <si>
    <t>3,80+1,0+3,60+1,40+0,50+3,70+1,0+3,60+0,9+0,6+9,10+0,50+0,40+2,15</t>
  </si>
  <si>
    <t>0,40+0,50+5,05</t>
  </si>
  <si>
    <t>721174026</t>
  </si>
  <si>
    <t>Potrubí z plastových trub HT Systém (polypropylenové PPs) odpadní (svislé) DN 125</t>
  </si>
  <si>
    <t>-1335149502</t>
  </si>
  <si>
    <t>4,80+4,80+4,80+4,80+1,80</t>
  </si>
  <si>
    <t>721174042</t>
  </si>
  <si>
    <t>Potrubí z plastových trub HT Systém (polypropylenové PPs) připojovací DN 40</t>
  </si>
  <si>
    <t>-2141145779</t>
  </si>
  <si>
    <t>2,80+2,20+1,0+1,80+2,20</t>
  </si>
  <si>
    <t>721174043</t>
  </si>
  <si>
    <t>Potrubí z plastových trub HT Systém (polypropylenové PPs) připojovací DN 50</t>
  </si>
  <si>
    <t>1770670471</t>
  </si>
  <si>
    <t>1,40+0,30+0,70+0,50+0,50+0,50+0,50+0,50+0,5+1,60</t>
  </si>
  <si>
    <t>7211751451</t>
  </si>
  <si>
    <t xml:space="preserve">nerez potrubí DN 100 </t>
  </si>
  <si>
    <t>-469254016</t>
  </si>
  <si>
    <t>721194105</t>
  </si>
  <si>
    <t>Vyměření přípojek na potrubí vyvedení a upevnění odpadních výpustek DN 50</t>
  </si>
  <si>
    <t>-2036306618</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</si>
  <si>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</si>
  <si>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</si>
  <si>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100</t>
  </si>
  <si>
    <t>-979189354</t>
  </si>
  <si>
    <t>721211403</t>
  </si>
  <si>
    <t>Podlahové vpusti s vodorovným odtokem DN 50/75 s kulovým kloubem (HL 80.1)</t>
  </si>
  <si>
    <t>1681180814</t>
  </si>
  <si>
    <t>7212114351</t>
  </si>
  <si>
    <t>Podlahová vpusť DN 100 s ležatým odtokem,plast.mřížkou</t>
  </si>
  <si>
    <t>-2120185994</t>
  </si>
  <si>
    <t>7212114352</t>
  </si>
  <si>
    <t>Podlahová vpusť DN 100 se svislým odtokem, plast.mřížkou asf.manž.</t>
  </si>
  <si>
    <t>-32411829</t>
  </si>
  <si>
    <t>7212116111</t>
  </si>
  <si>
    <t>Dvorní vtok , svislý odtok se zápachovou uzávěrkou , plast.mřížka</t>
  </si>
  <si>
    <t>-1600393634</t>
  </si>
  <si>
    <t>7212116112</t>
  </si>
  <si>
    <t>Montáž vtoku</t>
  </si>
  <si>
    <t>-562262248</t>
  </si>
  <si>
    <t>721211913</t>
  </si>
  <si>
    <t>Podlahové vpusti montáž podlahových vpustí DN 110</t>
  </si>
  <si>
    <t>1396511780</t>
  </si>
  <si>
    <t>7212265212</t>
  </si>
  <si>
    <t>Vodní zápachová uzávěrka DN 40 pro odvod kondenzátu s příd.mech.zápach.uz.</t>
  </si>
  <si>
    <t>1328175687</t>
  </si>
  <si>
    <t>7212332141</t>
  </si>
  <si>
    <t>Střešní vtok se zápach.uzáv., svislým odpadem , el.vyhříváním DN 100</t>
  </si>
  <si>
    <t>-847086512</t>
  </si>
  <si>
    <t>7212332142</t>
  </si>
  <si>
    <t>-1460770461</t>
  </si>
  <si>
    <t>721273153</t>
  </si>
  <si>
    <t>Ventilační hlavice z polypropylenu (PP) DN 110 (HL 810)</t>
  </si>
  <si>
    <t>-1314765586</t>
  </si>
  <si>
    <t>721274123</t>
  </si>
  <si>
    <t>Ventily přivzdušňovací odpadních potrubí vnitřní DN 100</t>
  </si>
  <si>
    <t>1538433262</t>
  </si>
  <si>
    <t>721290111</t>
  </si>
  <si>
    <t>Zkouška těsnosti kanalizace v objektech vodou do DN 125</t>
  </si>
  <si>
    <t>1702419241</t>
  </si>
  <si>
    <t xml:space="preserve">Poznámka k souboru cen:
1. V ceně -0123 není započteno dodání média; jeho dodávka se oceňuje ve specifikaci. </t>
  </si>
  <si>
    <t>49+6+45+75+48+21+55+15,5+7+10,0</t>
  </si>
  <si>
    <t>721290126</t>
  </si>
  <si>
    <t>závěsy pro kanal. potrubí</t>
  </si>
  <si>
    <t>934361471</t>
  </si>
  <si>
    <t>721290821</t>
  </si>
  <si>
    <t>Vnitrostaveništní přemístění vybouraných (demontovaných) hmot vnitřní kanalizace vodorovně do 100 m v objektech výšky do 6 m</t>
  </si>
  <si>
    <t>-177468242</t>
  </si>
  <si>
    <t>998721202</t>
  </si>
  <si>
    <t>Přesun hmot pro vnitřní kanalizace stanovený procentní sazbou z ceny vodorovná dopravní vzdálenost do 50 m v objektech výšky přes 6 do 12 m</t>
  </si>
  <si>
    <t>-1443987511</t>
  </si>
  <si>
    <t>722</t>
  </si>
  <si>
    <t>722130234</t>
  </si>
  <si>
    <t>Potrubí z ocelových trubek pozinkovaných závitových svařovaných běžných DN 32</t>
  </si>
  <si>
    <t>-1949601158</t>
  </si>
  <si>
    <t>2,0+15+3,2+1,30+2,0</t>
  </si>
  <si>
    <t>722130236</t>
  </si>
  <si>
    <t>Potrubí vodovodní ocelové závitové pozinkované svařované běžné DN 50</t>
  </si>
  <si>
    <t>-1173486284</t>
  </si>
  <si>
    <t>8,00</t>
  </si>
  <si>
    <t>722130237</t>
  </si>
  <si>
    <t>Potrubí vodovodní ocelové závitové pozinkované svařované běžné DN 65</t>
  </si>
  <si>
    <t>578309703</t>
  </si>
  <si>
    <t>20,50+12,00+10,70+3,80</t>
  </si>
  <si>
    <t>722130240</t>
  </si>
  <si>
    <t>Nátěry vodovodního potrubí (1xzákladní, 2x email)</t>
  </si>
  <si>
    <t>-860904778</t>
  </si>
  <si>
    <t>23,50+8+47</t>
  </si>
  <si>
    <t>722174002</t>
  </si>
  <si>
    <t>Potrubí z plastových trubek z polypropylenu (PPR) svařovaných polyfuzně PN 16 (SDR 7,4) D 20 x 2,8</t>
  </si>
  <si>
    <t>613882701</t>
  </si>
  <si>
    <t xml:space="preserve">Poznámka k souboru cen:
1. V cenách -4001 až -4088 jsou započteny náklady na montáž a dodávku potrubí a tvarovek. </t>
  </si>
  <si>
    <t>2,70+2,10+0,90+3,00+1,30</t>
  </si>
  <si>
    <t>722174003</t>
  </si>
  <si>
    <t>Potrubí z plastových trubek z polypropylenu (PPR) svařovaných polyfuzně PN 16 (SDR 7,4) D 25 x 3,5</t>
  </si>
  <si>
    <t>-70827949</t>
  </si>
  <si>
    <t>6,1+2,80+3,50+7,60+1,55+1,55+1,55+8,60+2,75</t>
  </si>
  <si>
    <t>722174004</t>
  </si>
  <si>
    <t>Potrubí z plastových trubek z polypropylenu (PPR) svařovaných polyfuzně PN 16 (SDR 7,4) D 32 x 4,4</t>
  </si>
  <si>
    <t>-1483907111</t>
  </si>
  <si>
    <t>1,90+11,40+1,20</t>
  </si>
  <si>
    <t>722174006</t>
  </si>
  <si>
    <t>Potrubí z plastových trubek z polypropylenu (PPR) svařovaných polyfuzně PN 16 (SDR 7,4) D 50 x 6,9</t>
  </si>
  <si>
    <t>-1398695918</t>
  </si>
  <si>
    <t>2,40+5,10+2,80+5,40+11,30+2,0+20,50+19,20+4,30</t>
  </si>
  <si>
    <t>722174022</t>
  </si>
  <si>
    <t>Potrubí z plastových trubek z polypropylenu (PPR) svařovaných polyfuzně PN 20 (SDR 6) D 20 x 3,4</t>
  </si>
  <si>
    <t>758191274</t>
  </si>
  <si>
    <t>1,80+1,60+0,90+6,0+6,0+6,0+2,70</t>
  </si>
  <si>
    <t>722174023</t>
  </si>
  <si>
    <t>Potrubí z plastových trubek z polypropylenu (PPR) svařovaných polyfuzně PN 20 (SDR 6) D 25 x 4,2</t>
  </si>
  <si>
    <t>-575159299</t>
  </si>
  <si>
    <t>5,10+2,60+3,50+2,80+5,40+1,55+11,30+11,0+11+1,55+11,40+1,55+11+8,25+8</t>
  </si>
  <si>
    <t>722174024</t>
  </si>
  <si>
    <t>Potrubí z plastových trubek z polypropylenu (PPR) svařovaných polyfuzně PN 20 (SDR 6) D 32 x 5,4</t>
  </si>
  <si>
    <t>-1728020196</t>
  </si>
  <si>
    <t>1,30+1,30+1,30+11,40+1,20</t>
  </si>
  <si>
    <t>722174025</t>
  </si>
  <si>
    <t>Potrubí z plastových trubek z polypropylenu (PPR) svařovaných polyfuzně PN 20 (SDR 6) D 40 x 6,7</t>
  </si>
  <si>
    <t>1528451999</t>
  </si>
  <si>
    <t>5,10+2,60+2,80+5,40+11,30+1,80+8</t>
  </si>
  <si>
    <t>722181221</t>
  </si>
  <si>
    <t>Ochrana potrubí tepelně izolačními trubicemi z pěnového polyetylenu PE přilepenými v příčných a podélných spojích, tloušťky izolace přes 6 do 10 mm, vnitřního průměru DN do 22 mm</t>
  </si>
  <si>
    <t>1163258684</t>
  </si>
  <si>
    <t xml:space="preserve">Poznámka k souboru cen:
1. V cenách -1211 až -1255 jsou započteny i náklady na dodání tepelně izolačních trubic. </t>
  </si>
  <si>
    <t>722181222</t>
  </si>
  <si>
    <t>Ochrana potrubí tepelně izolačními trubicemi z pěnového polyetylenu PE přilepenými v příčných a podélných spojích, tloušťky izolace přes 6 do 10 mm, vnitřního průměru DN přes 22 do 42 mm</t>
  </si>
  <si>
    <t>-746603771</t>
  </si>
  <si>
    <t>36+14,50+29,0</t>
  </si>
  <si>
    <t>722181223</t>
  </si>
  <si>
    <t>Ochrana vodovodního potrubí přilepenými tepelně izolačními trubicemi z PE tl do 10 mm DN do 62 mm</t>
  </si>
  <si>
    <t>232231134</t>
  </si>
  <si>
    <t>7221812553</t>
  </si>
  <si>
    <t>ochrana vodovod.potrubí přilep.tepelně izol. trubicem tl.30 mm vnitř.průměru D 20-25 mm</t>
  </si>
  <si>
    <t>1547798393</t>
  </si>
  <si>
    <t>25+88+8</t>
  </si>
  <si>
    <t>7221812554</t>
  </si>
  <si>
    <t>ochrana vodovod.potrubí přilep.tepelně izol.trubicemi tl.40 mm vnitř.průměru DN 32</t>
  </si>
  <si>
    <t>-545540446</t>
  </si>
  <si>
    <t>16,50</t>
  </si>
  <si>
    <t>7221812555</t>
  </si>
  <si>
    <t>ochrana vodovod.potrubí přilep.tepelně izol.trubicemi tl.50 mm vitř.průměrD 40,50,63 mm</t>
  </si>
  <si>
    <t>2128024618</t>
  </si>
  <si>
    <t>29,00</t>
  </si>
  <si>
    <t>722190401</t>
  </si>
  <si>
    <t>Zřízení přípojek na potrubí vyvedení a upevnění výpustek do DN 25</t>
  </si>
  <si>
    <t>-1663921094</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</si>
  <si>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</si>
  <si>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722220152</t>
  </si>
  <si>
    <t>Armatury s jedním závitem plastové (PPR) PN 20 (SDR 6) DN 20 x G 1/2</t>
  </si>
  <si>
    <t>-1928114604</t>
  </si>
  <si>
    <t xml:space="preserve">Poznámka k souboru cen:
1. Cenami -9101 až -9106 nelze oceňovat montáž nástěnek. 2. V cenách –0111 až -0122 je započteno i vyvedení a upevnění výpustek. </t>
  </si>
  <si>
    <t>722220161</t>
  </si>
  <si>
    <t>Armatury s jedním závitem plastové (PPR) PN 20 (SDR 6) DN 20 x G 1/2 (nástěnný komplet)</t>
  </si>
  <si>
    <t>-657803380</t>
  </si>
  <si>
    <t>722224115</t>
  </si>
  <si>
    <t>Armatury s jedním závitem kohouty plnicí a vypouštěcí PN 10 G 1/2</t>
  </si>
  <si>
    <t>2024628740</t>
  </si>
  <si>
    <t>722224152</t>
  </si>
  <si>
    <t>Armatury s jedním závitem ventily kulové zahradní uzávěry (IVAR) PN 15 do 120 st. C G 1/2 - 3/4</t>
  </si>
  <si>
    <t>1356458457</t>
  </si>
  <si>
    <t>722231078</t>
  </si>
  <si>
    <t>Ventil zpětný G 2 1/2 PN 10 do 110°C se dvěma závity</t>
  </si>
  <si>
    <t>-1332157881</t>
  </si>
  <si>
    <t>722232043</t>
  </si>
  <si>
    <t>Armatury se dvěma závity kulové kohouty PN 42 do 185 st.C přímé vnitřní závit (R 250 D Giacomini) G 1/2</t>
  </si>
  <si>
    <t>1049296280</t>
  </si>
  <si>
    <t>722232044</t>
  </si>
  <si>
    <t>Armatury se dvěma závity kulové kohouty PN 42 do 185 st.C přímé vnitřní závit (R 250 D Giacomini) G 3/4</t>
  </si>
  <si>
    <t>443905110</t>
  </si>
  <si>
    <t>722232045</t>
  </si>
  <si>
    <t>Armatury se dvěma závity kulové kohouty PN 42 do 185 st.C přímé vnitřní závit (R 250 D Giacomini) G 1</t>
  </si>
  <si>
    <t>-323892037</t>
  </si>
  <si>
    <t>722232047</t>
  </si>
  <si>
    <t>Kohout kulový přímý G 1 1/2 PN 42 do 185°C vnitřní závit</t>
  </si>
  <si>
    <t>-462112657</t>
  </si>
  <si>
    <t>722232049</t>
  </si>
  <si>
    <t>Kohout kulový přímý G 2 1/2 PN 42 do 185°C vnitřní závit</t>
  </si>
  <si>
    <t>962609499</t>
  </si>
  <si>
    <t>722232062</t>
  </si>
  <si>
    <t>Armatury se dvěma závity kulové kohouty PN 42 do 185 st.C přímé vnitřní závit s vypouštěním (R 250 DS Giacomini) G 3/4</t>
  </si>
  <si>
    <t>-1016097172</t>
  </si>
  <si>
    <t>722232064</t>
  </si>
  <si>
    <t>Armatury se dvěma závity kulové kohouty PN 42 do 185 st.C přímé vnitřní závit s vypouštěním (R 250 DS Giacomini) G 1 1/4</t>
  </si>
  <si>
    <t>-2088099471</t>
  </si>
  <si>
    <t>722250133</t>
  </si>
  <si>
    <t>Požární příslušenství a armatury hydrantový systém s tvarově stálou hadicí celoplechový D 25 x 30 m</t>
  </si>
  <si>
    <t>-2028135804</t>
  </si>
  <si>
    <t>722290226</t>
  </si>
  <si>
    <t>Zkoušky, proplach a desinfekce vodovodního potrubí zkoušky těsnosti vodovodního potrubí závitového do DN 50</t>
  </si>
  <si>
    <t>-1097219950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</si>
  <si>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</si>
  <si>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23,5+8,0+47,0+10,0+36,0+14,5+73,0+25,0+96,0+16,5+37,0</t>
  </si>
  <si>
    <t>722290234</t>
  </si>
  <si>
    <t>Zkoušky, proplach a desinfekce vodovodního potrubí proplach a desinfekce vodovodního potrubí do DN 80</t>
  </si>
  <si>
    <t>-1338735679</t>
  </si>
  <si>
    <t>722290239</t>
  </si>
  <si>
    <t>Náklady na lešení pro montáž vod. potrubí v hale(mobilní lešení)</t>
  </si>
  <si>
    <t>kompl</t>
  </si>
  <si>
    <t>-1043019413</t>
  </si>
  <si>
    <t>722290242</t>
  </si>
  <si>
    <t>závěsy+ žlabynebo rošty pro sdruženou ležatou trasu potrubí SV+TV+CTV(š.350-400mm</t>
  </si>
  <si>
    <t>-1894924702</t>
  </si>
  <si>
    <t>998722202</t>
  </si>
  <si>
    <t>Přesun hmot pro vnitřní vodovod stanovený procentní sazbou z ceny vodorovná dopravní vzdálenost do 50 m v objektech výšky přes 6 do 12 m</t>
  </si>
  <si>
    <t>1032730347</t>
  </si>
  <si>
    <t>725</t>
  </si>
  <si>
    <t>725111131</t>
  </si>
  <si>
    <t>Zařízení záchodů splachovače nádržkové plastové vysokopoložené</t>
  </si>
  <si>
    <t>111918868</t>
  </si>
  <si>
    <t xml:space="preserve">Poznámka k souboru cen:
1. V cenách -1351, -1361, -3124 není započten napájecí zdroj. 2. V cenách jsou započtená klozetová sedátka. </t>
  </si>
  <si>
    <t>725112171</t>
  </si>
  <si>
    <t>Zařízení záchodů kombi klozety s hlubokým splachováním odpad vodorovný</t>
  </si>
  <si>
    <t>-1978740547</t>
  </si>
  <si>
    <t>725121525</t>
  </si>
  <si>
    <t>Pisoárové záchodky keramické automatické s radarovým senzorem</t>
  </si>
  <si>
    <t>-385409343</t>
  </si>
  <si>
    <t xml:space="preserve">Poznámka k souboru cen:
1. V cenách –1001, -1521, -1525, -1529, -2002 není započten napájecí zdroj. 2. V cenách -1501 a -1502 není započten ventil na oplach pisoáru. </t>
  </si>
  <si>
    <t>7251215291</t>
  </si>
  <si>
    <t>Zdroj 12V ZAC1/20</t>
  </si>
  <si>
    <t>1828069078</t>
  </si>
  <si>
    <t>725211602</t>
  </si>
  <si>
    <t>Umyvadla keramická bez výtokových armatur se zápachovou uzávěrkou připevněná na stěnu šrouby bílá bez sloupu nebo krytu na sifon 550 mm</t>
  </si>
  <si>
    <t>50671962</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</si>
  <si>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</si>
  <si>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725331111</t>
  </si>
  <si>
    <t>Výlevky bez výtokových armatur a splachovací nádrže keramické se sklopnou plastovou mřížkou 425 mm</t>
  </si>
  <si>
    <t>1732253313</t>
  </si>
  <si>
    <t>725819401</t>
  </si>
  <si>
    <t>Ventily montáž ventilů ostatních typů rohových s připojovací trubičkou G 1/2</t>
  </si>
  <si>
    <t>1267510644</t>
  </si>
  <si>
    <t>5514104001</t>
  </si>
  <si>
    <t>rohový ventil DN 15 s filtrem</t>
  </si>
  <si>
    <t>1139523072</t>
  </si>
  <si>
    <t>725821311</t>
  </si>
  <si>
    <t>Baterie dřezové nástěnné pákové s otáčivým kulatým ústím a délkou ramínka 200 mm</t>
  </si>
  <si>
    <t>-928079186</t>
  </si>
  <si>
    <t xml:space="preserve">Poznámka k souboru cen:
1. V ceně -1422 není započten napájecí zdroj. </t>
  </si>
  <si>
    <t>7258226621</t>
  </si>
  <si>
    <t>Samouzavír.stoj.ventil tlačný pro jednu vodu</t>
  </si>
  <si>
    <t>283227157</t>
  </si>
  <si>
    <t>7258226623</t>
  </si>
  <si>
    <t>regulátor teploty</t>
  </si>
  <si>
    <t>-2000868578</t>
  </si>
  <si>
    <t>725829131</t>
  </si>
  <si>
    <t>Baterie umyvadlové montáž ostatních typů stojánkových G 1/2</t>
  </si>
  <si>
    <t>1531859808</t>
  </si>
  <si>
    <t xml:space="preserve">Poznámka k souboru cen:
1. V cenách –2654, 56, -9101-9202 není započten napájecí zdroj. </t>
  </si>
  <si>
    <t>7258413541</t>
  </si>
  <si>
    <t>Samouzavír.podomít.sprch.ventil s čas.uzávěrem</t>
  </si>
  <si>
    <t>-604798230</t>
  </si>
  <si>
    <t>7258413542</t>
  </si>
  <si>
    <t>Hlavová sprcha s ramenem</t>
  </si>
  <si>
    <t>-216395788</t>
  </si>
  <si>
    <t>7258413543</t>
  </si>
  <si>
    <t>Termostat.směšovač pro 8 odběr.míst se zp.klapkou+ filtrem G3/4", výstup G1"</t>
  </si>
  <si>
    <t>-1424816880</t>
  </si>
  <si>
    <t>725849412</t>
  </si>
  <si>
    <t>Baterie sprchové montáž nástěnných baterií s pevnou výškou sprchy</t>
  </si>
  <si>
    <t>2072790466</t>
  </si>
  <si>
    <t xml:space="preserve">Poznámka k souboru cen:
1. V cenách –1353-54, -1414 není započten napájecí zdroj. </t>
  </si>
  <si>
    <t>7259801234</t>
  </si>
  <si>
    <t>Dvířka plastová 400/300 mm se zámkem</t>
  </si>
  <si>
    <t>-837475731</t>
  </si>
  <si>
    <t>7259911221</t>
  </si>
  <si>
    <t xml:space="preserve">Zednické výpomoci </t>
  </si>
  <si>
    <t>-85508078</t>
  </si>
  <si>
    <t>998725202</t>
  </si>
  <si>
    <t>Přesun hmot pro zařizovací předměty stanovený procentní sazbou z ceny vodorovná dopravní vzdálenost do 50 m v objektech výšky přes 6 do 12 m</t>
  </si>
  <si>
    <t>-1028276062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</si>
  <si>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</si>
  <si>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N00</t>
  </si>
  <si>
    <t>Nepojmenované práce</t>
  </si>
  <si>
    <t>N01</t>
  </si>
  <si>
    <t xml:space="preserve"> Nepojmenovaný díl</t>
  </si>
  <si>
    <t>998276101</t>
  </si>
  <si>
    <t>Přesun hmot pro trubní vedení hloubené z trub z plastických hmot nebo sklolaminátových pro vodovody nebo kanalizace v otevřeném výkopu dopravní vzdálenost do 15 m</t>
  </si>
  <si>
    <t>512</t>
  </si>
  <si>
    <t>-1839852394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</si>
  <si>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</si>
  <si>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D.4.2.2. - Soupis prací ÚT šatny-UZNATELNÉ VÝDAJE</t>
  </si>
  <si>
    <t>1265</t>
  </si>
  <si>
    <t>Město Cheb</t>
  </si>
  <si>
    <t>Jaroslav  Janda</t>
  </si>
  <si>
    <t>713 - Izolace tepelné</t>
  </si>
  <si>
    <t>732 - Ústřední vytápění - strojovny</t>
  </si>
  <si>
    <t>733 - Ústřední vytápění - rozvodné potrubí</t>
  </si>
  <si>
    <t>734 - Ústřední vytápění - armatury</t>
  </si>
  <si>
    <t>735 - Ústřední vytápění - otopná tělesa</t>
  </si>
  <si>
    <t>783 - Dokončovací práce - nátěry</t>
  </si>
  <si>
    <t>58-M - Revize vyhrazených technických zařízení</t>
  </si>
  <si>
    <t>713311221</t>
  </si>
  <si>
    <t>Montáž izolace tepelné těles pásy nebo rohožemi s povrchovou úpravou hliníkovou fólií (izolační materiál ve specifikaci) připevněnými ocelovým drátem, páskou nebo samolepícím přesahem ploch tvarových jednovrstvá</t>
  </si>
  <si>
    <t>CS ÚRS 2018 01</t>
  </si>
  <si>
    <t>-1038039496</t>
  </si>
  <si>
    <t>63141785</t>
  </si>
  <si>
    <t>pás izolační lamelový s jednostrannou Al fólií 50 kg/m3 tl.60 mm</t>
  </si>
  <si>
    <t>330618574</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</si>
  <si>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</si>
  <si>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</si>
  <si>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593151282</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</si>
  <si>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</si>
  <si>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63143178</t>
  </si>
  <si>
    <t>pouzdro izolační potrubní s jednostrannou Al fólií max. 600/100 °C 89/60 mm</t>
  </si>
  <si>
    <t>974099649</t>
  </si>
  <si>
    <t>63143157</t>
  </si>
  <si>
    <t>pouzdro izolační potrubní s jednostrannou Al fólií max. 600/100 °C 77/50 mm</t>
  </si>
  <si>
    <t>1312346089</t>
  </si>
  <si>
    <t>713463411</t>
  </si>
  <si>
    <t>Montáž izolace tepelné potrubí a ohybů tvarovkami nebo deskami potrubními pouzdry návlekovými izolačními hadicemi potrubí a ohybů</t>
  </si>
  <si>
    <t>2079058414</t>
  </si>
  <si>
    <t>28377105</t>
  </si>
  <si>
    <t>izolace tepelná potrubí z pěnového polyetylenu 18 x 13 mm</t>
  </si>
  <si>
    <t>-1491984551</t>
  </si>
  <si>
    <t>28377104</t>
  </si>
  <si>
    <t>izolace tepelná potrubí z pěnového polyetylenu 22 x 13 mm</t>
  </si>
  <si>
    <t>-1415722946</t>
  </si>
  <si>
    <t>28377112</t>
  </si>
  <si>
    <t>izolace tepelná potrubí z pěnového polyetylenu 28 x 13 mm</t>
  </si>
  <si>
    <t>-2141851322</t>
  </si>
  <si>
    <t>28377055</t>
  </si>
  <si>
    <t>izolace tepelná potrubí z pěnového polyetylenu 35 x 20 mm</t>
  </si>
  <si>
    <t>-693426021</t>
  </si>
  <si>
    <t>Přesun hmot pro izolace tepelné stanovený procentní sazbou (%) z ceny vodorovná dopravní vzdálenost do 50 m v objektech výšky přes 6 do 12 m</t>
  </si>
  <si>
    <t>1082830480</t>
  </si>
  <si>
    <t>732</t>
  </si>
  <si>
    <t>Ústřední vytápění - strojovny</t>
  </si>
  <si>
    <t>732111132</t>
  </si>
  <si>
    <t>Rozdělovače a sběrače tělesa rozdělovačů a sběračů z ocelových trub bezešvých DN 125</t>
  </si>
  <si>
    <t>1451105649</t>
  </si>
  <si>
    <t xml:space="preserve">Poznámka k souboru cen: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</si>
  <si>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732111232</t>
  </si>
  <si>
    <t>Rozdělovače a sběrače tělesa rozdělovačů a sběračů z ocelových trub bezešvých Příplatek k cenám za každých dalších i započatých 0,5 m délky tělesa DN 125</t>
  </si>
  <si>
    <t>553052320</t>
  </si>
  <si>
    <t>732111312</t>
  </si>
  <si>
    <t>Rozdělovače a sběrače trubková hrdla rozdělovačů a sběračů bez přírub DN 20</t>
  </si>
  <si>
    <t>843610704</t>
  </si>
  <si>
    <t>732111314</t>
  </si>
  <si>
    <t>Rozdělovače a sběrače trubková hrdla rozdělovačů a sběračů bez přírub DN 25</t>
  </si>
  <si>
    <t>-1534773511</t>
  </si>
  <si>
    <t>732111315</t>
  </si>
  <si>
    <t>Rozdělovače a sběrače trubková hrdla rozdělovačů a sběračů bez přírub DN 32</t>
  </si>
  <si>
    <t>-1704233068</t>
  </si>
  <si>
    <t>732111318</t>
  </si>
  <si>
    <t>Rozdělovače a sběrače trubková hrdla rozdělovačů a sběračů bez přírub DN 50</t>
  </si>
  <si>
    <t>551567330</t>
  </si>
  <si>
    <t>732111322</t>
  </si>
  <si>
    <t>Rozdělovače a sběrače trubková hrdla rozdělovačů a sběračů bez přírub DN 65</t>
  </si>
  <si>
    <t>-1821426945</t>
  </si>
  <si>
    <t>732199100</t>
  </si>
  <si>
    <t>Montáž štítků orientačních</t>
  </si>
  <si>
    <t>-1774977391</t>
  </si>
  <si>
    <t>spe4846640600</t>
  </si>
  <si>
    <t>Orientační štítky 50x125</t>
  </si>
  <si>
    <t>-1104335058</t>
  </si>
  <si>
    <t>732200002</t>
  </si>
  <si>
    <t xml:space="preserve">montáž stanice ohřevu TeV </t>
  </si>
  <si>
    <t>-1654364592</t>
  </si>
  <si>
    <t>spe4844151009</t>
  </si>
  <si>
    <t>Stanice ohřevu TeV  Sympatik VNV TV  3V-MP AK vč. akum. zásobníku 1500 l s izolací</t>
  </si>
  <si>
    <t>885942984</t>
  </si>
  <si>
    <t>732219316</t>
  </si>
  <si>
    <t>Montáž ohříváků vody zásobníkových stojatých PN 0,6/0,6, PN 1,6/0,6 o obsahu 1 600 l</t>
  </si>
  <si>
    <t>-1871744590</t>
  </si>
  <si>
    <t xml:space="preserve">Poznámka k souboru cen:
1. V cenách -9111 až -9129 není započteno sedlo pod nádoby toto lze oceňovat cenami katalogu 800-767 Konstrukce záměčnické. </t>
  </si>
  <si>
    <t>732421442</t>
  </si>
  <si>
    <t>Čerpadla teplovodní závitová mokroběžná oběhová pro teplovodní vytápění (elektronicky řízená) PN 10, do 110°C DN přípojky/dopravní výška H (m) - čerpací výkon Q (m3/h) DN 32 / do 4,0 m / 2,5 m3/h</t>
  </si>
  <si>
    <t>324610352</t>
  </si>
  <si>
    <t>732422201</t>
  </si>
  <si>
    <t>Čerpadla teplovodní přírubová mokroběžná oběhová pro teplovodní vytápění PN 6/10, do 110°C jednodílná DN příruby/dopravní výška H (m) - čerpací výkon Q (m3/h) DN 32 / do 10,0 m / 10,0 m3/h</t>
  </si>
  <si>
    <t>-444146283</t>
  </si>
  <si>
    <t>733</t>
  </si>
  <si>
    <t>Ústřední vytápění - rozvodné potrubí</t>
  </si>
  <si>
    <t>733111122</t>
  </si>
  <si>
    <t>Potrubí z trubek ocelových závitových bezešvých běžných nízkotlakých a středotlakých DN 10</t>
  </si>
  <si>
    <t>1249835537</t>
  </si>
  <si>
    <t>733111126</t>
  </si>
  <si>
    <t>Potrubí z trubek ocelových závitových bezešvých běžných nízkotlakých a středotlakých DN 32</t>
  </si>
  <si>
    <t>-1874161235</t>
  </si>
  <si>
    <t>733121162</t>
  </si>
  <si>
    <t>Potrubí z trubek ocelových hladkých bezešvých tvářených za tepla nízkotlakých a středotlakých O 76/3,2</t>
  </si>
  <si>
    <t>1984318172</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</si>
  <si>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</si>
  <si>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733134143</t>
  </si>
  <si>
    <t>Kompenzátory pro ocelové potrubí ucpávkové přírubové PN 16 do 120°C (M 10 010 616) DN 65</t>
  </si>
  <si>
    <t>-1617419376</t>
  </si>
  <si>
    <t>733141102</t>
  </si>
  <si>
    <t>Odvzdušňovací nádobky, odlučovače a odkalovače nádobky z trubek ocelových do DN 50</t>
  </si>
  <si>
    <t>1053037447</t>
  </si>
  <si>
    <t>733190107</t>
  </si>
  <si>
    <t>Zkoušky těsnosti potrubí, manžety prostupové z trubek ocelových zkoušky těsnosti potrubí (za provozu) z trubek ocelových závitových DN do 40</t>
  </si>
  <si>
    <t>-1699835076</t>
  </si>
  <si>
    <t xml:space="preserve">Poznámka k souboru cen:
1. Zkouškami těsnosti potrubí se rozumí běžné přezkoušení za provozu (např. při výměně částí potrubí nebo armatury). </t>
  </si>
  <si>
    <t>733190225</t>
  </si>
  <si>
    <t>Zkoušky těsnosti potrubí, manžety prostupové z trubek ocelových zkoušky těsnosti potrubí (za provozu) z trubek ocelových hladkých O přes 60,3/2,9 do 89/5,0</t>
  </si>
  <si>
    <t>2095385571</t>
  </si>
  <si>
    <t>733194922</t>
  </si>
  <si>
    <t>Opravy rozvodů potrubí z trubek ocelových hladkých navaření odbočky na stávající potrubí odbočka O 76/3,2</t>
  </si>
  <si>
    <t>1335365887</t>
  </si>
  <si>
    <t>733222103</t>
  </si>
  <si>
    <t>Potrubí z trubek měděných polotvrdých spojovaných měkkým pájením O 18/1</t>
  </si>
  <si>
    <t>-2031507226</t>
  </si>
  <si>
    <t>733222104</t>
  </si>
  <si>
    <t>Potrubí z trubek měděných polotvrdých spojovaných měkkým pájením O 22/1,0</t>
  </si>
  <si>
    <t>-2008103826</t>
  </si>
  <si>
    <t>733222105</t>
  </si>
  <si>
    <t>Potrubí z trubek měděných polotvrdých spojovaných měkkým pájením O 28/1,5</t>
  </si>
  <si>
    <t>17252766</t>
  </si>
  <si>
    <t>spe42230506071</t>
  </si>
  <si>
    <t>Kompenzační vsuvka H6 28x1</t>
  </si>
  <si>
    <t>1993353461</t>
  </si>
  <si>
    <t>733222106</t>
  </si>
  <si>
    <t>Potrubí z trubek měděných polotvrdých spojovaných měkkým pájením O 35/1,5</t>
  </si>
  <si>
    <t>1709286779</t>
  </si>
  <si>
    <t>spe42230506072</t>
  </si>
  <si>
    <t>Kompenzační vsuvka H6 35</t>
  </si>
  <si>
    <t>291811829</t>
  </si>
  <si>
    <t>733291101</t>
  </si>
  <si>
    <t>Zkoušky těsnosti potrubí z trubek měděných O do 35/1,5</t>
  </si>
  <si>
    <t>2039152976</t>
  </si>
  <si>
    <t>733391101</t>
  </si>
  <si>
    <t>Zkoušky těsnosti potrubí z trubek plastových O do 32/3,0</t>
  </si>
  <si>
    <t>-1530662708</t>
  </si>
  <si>
    <t>998733202</t>
  </si>
  <si>
    <t>Přesun hmot pro rozvody potrubí stanovený procentní sazbou z ceny vodorovná dopravní vzdálenost do 50 m v objektech výšky přes 6 do 12 m</t>
  </si>
  <si>
    <t>-1692711859</t>
  </si>
  <si>
    <t>734</t>
  </si>
  <si>
    <t>Ústřední vytápění - armatury</t>
  </si>
  <si>
    <t>734163427</t>
  </si>
  <si>
    <t>Filtry z uhlíkové oceli s vypouštěcí přírubou PN 16 do 300°C DN 65</t>
  </si>
  <si>
    <t>1858834815</t>
  </si>
  <si>
    <t>734173216</t>
  </si>
  <si>
    <t>Mezikusy, přírubové spoje přírubové spoje PN 6/I, 200°C DN 65</t>
  </si>
  <si>
    <t>1934906051</t>
  </si>
  <si>
    <t>734193215</t>
  </si>
  <si>
    <t>Ostatní přírubové armatury klapky mezipřírubové uzavírací PN 16 do 120°C disk nerezová ocel DN 65</t>
  </si>
  <si>
    <t>1893151745</t>
  </si>
  <si>
    <t>734209112</t>
  </si>
  <si>
    <t>Montáž závitových armatur se 2 závity G 3/8 (DN 10)</t>
  </si>
  <si>
    <t>1950258042</t>
  </si>
  <si>
    <t>spe42240713001</t>
  </si>
  <si>
    <t>Uz.a vyv. ventil  s vyp. DN 10</t>
  </si>
  <si>
    <t>1397502921</t>
  </si>
  <si>
    <t>734209113</t>
  </si>
  <si>
    <t>Montáž závitových armatur se 2 závity G 1/2 (DN 15)</t>
  </si>
  <si>
    <t>-691218730</t>
  </si>
  <si>
    <t>spe4224071300</t>
  </si>
  <si>
    <t>Uz.a vyv. ventil  s vyp. DN 15</t>
  </si>
  <si>
    <t>-1517179691</t>
  </si>
  <si>
    <t>734211113</t>
  </si>
  <si>
    <t>Ventily odvzdušňovací závitové otopných těles PN 6 do 120°C G 3/8</t>
  </si>
  <si>
    <t>-959562277</t>
  </si>
  <si>
    <t>734211126</t>
  </si>
  <si>
    <t>Ventily odvzdušňovací závitové automatické se zpětnou klapkou PN 14 do 120°C G 3/8</t>
  </si>
  <si>
    <t>159743088</t>
  </si>
  <si>
    <t>734220101</t>
  </si>
  <si>
    <t>Ventily regulační závitové vyvažovací přímé PN 20 do 100°C G 3/4</t>
  </si>
  <si>
    <t>1770367714</t>
  </si>
  <si>
    <t xml:space="preserve">Poznámka k souboru cen:
1. V cenách -0101 až -0105 nejsou započteny náklady na dodávku a montáž měřící a vypouštěcí armatury.Tyto se oceňují samostatně souborem cen 734 49 1101 až -1105. </t>
  </si>
  <si>
    <t>734220102</t>
  </si>
  <si>
    <t>Ventily regulační závitové vyvažovací přímé PN 20 do 100°C G 1</t>
  </si>
  <si>
    <t>1321883730</t>
  </si>
  <si>
    <t>spe4224071311</t>
  </si>
  <si>
    <t>Izolace STS,STAD DN 25</t>
  </si>
  <si>
    <t>-877344869</t>
  </si>
  <si>
    <t>734242414</t>
  </si>
  <si>
    <t>Ventily zpětné závitové PN 16 do 110°C přímé G 1</t>
  </si>
  <si>
    <t>-1415825934</t>
  </si>
  <si>
    <t>734242415</t>
  </si>
  <si>
    <t>Ventily zpětné závitové PN 16 do 110°C přímé G 5/4</t>
  </si>
  <si>
    <t>-75428054</t>
  </si>
  <si>
    <t>734261235</t>
  </si>
  <si>
    <t>Šroubení topenářské PN 16 do 120°C přímé G 1</t>
  </si>
  <si>
    <t>1695799225</t>
  </si>
  <si>
    <t>734261236</t>
  </si>
  <si>
    <t>Šroubení topenářské PN 16 do 120°C přímé G 5/4</t>
  </si>
  <si>
    <t>2121238802</t>
  </si>
  <si>
    <t>734261238</t>
  </si>
  <si>
    <t>Šroubení topenářské PN 16 do 120°C přímé G 2</t>
  </si>
  <si>
    <t>877081642</t>
  </si>
  <si>
    <t>734291123</t>
  </si>
  <si>
    <t>Ostatní armatury kohouty plnicí a vypouštěcí PN 10 do 90°C G 1/2</t>
  </si>
  <si>
    <t>1449850833</t>
  </si>
  <si>
    <t>734291245</t>
  </si>
  <si>
    <t>Ostatní armatury filtry závitové PN 16 do 130°C přímé s vnitřními závity G 1 1/4</t>
  </si>
  <si>
    <t>1332400177</t>
  </si>
  <si>
    <t>734292715</t>
  </si>
  <si>
    <t>Ostatní armatury kulové kohouty PN 42 do 185°C přímé vnitřní závit G 1</t>
  </si>
  <si>
    <t>-1776486881</t>
  </si>
  <si>
    <t>734292716</t>
  </si>
  <si>
    <t>Ostatní armatury kulové kohouty PN 42 do 185°C přímé vnitřní závit G 1 1/4</t>
  </si>
  <si>
    <t>1390637989</t>
  </si>
  <si>
    <t>734292718</t>
  </si>
  <si>
    <t>Ostatní armatury kulové kohouty PN 42 do 185°C přímé vnitřní závit G 2</t>
  </si>
  <si>
    <t>-1240906354</t>
  </si>
  <si>
    <t>734411102</t>
  </si>
  <si>
    <t>Teploměry technické s pevným stonkem a jímkou zadní připojení (axiální) průměr 63 mm délka stonku 75 mm</t>
  </si>
  <si>
    <t>-1002120181</t>
  </si>
  <si>
    <t>734421102</t>
  </si>
  <si>
    <t>Tlakoměry s pevným stonkem a zpětnou klapkou spodní připojení (radiální) tlaku 0–16 bar průměru 63 mm</t>
  </si>
  <si>
    <t>-719320789</t>
  </si>
  <si>
    <t>998734202</t>
  </si>
  <si>
    <t>Přesun hmot pro armatury stanovený procentní sazbou (%) z ceny vodorovná dopravní vzdálenost do 50 m v objektech výšky přes 6 do 12 m</t>
  </si>
  <si>
    <t>-830683643</t>
  </si>
  <si>
    <t>735</t>
  </si>
  <si>
    <t>Ústřední vytápění - otopná tělesa</t>
  </si>
  <si>
    <t>735511001</t>
  </si>
  <si>
    <t>Podlahové vytápění ,systémová deska potrubí rozvodné 17x2 mm rozteč 100-mm</t>
  </si>
  <si>
    <t>1448323451</t>
  </si>
  <si>
    <t>735511002</t>
  </si>
  <si>
    <t>Podlahové vytápění systémová deska potrubí rozvodné 17x2 mm rozteč 150 mm</t>
  </si>
  <si>
    <t>-704033886</t>
  </si>
  <si>
    <t>735511003</t>
  </si>
  <si>
    <t>Podlahové vytápění ,systémová deska ,potrubí rozvodné 17x2 mm rozteč 200-250 mm</t>
  </si>
  <si>
    <t>-210370284</t>
  </si>
  <si>
    <t>735511008</t>
  </si>
  <si>
    <t>Trubkové teplovodní podlahové vytápění polyethylen PE-Xa pro systémovou desku systémová deska výšky 50 mm</t>
  </si>
  <si>
    <t>-815451707</t>
  </si>
  <si>
    <t>735511062</t>
  </si>
  <si>
    <t>Trubkové teplovodní podlahové vytápění polyethylen PE-Xa pro vodící lištu ostatní prvky okrajový izolační pruh</t>
  </si>
  <si>
    <t>-1881350597</t>
  </si>
  <si>
    <t>735511064</t>
  </si>
  <si>
    <t>Trubkové teplovodní podlahové vytápění polyethylen PE-Xa pro vodící lištu ostatní prvky spárový profil</t>
  </si>
  <si>
    <t>-1011785574</t>
  </si>
  <si>
    <t>735511081</t>
  </si>
  <si>
    <t>Trubkové teplovodní podlahové vytápění polyethylen PE-Xa pro vodící lištu ostatní prvky rozdělovače dvouokruhové</t>
  </si>
  <si>
    <t>931205670</t>
  </si>
  <si>
    <t>735511082</t>
  </si>
  <si>
    <t>Trubkové teplovodní podlahové vytápění polyethylen PE-Xa pro vodící lištu ostatní prvky rozdělovače tříokruhové</t>
  </si>
  <si>
    <t>2126623385</t>
  </si>
  <si>
    <t>735511084</t>
  </si>
  <si>
    <t>Trubkové teplovodní podlahové vytápění polyethylen PE-Xa pro vodící lištu ostatní prvky rozdělovače pětiokruhové</t>
  </si>
  <si>
    <t>-894829655</t>
  </si>
  <si>
    <t>735511104</t>
  </si>
  <si>
    <t>Podlahové vytápění skříňka rozdělovače pod omítku typ UP 750</t>
  </si>
  <si>
    <t>832751693</t>
  </si>
  <si>
    <t>735511107</t>
  </si>
  <si>
    <t>Podlahové vytápění skříňka rozdělovače pod omítku typ UP 950</t>
  </si>
  <si>
    <t>1524280150</t>
  </si>
  <si>
    <t>735511135</t>
  </si>
  <si>
    <t>Trubkové teplovodní podlahové vytápění polyethylen PE-Xa pro vodící lištu ostatní prvky připojovací šroubení rozdělovače</t>
  </si>
  <si>
    <t>1169765352</t>
  </si>
  <si>
    <t>998735202</t>
  </si>
  <si>
    <t>Přesun hmot pro otopná tělesa stanovený procentní sazbou (%) z ceny vodorovná dopravní vzdálenost do 50 m v objektech výšky přes 6 do 12 m</t>
  </si>
  <si>
    <t>749079906</t>
  </si>
  <si>
    <t>783614661</t>
  </si>
  <si>
    <t>Základní antikorozní nátěr armatur a kovových potrubí jednonásobný potrubí přes DN 50 do DN 100 mm syntetický standardní</t>
  </si>
  <si>
    <t>-1754937987</t>
  </si>
  <si>
    <t>783614671</t>
  </si>
  <si>
    <t>Základní antikorozní nátěr armatur a kovových potrubí jednonásobný potrubí přes DN 100 do DN 150 mm syntetický standardní</t>
  </si>
  <si>
    <t>-1390707261</t>
  </si>
  <si>
    <t>58-M</t>
  </si>
  <si>
    <t>Revize vyhrazených technických zařízení</t>
  </si>
  <si>
    <t>580401001a</t>
  </si>
  <si>
    <t>Uvedení zařízení do provozu, topná zkouška, seřízení průtoku smyčkami</t>
  </si>
  <si>
    <t>908499762</t>
  </si>
  <si>
    <t>D.4.2.2.2 - Soupis prací VZT-šatny-UZNATELNÉ VÝDAJE</t>
  </si>
  <si>
    <t>D1 - Zařízení</t>
  </si>
  <si>
    <t xml:space="preserve">    D2 - PODSTROPNÍ VZDUCH. JEDNOTKA ,</t>
  </si>
  <si>
    <t xml:space="preserve">    D3 - DVOJITÝ DESK. REKUPERÁTOR</t>
  </si>
  <si>
    <t xml:space="preserve">    D4 - S OBTOKEM,</t>
  </si>
  <si>
    <t xml:space="preserve">    D5 - PANEL.  FILTRY, UZAV. KLAPKY,</t>
  </si>
  <si>
    <t xml:space="preserve">    D6 - U=400V, Q=900 M3/HOD,</t>
  </si>
  <si>
    <t xml:space="preserve">    D7 - rychlost v jednotce 1,3 m/s</t>
  </si>
  <si>
    <t xml:space="preserve">    D8 - splňuje požadavky směrnice ErP 2016/2018</t>
  </si>
  <si>
    <t xml:space="preserve">    D9 - (1253/2014 pro VZT jednotky)</t>
  </si>
  <si>
    <t xml:space="preserve">    D10 - příkon motorů 0,22 kW a 0,22 kW</t>
  </si>
  <si>
    <t xml:space="preserve">    D11 - SFP 322 W/m3/s</t>
  </si>
  <si>
    <t xml:space="preserve">    D12 - dvojitý deskový rekuperátor = účinnost 92%</t>
  </si>
  <si>
    <t xml:space="preserve">    D13 - EC motory (0-10V)</t>
  </si>
  <si>
    <t xml:space="preserve">    D14 - vnější plášť jednotky povrstven RAL 9002</t>
  </si>
  <si>
    <t xml:space="preserve">    D15 - prostup tepla panelem U=0,57 W/m2K</t>
  </si>
  <si>
    <t xml:space="preserve">    D16 - certifikát ISO 9001</t>
  </si>
  <si>
    <t xml:space="preserve">    D17 - certifikát EUROVENT</t>
  </si>
  <si>
    <t xml:space="preserve">    D18 - el. ohřvač 3 kW</t>
  </si>
  <si>
    <t xml:space="preserve">    D19 - U=400V, Q=700/650 M3/HOD,</t>
  </si>
  <si>
    <t xml:space="preserve">    D20 - rychlost v jednotce 1 m/s</t>
  </si>
  <si>
    <t xml:space="preserve">    D21 - příkon motorů 0,14 kW a 0,15 kW</t>
  </si>
  <si>
    <t xml:space="preserve">    D22 - SFP 230 W/m3/s</t>
  </si>
  <si>
    <t xml:space="preserve">    D23 - OHEBNÁ HLINÍKOVÁ HADICE TEPELNĚ IZOLOVANÁ</t>
  </si>
  <si>
    <t xml:space="preserve">    D24 - OHEBNÁ HLINÍKOVÁ HADICE HLUKOVĚ IZOLOVANÁ  ELEKTRODESIGN</t>
  </si>
  <si>
    <t xml:space="preserve">    D25 - OHEBNÁ HLINÍKOVÁ HADICE HLUKOVĚ IZOLOVANÁ</t>
  </si>
  <si>
    <t xml:space="preserve">    D26 - KULISOVÝ TLUMIČ HLUKU  v kašírovaném provedení</t>
  </si>
  <si>
    <t xml:space="preserve">    D27 - PROTIDEŠŤOVÁ ŽALUZIE  HLINÍKOVÁ</t>
  </si>
  <si>
    <t xml:space="preserve">    D28 - VÍŘIVÁ VYÚSŤ KRUHOVÁ VVM TPM 001/96</t>
  </si>
  <si>
    <t xml:space="preserve">    D29 - PLASTOVÝ TALÍŘOVÝ VENTIL ODVODNÍ</t>
  </si>
  <si>
    <t xml:space="preserve">    D30 - TLUMIČ HLUKU</t>
  </si>
  <si>
    <t xml:space="preserve">    D31 - REGULAČNÍ KLAPKA JEDNOLISTÁ</t>
  </si>
  <si>
    <t xml:space="preserve">    D32 - ANEMOSTAT KRUHOVÝ ALKM TPM 005/99</t>
  </si>
  <si>
    <t xml:space="preserve">    D33 - LAKOVANÝ TALÍŘOVÝ VENTIL PŘÍVODNÍ</t>
  </si>
  <si>
    <t xml:space="preserve">    D34 - LAKOVANÝ TALÍŘOVÝ VENTIL ODVODNÍ</t>
  </si>
  <si>
    <t xml:space="preserve">    D35 - ČTYŘHRANNÉ POTRUBÍ SKUPINY I. MATERIÁL POZINKOVANÝ PLECH</t>
  </si>
  <si>
    <t xml:space="preserve">    D36 - ZASLEPENÍ ČTYŘHRANNÉ TROUBY SKUPINY I. Z POZINKOVANÉHO PLECHU</t>
  </si>
  <si>
    <t xml:space="preserve">    D37 - KRUHOVÉ POTRUBÍ SPIRO</t>
  </si>
  <si>
    <t xml:space="preserve">    D38 - KRUHOVÉ POTRUBÍ SKUPINY I. NEREZ</t>
  </si>
  <si>
    <t xml:space="preserve">    D39 - ZASLEPENÍ KRUHOVÝCH TRUB SKUPINY I NEREZ</t>
  </si>
  <si>
    <t xml:space="preserve">    D40 - ZÁVĚSY, ZÁVĚSNÉ LIŠTY, ZÁVITOVÉ TYČE,ZÁVĚSY, KRUHOVÉ ZÁVĚSY,HMOŽDINKY</t>
  </si>
  <si>
    <t xml:space="preserve">    D41 - SPOJOVACÍ MATERIÁL</t>
  </si>
  <si>
    <t xml:space="preserve">    D42 - SORTIMENT NA ZHOTOVENÍ ZÁVĚSŮ A PODPĚR  /pouze materiál/</t>
  </si>
  <si>
    <t>D44 - Hodinové zúčtovací sazby</t>
  </si>
  <si>
    <t xml:space="preserve">    D45 - HODINOVÉ ZÚČTOVACÍ SAZBY</t>
  </si>
  <si>
    <t>D46 - Nepojmenovaný díl</t>
  </si>
  <si>
    <t>D47 - Izolace tepelné</t>
  </si>
  <si>
    <t>D1</t>
  </si>
  <si>
    <t>Zařízení</t>
  </si>
  <si>
    <t>D2</t>
  </si>
  <si>
    <t>PODSTROPNÍ VZDUCH. JEDNOTKA ,</t>
  </si>
  <si>
    <t>D3</t>
  </si>
  <si>
    <t>DVOJITÝ DESK. REKUPERÁTOR</t>
  </si>
  <si>
    <t>D4</t>
  </si>
  <si>
    <t>S OBTOKEM,</t>
  </si>
  <si>
    <t>D5</t>
  </si>
  <si>
    <t>PANEL.  FILTRY, UZAV. KLAPKY,</t>
  </si>
  <si>
    <t>D6</t>
  </si>
  <si>
    <t>U=400V, Q=900 M3/HOD,</t>
  </si>
  <si>
    <t>D7</t>
  </si>
  <si>
    <t>rychlost v jednotce 1,3 m/s</t>
  </si>
  <si>
    <t>D8</t>
  </si>
  <si>
    <t>splňuje požadavky směrnice ErP 2016/2018</t>
  </si>
  <si>
    <t>D9</t>
  </si>
  <si>
    <t>(1253/2014 pro VZT jednotky)</t>
  </si>
  <si>
    <t>D10</t>
  </si>
  <si>
    <t>příkon motorů 0,22 kW a 0,22 kW</t>
  </si>
  <si>
    <t>D11</t>
  </si>
  <si>
    <t>SFP 322 W/m3/s</t>
  </si>
  <si>
    <t>D12</t>
  </si>
  <si>
    <t>dvojitý deskový rekuperátor = účinnost 92%</t>
  </si>
  <si>
    <t>D13</t>
  </si>
  <si>
    <t>EC motory (0-10V)</t>
  </si>
  <si>
    <t>D14</t>
  </si>
  <si>
    <t>vnější plášť jednotky povrstven RAL 9002</t>
  </si>
  <si>
    <t>D15</t>
  </si>
  <si>
    <t>prostup tepla panelem U=0,57 W/m2K</t>
  </si>
  <si>
    <t>D16</t>
  </si>
  <si>
    <t>certifikát ISO 9001</t>
  </si>
  <si>
    <t>D17</t>
  </si>
  <si>
    <t>certifikát EUROVENT</t>
  </si>
  <si>
    <t>D18</t>
  </si>
  <si>
    <t>el. ohřvač 3 kW</t>
  </si>
  <si>
    <t>Pol38</t>
  </si>
  <si>
    <t>dodávka</t>
  </si>
  <si>
    <t>sb</t>
  </si>
  <si>
    <t>-155118613</t>
  </si>
  <si>
    <t>Pol2</t>
  </si>
  <si>
    <t>montáž</t>
  </si>
  <si>
    <t>-1636716113</t>
  </si>
  <si>
    <t>Pol39</t>
  </si>
  <si>
    <t>SB</t>
  </si>
  <si>
    <t>-815036314</t>
  </si>
  <si>
    <t>D19</t>
  </si>
  <si>
    <t>U=400V, Q=700/650 M3/HOD,</t>
  </si>
  <si>
    <t>D20</t>
  </si>
  <si>
    <t>rychlost v jednotce 1 m/s</t>
  </si>
  <si>
    <t>D21</t>
  </si>
  <si>
    <t>příkon motorů 0,14 kW a 0,15 kW</t>
  </si>
  <si>
    <t>D22</t>
  </si>
  <si>
    <t>SFP 230 W/m3/s</t>
  </si>
  <si>
    <t>-870970040</t>
  </si>
  <si>
    <t>1209619010</t>
  </si>
  <si>
    <t>D23</t>
  </si>
  <si>
    <t>OHEBNÁ HLINÍKOVÁ HADICE TEPELNĚ IZOLOVANÁ</t>
  </si>
  <si>
    <t>Pol40</t>
  </si>
  <si>
    <t>TERMOFLEX MO 203 tepelně izol.hadice</t>
  </si>
  <si>
    <t>575728637</t>
  </si>
  <si>
    <t>Pol41</t>
  </si>
  <si>
    <t>bm</t>
  </si>
  <si>
    <t>-1923375953</t>
  </si>
  <si>
    <t>Pol42</t>
  </si>
  <si>
    <t>-1383067884</t>
  </si>
  <si>
    <t>D24</t>
  </si>
  <si>
    <t>OHEBNÁ HLINÍKOVÁ HADICE HLUKOVĚ IZOLOVANÁ  ELEKTRODESIGN</t>
  </si>
  <si>
    <t>Pol43</t>
  </si>
  <si>
    <t>SONOFLEX MO 254 zvukově izol.hadice</t>
  </si>
  <si>
    <t>342251697</t>
  </si>
  <si>
    <t>Pol44</t>
  </si>
  <si>
    <t>1959848197</t>
  </si>
  <si>
    <t>Pol45</t>
  </si>
  <si>
    <t>1158027335</t>
  </si>
  <si>
    <t>D25</t>
  </si>
  <si>
    <t>OHEBNÁ HLINÍKOVÁ HADICE HLUKOVĚ IZOLOVANÁ</t>
  </si>
  <si>
    <t>Pol46</t>
  </si>
  <si>
    <t>SONOFLEX MO 160 zvukově izol.hadice</t>
  </si>
  <si>
    <t>-1089487008</t>
  </si>
  <si>
    <t>Pol47</t>
  </si>
  <si>
    <t>-160922612</t>
  </si>
  <si>
    <t>1728427274</t>
  </si>
  <si>
    <t>Pol48</t>
  </si>
  <si>
    <t>SONOFLEX MO 102 zvukově izol.hadice</t>
  </si>
  <si>
    <t>1403672994</t>
  </si>
  <si>
    <t>Pol49</t>
  </si>
  <si>
    <t>332062199</t>
  </si>
  <si>
    <t>Pol50</t>
  </si>
  <si>
    <t>-898587361</t>
  </si>
  <si>
    <t>D26</t>
  </si>
  <si>
    <t>KULISOVÝ TLUMIČ HLUKU  v kašírovaném provedení</t>
  </si>
  <si>
    <t>Pol51</t>
  </si>
  <si>
    <t>GKK 100x245x1000.3 s náběhem i s výběhem</t>
  </si>
  <si>
    <t>1884265849</t>
  </si>
  <si>
    <t>Pol52</t>
  </si>
  <si>
    <t>-979377192</t>
  </si>
  <si>
    <t>Pol5</t>
  </si>
  <si>
    <t>-1128280422</t>
  </si>
  <si>
    <t>D27</t>
  </si>
  <si>
    <t>PROTIDEŠŤOVÁ ŽALUZIE  HLINÍKOVÁ</t>
  </si>
  <si>
    <t>Pol53</t>
  </si>
  <si>
    <t>PZB-K II. 600x300 TPJ 38-12-98</t>
  </si>
  <si>
    <t>-1165700955</t>
  </si>
  <si>
    <t>Pol54</t>
  </si>
  <si>
    <t>405896954</t>
  </si>
  <si>
    <t>1460432537</t>
  </si>
  <si>
    <t>D28</t>
  </si>
  <si>
    <t>VÍŘIVÁ VYÚSŤ KRUHOVÁ VVM TPM 001/96</t>
  </si>
  <si>
    <t>Pol56</t>
  </si>
  <si>
    <t>K/V/P/24-625</t>
  </si>
  <si>
    <t>1187972406</t>
  </si>
  <si>
    <t>Pol57</t>
  </si>
  <si>
    <t>-909742580</t>
  </si>
  <si>
    <t>Pol58</t>
  </si>
  <si>
    <t>-2067109140</t>
  </si>
  <si>
    <t>D29</t>
  </si>
  <si>
    <t>PLASTOVÝ TALÍŘOVÝ VENTIL ODVODNÍ</t>
  </si>
  <si>
    <t>Pol59</t>
  </si>
  <si>
    <t>VEF 200 tal.vent.plast.odvod</t>
  </si>
  <si>
    <t>1413536109</t>
  </si>
  <si>
    <t>Pol60</t>
  </si>
  <si>
    <t>-1921829963</t>
  </si>
  <si>
    <t>Pol11</t>
  </si>
  <si>
    <t>809829867</t>
  </si>
  <si>
    <t>D30</t>
  </si>
  <si>
    <t>TLUMIČ HLUKU</t>
  </si>
  <si>
    <t>Pol61</t>
  </si>
  <si>
    <t>MAA 250/900 ED tlumič hluku</t>
  </si>
  <si>
    <t>1406814909</t>
  </si>
  <si>
    <t>Pol62</t>
  </si>
  <si>
    <t>-798424057</t>
  </si>
  <si>
    <t>Pol63</t>
  </si>
  <si>
    <t>-1838696954</t>
  </si>
  <si>
    <t>-72266004</t>
  </si>
  <si>
    <t>549942813</t>
  </si>
  <si>
    <t>-1696155859</t>
  </si>
  <si>
    <t>-1644647542</t>
  </si>
  <si>
    <t>Pol64</t>
  </si>
  <si>
    <t>-1771111167</t>
  </si>
  <si>
    <t>-1308698935</t>
  </si>
  <si>
    <t>-2081347404</t>
  </si>
  <si>
    <t>1855996337</t>
  </si>
  <si>
    <t>-769925591</t>
  </si>
  <si>
    <t>523162634</t>
  </si>
  <si>
    <t>-558325001</t>
  </si>
  <si>
    <t>820295077</t>
  </si>
  <si>
    <t>D31</t>
  </si>
  <si>
    <t>REGULAČNÍ KLAPKA JEDNOLISTÁ</t>
  </si>
  <si>
    <t>Pol65</t>
  </si>
  <si>
    <t>MSKT 250 škrtící klapka pro sevopohon</t>
  </si>
  <si>
    <t>1846977797</t>
  </si>
  <si>
    <t>Pol66</t>
  </si>
  <si>
    <t>6093315</t>
  </si>
  <si>
    <t>Pol6</t>
  </si>
  <si>
    <t>1574613085</t>
  </si>
  <si>
    <t>-2056316488</t>
  </si>
  <si>
    <t>-1228730781</t>
  </si>
  <si>
    <t>343270203</t>
  </si>
  <si>
    <t>-1224672036</t>
  </si>
  <si>
    <t>-732530732</t>
  </si>
  <si>
    <t>-1671198195</t>
  </si>
  <si>
    <t>-35841913</t>
  </si>
  <si>
    <t>527896137</t>
  </si>
  <si>
    <t>1605097838</t>
  </si>
  <si>
    <t>Pol67</t>
  </si>
  <si>
    <t>PZB-K II. 500x300 TPJ 38-12-98</t>
  </si>
  <si>
    <t>-1512351259</t>
  </si>
  <si>
    <t>Pol68</t>
  </si>
  <si>
    <t>1637265853</t>
  </si>
  <si>
    <t>1986820431</t>
  </si>
  <si>
    <t>D32</t>
  </si>
  <si>
    <t>ANEMOSTAT KRUHOVÝ ALKM TPM 005/99</t>
  </si>
  <si>
    <t>Pol69</t>
  </si>
  <si>
    <t>ALKM/V/P/R-300</t>
  </si>
  <si>
    <t>-833908596</t>
  </si>
  <si>
    <t>Pol70</t>
  </si>
  <si>
    <t>-212937778</t>
  </si>
  <si>
    <t>-1179146388</t>
  </si>
  <si>
    <t>D33</t>
  </si>
  <si>
    <t>LAKOVANÝ TALÍŘOVÝ VENTIL PŘÍVODNÍ</t>
  </si>
  <si>
    <t>Pol71</t>
  </si>
  <si>
    <t>KE 100 tal.ventil kov.přívod</t>
  </si>
  <si>
    <t>-363068967</t>
  </si>
  <si>
    <t>Pol4</t>
  </si>
  <si>
    <t>-1857590812</t>
  </si>
  <si>
    <t>Pol7</t>
  </si>
  <si>
    <t>1902394285</t>
  </si>
  <si>
    <t>D34</t>
  </si>
  <si>
    <t>LAKOVANÝ TALÍŘOVÝ VENTIL ODVODNÍ</t>
  </si>
  <si>
    <t>Pol72</t>
  </si>
  <si>
    <t>KK 160 tal.ventil kov.odvod</t>
  </si>
  <si>
    <t>1689427808</t>
  </si>
  <si>
    <t>Pol73</t>
  </si>
  <si>
    <t>-2035211183</t>
  </si>
  <si>
    <t>386045345</t>
  </si>
  <si>
    <t>Pol74</t>
  </si>
  <si>
    <t>KK 100 tal.ventil kov.odvod</t>
  </si>
  <si>
    <t>-338848192</t>
  </si>
  <si>
    <t>1076151331</t>
  </si>
  <si>
    <t>-1390860966</t>
  </si>
  <si>
    <t>1445092192</t>
  </si>
  <si>
    <t>1135955602</t>
  </si>
  <si>
    <t>1420045094</t>
  </si>
  <si>
    <t>D35</t>
  </si>
  <si>
    <t>ČTYŘHRANNÉ POTRUBÍ SKUPINY I. MATERIÁL POZINKOVANÝ PLECH</t>
  </si>
  <si>
    <t>Pol75</t>
  </si>
  <si>
    <t>do obvodu 1050 80% tvarovek</t>
  </si>
  <si>
    <t>1133236751</t>
  </si>
  <si>
    <t>Pol76</t>
  </si>
  <si>
    <t>2043352586</t>
  </si>
  <si>
    <t>Pol77</t>
  </si>
  <si>
    <t>403970110</t>
  </si>
  <si>
    <t>Pol78</t>
  </si>
  <si>
    <t>do obvodu 1500 rovné</t>
  </si>
  <si>
    <t>-1822556155</t>
  </si>
  <si>
    <t>Pol79</t>
  </si>
  <si>
    <t>-20538608</t>
  </si>
  <si>
    <t>Pol19</t>
  </si>
  <si>
    <t>-958968430</t>
  </si>
  <si>
    <t>Pol80</t>
  </si>
  <si>
    <t>do obvodu 1890 90% tvarovek</t>
  </si>
  <si>
    <t>1670884084</t>
  </si>
  <si>
    <t>Pol81</t>
  </si>
  <si>
    <t>-1277800554</t>
  </si>
  <si>
    <t>Pol82</t>
  </si>
  <si>
    <t>1950964037</t>
  </si>
  <si>
    <t>D36</t>
  </si>
  <si>
    <t>ZASLEPENÍ ČTYŘHRANNÉ TROUBY SKUPINY I. Z POZINKOVANÉHO PLECHU</t>
  </si>
  <si>
    <t>Pol83</t>
  </si>
  <si>
    <t>do obvodu 1050</t>
  </si>
  <si>
    <t>1352872483</t>
  </si>
  <si>
    <t>Pol84</t>
  </si>
  <si>
    <t>-2129411173</t>
  </si>
  <si>
    <t>Pol22</t>
  </si>
  <si>
    <t>1700496758</t>
  </si>
  <si>
    <t>Pol85</t>
  </si>
  <si>
    <t>do obvodu 1890</t>
  </si>
  <si>
    <t>145546234</t>
  </si>
  <si>
    <t>Pol86</t>
  </si>
  <si>
    <t>602241437</t>
  </si>
  <si>
    <t>Pol87</t>
  </si>
  <si>
    <t>-545860119</t>
  </si>
  <si>
    <t>D37</t>
  </si>
  <si>
    <t>KRUHOVÉ POTRUBÍ SPIRO</t>
  </si>
  <si>
    <t>Pol88</t>
  </si>
  <si>
    <t>do průměru100 10% tvarovek</t>
  </si>
  <si>
    <t>83714609</t>
  </si>
  <si>
    <t>Pol89</t>
  </si>
  <si>
    <t>1807209759</t>
  </si>
  <si>
    <t>Pol23</t>
  </si>
  <si>
    <t>-753686562</t>
  </si>
  <si>
    <t>Pol90</t>
  </si>
  <si>
    <t>do průměru200 20% tvarovek</t>
  </si>
  <si>
    <t>1408421831</t>
  </si>
  <si>
    <t>Pol91</t>
  </si>
  <si>
    <t>1530763276</t>
  </si>
  <si>
    <t>Pol24</t>
  </si>
  <si>
    <t>1879893418</t>
  </si>
  <si>
    <t>Pol92</t>
  </si>
  <si>
    <t>do průměru280 20% tvarovek</t>
  </si>
  <si>
    <t>1293811994</t>
  </si>
  <si>
    <t>Pol93</t>
  </si>
  <si>
    <t>-377402269</t>
  </si>
  <si>
    <t>Pol25</t>
  </si>
  <si>
    <t>429776414</t>
  </si>
  <si>
    <t>D38</t>
  </si>
  <si>
    <t>KRUHOVÉ POTRUBÍ SKUPINY I. NEREZ</t>
  </si>
  <si>
    <t>156464852</t>
  </si>
  <si>
    <t>Pol94</t>
  </si>
  <si>
    <t>-762276519</t>
  </si>
  <si>
    <t>-481949213</t>
  </si>
  <si>
    <t>D39</t>
  </si>
  <si>
    <t>ZASLEPENÍ KRUHOVÝCH TRUB SKUPINY I NEREZ</t>
  </si>
  <si>
    <t>Pol95</t>
  </si>
  <si>
    <t>do průměru280</t>
  </si>
  <si>
    <t>-2039799667</t>
  </si>
  <si>
    <t>Pol96</t>
  </si>
  <si>
    <t>1609929463</t>
  </si>
  <si>
    <t>Pol97</t>
  </si>
  <si>
    <t>287993570</t>
  </si>
  <si>
    <t>D40</t>
  </si>
  <si>
    <t>ZÁVĚSY, ZÁVĚSNÉ LIŠTY, ZÁVITOVÉ TYČE,ZÁVĚSY, KRUHOVÉ ZÁVĚSY,HMOŽDINKY</t>
  </si>
  <si>
    <t>Pol98</t>
  </si>
  <si>
    <t>( 2,6% z dodávky potrubí)</t>
  </si>
  <si>
    <t>-230657987</t>
  </si>
  <si>
    <t>Pol99</t>
  </si>
  <si>
    <t>317937521</t>
  </si>
  <si>
    <t>D41</t>
  </si>
  <si>
    <t>SPOJOVACÍ MATERIÁL</t>
  </si>
  <si>
    <t>Pol100</t>
  </si>
  <si>
    <t>šrouby, matice, podložky</t>
  </si>
  <si>
    <t>-41064656</t>
  </si>
  <si>
    <t>Pol101</t>
  </si>
  <si>
    <t>601410549</t>
  </si>
  <si>
    <t>D42</t>
  </si>
  <si>
    <t>SORTIMENT NA ZHOTOVENÍ ZÁVĚSŮ A PODPĚR  /pouze materiál/</t>
  </si>
  <si>
    <t>Pol103</t>
  </si>
  <si>
    <t>-1181929380</t>
  </si>
  <si>
    <t>D44</t>
  </si>
  <si>
    <t>Hodinové zúčtovací sazby</t>
  </si>
  <si>
    <t>D45</t>
  </si>
  <si>
    <t>HODINOVÉ ZÚČTOVACÍ SAZBY</t>
  </si>
  <si>
    <t>Pol104</t>
  </si>
  <si>
    <t>komplexní vyzkoušení zařízení</t>
  </si>
  <si>
    <t>-388887960</t>
  </si>
  <si>
    <t>Pol105</t>
  </si>
  <si>
    <t>příprava ke koplexnímu vyzkoušení, oživení a vyregolování zařízení</t>
  </si>
  <si>
    <t>-1858632702</t>
  </si>
  <si>
    <t>D46</t>
  </si>
  <si>
    <t>Nepojmenovaný díl</t>
  </si>
  <si>
    <t>VZT01.1</t>
  </si>
  <si>
    <t>Doprava 3,6% z dodávky zařízení</t>
  </si>
  <si>
    <t>kč</t>
  </si>
  <si>
    <t>1354091994</t>
  </si>
  <si>
    <t>VZT02.1</t>
  </si>
  <si>
    <t>-1386792434</t>
  </si>
  <si>
    <t>VZT03.1</t>
  </si>
  <si>
    <t>PPV 5% z montáže a nátěrů zařízení</t>
  </si>
  <si>
    <t>122439448</t>
  </si>
  <si>
    <t>VZT04.1</t>
  </si>
  <si>
    <t>Zednické výpomoci 1,6% z montáže a nátěrů zařízení</t>
  </si>
  <si>
    <t>1543390555</t>
  </si>
  <si>
    <t>D47</t>
  </si>
  <si>
    <t>Pol106</t>
  </si>
  <si>
    <t>tl 40mm</t>
  </si>
  <si>
    <t>-1250349407</t>
  </si>
  <si>
    <t>D.4.3. - Soupis prací MaR šatny-UZNATELNÉ VÝDAJE</t>
  </si>
  <si>
    <t>D1 - 1.  ÚT, TUV</t>
  </si>
  <si>
    <t xml:space="preserve">    D2 - 1.1  Rozvaděč MR-ut</t>
  </si>
  <si>
    <t xml:space="preserve">      D3 - 1.1.1  Řídící systém</t>
  </si>
  <si>
    <t xml:space="preserve">      D4 - 1.1.2 Přístroje</t>
  </si>
  <si>
    <t xml:space="preserve">      D5 - 1.1.3 Rozvaděč</t>
  </si>
  <si>
    <t>D6 - 2.  VZT</t>
  </si>
  <si>
    <t xml:space="preserve">    D7 - 2.1  Rozvaděč MR-V2</t>
  </si>
  <si>
    <t xml:space="preserve">      D8 - 2.1.1  Řídící systém</t>
  </si>
  <si>
    <t xml:space="preserve">      D9 - 2.1.2 Přístroje</t>
  </si>
  <si>
    <t xml:space="preserve">      D10 - 2.1.3 Rozvaděč</t>
  </si>
  <si>
    <t xml:space="preserve">    D11 - 2.2  Kabely, montážní materiál</t>
  </si>
  <si>
    <t xml:space="preserve">    D12 - 2.3  Ostatní</t>
  </si>
  <si>
    <t>1.  ÚT, TUV</t>
  </si>
  <si>
    <t>1.1  Rozvaděč MR-ut</t>
  </si>
  <si>
    <t>1.1.1  Řídící systém</t>
  </si>
  <si>
    <t>3604211.R</t>
  </si>
  <si>
    <t>DDC regulátor, MMI, Ethernet, I/O bus, RS485 - IPLC301</t>
  </si>
  <si>
    <t>-1865428959</t>
  </si>
  <si>
    <t>3604221.R</t>
  </si>
  <si>
    <t>Kombinovaný modul - 8AI, 6AO, 8DI, 8DO, protokol Modbus - MCIO2</t>
  </si>
  <si>
    <t>203135396</t>
  </si>
  <si>
    <t>3604209.R</t>
  </si>
  <si>
    <t>Modul 8 digitálních vstupů, max. 30V AC nebo 50V DC, společná zem, protokol Mod-bus - M400</t>
  </si>
  <si>
    <t>-1457659054</t>
  </si>
  <si>
    <t>MaR100</t>
  </si>
  <si>
    <t>Software</t>
  </si>
  <si>
    <t>I/O</t>
  </si>
  <si>
    <t>1005979333</t>
  </si>
  <si>
    <t>1.1.2 Přístroje</t>
  </si>
  <si>
    <t>3604101.R</t>
  </si>
  <si>
    <t>Venkovní teplotní čidlo Pt1000</t>
  </si>
  <si>
    <t>520419114</t>
  </si>
  <si>
    <t>3604102.R</t>
  </si>
  <si>
    <t>Čidlo teploty příložné Pt1000</t>
  </si>
  <si>
    <t>-1959710557</t>
  </si>
  <si>
    <t>1068546605</t>
  </si>
  <si>
    <t>-1074933911</t>
  </si>
  <si>
    <t>3600210.R</t>
  </si>
  <si>
    <t>Jímka pro čidlo teploty vody ponorné</t>
  </si>
  <si>
    <t>-1754313755</t>
  </si>
  <si>
    <t>108671943</t>
  </si>
  <si>
    <t>3604103.R</t>
  </si>
  <si>
    <t>Čidlo teploty prostorové Pt1000</t>
  </si>
  <si>
    <t>1282099262</t>
  </si>
  <si>
    <t>-780682726</t>
  </si>
  <si>
    <t>-</t>
  </si>
  <si>
    <t>Termostat příložný - součást dodávky technologie-NEOCEŇOVAT</t>
  </si>
  <si>
    <t>390277334</t>
  </si>
  <si>
    <t>3604701.R</t>
  </si>
  <si>
    <t>Tlačítko hřibové červené s aretací stisknuté polohy 1R</t>
  </si>
  <si>
    <t>-383345572</t>
  </si>
  <si>
    <t>3604141.R</t>
  </si>
  <si>
    <t>Regulátor hladiny v provedení na lištu</t>
  </si>
  <si>
    <t>1536541877</t>
  </si>
  <si>
    <t>3604142.R</t>
  </si>
  <si>
    <t>Elektroda zaplavení</t>
  </si>
  <si>
    <t>1630853093</t>
  </si>
  <si>
    <t>-.1</t>
  </si>
  <si>
    <t>Manostat - součást dodávky technologie-NEOCEŇOVAT</t>
  </si>
  <si>
    <t>-100047155</t>
  </si>
  <si>
    <t>3604132.R</t>
  </si>
  <si>
    <t>Termostat příložný 15-95°C</t>
  </si>
  <si>
    <t>-333106090</t>
  </si>
  <si>
    <t>3602351.R</t>
  </si>
  <si>
    <t>Dvoucestný regulační ventil DN15 Kvs=1,6 se servopoh. 24V ovládání 0-10V (VVG44)</t>
  </si>
  <si>
    <t>-382435221</t>
  </si>
  <si>
    <t>-.2</t>
  </si>
  <si>
    <t xml:space="preserve">Dvoucestný regulační ventil se servopoh. 24V ovl. 0-10V - součást dodávky technol.-NEOCEŇOVAT
</t>
  </si>
  <si>
    <t>1943620684</t>
  </si>
  <si>
    <t>3604301.R</t>
  </si>
  <si>
    <t>GSM Komunikátor  včetně GSM antény, síťového napáječe, baterie a sériového kabelu …</t>
  </si>
  <si>
    <t>821587266</t>
  </si>
  <si>
    <t>1.1.3 Rozvaděč</t>
  </si>
  <si>
    <t>3601904.R</t>
  </si>
  <si>
    <t>Rozvaděčová skříňka 600/1000/215 včetně příslušenství , včetně náplně (hlavní vypínač, svorkovnice, pojistky, jističe, relé, trafo, zásuvka, kontrolky, ovladače......)</t>
  </si>
  <si>
    <t>2015088950</t>
  </si>
  <si>
    <t>2.  VZT</t>
  </si>
  <si>
    <t>2.1  Rozvaděč MR-V2</t>
  </si>
  <si>
    <t>2.1.1  Řídící systém</t>
  </si>
  <si>
    <t>1593142530</t>
  </si>
  <si>
    <t>3604231.R</t>
  </si>
  <si>
    <t>Kombinovaný maxi modul - 16AI, 8AO, 32DI, 32DO, protokol Modbus - MXIO</t>
  </si>
  <si>
    <t>-1020572052</t>
  </si>
  <si>
    <t>3604209.R.1</t>
  </si>
  <si>
    <t>Modul 8 analogových výstupů, 0-10V DC protokol Mod-bus - M610</t>
  </si>
  <si>
    <t>557457661</t>
  </si>
  <si>
    <t>1623893565</t>
  </si>
  <si>
    <t>2.1.2 Přístroje</t>
  </si>
  <si>
    <t>3604104.R</t>
  </si>
  <si>
    <t>Čidlo teploty kanálové Pt1000</t>
  </si>
  <si>
    <t>-1490961846</t>
  </si>
  <si>
    <t>-105880142</t>
  </si>
  <si>
    <t>-193027341</t>
  </si>
  <si>
    <t>2061542925</t>
  </si>
  <si>
    <t>-184663427</t>
  </si>
  <si>
    <t>-1962885009</t>
  </si>
  <si>
    <t>-467954354</t>
  </si>
  <si>
    <t>1174292203</t>
  </si>
  <si>
    <t>2017076841</t>
  </si>
  <si>
    <t>-717847508</t>
  </si>
  <si>
    <t>-1285714757</t>
  </si>
  <si>
    <t>-670029525</t>
  </si>
  <si>
    <t>1411104090</t>
  </si>
  <si>
    <t>-708599199</t>
  </si>
  <si>
    <t>-2014344160</t>
  </si>
  <si>
    <t>168124813</t>
  </si>
  <si>
    <t>3604143.R</t>
  </si>
  <si>
    <t>Diferenční tlakový spínač  50-500Pa</t>
  </si>
  <si>
    <t>1098724267</t>
  </si>
  <si>
    <t>480975703</t>
  </si>
  <si>
    <t>-1888457241</t>
  </si>
  <si>
    <t>-1888175070</t>
  </si>
  <si>
    <t>-1914972929</t>
  </si>
  <si>
    <t>1931612297</t>
  </si>
  <si>
    <t>1276995413</t>
  </si>
  <si>
    <t>491945833</t>
  </si>
  <si>
    <t>-777298916</t>
  </si>
  <si>
    <t>-454256235</t>
  </si>
  <si>
    <t>-1279608411</t>
  </si>
  <si>
    <t>1186718061</t>
  </si>
  <si>
    <t>-513684776</t>
  </si>
  <si>
    <t>-201385489</t>
  </si>
  <si>
    <t>-277340639</t>
  </si>
  <si>
    <t>1334869989</t>
  </si>
  <si>
    <t>3604863.R</t>
  </si>
  <si>
    <t>Čidlo přítomnosti na omítku 24Vac (230V)</t>
  </si>
  <si>
    <t>-1536319395</t>
  </si>
  <si>
    <t>3604851.R</t>
  </si>
  <si>
    <t>Tlačítko v plastové skříňce na omítku 1Z</t>
  </si>
  <si>
    <t>-118742518</t>
  </si>
  <si>
    <t>-1891770907</t>
  </si>
  <si>
    <t>968482314</t>
  </si>
  <si>
    <t>3604802.R</t>
  </si>
  <si>
    <t>Čidlo kouře do VZT potrubí VDK10</t>
  </si>
  <si>
    <t>-1701977037</t>
  </si>
  <si>
    <t>636574324</t>
  </si>
  <si>
    <t>-2130302211</t>
  </si>
  <si>
    <t>3602325.R</t>
  </si>
  <si>
    <t>Klapkový servopohon 24Vac ovládání 0-10V LN24A-SR</t>
  </si>
  <si>
    <t>460583011</t>
  </si>
  <si>
    <t>1489158601</t>
  </si>
  <si>
    <t>-1753609989</t>
  </si>
  <si>
    <t>2050831224</t>
  </si>
  <si>
    <t>3602312.R</t>
  </si>
  <si>
    <t>Klapkový servopohon 2.bodové ovl. 24Vac  NM24A</t>
  </si>
  <si>
    <t>-651168938</t>
  </si>
  <si>
    <t>1101412821</t>
  </si>
  <si>
    <t>-1260635361</t>
  </si>
  <si>
    <t>1258190100</t>
  </si>
  <si>
    <t>2.1.3 Rozvaděč</t>
  </si>
  <si>
    <t>3601906.R</t>
  </si>
  <si>
    <t>Rozvaděčová skříňka 800/1600/250 včetně příslušenství , včetně náplně (hlavní vypínač, svorkovnice, pojistky, proudové relé, jističe, relé, trafo, zásuvka, kontrolky, ovladače......)</t>
  </si>
  <si>
    <t>-1469789840</t>
  </si>
  <si>
    <t>2.2  Kabely, montážní materiál</t>
  </si>
  <si>
    <t>3600801.R</t>
  </si>
  <si>
    <t>Kabely (JYTY, CYKY...) - odhad</t>
  </si>
  <si>
    <t>975962820</t>
  </si>
  <si>
    <t>3600811.R</t>
  </si>
  <si>
    <t>Kabel komunikační UTP5</t>
  </si>
  <si>
    <t>1680215885</t>
  </si>
  <si>
    <t>3600802.R</t>
  </si>
  <si>
    <t>Vodič CYY 4mm2</t>
  </si>
  <si>
    <t>-1828234477</t>
  </si>
  <si>
    <t>3600201.R</t>
  </si>
  <si>
    <t>Kabelová trasa - žlab</t>
  </si>
  <si>
    <t>-1958352330</t>
  </si>
  <si>
    <t>3600202.R</t>
  </si>
  <si>
    <t>Kabelová trasa - lišty, příchytky...</t>
  </si>
  <si>
    <t>910405851</t>
  </si>
  <si>
    <t>3600250.R</t>
  </si>
  <si>
    <t>Montážní, instalační a nosný materiál, ukončení kabelů, ochranné trubky, ochranné pospojení, nátěry, drobné zednické práce, průrazy a průchody zdivem a stropy, měření kabeláže........</t>
  </si>
  <si>
    <t>811136613</t>
  </si>
  <si>
    <t>2.3  Ostatní</t>
  </si>
  <si>
    <t>MaR120</t>
  </si>
  <si>
    <t>Nastavení zařízení, zaregulování a uvedení do provozu</t>
  </si>
  <si>
    <t>829848955</t>
  </si>
  <si>
    <t>MaR121</t>
  </si>
  <si>
    <t>Revize</t>
  </si>
  <si>
    <t>-1216017182</t>
  </si>
  <si>
    <t>MaR122</t>
  </si>
  <si>
    <t>Zaškolení obsluhy</t>
  </si>
  <si>
    <t>-1318418070</t>
  </si>
  <si>
    <t>MaR123</t>
  </si>
  <si>
    <t>Dokumentace skutečného provedení, zapojení</t>
  </si>
  <si>
    <t>1969851107</t>
  </si>
  <si>
    <t>D.4.4. - Soupis prací Elektroinstalace-Silnoproud-UZNATELNÉ VÝDAJE</t>
  </si>
  <si>
    <t>D2 - NNpřístroje</t>
  </si>
  <si>
    <t>D4 - Osvětlení</t>
  </si>
  <si>
    <t>D5 - Hromosvod</t>
  </si>
  <si>
    <t>D6 - Kabely</t>
  </si>
  <si>
    <t>D7 - Materiál úložný</t>
  </si>
  <si>
    <t>D8 - Rozvaděče</t>
  </si>
  <si>
    <t>D9 - Ostatní</t>
  </si>
  <si>
    <t>NNpřístroje</t>
  </si>
  <si>
    <t>417411</t>
  </si>
  <si>
    <t>vypínač 4.p. 63A/400V uzamykatelný</t>
  </si>
  <si>
    <t>-1338356847</t>
  </si>
  <si>
    <t>Osvětlení</t>
  </si>
  <si>
    <t>509038</t>
  </si>
  <si>
    <t>svítidlo A2 dle specifikace</t>
  </si>
  <si>
    <t>1732682955</t>
  </si>
  <si>
    <t>509211</t>
  </si>
  <si>
    <t>svítidlo B1 dle specifikace</t>
  </si>
  <si>
    <t>922982350</t>
  </si>
  <si>
    <t>509212</t>
  </si>
  <si>
    <t>svítidlo B2 dle specifikace</t>
  </si>
  <si>
    <t>1787374222</t>
  </si>
  <si>
    <t>510101</t>
  </si>
  <si>
    <t>svítidlo C1 dle specifikace</t>
  </si>
  <si>
    <t>2123756870</t>
  </si>
  <si>
    <t>513107</t>
  </si>
  <si>
    <t>svítidlo A1 dle specifikace</t>
  </si>
  <si>
    <t>-1460797036</t>
  </si>
  <si>
    <t>520001</t>
  </si>
  <si>
    <t>svítidlo C2 dle specifikace</t>
  </si>
  <si>
    <t>622986963</t>
  </si>
  <si>
    <t>552411</t>
  </si>
  <si>
    <t>svítidlo N1 dle specifikace</t>
  </si>
  <si>
    <t>192629140</t>
  </si>
  <si>
    <t>552412</t>
  </si>
  <si>
    <t>svítidlo N2 dle specifikace</t>
  </si>
  <si>
    <t>-1309810453</t>
  </si>
  <si>
    <t>552423</t>
  </si>
  <si>
    <t>svítidlo N5 dle specifikace</t>
  </si>
  <si>
    <t>-357977560</t>
  </si>
  <si>
    <t>Hromosvod</t>
  </si>
  <si>
    <t>171208</t>
  </si>
  <si>
    <t>vodič CYY 6</t>
  </si>
  <si>
    <t>732305347</t>
  </si>
  <si>
    <t>295001</t>
  </si>
  <si>
    <t>vedení FeZn 30/4 (0,96kg/m)</t>
  </si>
  <si>
    <t>-762391771</t>
  </si>
  <si>
    <t>295011</t>
  </si>
  <si>
    <t>vedení FeZn pr.10mm(0,63kg/m)</t>
  </si>
  <si>
    <t>-2145126422</t>
  </si>
  <si>
    <t>297003</t>
  </si>
  <si>
    <t>Drát 8mm AlMgSi role 148m měkký</t>
  </si>
  <si>
    <t>-724557823</t>
  </si>
  <si>
    <t>297204</t>
  </si>
  <si>
    <t>PV pro ploché střechy Beton C35/45 jedno</t>
  </si>
  <si>
    <t>304617501</t>
  </si>
  <si>
    <t>297411</t>
  </si>
  <si>
    <t>PV plast šedý H16mm pro pr8mm se z</t>
  </si>
  <si>
    <t>-1146929315</t>
  </si>
  <si>
    <t>297532</t>
  </si>
  <si>
    <t>podp tyče nerez pro pr16mm s vrutem a hmožd</t>
  </si>
  <si>
    <t>17740374</t>
  </si>
  <si>
    <t>297606</t>
  </si>
  <si>
    <t>Jímací/zaváděcí tyč D16mm L1000mm sražené h</t>
  </si>
  <si>
    <t>578724042</t>
  </si>
  <si>
    <t>297742</t>
  </si>
  <si>
    <t>Svorka Al pro pr8-10mm šroub se 6-hr hla</t>
  </si>
  <si>
    <t>-1013244120</t>
  </si>
  <si>
    <t>297822</t>
  </si>
  <si>
    <t>zk sv nerez 200 kA pro pr8-10/16mm s me</t>
  </si>
  <si>
    <t>-373527368</t>
  </si>
  <si>
    <t>297824</t>
  </si>
  <si>
    <t>Svorka nerez 200kA pro pr10mm jednodílná</t>
  </si>
  <si>
    <t>143487051</t>
  </si>
  <si>
    <t>297846</t>
  </si>
  <si>
    <t>kříž sv FeZn pro pr8-10/8-10mm pr8-10/pásek</t>
  </si>
  <si>
    <t>-1110462903</t>
  </si>
  <si>
    <t>297855</t>
  </si>
  <si>
    <t>kříž sv nerez pro pr8-10/16mm pr16/pásek 30x4</t>
  </si>
  <si>
    <t>-982054237</t>
  </si>
  <si>
    <t>297881</t>
  </si>
  <si>
    <t>přip sv litina/Zn rozsah uchyc pasovina 04-</t>
  </si>
  <si>
    <t>-1816206080</t>
  </si>
  <si>
    <t>297952</t>
  </si>
  <si>
    <t>uzem svorka nerez pro pr8-10mm a vodič</t>
  </si>
  <si>
    <t>1335931472</t>
  </si>
  <si>
    <t>298114</t>
  </si>
  <si>
    <t>bet podst B55 17kg D337mm s madlem</t>
  </si>
  <si>
    <t>1033951723</t>
  </si>
  <si>
    <t>298117</t>
  </si>
  <si>
    <t>Podložka plast D370mm černá</t>
  </si>
  <si>
    <t>-796805803</t>
  </si>
  <si>
    <t>298381</t>
  </si>
  <si>
    <t>Štítek pro označení svodu (bez čísla) Al pr</t>
  </si>
  <si>
    <t>1554806744</t>
  </si>
  <si>
    <t>298405</t>
  </si>
  <si>
    <t>Sada pro upevnění vodičů pr. 20mm</t>
  </si>
  <si>
    <t>2007466737</t>
  </si>
  <si>
    <t>298428</t>
  </si>
  <si>
    <t>PV pro vodiče D20-23mm s plastovou</t>
  </si>
  <si>
    <t>-1356242855</t>
  </si>
  <si>
    <t>298478</t>
  </si>
  <si>
    <t>Vodič D23mm šedý volitelná délky</t>
  </si>
  <si>
    <t>-155640102</t>
  </si>
  <si>
    <t>298487</t>
  </si>
  <si>
    <t>přip člen + montážní materiál pro vodič HVI</t>
  </si>
  <si>
    <t>-1646747171</t>
  </si>
  <si>
    <t>298488</t>
  </si>
  <si>
    <t>-1347141041</t>
  </si>
  <si>
    <t>298506</t>
  </si>
  <si>
    <t>podp TR D50mm L4700mm GFK/Al s jímací tyčí 2.5m</t>
  </si>
  <si>
    <t>-150118917</t>
  </si>
  <si>
    <t>298515</t>
  </si>
  <si>
    <t>4-ram stativ sklopný pro trubku D50 mm s ot</t>
  </si>
  <si>
    <t>201216156</t>
  </si>
  <si>
    <t>298526</t>
  </si>
  <si>
    <t>Sada závit tyčí 4x M16x520mm se základnou m</t>
  </si>
  <si>
    <t>-2039629300</t>
  </si>
  <si>
    <t>298535</t>
  </si>
  <si>
    <t>Adaptér D23mm pro vodič HVI pro naklapnutí</t>
  </si>
  <si>
    <t>-634741694</t>
  </si>
  <si>
    <t>298627</t>
  </si>
  <si>
    <t>ZT 50x50x3mm FeZn L2000mm s otvory pro přip</t>
  </si>
  <si>
    <t>-554031651</t>
  </si>
  <si>
    <t>298852</t>
  </si>
  <si>
    <t>uzem kabelové oko 6-16mm2 Provedení(B) otev</t>
  </si>
  <si>
    <t>-1184465895</t>
  </si>
  <si>
    <t>298876</t>
  </si>
  <si>
    <t>ekvi příp s krytem 5x 25-25mm2 3x16-95mm2 1x30x4mm</t>
  </si>
  <si>
    <t>821947178</t>
  </si>
  <si>
    <t>298931</t>
  </si>
  <si>
    <t>uzem svorka s hroty nerez 3/4#-6# přip p</t>
  </si>
  <si>
    <t>1090102968</t>
  </si>
  <si>
    <t>900058</t>
  </si>
  <si>
    <t>Smršťovací trubka pro drát pr. 8mm</t>
  </si>
  <si>
    <t>404550000</t>
  </si>
  <si>
    <t>Kabely</t>
  </si>
  <si>
    <t>101105</t>
  </si>
  <si>
    <t>kabel CYKY-J 3x1,5</t>
  </si>
  <si>
    <t>-2111894354</t>
  </si>
  <si>
    <t>101105.1</t>
  </si>
  <si>
    <t>kabel CYKY-O 3x1,5</t>
  </si>
  <si>
    <t>31238731</t>
  </si>
  <si>
    <t>101106</t>
  </si>
  <si>
    <t>kabel CYKY-J 3x2,5</t>
  </si>
  <si>
    <t>1781870055</t>
  </si>
  <si>
    <t>101107</t>
  </si>
  <si>
    <t>kabel CYKY-J 3x4</t>
  </si>
  <si>
    <t>-1772852862</t>
  </si>
  <si>
    <t>101305</t>
  </si>
  <si>
    <t>kabel CYKY-J 5x1,5</t>
  </si>
  <si>
    <t>-104919709</t>
  </si>
  <si>
    <t>101310</t>
  </si>
  <si>
    <t>kabel CYKY-J 5x16</t>
  </si>
  <si>
    <t>2067289127</t>
  </si>
  <si>
    <t>140212</t>
  </si>
  <si>
    <t>kabel 1kV CXKH-R 4Jx35</t>
  </si>
  <si>
    <t>466671886</t>
  </si>
  <si>
    <t>171108</t>
  </si>
  <si>
    <t>vodič CY 6  /H07V-U/</t>
  </si>
  <si>
    <t>1143093507</t>
  </si>
  <si>
    <t>171511</t>
  </si>
  <si>
    <t>kabel 1kV CXKH-R 1x25</t>
  </si>
  <si>
    <t>-1794909232</t>
  </si>
  <si>
    <t>Materiál úložný</t>
  </si>
  <si>
    <t>311216</t>
  </si>
  <si>
    <t>krabice přístrojová</t>
  </si>
  <si>
    <t>-272940724</t>
  </si>
  <si>
    <t>311316</t>
  </si>
  <si>
    <t>krabicová rozvodka vč. svorkovnice a víčka</t>
  </si>
  <si>
    <t>876571783</t>
  </si>
  <si>
    <t>333111</t>
  </si>
  <si>
    <t>lišta vkládací 20x20</t>
  </si>
  <si>
    <t>-397440268</t>
  </si>
  <si>
    <t>363345</t>
  </si>
  <si>
    <t>Žlab 300/100 ŽZ vč. víka, spojek a podpěr</t>
  </si>
  <si>
    <t>428032589</t>
  </si>
  <si>
    <t>411125</t>
  </si>
  <si>
    <t>ovladač 10A/250Vstř +SOr řaz.1/0</t>
  </si>
  <si>
    <t>-1376948414</t>
  </si>
  <si>
    <t>411163</t>
  </si>
  <si>
    <t>kryt spínač, ovladač +SignOrient</t>
  </si>
  <si>
    <t>1878450375</t>
  </si>
  <si>
    <t>411225</t>
  </si>
  <si>
    <t>SESTAVA  ovlad 10A/250Vstř +SOr řaz.1/0-POPIS NEOCEŇOVAT</t>
  </si>
  <si>
    <t>1105040303</t>
  </si>
  <si>
    <t>411302</t>
  </si>
  <si>
    <t>přepínač 10A/250Vstř řaz.6</t>
  </si>
  <si>
    <t>528595138</t>
  </si>
  <si>
    <t>411304</t>
  </si>
  <si>
    <t>spínač 10A/250Vstř řaz.5</t>
  </si>
  <si>
    <t>-1720482388</t>
  </si>
  <si>
    <t>411341</t>
  </si>
  <si>
    <t>spínač 10A/250Vstř/IP44  řaz.1</t>
  </si>
  <si>
    <t>-961169829</t>
  </si>
  <si>
    <t>420901</t>
  </si>
  <si>
    <t>zásuvka 16A/250Vstř IP44</t>
  </si>
  <si>
    <t>-1619379555</t>
  </si>
  <si>
    <t>421291</t>
  </si>
  <si>
    <t>rámeček krycí 1 přístroj</t>
  </si>
  <si>
    <t>1821240451</t>
  </si>
  <si>
    <t>421301</t>
  </si>
  <si>
    <t>zásuvka 16A/250Vstř</t>
  </si>
  <si>
    <t>-1397719238</t>
  </si>
  <si>
    <t>421391</t>
  </si>
  <si>
    <t>-375401160</t>
  </si>
  <si>
    <t>425223</t>
  </si>
  <si>
    <t>zásuvka nástěnná 5pól/16A/400V/IP44</t>
  </si>
  <si>
    <t>-1458302340</t>
  </si>
  <si>
    <t>900014</t>
  </si>
  <si>
    <t>Speciální STOP tlačítko</t>
  </si>
  <si>
    <t>274327936</t>
  </si>
  <si>
    <t>592165</t>
  </si>
  <si>
    <t>zářivka lineární T5 HO pr16mm/L1449mm/G5 80W</t>
  </si>
  <si>
    <t>-357877637</t>
  </si>
  <si>
    <t>Rozvaděče</t>
  </si>
  <si>
    <t>900012</t>
  </si>
  <si>
    <t>Rozvaděč RP1 dle výkresu a popisu v TZ</t>
  </si>
  <si>
    <t>-1270817734</t>
  </si>
  <si>
    <t>900012.1</t>
  </si>
  <si>
    <t>Rozvaděč RP2 dle výkresu a popisu v TZ</t>
  </si>
  <si>
    <t>5349530</t>
  </si>
  <si>
    <t>900038</t>
  </si>
  <si>
    <t>Rozvaděč RH úprava a doplnění dle výkresu</t>
  </si>
  <si>
    <t>-916012284</t>
  </si>
  <si>
    <t>Ostatní</t>
  </si>
  <si>
    <t>932</t>
  </si>
  <si>
    <t>ohnivzdorná přepážka s výplní(obecná položka)</t>
  </si>
  <si>
    <t>-1330404616</t>
  </si>
  <si>
    <t>933</t>
  </si>
  <si>
    <t>ohnivzdorná přepážka sádroperlit(obecná položka)</t>
  </si>
  <si>
    <t>-1114150611</t>
  </si>
  <si>
    <t>900050</t>
  </si>
  <si>
    <t>Drobný elektromontážní materiál</t>
  </si>
  <si>
    <t>407583111</t>
  </si>
  <si>
    <t>46221</t>
  </si>
  <si>
    <t>asfalt 80</t>
  </si>
  <si>
    <t>-93691508</t>
  </si>
  <si>
    <t>210020681</t>
  </si>
  <si>
    <t>ocelová nosná konstrukce klasická pouze montáž</t>
  </si>
  <si>
    <t>344112309</t>
  </si>
  <si>
    <t>210100272</t>
  </si>
  <si>
    <t>ukončení kabelu smršťovací trubicí do 1x120</t>
  </si>
  <si>
    <t>-2020493700</t>
  </si>
  <si>
    <t>210192562</t>
  </si>
  <si>
    <t>ochranná svorkovnice(nulový můstek)vč.zapoj.do 63A</t>
  </si>
  <si>
    <t>-556835543</t>
  </si>
  <si>
    <t>210220002</t>
  </si>
  <si>
    <t>uzemňov.vedení na povrchu úplná mtž FeZn pr.10mm</t>
  </si>
  <si>
    <t>-114921191</t>
  </si>
  <si>
    <t>210220022</t>
  </si>
  <si>
    <t>uzemňov.vedení v zemi úplná mtž FeZn pr.8-10mm</t>
  </si>
  <si>
    <t>1865362226</t>
  </si>
  <si>
    <t>210220025</t>
  </si>
  <si>
    <t>uzemň.vedení v zemi/město úplná mtž FeZn do 120mm2</t>
  </si>
  <si>
    <t>1629318372</t>
  </si>
  <si>
    <t>210220101</t>
  </si>
  <si>
    <t>svod vč.podpěr drát do pr.10mm</t>
  </si>
  <si>
    <t>1909519675</t>
  </si>
  <si>
    <t>210220241</t>
  </si>
  <si>
    <t>jímací stožár do 6m</t>
  </si>
  <si>
    <t>-559779659</t>
  </si>
  <si>
    <t>210220301</t>
  </si>
  <si>
    <t>svorka hromosvodová do 2 šroubů</t>
  </si>
  <si>
    <t>-1683231989</t>
  </si>
  <si>
    <t>210220302</t>
  </si>
  <si>
    <t>svorka hromosvodová do 4 šroubů</t>
  </si>
  <si>
    <t>40929068</t>
  </si>
  <si>
    <t>210220361</t>
  </si>
  <si>
    <t>tyčový zemnič 2m vč.připojení</t>
  </si>
  <si>
    <t>-279544145</t>
  </si>
  <si>
    <t>210220401</t>
  </si>
  <si>
    <t>označení svodu štítkem</t>
  </si>
  <si>
    <t>-1697420261</t>
  </si>
  <si>
    <t>210220441</t>
  </si>
  <si>
    <t>ochrana zemní svorky asfaltovým nátěrem</t>
  </si>
  <si>
    <t>1412224135</t>
  </si>
  <si>
    <t>210800851</t>
  </si>
  <si>
    <t>vodič Cu(-CY,CYA) pevně uložený do 1x35</t>
  </si>
  <si>
    <t>-1977817868</t>
  </si>
  <si>
    <t>210990018</t>
  </si>
  <si>
    <t>Likvidace demontovaného materiálu vč. skládkovného</t>
  </si>
  <si>
    <t>1804413519</t>
  </si>
  <si>
    <t>210100001</t>
  </si>
  <si>
    <t>ukončení v rozvaděči vč.zapojení vodiče do 2,5mm2</t>
  </si>
  <si>
    <t>-1402109982</t>
  </si>
  <si>
    <t>210100002</t>
  </si>
  <si>
    <t>ukončení v rozvaděči vč.zapojení vodiče do 6mm2</t>
  </si>
  <si>
    <t>-1446193200</t>
  </si>
  <si>
    <t>210100003</t>
  </si>
  <si>
    <t>ukončení v rozvaděči vč.zapojení vodiče do 16mm2</t>
  </si>
  <si>
    <t>-854987991</t>
  </si>
  <si>
    <t>210100004</t>
  </si>
  <si>
    <t>ukončení v rozvaděči vč.zapojení vodiče do 25mm2</t>
  </si>
  <si>
    <t>-1563727363</t>
  </si>
  <si>
    <t>210100005</t>
  </si>
  <si>
    <t>ukončení v rozvaděči vč.zapojení vodiče do 35mm2</t>
  </si>
  <si>
    <t>1308734243</t>
  </si>
  <si>
    <t>210800006</t>
  </si>
  <si>
    <t>vodič Cu(-CY) pod omítkou do 1x16</t>
  </si>
  <si>
    <t>1790053379</t>
  </si>
  <si>
    <t>210800103</t>
  </si>
  <si>
    <t>kabel Cu(-CYKY) pod omítkou do 2x4/3x2,5/5x1,5</t>
  </si>
  <si>
    <t>1619358926</t>
  </si>
  <si>
    <t>210800112</t>
  </si>
  <si>
    <t>kabel Cu(-CYKY) pod omítkou do 5x6</t>
  </si>
  <si>
    <t>787358957</t>
  </si>
  <si>
    <t>210800114</t>
  </si>
  <si>
    <t>kabel Cu(-CYKY) pod omítkou do 5x16</t>
  </si>
  <si>
    <t>-1868648131</t>
  </si>
  <si>
    <t>210810902</t>
  </si>
  <si>
    <t>kabel Cu(-1kV CHAH) volně uložený do 1x35</t>
  </si>
  <si>
    <t>-1848865513</t>
  </si>
  <si>
    <t>210810945</t>
  </si>
  <si>
    <t>kabel(-1kV CHKE)volně 3x50/4x35/5x25/24x2,5/37x1,5</t>
  </si>
  <si>
    <t>1275325088</t>
  </si>
  <si>
    <t>210010105</t>
  </si>
  <si>
    <t>lišta vkládací úplná pevně uložená do š.40mm</t>
  </si>
  <si>
    <t>-654158550</t>
  </si>
  <si>
    <t>210010301</t>
  </si>
  <si>
    <t>krabice přístrojová bez zapojení</t>
  </si>
  <si>
    <t>-1548593704</t>
  </si>
  <si>
    <t>210010322</t>
  </si>
  <si>
    <t>krabicová rozvodka vč.svorkovn.a zapojení(-KR97)</t>
  </si>
  <si>
    <t>787770958</t>
  </si>
  <si>
    <t>210020133</t>
  </si>
  <si>
    <t>kabelový rošt do š.40cm</t>
  </si>
  <si>
    <t>-1507314409</t>
  </si>
  <si>
    <t>210110041</t>
  </si>
  <si>
    <t>spínač zapuštěný vč.zapojení 1pólový/řazení 1</t>
  </si>
  <si>
    <t>1267091265</t>
  </si>
  <si>
    <t>210110043</t>
  </si>
  <si>
    <t>přepínač zapuštěný vč.zapojení sériový/řazení 5-5A</t>
  </si>
  <si>
    <t>-1233003802</t>
  </si>
  <si>
    <t>210110045</t>
  </si>
  <si>
    <t>přepínač zapuštěný vč.zapojení střídavý/řazení 6</t>
  </si>
  <si>
    <t>1339577952</t>
  </si>
  <si>
    <t>210110063</t>
  </si>
  <si>
    <t>ovladač zapuštěný vč.zapojení tlačítkový/ř.1/0 So</t>
  </si>
  <si>
    <t>-871735105</t>
  </si>
  <si>
    <t>210111012</t>
  </si>
  <si>
    <t>zásuvka domovní zapuštěná vč.zapojení průběžně</t>
  </si>
  <si>
    <t>-958671179</t>
  </si>
  <si>
    <t>210111106</t>
  </si>
  <si>
    <t>zásuvka/přívodka průmyslová vč.zapojení 3P+N+Z/16A</t>
  </si>
  <si>
    <t>2077458361</t>
  </si>
  <si>
    <t>210112041</t>
  </si>
  <si>
    <t>spínač 500V kloubový bez zapojení 4pól/100A</t>
  </si>
  <si>
    <t>1208916138</t>
  </si>
  <si>
    <t>210990021</t>
  </si>
  <si>
    <t>Montáž STOP tlačítka</t>
  </si>
  <si>
    <t>1358399811</t>
  </si>
  <si>
    <t>210200012</t>
  </si>
  <si>
    <t>svítidlo žárovkové bytové stropní/více zdrojů</t>
  </si>
  <si>
    <t>-1011672703</t>
  </si>
  <si>
    <t>210200032</t>
  </si>
  <si>
    <t>svítidlo žárovkové vestavné/více zdrojů</t>
  </si>
  <si>
    <t>1823982198</t>
  </si>
  <si>
    <t>210201001</t>
  </si>
  <si>
    <t>svítidlo zářivkové bytové stropní/1 zdroj</t>
  </si>
  <si>
    <t>-1210307370</t>
  </si>
  <si>
    <t>210201021</t>
  </si>
  <si>
    <t>svítidlo zářivkové vestavné/1 zdroj</t>
  </si>
  <si>
    <t>-1315853317</t>
  </si>
  <si>
    <t>210201101</t>
  </si>
  <si>
    <t>svítidlo zářivkové průmyslové stropní/1 zdroj</t>
  </si>
  <si>
    <t>-1022175945</t>
  </si>
  <si>
    <t>210201201</t>
  </si>
  <si>
    <t>nouzové orientační svítidlo zářivkové</t>
  </si>
  <si>
    <t>1593928503</t>
  </si>
  <si>
    <t>210990019</t>
  </si>
  <si>
    <t>Montáž rozvaděče RP1</t>
  </si>
  <si>
    <t>1555208193</t>
  </si>
  <si>
    <t>210990019.1</t>
  </si>
  <si>
    <t>Montáž rozvaděče RP2</t>
  </si>
  <si>
    <t>1843081897</t>
  </si>
  <si>
    <t>210990048</t>
  </si>
  <si>
    <t>Práce v rozvaděči RH</t>
  </si>
  <si>
    <t>1185245907</t>
  </si>
  <si>
    <t>210020911</t>
  </si>
  <si>
    <t>ohnivzdorná přepážka s výplní ve stropě tl.20cm</t>
  </si>
  <si>
    <t>-272972352</t>
  </si>
  <si>
    <t>210020922</t>
  </si>
  <si>
    <t>ohnivzdorná přepážka s výplní ve stěně tl.30cm</t>
  </si>
  <si>
    <t>1128562498</t>
  </si>
  <si>
    <t>210020941</t>
  </si>
  <si>
    <t>ohnivzdorná přepážka ze sádroperlitu</t>
  </si>
  <si>
    <t>364986229</t>
  </si>
  <si>
    <t>210990013</t>
  </si>
  <si>
    <t>Demontáž stávajících zařízení na střeše - STA...</t>
  </si>
  <si>
    <t>-1667405679</t>
  </si>
  <si>
    <t>210990086</t>
  </si>
  <si>
    <t>Demontáž stávajícího hromosvodu /dmtž</t>
  </si>
  <si>
    <t>-581510516</t>
  </si>
  <si>
    <t>460030071</t>
  </si>
  <si>
    <t>bourání živičných povrchů 3-5cm</t>
  </si>
  <si>
    <t>559866036</t>
  </si>
  <si>
    <t>460030082</t>
  </si>
  <si>
    <t>řezání spáry v betonu do 10cm</t>
  </si>
  <si>
    <t>599498543</t>
  </si>
  <si>
    <t>460080103</t>
  </si>
  <si>
    <t>bourání betonu tl.10cm</t>
  </si>
  <si>
    <t>2116400341</t>
  </si>
  <si>
    <t>460200164</t>
  </si>
  <si>
    <t>výkop kabel.rýhy šířka 35/hloubka 80cm tz.4/ko1.2</t>
  </si>
  <si>
    <t>-766559442</t>
  </si>
  <si>
    <t>460560164</t>
  </si>
  <si>
    <t>zához kabelové rýhy šířka 35/hloubka 80cm tz.4</t>
  </si>
  <si>
    <t>-1487378419</t>
  </si>
  <si>
    <t>460600001</t>
  </si>
  <si>
    <t>odvoz zeminy do 10km vč.poplatku za skládku</t>
  </si>
  <si>
    <t>-757248672</t>
  </si>
  <si>
    <t>460620014</t>
  </si>
  <si>
    <t>provizorní úprava terénu třída zeminy 4</t>
  </si>
  <si>
    <t>-237962541</t>
  </si>
  <si>
    <t>460650022</t>
  </si>
  <si>
    <t>betonová vozovka vrstva 10cm vč.materiálu</t>
  </si>
  <si>
    <t>-1437526027</t>
  </si>
  <si>
    <t>460650046</t>
  </si>
  <si>
    <t>litý asfalt tl.4cm vč.materiálu</t>
  </si>
  <si>
    <t>-1540865811</t>
  </si>
  <si>
    <t>219000212</t>
  </si>
  <si>
    <t>nakladní auto 10t</t>
  </si>
  <si>
    <t>-927948626</t>
  </si>
  <si>
    <t>219000222</t>
  </si>
  <si>
    <t>autojeřáb AD16</t>
  </si>
  <si>
    <t>-1529467115</t>
  </si>
  <si>
    <t>219000225</t>
  </si>
  <si>
    <t>přesun autojeřábu</t>
  </si>
  <si>
    <t>km</t>
  </si>
  <si>
    <t>1980925238</t>
  </si>
  <si>
    <t>219000232</t>
  </si>
  <si>
    <t>montážní plošina do 25m</t>
  </si>
  <si>
    <t>-1781822980</t>
  </si>
  <si>
    <t>219000235</t>
  </si>
  <si>
    <t>přesun montážní plošiny</t>
  </si>
  <si>
    <t>2063217004</t>
  </si>
  <si>
    <t>218009001</t>
  </si>
  <si>
    <t>poplatek za recyklaci svítidla</t>
  </si>
  <si>
    <t>-929254744</t>
  </si>
  <si>
    <t>218009011</t>
  </si>
  <si>
    <t>poplatek za recyklaci světelného zdroje</t>
  </si>
  <si>
    <t>24569885</t>
  </si>
  <si>
    <t>219990028</t>
  </si>
  <si>
    <t>Práce v rozvaděčích - přepojování atd.</t>
  </si>
  <si>
    <t>-126801429</t>
  </si>
  <si>
    <t>219001213</t>
  </si>
  <si>
    <t>vybour.otvoru ve zdi/cihla/ do pr.60mm/tl.do 0,45m</t>
  </si>
  <si>
    <t>962714623</t>
  </si>
  <si>
    <t>219001242</t>
  </si>
  <si>
    <t>vybour.otvoru ve zdi/cihla/ do 0,25m2/tl.do 0,30m</t>
  </si>
  <si>
    <t>751803283</t>
  </si>
  <si>
    <t>219001412</t>
  </si>
  <si>
    <t>vybourání otvoru/zeď beton/ do pr.60mm/tl.do 0,30m</t>
  </si>
  <si>
    <t>-1611206859</t>
  </si>
  <si>
    <t>219001442</t>
  </si>
  <si>
    <t>vybourání otvoru/zeď beton/ do 0,25m2/tl.do 0,30m</t>
  </si>
  <si>
    <t>1203880489</t>
  </si>
  <si>
    <t>219002271</t>
  </si>
  <si>
    <t>vysekání výklenku/zeď cihla/ plocha od 0,25m2</t>
  </si>
  <si>
    <t>-631878377</t>
  </si>
  <si>
    <t>219002611</t>
  </si>
  <si>
    <t>vysekání rýhy/zeď cihla/ hl.do 30mm/š.do 30mm</t>
  </si>
  <si>
    <t>1063840239</t>
  </si>
  <si>
    <t>219002621</t>
  </si>
  <si>
    <t>vysekání rýhy/zeď cihla/ hl.do 50mm/š.do 70mm</t>
  </si>
  <si>
    <t>-111667497</t>
  </si>
  <si>
    <t>219002622</t>
  </si>
  <si>
    <t>vysekání rýhy/zeď cihla/ hl.do 50mm/š.do 100mm</t>
  </si>
  <si>
    <t>-1990576409</t>
  </si>
  <si>
    <t>219002635</t>
  </si>
  <si>
    <t>vysekání rýhy/zeď cihla/ hl.do 70mm/š.do 300mm</t>
  </si>
  <si>
    <t>1358374773</t>
  </si>
  <si>
    <t>219003691</t>
  </si>
  <si>
    <t>omítka hladká rýhy ve stěně do 30mm vč.malty MV</t>
  </si>
  <si>
    <t>-727482557</t>
  </si>
  <si>
    <t>219003692</t>
  </si>
  <si>
    <t>omítka hladká rýhy ve stěně do 70mm vč.malty MV</t>
  </si>
  <si>
    <t>1911659548</t>
  </si>
  <si>
    <t>219003693</t>
  </si>
  <si>
    <t>omítka hladká rýhy ve stěně do 100mm vč.malty MV</t>
  </si>
  <si>
    <t>1058131024</t>
  </si>
  <si>
    <t>219003697</t>
  </si>
  <si>
    <t>omítka hladká rýhy ve stěně do 300mm vč.malty MV</t>
  </si>
  <si>
    <t>1197456444</t>
  </si>
  <si>
    <t>219990028.1</t>
  </si>
  <si>
    <t>Zjištění stávajícího stavu</t>
  </si>
  <si>
    <t>1639311877</t>
  </si>
  <si>
    <t>217305001</t>
  </si>
  <si>
    <t>zjištění stavu ochranného svodu</t>
  </si>
  <si>
    <t>-1080933188</t>
  </si>
  <si>
    <t>217309013</t>
  </si>
  <si>
    <t>vypracování revizní zprávy</t>
  </si>
  <si>
    <t>1389691070</t>
  </si>
  <si>
    <t>D.4.5. - Soupis prací Elektroinstalace-Slaboproud-UZNATELNÉ VÝDAJE</t>
  </si>
  <si>
    <t>D2 - Ostatní</t>
  </si>
  <si>
    <t>D4 - Struktur. kabeláž, C</t>
  </si>
  <si>
    <t>D5 - Zobrazovací panely</t>
  </si>
  <si>
    <t>D6 - PZS</t>
  </si>
  <si>
    <t>D7 - Jednotný čas</t>
  </si>
  <si>
    <t>D8 - Rozhlas</t>
  </si>
  <si>
    <t>171110</t>
  </si>
  <si>
    <t>vodič CY 16  /H07V-U/</t>
  </si>
  <si>
    <t>-1398965664</t>
  </si>
  <si>
    <t>352011</t>
  </si>
  <si>
    <t>kabelový žlab FeZn 60/100</t>
  </si>
  <si>
    <t>1743430897</t>
  </si>
  <si>
    <t>324115</t>
  </si>
  <si>
    <t>trubka ocel pancéř závit lak pr.36</t>
  </si>
  <si>
    <t>1195230035</t>
  </si>
  <si>
    <t>324113</t>
  </si>
  <si>
    <t>trubka ocel pancéř závit lak 6021 vč. tvar. prvnů</t>
  </si>
  <si>
    <t>1018950789</t>
  </si>
  <si>
    <t>333171</t>
  </si>
  <si>
    <t>lišta vkládací LH 60x40 vč. tvar. prvků</t>
  </si>
  <si>
    <t>1193955986</t>
  </si>
  <si>
    <t>lišta vkládací LHD 20x20 vč. tvar. prvků</t>
  </si>
  <si>
    <t>-915893406</t>
  </si>
  <si>
    <t>900731</t>
  </si>
  <si>
    <t>Skupinová příchytka max. 15kabelů</t>
  </si>
  <si>
    <t>-1274985384</t>
  </si>
  <si>
    <t>900731.1</t>
  </si>
  <si>
    <t>Skupinová příchytka max. 30kabelů</t>
  </si>
  <si>
    <t>-398442302</t>
  </si>
  <si>
    <t>900176</t>
  </si>
  <si>
    <t>likvidace demont. materiálu</t>
  </si>
  <si>
    <t>-386432045</t>
  </si>
  <si>
    <t>900241</t>
  </si>
  <si>
    <t>drobný  upevňovací a spojovací materiál</t>
  </si>
  <si>
    <t>-205626512</t>
  </si>
  <si>
    <t>311117</t>
  </si>
  <si>
    <t>krabice univerz/rozvodka KU68-1903 vč.KO68 +S66</t>
  </si>
  <si>
    <t>-1461282665</t>
  </si>
  <si>
    <t>321114</t>
  </si>
  <si>
    <t>trubka ohebná PVC lpflex 2325</t>
  </si>
  <si>
    <t>650095118</t>
  </si>
  <si>
    <t>Struktur. kabeláž, C</t>
  </si>
  <si>
    <t>900572</t>
  </si>
  <si>
    <t>Datový rozvaděč 45U 800/800</t>
  </si>
  <si>
    <t>1458000508</t>
  </si>
  <si>
    <t>900678</t>
  </si>
  <si>
    <t>Sada 2 zadních 19" vertikálnich lišt pro 45U</t>
  </si>
  <si>
    <t>1902481647</t>
  </si>
  <si>
    <t>900680</t>
  </si>
  <si>
    <t>Podstavec s filtrem pod rozvaděč</t>
  </si>
  <si>
    <t>-485271453</t>
  </si>
  <si>
    <t>900679</t>
  </si>
  <si>
    <t>Filtr do podstavce 800</t>
  </si>
  <si>
    <t>-1693253523</t>
  </si>
  <si>
    <t>900578</t>
  </si>
  <si>
    <t>patch panel 1U 24xRJ45 cat5e včetně konektorů</t>
  </si>
  <si>
    <t>-1934452819</t>
  </si>
  <si>
    <t>900579</t>
  </si>
  <si>
    <t>vyvazovací panel 1U háčkový</t>
  </si>
  <si>
    <t>-109660729</t>
  </si>
  <si>
    <t>900681</t>
  </si>
  <si>
    <t>patch panel telefonní 50p</t>
  </si>
  <si>
    <t>2045795720</t>
  </si>
  <si>
    <t>900683</t>
  </si>
  <si>
    <t>Ventilační jednotka pro datové rozvaděče. Horizontální provedení, 220V / 60W, bimetalový ter</t>
  </si>
  <si>
    <t>105140576</t>
  </si>
  <si>
    <t>900684</t>
  </si>
  <si>
    <t>Vertikální zemnící měděná lišta s výškou délkou 45</t>
  </si>
  <si>
    <t>1903231262</t>
  </si>
  <si>
    <t>900687</t>
  </si>
  <si>
    <t>Vybavení a zapojení rozvaděče včetně managmentu kabelů</t>
  </si>
  <si>
    <t>-1425461371</t>
  </si>
  <si>
    <t>209430</t>
  </si>
  <si>
    <t>patch kabel UTP Cat5e RJ45-RJ45/ 1m</t>
  </si>
  <si>
    <t>-1158055776</t>
  </si>
  <si>
    <t>209436</t>
  </si>
  <si>
    <t>patch kabel FTP Cat5e RJ45-RJ45/ 2m</t>
  </si>
  <si>
    <t>-358287636</t>
  </si>
  <si>
    <t>900369</t>
  </si>
  <si>
    <t>Switch 26port 10/100/1000 Mb/s, 2x SFP. Switch s 24 porty standardu 10/100/1000 Mb/s. a také dalš</t>
  </si>
  <si>
    <t>1104493471</t>
  </si>
  <si>
    <t>900690</t>
  </si>
  <si>
    <t>SFP konektor typ dle způsobu konektivity na poskytovatele datové konektivity.</t>
  </si>
  <si>
    <t>1873767198</t>
  </si>
  <si>
    <t>900691</t>
  </si>
  <si>
    <t>4.0 Megapixelová, R6, IP venkovní válečková kamera s IR a WDR 120dB, 1/3" progressive scan CMO</t>
  </si>
  <si>
    <t>931351110</t>
  </si>
  <si>
    <t>900692</t>
  </si>
  <si>
    <t>4.0 Megapixelová R6, IP venkovní miniDome s integrovaným IR přísvitem, 1/3ö progressive scan</t>
  </si>
  <si>
    <t>1926557820</t>
  </si>
  <si>
    <t>900693</t>
  </si>
  <si>
    <t>16 kanálový síťový digitální videorekordér, záznam video&amp;audio, komprese H.264, vstupní/odchoz</t>
  </si>
  <si>
    <t>-1201274573</t>
  </si>
  <si>
    <t>900695</t>
  </si>
  <si>
    <t>HDD bez šuplíku, 2000GB, vhodný pro DVR, NVR HikVision, pro provoz 24/7, rozhraní SATA II/I</t>
  </si>
  <si>
    <t>-1559978031</t>
  </si>
  <si>
    <t>900696</t>
  </si>
  <si>
    <t>9-portový switch pro 8 IP kamer, 9 portů 10/100 Mb/s (8xPoE + 1xUPLINK), 8 portů IEEE 802.3</t>
  </si>
  <si>
    <t>-2135305628</t>
  </si>
  <si>
    <t>900697</t>
  </si>
  <si>
    <t>HDMI kabel 3m pro porpojení DVR a TV</t>
  </si>
  <si>
    <t>-890391087</t>
  </si>
  <si>
    <t>421326</t>
  </si>
  <si>
    <t>zásuvka 2xRJ45/cat.5e UTP</t>
  </si>
  <si>
    <t>-1395976766</t>
  </si>
  <si>
    <t>-813455479</t>
  </si>
  <si>
    <t>421325</t>
  </si>
  <si>
    <t>zásuvka 1xRJ45/cat.5e UTP</t>
  </si>
  <si>
    <t>2137800928</t>
  </si>
  <si>
    <t>-1406850557</t>
  </si>
  <si>
    <t>421325.1</t>
  </si>
  <si>
    <t>zásuvka 1xRJ45/cat.5e UTP IP65 vč. těsnícího krytu</t>
  </si>
  <si>
    <t>1408100862</t>
  </si>
  <si>
    <t>421391.1</t>
  </si>
  <si>
    <t>rámeček krycí1přístroj</t>
  </si>
  <si>
    <t>-2100124839</t>
  </si>
  <si>
    <t>krabice přístrojová KP67/2</t>
  </si>
  <si>
    <t>-1658624714</t>
  </si>
  <si>
    <t>311117.1</t>
  </si>
  <si>
    <t>Krabice pod zásuvku na omítku</t>
  </si>
  <si>
    <t>-291081044</t>
  </si>
  <si>
    <t>209403</t>
  </si>
  <si>
    <t>kabel UTP Cat.5e</t>
  </si>
  <si>
    <t>1009840704</t>
  </si>
  <si>
    <t>209404</t>
  </si>
  <si>
    <t>kabel UTP Cat.5e provedení B2ca</t>
  </si>
  <si>
    <t>-1879478885</t>
  </si>
  <si>
    <t>900281</t>
  </si>
  <si>
    <t>projektová dokumentace skut. stavu</t>
  </si>
  <si>
    <t>-1395600387</t>
  </si>
  <si>
    <t>Zobrazovací panely</t>
  </si>
  <si>
    <t>900699</t>
  </si>
  <si>
    <t>Hlavní světelná LED tabule, rozměr : 4,5m x 3,0m,s ochrannou mříží, rozlišení : 432 x 288 px</t>
  </si>
  <si>
    <t>-1727600649</t>
  </si>
  <si>
    <t>900700</t>
  </si>
  <si>
    <t>Pylony 24 sec držení míče v rozšířeném provedení, 1 pár včetně tónových houkaček.</t>
  </si>
  <si>
    <t>-94750115</t>
  </si>
  <si>
    <t>900701</t>
  </si>
  <si>
    <t>Opakovač I (druhá tabule) kombinaci výšky číslic 25 a 15 cm</t>
  </si>
  <si>
    <t>190324588</t>
  </si>
  <si>
    <t>900702</t>
  </si>
  <si>
    <t>Opakovač II (třetí tabule) kombinaci výšky číslic15 a 10 cm</t>
  </si>
  <si>
    <t>152370280</t>
  </si>
  <si>
    <t>900703</t>
  </si>
  <si>
    <t>Pomocné konstrukce pro osazení tabulí</t>
  </si>
  <si>
    <t>9863033</t>
  </si>
  <si>
    <t>209403.1</t>
  </si>
  <si>
    <t>kabel UTP Cat.5e B2ca</t>
  </si>
  <si>
    <t>1080407651</t>
  </si>
  <si>
    <t>209406</t>
  </si>
  <si>
    <t>kabel 10x2x0,8 B2ca,s1,d1</t>
  </si>
  <si>
    <t>-834212255</t>
  </si>
  <si>
    <t>929659435</t>
  </si>
  <si>
    <t>PZS</t>
  </si>
  <si>
    <t>900704</t>
  </si>
  <si>
    <t>Deska ústředny  - Stupeň 3, 8-128 zón, rozšiřiteln é expandéry nebo klávesnicovými zónami, 8 objektů,</t>
  </si>
  <si>
    <t>843937635</t>
  </si>
  <si>
    <t>900705</t>
  </si>
  <si>
    <t>Robustní plechový kryt pro ústředny a expanzní moduly , dvojitá tamper ochrana, rozměry: 330 x 40</t>
  </si>
  <si>
    <t>1772856526</t>
  </si>
  <si>
    <t>900356</t>
  </si>
  <si>
    <t>akumulátor 12V, 18Ah</t>
  </si>
  <si>
    <t>-1354827988</t>
  </si>
  <si>
    <t>900706</t>
  </si>
  <si>
    <t>LCD klávesnice, 2 zóny, tamper, RS-232 port pro připojení programu GuardX, zeleně podsvětlený</t>
  </si>
  <si>
    <t>1677794554</t>
  </si>
  <si>
    <t>900385</t>
  </si>
  <si>
    <t>duální detektor PIR+MW ANTIMASK</t>
  </si>
  <si>
    <t>1639381641</t>
  </si>
  <si>
    <t>900553</t>
  </si>
  <si>
    <t>Komunikační modul Ethernet pro připojení ústředen do sítě LAN (TCP/IP). Možnost vzdálené sp</t>
  </si>
  <si>
    <t>2054799450</t>
  </si>
  <si>
    <t>900707</t>
  </si>
  <si>
    <t>GPS komunikátor</t>
  </si>
  <si>
    <t>-2058270052</t>
  </si>
  <si>
    <t>900708</t>
  </si>
  <si>
    <t>Kabel RS232 PIN5/RJ (křížený), pro ústřednu INTEGRA a moduly ETHM-1, GSM-4</t>
  </si>
  <si>
    <t>1512903990</t>
  </si>
  <si>
    <t>900388</t>
  </si>
  <si>
    <t>kabel splétané vodiče, stíněné 4x0,22+2x0,5</t>
  </si>
  <si>
    <t>-1893589463</t>
  </si>
  <si>
    <t>900387</t>
  </si>
  <si>
    <t>kabel splétané vodiče, stíněné 6x0,22</t>
  </si>
  <si>
    <t>-1047370828</t>
  </si>
  <si>
    <t>900532</t>
  </si>
  <si>
    <t>Přenosové zařízení kompatibilní s PCO</t>
  </si>
  <si>
    <t>1716682683</t>
  </si>
  <si>
    <t>-1829983666</t>
  </si>
  <si>
    <t>Jednotný čas</t>
  </si>
  <si>
    <t>900709</t>
  </si>
  <si>
    <t>Hlavní hodiny jednotného času</t>
  </si>
  <si>
    <t>958982165</t>
  </si>
  <si>
    <t>900710</t>
  </si>
  <si>
    <t>Přijímač DCF</t>
  </si>
  <si>
    <t>-763585454</t>
  </si>
  <si>
    <t>900711</t>
  </si>
  <si>
    <t>Podružné hoddiny analogové s bez číslic pr.40</t>
  </si>
  <si>
    <t>1782779629</t>
  </si>
  <si>
    <t>101005</t>
  </si>
  <si>
    <t>kabel CYKY 2x1,5</t>
  </si>
  <si>
    <t>-1349340583</t>
  </si>
  <si>
    <t>199211</t>
  </si>
  <si>
    <t>svorka Wago 273-100  3x1,5mm2 krabicová bezšroubo</t>
  </si>
  <si>
    <t>1599815295</t>
  </si>
  <si>
    <t>-794809954</t>
  </si>
  <si>
    <t>Rozhlas</t>
  </si>
  <si>
    <t>900712</t>
  </si>
  <si>
    <t>Plena matrix - 8 kanálový DSP procesor</t>
  </si>
  <si>
    <t>-1211549028</t>
  </si>
  <si>
    <t>900713</t>
  </si>
  <si>
    <t>Plena matrix - 4 kanálový digitální zesilovač 4x12</t>
  </si>
  <si>
    <t>-469188969</t>
  </si>
  <si>
    <t>900714</t>
  </si>
  <si>
    <t>Plena matrix - 8 zónová stanice hlastele</t>
  </si>
  <si>
    <t>927945908</t>
  </si>
  <si>
    <t>900715</t>
  </si>
  <si>
    <t>Plena matrix - nástěnný panel</t>
  </si>
  <si>
    <t>-865367222</t>
  </si>
  <si>
    <t>900716</t>
  </si>
  <si>
    <t>tuner a přehrávač CD/MP3/USB</t>
  </si>
  <si>
    <t>828484664</t>
  </si>
  <si>
    <t>900717</t>
  </si>
  <si>
    <t>Power Dynamics PDM-L905, 9 kanálový mixážní pult</t>
  </si>
  <si>
    <t>-1163789795</t>
  </si>
  <si>
    <t>900718</t>
  </si>
  <si>
    <t>Power Dynamics PD732H, UHF 16 kanálový, 2 mikrofony, Profesionální bezdrátový mikrofonní sys</t>
  </si>
  <si>
    <t>35959493</t>
  </si>
  <si>
    <t>900719</t>
  </si>
  <si>
    <t>Stropní reproduktor 6W,plast, EVAC</t>
  </si>
  <si>
    <t>440152352</t>
  </si>
  <si>
    <t>900720</t>
  </si>
  <si>
    <t>Stropní reproduktor 6W,plast, EVAC odolný proti vl</t>
  </si>
  <si>
    <t>254499335</t>
  </si>
  <si>
    <t>900721</t>
  </si>
  <si>
    <t>Zadní kryt reproduktoru LC3-UC06</t>
  </si>
  <si>
    <t>-831402588</t>
  </si>
  <si>
    <t>424031577</t>
  </si>
  <si>
    <t>209403.2</t>
  </si>
  <si>
    <t>kabel U/UTP Cat.5e 4x2xAWG24 PVC plášť šedý</t>
  </si>
  <si>
    <t>-706563727</t>
  </si>
  <si>
    <t>199222</t>
  </si>
  <si>
    <t>svorka Wago 273-104  3x2,5mm2 krabicová bezšroubo</t>
  </si>
  <si>
    <t>-591159671</t>
  </si>
  <si>
    <t>-1869457518</t>
  </si>
  <si>
    <t>386535765</t>
  </si>
  <si>
    <t>210020304</t>
  </si>
  <si>
    <t>kabelový žlab 125/50 úplný bez víka</t>
  </si>
  <si>
    <t>1985272979</t>
  </si>
  <si>
    <t>210010065</t>
  </si>
  <si>
    <t>trubka ocel pancéř pevně uložená pr.36</t>
  </si>
  <si>
    <t>-902713998</t>
  </si>
  <si>
    <t>210010063</t>
  </si>
  <si>
    <t>trubka ocel pancéř pevně uložená typ 6021/pr.21</t>
  </si>
  <si>
    <t>-388492567</t>
  </si>
  <si>
    <t>210010106</t>
  </si>
  <si>
    <t>lišta vkládací úplná pevně uložená do š.80mm</t>
  </si>
  <si>
    <t>-1170218348</t>
  </si>
  <si>
    <t>212167910</t>
  </si>
  <si>
    <t>210990551</t>
  </si>
  <si>
    <t>příchytka kabel.</t>
  </si>
  <si>
    <t>-1908946805</t>
  </si>
  <si>
    <t>563498905</t>
  </si>
  <si>
    <t>210010321</t>
  </si>
  <si>
    <t>krabicová rozvodka vč.svorkovn.a zapojení(-KR68)</t>
  </si>
  <si>
    <t>-735811446</t>
  </si>
  <si>
    <t>210010004</t>
  </si>
  <si>
    <t>trubka plast ohebná,pod omítkou,typ 2329/pr.29</t>
  </si>
  <si>
    <t>1738756384</t>
  </si>
  <si>
    <t>210990507</t>
  </si>
  <si>
    <t>montáž sady 19" vertikálnich lišt pro 45U</t>
  </si>
  <si>
    <t>1687371614</t>
  </si>
  <si>
    <t>210990509</t>
  </si>
  <si>
    <t>montáž podstavce</t>
  </si>
  <si>
    <t>-1333905885</t>
  </si>
  <si>
    <t>210990508</t>
  </si>
  <si>
    <t>montáž filtru do podstavce</t>
  </si>
  <si>
    <t>2012375816</t>
  </si>
  <si>
    <t>210990514</t>
  </si>
  <si>
    <t>montáž vertikální zemnící měděné lišty</t>
  </si>
  <si>
    <t>-12657191</t>
  </si>
  <si>
    <t>210950321</t>
  </si>
  <si>
    <t>kabel pevně uložený jednotková hmotnost do 0,4kg</t>
  </si>
  <si>
    <t>-1731798850</t>
  </si>
  <si>
    <t>-1503200271</t>
  </si>
  <si>
    <t>210990259</t>
  </si>
  <si>
    <t>Switch do RACK</t>
  </si>
  <si>
    <t>-1228892587</t>
  </si>
  <si>
    <t>210990516</t>
  </si>
  <si>
    <t>montáž SFP konektor typ dle způsobu konektivity na poskytovatele datové konektivity.</t>
  </si>
  <si>
    <t>168773572</t>
  </si>
  <si>
    <t>210990517</t>
  </si>
  <si>
    <t>mont. kamery</t>
  </si>
  <si>
    <t>1455532859</t>
  </si>
  <si>
    <t>210990518</t>
  </si>
  <si>
    <t>-287842159</t>
  </si>
  <si>
    <t>210990519</t>
  </si>
  <si>
    <t>montt. gig. vedeorekordéru</t>
  </si>
  <si>
    <t>-1748578282</t>
  </si>
  <si>
    <t>210990521</t>
  </si>
  <si>
    <t>montáž HDD</t>
  </si>
  <si>
    <t>-362795081</t>
  </si>
  <si>
    <t>210990523</t>
  </si>
  <si>
    <t>montáž switch</t>
  </si>
  <si>
    <t>-661350587</t>
  </si>
  <si>
    <t>210990524</t>
  </si>
  <si>
    <t>montáž kabel HDMI</t>
  </si>
  <si>
    <t>-2129540314</t>
  </si>
  <si>
    <t>210111312</t>
  </si>
  <si>
    <t>zásuvka domovní sdělovací 2násobná vč.zapojení</t>
  </si>
  <si>
    <t>593126416</t>
  </si>
  <si>
    <t>210111311</t>
  </si>
  <si>
    <t>zásuvka domovní sdělovací 1násobná vč.zapojení</t>
  </si>
  <si>
    <t>-236980698</t>
  </si>
  <si>
    <t>1574190696</t>
  </si>
  <si>
    <t>-739708676</t>
  </si>
  <si>
    <t>210010321.1</t>
  </si>
  <si>
    <t>krabicová rozvodka</t>
  </si>
  <si>
    <t>-1588703761</t>
  </si>
  <si>
    <t>181344878</t>
  </si>
  <si>
    <t>-1335478431</t>
  </si>
  <si>
    <t>210990224</t>
  </si>
  <si>
    <t>měření metal. kabelu</t>
  </si>
  <si>
    <t>745510751</t>
  </si>
  <si>
    <t>210990525</t>
  </si>
  <si>
    <t>zakončení konce metal. kabelu na konektoru RJ45</t>
  </si>
  <si>
    <t>140671785</t>
  </si>
  <si>
    <t>210990265</t>
  </si>
  <si>
    <t>Oživení a nastavení systému SK a CCTV</t>
  </si>
  <si>
    <t>-1589960816</t>
  </si>
  <si>
    <t>210990478</t>
  </si>
  <si>
    <t>Revize systému včetně funkčních zkoušek SK a CCTV</t>
  </si>
  <si>
    <t>-808417365</t>
  </si>
  <si>
    <t>210990526</t>
  </si>
  <si>
    <t>montáž pom. konstrukce</t>
  </si>
  <si>
    <t>1588345340</t>
  </si>
  <si>
    <t>210990526.1</t>
  </si>
  <si>
    <t>montáž, doprava a techniků pro technologii</t>
  </si>
  <si>
    <t>-672354024</t>
  </si>
  <si>
    <t>1970185206</t>
  </si>
  <si>
    <t>216512374</t>
  </si>
  <si>
    <t>210990560</t>
  </si>
  <si>
    <t>Oživení a nastavení panelů</t>
  </si>
  <si>
    <t>-1174899942</t>
  </si>
  <si>
    <t>210990254</t>
  </si>
  <si>
    <t>Revize systému včetně funkčních zkoušek panelů</t>
  </si>
  <si>
    <t>447165688</t>
  </si>
  <si>
    <t>210990389</t>
  </si>
  <si>
    <t>montáž skříně pro EZS</t>
  </si>
  <si>
    <t>535615677</t>
  </si>
  <si>
    <t>210990246</t>
  </si>
  <si>
    <t>mont. aku bat.</t>
  </si>
  <si>
    <t>2141408922</t>
  </si>
  <si>
    <t>210990118</t>
  </si>
  <si>
    <t>mont. klavesnice</t>
  </si>
  <si>
    <t>1020503275</t>
  </si>
  <si>
    <t>210990297</t>
  </si>
  <si>
    <t>detektor PIR+MW</t>
  </si>
  <si>
    <t>220336826</t>
  </si>
  <si>
    <t>210990418</t>
  </si>
  <si>
    <t>montáž komunikačního modulu</t>
  </si>
  <si>
    <t>-226721565</t>
  </si>
  <si>
    <t>-2057795786</t>
  </si>
  <si>
    <t>210990527</t>
  </si>
  <si>
    <t>kabel RS232</t>
  </si>
  <si>
    <t>554153311</t>
  </si>
  <si>
    <t>210990528</t>
  </si>
  <si>
    <t>kabel pevně uložený do 19x1</t>
  </si>
  <si>
    <t>-1706400782</t>
  </si>
  <si>
    <t>210990274</t>
  </si>
  <si>
    <t>-1890316172</t>
  </si>
  <si>
    <t>210990393</t>
  </si>
  <si>
    <t>přenos. zař.</t>
  </si>
  <si>
    <t>436791095</t>
  </si>
  <si>
    <t>210990529</t>
  </si>
  <si>
    <t>Programování ústředny a nastavení přenosového protokolu na PCO</t>
  </si>
  <si>
    <t>h</t>
  </si>
  <si>
    <t>1172549629</t>
  </si>
  <si>
    <t>210990530</t>
  </si>
  <si>
    <t>Oživení, programování a nastavení</t>
  </si>
  <si>
    <t>-898651309</t>
  </si>
  <si>
    <t>210990255</t>
  </si>
  <si>
    <t>Oživení systému PZS</t>
  </si>
  <si>
    <t>139191888</t>
  </si>
  <si>
    <t>210990562</t>
  </si>
  <si>
    <t>Revize systému včetně funkčních zkoušek PZS</t>
  </si>
  <si>
    <t>1363345573</t>
  </si>
  <si>
    <t>210990531</t>
  </si>
  <si>
    <t>montáž hlavních hodin jednotného času</t>
  </si>
  <si>
    <t>-45621964</t>
  </si>
  <si>
    <t>210990532</t>
  </si>
  <si>
    <t>montáž přijímače DCF</t>
  </si>
  <si>
    <t>-1770478476</t>
  </si>
  <si>
    <t>210990533</t>
  </si>
  <si>
    <t>montáž podružných hoddin</t>
  </si>
  <si>
    <t>-105531543</t>
  </si>
  <si>
    <t>210810048</t>
  </si>
  <si>
    <t>kabel(-CYKY) pevně uložený do 3x6/4x4/7x2,5</t>
  </si>
  <si>
    <t>1321361682</t>
  </si>
  <si>
    <t>210990561</t>
  </si>
  <si>
    <t>Oživení a nastavení systému JČ</t>
  </si>
  <si>
    <t>186123572</t>
  </si>
  <si>
    <t>210990563</t>
  </si>
  <si>
    <t>Revize systému včetně funkčních zkoušek JČ</t>
  </si>
  <si>
    <t>1709379616</t>
  </si>
  <si>
    <t>210990534</t>
  </si>
  <si>
    <t>montáže Plena matrix - 8 kanálový DSP procesor</t>
  </si>
  <si>
    <t>434495801</t>
  </si>
  <si>
    <t>210990535</t>
  </si>
  <si>
    <t>montáže Plena matrix - 4 kanálový digitální zesilovač 4x125W</t>
  </si>
  <si>
    <t>-1953874961</t>
  </si>
  <si>
    <t>210990536</t>
  </si>
  <si>
    <t>montáž Plena matrix - 8 zónová stanice hlastele</t>
  </si>
  <si>
    <t>-1324787973</t>
  </si>
  <si>
    <t>210990537</t>
  </si>
  <si>
    <t>montáž Plena matrix - nástěnný panel</t>
  </si>
  <si>
    <t>1411605587</t>
  </si>
  <si>
    <t>210990538</t>
  </si>
  <si>
    <t>montáž tuner a přehrávač CD/MP3/USB</t>
  </si>
  <si>
    <t>-1221004337</t>
  </si>
  <si>
    <t>210990539</t>
  </si>
  <si>
    <t>montáž mixážního pultu</t>
  </si>
  <si>
    <t>-1662618523</t>
  </si>
  <si>
    <t>210990540</t>
  </si>
  <si>
    <t>montáž mikrof. systému</t>
  </si>
  <si>
    <t>1757001035</t>
  </si>
  <si>
    <t>210990541</t>
  </si>
  <si>
    <t>montáž stropního reproduktor</t>
  </si>
  <si>
    <t>-70768313</t>
  </si>
  <si>
    <t>1301410329</t>
  </si>
  <si>
    <t>210990542</t>
  </si>
  <si>
    <t>montáž kryt reproduktoru</t>
  </si>
  <si>
    <t>-1343539549</t>
  </si>
  <si>
    <t>-1091649212</t>
  </si>
  <si>
    <t>277560865</t>
  </si>
  <si>
    <t>210990448</t>
  </si>
  <si>
    <t>oživení systému rozhlasu</t>
  </si>
  <si>
    <t>-1525759953</t>
  </si>
  <si>
    <t>210990254.1</t>
  </si>
  <si>
    <t>Revize systému včetně funkčních zkoušek rozhlasu</t>
  </si>
  <si>
    <t>1516443159</t>
  </si>
  <si>
    <t>219002213</t>
  </si>
  <si>
    <t>vysekání kapsy/zeď cihla/ do 100x100x100mm</t>
  </si>
  <si>
    <t>-1442250924</t>
  </si>
  <si>
    <t>219002612</t>
  </si>
  <si>
    <t>vysekání rýhy/zeď cihla/ hl.do 30mm/š.do 70mm</t>
  </si>
  <si>
    <t>693337844</t>
  </si>
  <si>
    <t>-1932995119</t>
  </si>
  <si>
    <t>219990428</t>
  </si>
  <si>
    <t>montáž RACK 45U</t>
  </si>
  <si>
    <t>1987889030</t>
  </si>
  <si>
    <t>219990430</t>
  </si>
  <si>
    <t>montáž patch panelu</t>
  </si>
  <si>
    <t>41936741</t>
  </si>
  <si>
    <t>219990431</t>
  </si>
  <si>
    <t>montáž vyvazovací panelu</t>
  </si>
  <si>
    <t>851344724</t>
  </si>
  <si>
    <t>210990511</t>
  </si>
  <si>
    <t>-950813650</t>
  </si>
  <si>
    <t>210990513</t>
  </si>
  <si>
    <t>montáž ventilační jednotky</t>
  </si>
  <si>
    <t>-1478689541</t>
  </si>
  <si>
    <t>219990295</t>
  </si>
  <si>
    <t>montáž ústředny EZS</t>
  </si>
  <si>
    <t>1968149454</t>
  </si>
  <si>
    <t>01/A1-D.5 - D.5-Soupis prací -Výtah-UZNATELNÉ VÝDAJE</t>
  </si>
  <si>
    <t>OST - Ostatní</t>
  </si>
  <si>
    <t xml:space="preserve">    O01 - Ostatní</t>
  </si>
  <si>
    <t>OST</t>
  </si>
  <si>
    <t>O01</t>
  </si>
  <si>
    <t>D.5-001R</t>
  </si>
  <si>
    <t>Osobní hydraulický výtah pro osoby s omezenou pohyblivostí  dle normy EN 81-2+ A3, nosnost 630 kg, počet pasažérů 8 osob,nástupiště 2/2 neprůchozí, 2020x1698x4220/2990/1100 mm, kompletní montáž a dodávka</t>
  </si>
  <si>
    <t>-1995080296</t>
  </si>
  <si>
    <t>01/C - S0 01 C-Soupis prací-Komunikace-UZNATELNÉ VÝDAJE</t>
  </si>
  <si>
    <t xml:space="preserve">    111 - zemní práce- odstranění zemního valu</t>
  </si>
  <si>
    <t>111101102</t>
  </si>
  <si>
    <t>Odstranění travin z celkové plochy do 1 ha</t>
  </si>
  <si>
    <t>ha</t>
  </si>
  <si>
    <t>-1925507822</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</si>
  <si>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</si>
  <si>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 xml:space="preserve">0,0470   </t>
  </si>
  <si>
    <t>112201103</t>
  </si>
  <si>
    <t>Odstranění pařezů D do 700 mm</t>
  </si>
  <si>
    <t>1422899292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</si>
  <si>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</si>
  <si>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 xml:space="preserve">6   </t>
  </si>
  <si>
    <t>113107241</t>
  </si>
  <si>
    <t>Odstranění podkladu pl přes 200 m2 živičných tl 50 mm</t>
  </si>
  <si>
    <t>15175911</t>
  </si>
  <si>
    <t>113107242</t>
  </si>
  <si>
    <t>Odstranění podkladu pl přes 200 m2 živičných tl 100 mm</t>
  </si>
  <si>
    <t>1558679884</t>
  </si>
  <si>
    <t xml:space="preserve">"planimetrováno"  262+232   </t>
  </si>
  <si>
    <t>113204111</t>
  </si>
  <si>
    <t>Vytrhání obrub záhonových</t>
  </si>
  <si>
    <t>-979486337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</si>
  <si>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</si>
  <si>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 xml:space="preserve">13,5+45,3*2   </t>
  </si>
  <si>
    <t>121101103</t>
  </si>
  <si>
    <t>Sejmutí ornice s přemístěním na vzdálenost do 250 m</t>
  </si>
  <si>
    <t>-53832103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</si>
  <si>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</si>
  <si>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 xml:space="preserve">470*0,08   </t>
  </si>
  <si>
    <t>122201103</t>
  </si>
  <si>
    <t>Odkopávky a prokopávky nezapažené v hornině tř. 3 objem do 5000 m3</t>
  </si>
  <si>
    <t>1814222200</t>
  </si>
  <si>
    <t xml:space="preserve">262*0,4+232*0,18   </t>
  </si>
  <si>
    <t>122201109</t>
  </si>
  <si>
    <t>Příplatek za lepivost u odkopávek v hornině tř. 1 až 3</t>
  </si>
  <si>
    <t>-1416729913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</si>
  <si>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</si>
  <si>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"50%" 146,56*0,5   </t>
  </si>
  <si>
    <t xml:space="preserve">Součet   </t>
  </si>
  <si>
    <t>Hloubení rýh š do 600 mm v hornině tř. 3 objemu do 100 m3</t>
  </si>
  <si>
    <t>1476831840</t>
  </si>
  <si>
    <t xml:space="preserve">"drenáž komunikace" 32*0,6*0,4   </t>
  </si>
  <si>
    <t>132201109</t>
  </si>
  <si>
    <t>Příplatek za lepivost k hloubení rýh š do 600 mm v hornině tř. 3</t>
  </si>
  <si>
    <t>-282815658</t>
  </si>
  <si>
    <t xml:space="preserve">" 50%" 7,68*0,5   </t>
  </si>
  <si>
    <t>Vodorovné přemístění do 500 m výkopku/sypaniny z horniny tř. 1 až 4</t>
  </si>
  <si>
    <t>-2144401142</t>
  </si>
  <si>
    <t xml:space="preserve">" ornice"  37,6   </t>
  </si>
  <si>
    <t xml:space="preserve">"zásypy" 62,93   </t>
  </si>
  <si>
    <t>162301423</t>
  </si>
  <si>
    <t>Vodorovné přemístění pařezů do 5 km D do 700 mm</t>
  </si>
  <si>
    <t>-995362056</t>
  </si>
  <si>
    <t xml:space="preserve">Poznámka k souboru cen:
1. Průměr kmene i pařezu se měří v místě řezu. 2. Měrná jednotka je 1 strom. </t>
  </si>
  <si>
    <t>Vodorovné přemístění do 5000 m výkopku/sypaniny z horniny tř. 1 až 4</t>
  </si>
  <si>
    <t>877618413</t>
  </si>
  <si>
    <t xml:space="preserve">"odkopávky" 146,56   </t>
  </si>
  <si>
    <t xml:space="preserve">"rýhy" 7,68   </t>
  </si>
  <si>
    <t xml:space="preserve">"zásypy" -62,93   </t>
  </si>
  <si>
    <t>Poplatek za uložení odpadu ze sypaniny na skládce (skládkovné)</t>
  </si>
  <si>
    <t>180236908</t>
  </si>
  <si>
    <t xml:space="preserve">91,31*1,8   </t>
  </si>
  <si>
    <t>Zásyp jam, šachet rýh nebo kolem objektů sypaninou se zhutněním</t>
  </si>
  <si>
    <t>879767708</t>
  </si>
  <si>
    <t xml:space="preserve">"planimetrováno"  62,93   </t>
  </si>
  <si>
    <t>181301111</t>
  </si>
  <si>
    <t>Rozprostření ornice tl vrstvy do 100 mm pl přes 500 m2 v rovině nebo ve svahu do 1:5</t>
  </si>
  <si>
    <t>-913667163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</si>
  <si>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</si>
  <si>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 xml:space="preserve">"planimetrováno"  449,6   </t>
  </si>
  <si>
    <t>181411131</t>
  </si>
  <si>
    <t>Založení parkového trávníku výsevem plochy do 1000 m2 v rovině a ve svahu do 1:5</t>
  </si>
  <si>
    <t>399843233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</si>
  <si>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</si>
  <si>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</si>
  <si>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</si>
  <si>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-440190945</t>
  </si>
  <si>
    <t xml:space="preserve">(449,6+88,4)*0,03   </t>
  </si>
  <si>
    <t>181411132</t>
  </si>
  <si>
    <t>Založení parkového trávníku výsevem plochy do 1000 m2 ve svahu do 1:2</t>
  </si>
  <si>
    <t>1695998293</t>
  </si>
  <si>
    <t>Úprava pláně v hornině tř. 1 až 4 se zhutněním</t>
  </si>
  <si>
    <t>-568063972</t>
  </si>
  <si>
    <t xml:space="preserve">402+288   </t>
  </si>
  <si>
    <t>182201101</t>
  </si>
  <si>
    <t>Svahování násypů</t>
  </si>
  <si>
    <t>-1206451363</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</si>
  <si>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</si>
  <si>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 xml:space="preserve">449,6+88,4   </t>
  </si>
  <si>
    <t>182301121</t>
  </si>
  <si>
    <t>Rozprostření ornice pl do 500 m2 ve svahu přes 1:5 tl vrstvy do 100 mm</t>
  </si>
  <si>
    <t>-1645940093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</si>
  <si>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</si>
  <si>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 xml:space="preserve">88,4   </t>
  </si>
  <si>
    <t>zemní práce- odstranění zemního valu</t>
  </si>
  <si>
    <t>01</t>
  </si>
  <si>
    <t>Rozebrání a odstranění silničního zábradlí se sloupky osazenými s betonovými patkami</t>
  </si>
  <si>
    <t>-201407023</t>
  </si>
  <si>
    <t xml:space="preserve">51,4   </t>
  </si>
  <si>
    <t>03</t>
  </si>
  <si>
    <t>vytrhání prefabrikátů z prostého betonu - stupně hlediště</t>
  </si>
  <si>
    <t>-1884751421</t>
  </si>
  <si>
    <t xml:space="preserve">53*4   </t>
  </si>
  <si>
    <t>961041211</t>
  </si>
  <si>
    <t>Bourání mostních základů z betonu prostého</t>
  </si>
  <si>
    <t>698547645</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</si>
  <si>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</si>
  <si>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 xml:space="preserve">12,72*0,5*1   </t>
  </si>
  <si>
    <t>997221561</t>
  </si>
  <si>
    <t>Vodorovná doprava suti z kusových materiálů do 1 km</t>
  </si>
  <si>
    <t>-562678942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</si>
  <si>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</si>
  <si>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 xml:space="preserve">488,911-1,8   </t>
  </si>
  <si>
    <t>997221569</t>
  </si>
  <si>
    <t>Příplatek ZKD 1 km u vodorovné dopravy suti z kusových materiálů</t>
  </si>
  <si>
    <t>1842291272</t>
  </si>
  <si>
    <t xml:space="preserve">"dalších 9 km"  488,911*9   </t>
  </si>
  <si>
    <t>997221815</t>
  </si>
  <si>
    <t>Poplatek za uložení betonového odpadu na skládce (skládkovné)</t>
  </si>
  <si>
    <t>1415396874</t>
  </si>
  <si>
    <t xml:space="preserve">"beton" 4,16+46,64+13,992   </t>
  </si>
  <si>
    <t>211531111</t>
  </si>
  <si>
    <t>Výplň odvodňovacích žeber nebo trativodů kamenivem hrubým drceným frakce 16 až 63 mm</t>
  </si>
  <si>
    <t>-35219574</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</si>
  <si>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</si>
  <si>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 xml:space="preserve">32*0,6*0,4-32*0,065*0,065*3,14   </t>
  </si>
  <si>
    <t>211971121</t>
  </si>
  <si>
    <t>Zřízení opláštění žeber nebo trativodů geotextilií v rýze nebo zářezu sklonu přes 1:2 š do 2,5 m</t>
  </si>
  <si>
    <t>-55073936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</si>
  <si>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</si>
  <si>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xml:space="preserve">32*1,8   </t>
  </si>
  <si>
    <t>69306</t>
  </si>
  <si>
    <t>textilie 63 63/20 200 g/m2 do š 8,8 m</t>
  </si>
  <si>
    <t>-1986976068</t>
  </si>
  <si>
    <t xml:space="preserve">57,6*1,1   </t>
  </si>
  <si>
    <t>212312111</t>
  </si>
  <si>
    <t>Lože pro trativody z betonu prostého</t>
  </si>
  <si>
    <t>-619585267</t>
  </si>
  <si>
    <t xml:space="preserve">Poznámka k souboru cen:
1. V cenách jsou započteny i náklady na vyčištění dna rýh a na urovnání povrchu lože. 2. V ceně materiálu jsou započteny i náklady na prohození výkopku. </t>
  </si>
  <si>
    <t xml:space="preserve">32*0,3*0,06   </t>
  </si>
  <si>
    <t>212755215</t>
  </si>
  <si>
    <t>Trativody z drenážních trubek plastových flexibilních D 130 mm bez lože</t>
  </si>
  <si>
    <t>-2047961043</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</si>
  <si>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</si>
  <si>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 xml:space="preserve">32   </t>
  </si>
  <si>
    <t>564851111</t>
  </si>
  <si>
    <t>Podklad ze štěrkodrtě ŠD tl 150 mm</t>
  </si>
  <si>
    <t>1270174992</t>
  </si>
  <si>
    <t xml:space="preserve">"chodník"  288   </t>
  </si>
  <si>
    <t>564851114</t>
  </si>
  <si>
    <t>Podklad ze štěrkodrtě ŠD tl 180 mm</t>
  </si>
  <si>
    <t>-69138230</t>
  </si>
  <si>
    <t xml:space="preserve">"komunikace" 402   </t>
  </si>
  <si>
    <t>564952111</t>
  </si>
  <si>
    <t>Podklad z mechanicky zpevněného kameniva MZK tl 150 mm</t>
  </si>
  <si>
    <t>1808709290</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</si>
  <si>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</si>
  <si>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565165111</t>
  </si>
  <si>
    <t>Asfaltový beton vrstva podkladní ACP 16 (obalované kamenivo OKS) tl 80 mm š do 3 m</t>
  </si>
  <si>
    <t>835639891</t>
  </si>
  <si>
    <t xml:space="preserve">Poznámka k souboru cen:
1. ČSN EN 13108-1 připouští pro ACP 16 pouze tl. 50 až 80 mm. </t>
  </si>
  <si>
    <t xml:space="preserve">402   </t>
  </si>
  <si>
    <t>573211111</t>
  </si>
  <si>
    <t>Postřik živičný spojovací z asfaltu v množství do 0,70 kg/m2</t>
  </si>
  <si>
    <t>322115962</t>
  </si>
  <si>
    <t>577144211</t>
  </si>
  <si>
    <t>Asfaltový beton vrstva obrusná ACO 11 (ABS) tř. II tl 50 mm š do 3 m z nemodifikovaného asfaltu</t>
  </si>
  <si>
    <t>-997226557</t>
  </si>
  <si>
    <t>596211113</t>
  </si>
  <si>
    <t>Kladení zámkové dlažby komunikací pro pěší tl 60 mm skupiny A pl přes 300 m2</t>
  </si>
  <si>
    <t>-1351282256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</si>
  <si>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</si>
  <si>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288   </t>
  </si>
  <si>
    <t>07</t>
  </si>
  <si>
    <t>betonová dlažba 200/100/60 povrch standard, barva přírodní</t>
  </si>
  <si>
    <t>-380265277</t>
  </si>
  <si>
    <t xml:space="preserve">288*1,01   </t>
  </si>
  <si>
    <t>odstranění ocelového oplocení bez podezdívky</t>
  </si>
  <si>
    <t>-1648660224</t>
  </si>
  <si>
    <t xml:space="preserve">12,7   </t>
  </si>
  <si>
    <t>592174600</t>
  </si>
  <si>
    <t>obrubník betonový chodníkový ABO 2-15 100x15x25 cm</t>
  </si>
  <si>
    <t>-151103212</t>
  </si>
  <si>
    <t xml:space="preserve">(22,6++3,8+5,2)*1,01   </t>
  </si>
  <si>
    <t>592175090</t>
  </si>
  <si>
    <t>obrubník univerzální  50x8x25 cm, přírodní</t>
  </si>
  <si>
    <t>-1070690144</t>
  </si>
  <si>
    <t xml:space="preserve">(6,7+2,5+5+33,6+20,8)*2*1,01   </t>
  </si>
  <si>
    <t>916231213</t>
  </si>
  <si>
    <t>Osazení chodníkového obrubníku betonového stojatého s boční opěrou do lože z betonu prostého</t>
  </si>
  <si>
    <t>-2016542185</t>
  </si>
  <si>
    <t xml:space="preserve">22,6+3,8+5,2+6,7+2,5+5+33,6+20,8   </t>
  </si>
  <si>
    <t>919735112</t>
  </si>
  <si>
    <t>Řezání stávajícího živičného krytu hl do 100 mm</t>
  </si>
  <si>
    <t>-1936718588</t>
  </si>
  <si>
    <t xml:space="preserve">12+2*13,36+11+5+4+4,3   </t>
  </si>
  <si>
    <t>935113211</t>
  </si>
  <si>
    <t>Osazení odvodňovacího betonového žlabu s krycím roštem šířky do 200 mm</t>
  </si>
  <si>
    <t>1551860221</t>
  </si>
  <si>
    <t>dodávka polymerbet. žlabu se spádem ve dnu, šířka 150 mm, litinový rošt zat. 250 kN</t>
  </si>
  <si>
    <t>1535915743</t>
  </si>
  <si>
    <t>vpust uliční systémová- ke žlabu viz pol. 70  lit. roš zatížení 250 kN</t>
  </si>
  <si>
    <t>1687882723</t>
  </si>
  <si>
    <t>-1904589356</t>
  </si>
  <si>
    <t xml:space="preserve">191,135-2,818   </t>
  </si>
  <si>
    <t>1082377790</t>
  </si>
  <si>
    <t xml:space="preserve">"dalších 9 km"  188,317*9   </t>
  </si>
  <si>
    <t>997221571</t>
  </si>
  <si>
    <t>Vodorovná doprava vybouraných hmot do 1 km</t>
  </si>
  <si>
    <t>-1798934897</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</si>
  <si>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</si>
  <si>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 xml:space="preserve">"ocelové části" 2,31+0,508   </t>
  </si>
  <si>
    <t>997221579</t>
  </si>
  <si>
    <t>Příplatek ZKD 1 km u vodorovné dopravy vybouraných hmot</t>
  </si>
  <si>
    <t>416052719</t>
  </si>
  <si>
    <t xml:space="preserve">"dalčích 5 km"  2,818*5   </t>
  </si>
  <si>
    <t>997221845</t>
  </si>
  <si>
    <t>Poplatek za uložení odpadu z asfaltových povrchů na skládce (skládkovné)</t>
  </si>
  <si>
    <t>1239680588</t>
  </si>
  <si>
    <t xml:space="preserve">34,104+89,414   </t>
  </si>
  <si>
    <t>998225111</t>
  </si>
  <si>
    <t>Přesun hmot pro pozemní komunikace s krytem z kamene, monolitickým betonovým nebo živičným</t>
  </si>
  <si>
    <t>-486618659</t>
  </si>
  <si>
    <t>01/D - S0 01 D-Soupis prací opěrná stěna-UZNATELNÉ VÝDAJE</t>
  </si>
  <si>
    <t xml:space="preserve">    8 - Trubní vedení</t>
  </si>
  <si>
    <t>-1092345997</t>
  </si>
  <si>
    <t>-1538107079</t>
  </si>
  <si>
    <t>-1188563968</t>
  </si>
  <si>
    <t>433,149/100*30</t>
  </si>
  <si>
    <t>131201102</t>
  </si>
  <si>
    <t>Hloubení nezapažených jam a zářezů s urovnáním dna do předepsaného profilu a spádu v hornině tř. 3 přes 100 do 1 000 m3</t>
  </si>
  <si>
    <t>-516125713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</si>
  <si>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</si>
  <si>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8,344*(1,05+0,6+0,9+21,39+0,692+6,956+1,75+3)</t>
  </si>
  <si>
    <t>131201201</t>
  </si>
  <si>
    <t>Hloubení zapažených jam a zářezů s urovnáním dna do předepsaného profilu a spádu v hornině tř. 3 do 100 m3</t>
  </si>
  <si>
    <t>379388317</t>
  </si>
  <si>
    <t>10,129*3</t>
  </si>
  <si>
    <t>133201101</t>
  </si>
  <si>
    <t>Hloubení zapažených i nezapažených šachet s případným nutným přemístěním výkopku ve výkopišti v hornině tř. 3 do 100 m3</t>
  </si>
  <si>
    <t>-760445453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</si>
  <si>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</si>
  <si>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1*1*1,7</t>
  </si>
  <si>
    <t>1222305723</t>
  </si>
  <si>
    <t>1,3*9,5</t>
  </si>
  <si>
    <t>-716868495</t>
  </si>
  <si>
    <t>1340946150</t>
  </si>
  <si>
    <t>3,15*9,5</t>
  </si>
  <si>
    <t>1412609359</t>
  </si>
  <si>
    <t>-204044266</t>
  </si>
  <si>
    <t>-999101988</t>
  </si>
  <si>
    <t>-750783207</t>
  </si>
  <si>
    <t>1,5*(1,05+0,6+0,9+21,39+0,692+6,956+1,75+3)</t>
  </si>
  <si>
    <t>3,157*3</t>
  </si>
  <si>
    <t>1,7</t>
  </si>
  <si>
    <t>161101103</t>
  </si>
  <si>
    <t>Svislé přemístění výkopku bez naložení do dopravní nádoby avšak s vyprázdněním dopravní nádoby na hromadu nebo do dopravního prostředku z horniny tř. 1 až 4, při hloubce výkopu přes 4 do 6 m</t>
  </si>
  <si>
    <t>-1989218799</t>
  </si>
  <si>
    <t>(8,344-1,74)*(1,05+0,6+0,9+21,39+0,692+6,956+1,75+3)</t>
  </si>
  <si>
    <t>(10,129-3,15)*3</t>
  </si>
  <si>
    <t>1997616958</t>
  </si>
  <si>
    <t>"nakupovaný materiál"</t>
  </si>
  <si>
    <t>414,174</t>
  </si>
  <si>
    <t>-1920975885</t>
  </si>
  <si>
    <t>303,204+30,387+1,7"z výkopů"</t>
  </si>
  <si>
    <t>-988837564</t>
  </si>
  <si>
    <t>335,291"z výkopů"</t>
  </si>
  <si>
    <t>-996815594</t>
  </si>
  <si>
    <t>Uložení sypaniny poplatek za uložení sypaniny na skládce ( skládkovné )</t>
  </si>
  <si>
    <t>-281496342</t>
  </si>
  <si>
    <t>335,291*1800/1000</t>
  </si>
  <si>
    <t>1699699795</t>
  </si>
  <si>
    <t>"zpětné zásypy u opěry dovezenou zeminou"</t>
  </si>
  <si>
    <t>(10,53)*(1,05+0,6+0,9+21,39+0,692+6,956+1,75+3)</t>
  </si>
  <si>
    <t>(7,41+2,59)*3</t>
  </si>
  <si>
    <t>"obsyp drenážních šachet"</t>
  </si>
  <si>
    <t>1*1*1,7-(0,11*1,5)</t>
  </si>
  <si>
    <t>891695643</t>
  </si>
  <si>
    <t>583438720</t>
  </si>
  <si>
    <t>kamenivo přírodní drcené hutné pro stavební účely PDK (drobné, hrubé a štěrkodrť) kamenivo drcené hrubé d&gt;=2 a D&lt;=45 mm (ČSN EN 13043 ) d&gt;=2 a D&gt;=4 mm (ČSN EN 12620, ČSN EN 13139 ) d&gt;=1 a D&gt;=2 mm (ČSN EN 13242) frakce   8-16</t>
  </si>
  <si>
    <t>CS ÚRS 2013 01</t>
  </si>
  <si>
    <t>-2146469234</t>
  </si>
  <si>
    <t>(1*1*1,7-(0,11*1,5))*2000/1000</t>
  </si>
  <si>
    <t>1662081755</t>
  </si>
  <si>
    <t>"ve výkopové jámě</t>
  </si>
  <si>
    <t>3*(1,05+0,6+0,9+21,39+0,692+6,956+1,75+3)</t>
  </si>
  <si>
    <t>3*3</t>
  </si>
  <si>
    <t>212752213</t>
  </si>
  <si>
    <t>Trativody z drenážních trubek se zřízením štěrkopískového lože pod trubky a s jejich obsypem v průměrném celkovém množství do 0,15 m3/m v otevřeném výkopu z trubek plastových flexibilních D přes 100 do 160 mm</t>
  </si>
  <si>
    <t>2129769543</t>
  </si>
  <si>
    <t>3,7+23,78+10+4</t>
  </si>
  <si>
    <t>212752312</t>
  </si>
  <si>
    <t>Trativody z drenážních trubek se zřízením štěrkopískového lože pod trubky a s jejich obsypem v průměrném celkovém množství do 0,15 m3/m v otevřeném výkopu z trubek plastových tuhých SN 8 DN 150</t>
  </si>
  <si>
    <t>1517480045</t>
  </si>
  <si>
    <t>1,5</t>
  </si>
  <si>
    <t>213221111</t>
  </si>
  <si>
    <t>Ochranná vrstva na základové spáře z prostého betonu se zvýšenými nároky na prostředí tř. C 25/30 tl. do 150 mm</t>
  </si>
  <si>
    <t>-1806662710</t>
  </si>
  <si>
    <t xml:space="preserve">Poznámka k souboru cen:
1. Cena je určena pro všechny vrstvy z prostého betonu, sledující svým povrchem zhruba povrch základové spáry a chránící základovou spáru před vlivem povětrnosti. 2. V ceně nejsou započteny náklady na očištění nebo otrýskání základové spáry; tyto práce se oceňují cenami souboru cen 216 90-31 Otryskání ploch pískem a 216 90-4 Očištění ploch. 3. Objem konstrukčního betonu, který se ukládá na ochrannou vrstvu, se určuje od horního povrchu ochranné vrstvy. 4. Množství měrných jednotek se určuje v m3 jako součin rozvinuté plochy spáry a tloušťky ochranné vrstvy. </t>
  </si>
  <si>
    <t>3*0,1*(5,5+9,517+0,692+21,39+0,9+0,6+1,05+5,2)</t>
  </si>
  <si>
    <t>1442961100</t>
  </si>
  <si>
    <t>118,014"ve výkopové jámě</t>
  </si>
  <si>
    <t>274353151</t>
  </si>
  <si>
    <t>Bednění kotevních otvorů a prostupů v základových konstrukcích v pasech včetně polohového zajištění a odbednění, popř. ztraceného bednění z pletiva apod. průřezu přes 0,17 do 0,25 m2, hl. do 1,00 m</t>
  </si>
  <si>
    <t>-1549584663</t>
  </si>
  <si>
    <t>274353152</t>
  </si>
  <si>
    <t>Bednění kotevních otvorů a prostupů v základových konstrukcích v pasech včetně polohového zajištění a odbednění, popř. ztraceného bednění z pletiva apod. průřezu přes 0,17 do 0,25 m2, hl. přes 1,00 do 2,0 m</t>
  </si>
  <si>
    <t>-1141165881</t>
  </si>
  <si>
    <t>274353159</t>
  </si>
  <si>
    <t>Bednění kotevních otvorů a prostupů v základových konstrukcích v pasech včetně polohového zajištění a odbednění, popř. ztraceného bednění z pletiva apod. průřezu přes 0,17 do 0,25 m2, hl. Příplatek k ceně -3152 za každý další i započatý 0,5 m hl.</t>
  </si>
  <si>
    <t>705913424</t>
  </si>
  <si>
    <t>4*2</t>
  </si>
  <si>
    <t>327324128</t>
  </si>
  <si>
    <t>Opěrné zdi a valy z betonu železového odolný proti agresivnímu prostředí (XA) tř. C 30/37</t>
  </si>
  <si>
    <t>-918293369</t>
  </si>
  <si>
    <t xml:space="preserve">Poznámka k souboru cen:
1. Ceny jsou určeny pro jakoukoliv tloušťku zdí. </t>
  </si>
  <si>
    <t>1,8*0,3*(4+23,088+0,692+8,338+4,3+0,693)</t>
  </si>
  <si>
    <t>3,45*0,3*(4+23,088+0,692+8,338+4,3+0,693)</t>
  </si>
  <si>
    <t>0,22*0,3*(4+23,088+0,692+8,338+4,3+0,693)</t>
  </si>
  <si>
    <t>0,95*0,15*(4+23,088+0,692+8,338+4,3+0,693)</t>
  </si>
  <si>
    <t>327351211</t>
  </si>
  <si>
    <t>Bednění opěrných zdí a valů svislých i skloněných, výšky do 20 m zřízení</t>
  </si>
  <si>
    <t>1234719552</t>
  </si>
  <si>
    <t xml:space="preserve">Poznámka k souboru cen:
1. Bednění zdí a valů výšky přes 20 m se oceňuje podle ustanovení úvodního katalogu. 2. Ceny lze použít i pro bednění základů z betonu prostého nebo železového. </t>
  </si>
  <si>
    <t>4,92*2*(4+23,088+0,692+8,338+4,3+0,693)*1,1</t>
  </si>
  <si>
    <t>-1,17*2*(4+23,088+0,692+8,338+4,3+0,693)"odečet pro hladké bednění"</t>
  </si>
  <si>
    <t>-3,92*(4+23,088+0,692+8,338+4,3+0,693)*1,1"odečet pro hladké bednění"</t>
  </si>
  <si>
    <t>327351221</t>
  </si>
  <si>
    <t>Bednění opěrných zdí a valů svislých i skloněných, výšky do 20 m odstranění</t>
  </si>
  <si>
    <t>1350998533</t>
  </si>
  <si>
    <t>327361006</t>
  </si>
  <si>
    <t>Výztuž opěrných zdí a valů průměru do 12 mm, z oceli 10 505 (R) nebo BSt 500</t>
  </si>
  <si>
    <t>-384795786</t>
  </si>
  <si>
    <t xml:space="preserve">Poznámka k souboru cen:
1. Ceny lze použít i pro případné výztuže základů opěrných zdí a valů. </t>
  </si>
  <si>
    <t>(52,93+88,55+464,57+5409,48)*1,08*0,001</t>
  </si>
  <si>
    <t>327361016</t>
  </si>
  <si>
    <t>Výztuž opěrných zdí a valů průměru přes 12 mm, z oceli 10 505 (R) nebo BSt 500</t>
  </si>
  <si>
    <t>1854288361</t>
  </si>
  <si>
    <t>4314,56*1,08*0,001</t>
  </si>
  <si>
    <t>327591111</t>
  </si>
  <si>
    <t>Zřízení výplně a protimrazových klínů za opěrami z jílu včetně zhutnění</t>
  </si>
  <si>
    <t>-369200570</t>
  </si>
  <si>
    <t xml:space="preserve">Poznámka k souboru cen:
1. Cenu nelze použít pro výplně nebo klíny provedené z výkopku získaného na stavbě; tyto stavební práce se oceňují cenami katalogu 800-1 Zemní práce. 2. V ceně nejsou započteny náklady na dodání jílu; dodání se oceňuje ve specifikaci. Ztratné lze dohodnout ve výši 2 %. </t>
  </si>
  <si>
    <t>0,65*2,1*(4+23,088+0,692+8,338+4,3+0,693)</t>
  </si>
  <si>
    <t>34135118R</t>
  </si>
  <si>
    <t>Odstranění bednění jednostranného stěn nosných pro podhledový beton</t>
  </si>
  <si>
    <t>-356068722</t>
  </si>
  <si>
    <t>34135119R</t>
  </si>
  <si>
    <t>Zřízení bednění jednostranného stěn nosnýchpro pohledový beton</t>
  </si>
  <si>
    <t>-1175000250</t>
  </si>
  <si>
    <t>1,17*2*(4+23,088+0,692+8,338+4,3+0,693)</t>
  </si>
  <si>
    <t>3,92*(4+23,088+0,692+8,338+4,3+0,693)*1,1</t>
  </si>
  <si>
    <t>451541111</t>
  </si>
  <si>
    <t>Lože pod potrubí, stoky a drobné objekty v otevřeném výkopu ze štěrkodrtě 0-63 mm</t>
  </si>
  <si>
    <t>602095046</t>
  </si>
  <si>
    <t>1*0,1*1,5</t>
  </si>
  <si>
    <t>624631212</t>
  </si>
  <si>
    <t>Úprava vnějších spar obvodového pláště z prefabrikovaných dílců tmelení spáry včetně penetračního nátěru tmelem akrylátovým, šířky spáry přes 15 do 20 mm</t>
  </si>
  <si>
    <t>-1092722793</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</si>
  <si>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</si>
  <si>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"dotěsnění dilatační spáry"</t>
  </si>
  <si>
    <t>4,92*2</t>
  </si>
  <si>
    <t>1,15</t>
  </si>
  <si>
    <t>Trubní vedení</t>
  </si>
  <si>
    <t>87726522R</t>
  </si>
  <si>
    <t>Montáž tvarovek pro ohebné drenážní trubky</t>
  </si>
  <si>
    <t>-1492205256</t>
  </si>
  <si>
    <t>87726523R</t>
  </si>
  <si>
    <t>Montáž víčka tvarovka drenážní pro ohebné trubky DN 100</t>
  </si>
  <si>
    <t>-132267033</t>
  </si>
  <si>
    <t>286132810</t>
  </si>
  <si>
    <t>Trubky z polyetylénu drenážní systémy víceúčelové PE drenážní systém Korusil SN8 TP PE-HD plně vsakovací drenážní trubka příslušenství Strabusil záslepky DN 150</t>
  </si>
  <si>
    <t>-856313444</t>
  </si>
  <si>
    <t>286132760</t>
  </si>
  <si>
    <t>Trubky z polyetylénu drenážní systémy víceúčelové PE drenážní systém Korusil SN8 TP PE-HD plně vsakovací drenážní trubka příslušenství Strabusil kolena 90° DN 150</t>
  </si>
  <si>
    <t>575676667</t>
  </si>
  <si>
    <t>286132710</t>
  </si>
  <si>
    <t>koleno příslušenství Korusil 45° DN 150</t>
  </si>
  <si>
    <t>791269521</t>
  </si>
  <si>
    <t>286132910</t>
  </si>
  <si>
    <t>T-kus příslušenství Korusil DN 150</t>
  </si>
  <si>
    <t>325519833</t>
  </si>
  <si>
    <t>89401019R</t>
  </si>
  <si>
    <t>Šachta ŠD 01 a 03: šachtová dna s lapačem (horní přítok) DN 300 (profil 376 mm)-4 ks, u 2 ks odstranit dno, šachtové prodloužení 500mm-2 ks, 1000 mm-2 ks, sada spojek-4 ks, roznášecí prstenec betonový k poklopům DN 300 mm-2, poklop betonový DN 300 mm-2 ks</t>
  </si>
  <si>
    <t>1216433643</t>
  </si>
  <si>
    <t>89481299R</t>
  </si>
  <si>
    <t>Příplatek k rourám revizní a čistící šachty z PP DN 376 za uříznutí šachtové roury</t>
  </si>
  <si>
    <t>1174181926</t>
  </si>
  <si>
    <t>936173111</t>
  </si>
  <si>
    <t>Osazení doplňkových ocelových konstrukcí na konstrukcích zdí a valů o hmotnosti jednotlivě do 20 kg</t>
  </si>
  <si>
    <t>908046898</t>
  </si>
  <si>
    <t xml:space="preserve">Poznámka k souboru cen:
1. Ceny lze použít i pro osazení konzol pro uchycení potrubí, ocelových lávek, osvětlovacích těles a pod. 2. V cenách nejsou započteny náklady na nutné podpěrné konstrukce. Tyto konstrukce se oceňují cenami katalogu 800-3 Lešení. 3. V cenách nejsou započteny náklady na ocelové konstrukce. Jejich dodání se oceňuje ve specifikaci. Ztratné lze dohodnout ve výši 1 %. </t>
  </si>
  <si>
    <t>2+2+2+1+2+3+22+43+43+86</t>
  </si>
  <si>
    <t>936173112</t>
  </si>
  <si>
    <t>Osazení doplňkových ocelových konstrukcí na konstrukcích zdí a valů o hmotnosti jednotlivě přes 20 do 50 kg</t>
  </si>
  <si>
    <t>1546141268</t>
  </si>
  <si>
    <t>1+1+1</t>
  </si>
  <si>
    <t>D10019R</t>
  </si>
  <si>
    <t>Ocelové zábradlí z trubek-madlo a sloupky TR 44.5x2.6 mm kotvené do žb. zdi přes kotevní desku závitovou tyčí lepenou kotvou, povrch zábradlí žárové zinkování+2x nátěr-viz PD -kompletní dodávka</t>
  </si>
  <si>
    <t>-1872318905</t>
  </si>
  <si>
    <t>-2083022694</t>
  </si>
  <si>
    <t>4,92*2*0,3</t>
  </si>
  <si>
    <t>0,3*1,15</t>
  </si>
  <si>
    <t>953943121</t>
  </si>
  <si>
    <t>Osazování drobných kovových předmětů výrobků ostatních jinde neuvedených do betonu se zajištěním polohy k bednění či k výztuži před zabetonováním hmotnosti do 1 kg/kus</t>
  </si>
  <si>
    <t>-939529018</t>
  </si>
  <si>
    <t>11"osazení plast trubky do betonu opěrné stěny"</t>
  </si>
  <si>
    <t>286110050</t>
  </si>
  <si>
    <t>Trubky z polyvinylchloridu trouby a tvarovky pro rozvod teplé a studené vody GIRPI SYSTÉM´O,  PVC-C, lepené spoje trubky pevné DN 32  40x4,5 mm, l = 3 m, PN/SDR 25/9</t>
  </si>
  <si>
    <t>-1243982038</t>
  </si>
  <si>
    <t>Poznámka k položce:
Glynwed, katalogové číslo :TUBHT403</t>
  </si>
  <si>
    <t>11*0,3*1,1</t>
  </si>
  <si>
    <t>953961211</t>
  </si>
  <si>
    <t>Kotvy chemické s vyvrtáním otvoru do betonu, železobetonu nebo tvrdého kamene chemická patrona, velikost M 8, hloubka 80 mm</t>
  </si>
  <si>
    <t>1850502210</t>
  </si>
  <si>
    <t>95396519R</t>
  </si>
  <si>
    <t>Kotvy chemické s vyvrtáním otvoru kotevní šrouby pro chemické kotvy, velikost M 8, délka 200 mm</t>
  </si>
  <si>
    <t>780284461</t>
  </si>
  <si>
    <t>998153131</t>
  </si>
  <si>
    <t>Přesun hmot pro zdi a valy samostatné se svislou nosnou konstrukcí zděnou nebo monolitickou betonovou tyčovou nebo plošnou vodorovná dopravní vzdálenost do 50 m, pro zdi výšky do 12 m</t>
  </si>
  <si>
    <t>-73904150</t>
  </si>
  <si>
    <t>711122131</t>
  </si>
  <si>
    <t>Provedení izolace proti zemní vlhkosti natěradly a tmely za horka na ploše svislé S nátěrem asfaltovým</t>
  </si>
  <si>
    <t>-78811832</t>
  </si>
  <si>
    <t>4,05*(4+23,088+0,692+8,338+4,3+0,693)</t>
  </si>
  <si>
    <t>1,5*(4+23,088+0,692+8,338+4,3+0,693)*1,1</t>
  </si>
  <si>
    <t>1,5*(4+23,088+0,692+8,338+4,3+0,693)</t>
  </si>
  <si>
    <t>Výrobky asfaltové izolační a zálivkové hmoty asfalty oxidované stavebně-izolační izolace pozemních, průmyslových a inženýrských staveb AOSI 85/25 B2 bal. 190 kg</t>
  </si>
  <si>
    <t>1407533603</t>
  </si>
  <si>
    <t>296*0,0017 "Přepočtené koeficientem množství</t>
  </si>
  <si>
    <t>711132101</t>
  </si>
  <si>
    <t>Provedení izolace proti zemní vlhkosti pásy na sucho AIP nebo tkaniny na ploše svislé S</t>
  </si>
  <si>
    <t>-1993840310</t>
  </si>
  <si>
    <t xml:space="preserve">Poznámka k souboru cen:
1. Izolace plochy jednotlivě do 10 m2 se oceňují skladebně cenou příslušné izolace a cenou 711 19-9096 Příplatek za plochu do 10 m2 a to jen při položení pásů za použití natěradel za horka. </t>
  </si>
  <si>
    <t>3,27*(4+23,088+0,692+8,338+4,3+0,693)*2</t>
  </si>
  <si>
    <t>693112700</t>
  </si>
  <si>
    <t>Geotextilie geotextilie netkané PK - NONTEX PET (polyester) separační a ochranná funkce šíře role 2,0 - 6,0 m , délka role 50 bm PK-NONTEX  PET 400</t>
  </si>
  <si>
    <t>-1837552110</t>
  </si>
  <si>
    <t>268,866*1,2 "Přepočtené koeficientem množství</t>
  </si>
  <si>
    <t>711142559</t>
  </si>
  <si>
    <t>Provedení izolace proti zemní vlhkosti pásy přitavením NAIP na ploše svislé S</t>
  </si>
  <si>
    <t>-552529478</t>
  </si>
  <si>
    <t>628522580</t>
  </si>
  <si>
    <t>Pásy s modifikovaným asfaltem vložka polyesterové rouno asfaltované hydroizolační pásy modifikované SBS (styren - butadien - styren) posyp hrubozrný břidličný, spodní strana mikrotenová folie Elastodek 50 special dekor</t>
  </si>
  <si>
    <t>-806360620</t>
  </si>
  <si>
    <t>296*1,2 "Přepočtené koeficientem množství</t>
  </si>
  <si>
    <t>-1769255636</t>
  </si>
  <si>
    <t>01/F - S0 01 F-Odvodnění-UZNATELNÉ VÝDAJE</t>
  </si>
  <si>
    <t xml:space="preserve">    998 -  Přesun hmot</t>
  </si>
  <si>
    <t>PSV -  Práce a dodávky PSV</t>
  </si>
  <si>
    <t>VRN - Vedlejší rozpočtové náklady</t>
  </si>
  <si>
    <t xml:space="preserve">    VRN1 -  Průzkumné, geodetické a projektové práce</t>
  </si>
  <si>
    <t xml:space="preserve">    VRN3 -  Zařízení staveniště</t>
  </si>
  <si>
    <t xml:space="preserve">    VRN6 -  Územní vlivy</t>
  </si>
  <si>
    <t>1676628071</t>
  </si>
  <si>
    <t>224071103</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</si>
  <si>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</si>
  <si>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</si>
  <si>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2099041356</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</si>
  <si>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</si>
  <si>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121101102</t>
  </si>
  <si>
    <t>Sejmutí ornice nebo lesní půdy s vodorovným přemístěním na hromady v místě upotřebení nebo na dočasné či trvalé skládky se složením, na vzdálenost přes 50 do 100 m</t>
  </si>
  <si>
    <t>2130675652</t>
  </si>
  <si>
    <t>tl. 10 cm</t>
  </si>
  <si>
    <t>(7,5*2*0,10)+(3,8*2,0*0,10)</t>
  </si>
  <si>
    <t>(5,0*2,0*0,10)+(1,61*2,0*0,10)</t>
  </si>
  <si>
    <t>(7,50*2,0*0,10)+(13,30*2,0*0,10)</t>
  </si>
  <si>
    <t>(1,41*2*0,10)+(7,60*2,0*0,10)</t>
  </si>
  <si>
    <t>132201203</t>
  </si>
  <si>
    <t>Hloubení rýh š do 2000 mm v hornině tř. 3 objemu do 5000 m3</t>
  </si>
  <si>
    <t>79997782</t>
  </si>
  <si>
    <t>Š7-Š9- ak.n. DN 250</t>
  </si>
  <si>
    <t>10,22*2,83*1,10</t>
  </si>
  <si>
    <t>ak.n-  Š10,11, D1 DN 250</t>
  </si>
  <si>
    <t>(2,65+2,27+2,30+3,13)/4 = 2,58 m -prům.hl</t>
  </si>
  <si>
    <t>8,50*2,58*1,10</t>
  </si>
  <si>
    <t>Š10,11,D1 DN 150</t>
  </si>
  <si>
    <t>(3,13+3,05+2,95+2,86+1,38+1,26)/6=2,438m-prům.hl</t>
  </si>
  <si>
    <t>38,60*2,438*1,00</t>
  </si>
  <si>
    <t>D2,  DN 150</t>
  </si>
  <si>
    <t>(2,86+2,36+1,25)/3= 2,157 m - prům.hl.</t>
  </si>
  <si>
    <t>1,61*2,156*1,0</t>
  </si>
  <si>
    <t>D3, DN 150</t>
  </si>
  <si>
    <t>(2,95+2,81+1,55+1,15)/4= 2,115m-prům.hl.</t>
  </si>
  <si>
    <t>5,94*2,115*1,0</t>
  </si>
  <si>
    <t>Š7,Š8 DN150</t>
  </si>
  <si>
    <t>(2,78+2,12+2,03+1,98+2,92)/5 = 2,366m- prům.hl.</t>
  </si>
  <si>
    <t>26,63*2,366*1,00</t>
  </si>
  <si>
    <t>ŠD 4, DN 150</t>
  </si>
  <si>
    <t>1,41*2,03*1,0</t>
  </si>
  <si>
    <t>žlábek DN 125</t>
  </si>
  <si>
    <t>(2,12+1,58+1,28+1,55+1,25)/5= 1,556-prům.hl.</t>
  </si>
  <si>
    <t>22,25*1,556*1,0</t>
  </si>
  <si>
    <t>rozš.na šachty Š9,Š 10</t>
  </si>
  <si>
    <t>0,45*2,0*5,96*2</t>
  </si>
  <si>
    <t xml:space="preserve">Š11-Š8  </t>
  </si>
  <si>
    <t>0,50*2,0*5,97*2</t>
  </si>
  <si>
    <t>132201209</t>
  </si>
  <si>
    <t>Příplatek za lepivost k hloubení rýh š do 2000 mm v hornině tř. 3</t>
  </si>
  <si>
    <t>-272420383</t>
  </si>
  <si>
    <t>10% z 289,237m3</t>
  </si>
  <si>
    <t>289,237*0,10</t>
  </si>
  <si>
    <t>-1920298375</t>
  </si>
  <si>
    <t>10,22*2,83*2</t>
  </si>
  <si>
    <t>8,50*2,58*2</t>
  </si>
  <si>
    <t>38,60*2,438*2</t>
  </si>
  <si>
    <t>1,61*1,078*2,0</t>
  </si>
  <si>
    <t>5,94*1,692*2,0</t>
  </si>
  <si>
    <t>26,64*2,366*2,0</t>
  </si>
  <si>
    <t>1,41*2,03*2,0</t>
  </si>
  <si>
    <t>22,25*1,556*2,0</t>
  </si>
  <si>
    <t>šachty</t>
  </si>
  <si>
    <t>(2,45*2,83*2)+(2,45*3,13*2)</t>
  </si>
  <si>
    <t>(2,50*3,05*2)+(2,50*2,92*2)</t>
  </si>
  <si>
    <t>1747254276</t>
  </si>
  <si>
    <t>-951852319</t>
  </si>
  <si>
    <t>55% z 289,237 m3</t>
  </si>
  <si>
    <t>289,237*0,55</t>
  </si>
  <si>
    <t>1162213629</t>
  </si>
  <si>
    <t>viz pol.  odpočty zásyp 208,041 m3 celý dovést</t>
  </si>
  <si>
    <t>208,041</t>
  </si>
  <si>
    <t>-667231292</t>
  </si>
  <si>
    <t xml:space="preserve">Vytlačená kubatura - odpočty </t>
  </si>
  <si>
    <t>pískové lože</t>
  </si>
  <si>
    <t>10,22*1,10*0,10</t>
  </si>
  <si>
    <t>8,50*1,10*0,10</t>
  </si>
  <si>
    <t>38,60*1,00*0,10</t>
  </si>
  <si>
    <t>1,61*1,0*0,10</t>
  </si>
  <si>
    <t>5,94*1,0*0,10</t>
  </si>
  <si>
    <t>26,64*1,00*0,10</t>
  </si>
  <si>
    <t>1,41*1,0*0,10</t>
  </si>
  <si>
    <t>22,25*1,0*0,10</t>
  </si>
  <si>
    <t>potrubí DN 250</t>
  </si>
  <si>
    <t>(3,14*0,125*0,125)*10,22</t>
  </si>
  <si>
    <t>(3,14*0,125*0,125)*8,50</t>
  </si>
  <si>
    <t>DN 150</t>
  </si>
  <si>
    <t>(3,14*0,075*0,075)*74,20</t>
  </si>
  <si>
    <t>DN 125</t>
  </si>
  <si>
    <t>(3,14*0,0625*0,0625)*22,25</t>
  </si>
  <si>
    <t>(3,14*0,075*0,075)*4,50</t>
  </si>
  <si>
    <t xml:space="preserve">obsyp </t>
  </si>
  <si>
    <t>DN 250</t>
  </si>
  <si>
    <t>(10,22*1,10*0,55)+(8,50*1,10*0,55)-0,918</t>
  </si>
  <si>
    <t>(74,20*1,00*0,45)-1,311</t>
  </si>
  <si>
    <t>(22,25*1,0*0,425)-0,273</t>
  </si>
  <si>
    <t>šachty prům1,0 m ,Š9,10,11,8</t>
  </si>
  <si>
    <t>(3,14*0,62*0,62)*(2,83+3,13+3,05+2,92)</t>
  </si>
  <si>
    <t>podkl.beton pod šachty</t>
  </si>
  <si>
    <t>(1,45*1,45*0,10)*4</t>
  </si>
  <si>
    <t>Výkop celkem 289,237-81,196 = zásyp 208,041 m3  celý dovést</t>
  </si>
  <si>
    <t>289,237</t>
  </si>
  <si>
    <t>-366977760</t>
  </si>
  <si>
    <t>naložení zásypu dle pol. odpočty</t>
  </si>
  <si>
    <t>1528582731</t>
  </si>
  <si>
    <t>celý výkop</t>
  </si>
  <si>
    <t>1907376780</t>
  </si>
  <si>
    <t>289,237*1,7</t>
  </si>
  <si>
    <t>408988589</t>
  </si>
  <si>
    <t>289,237-81,196</t>
  </si>
  <si>
    <t>1741011032</t>
  </si>
  <si>
    <t>Nenamrzavá zemina objemová hmotnost 1600 kg/m3(vhodnost zeminy do zásypu posoudí geolog)</t>
  </si>
  <si>
    <t>-153511533</t>
  </si>
  <si>
    <t>175151101</t>
  </si>
  <si>
    <t>Obsypání potrubí strojně sypaninou z vhodných hornin tř. 1 až 4 nebo materiálem připraveným podél výkopu ve vzdálenosti do 3 m od jeho kraje, pro jakoukoliv hloubku výkopu a míru zhutnění bez prohození sypaniny</t>
  </si>
  <si>
    <t>1097189376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</si>
  <si>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</si>
  <si>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583373310</t>
  </si>
  <si>
    <t xml:space="preserve">Kamenivo přírodní těžené pro stavební účely  PTK  (drobné, hrubé, štěrkopísky) štěrkopísky frakce   0-22 </t>
  </si>
  <si>
    <t>731634203</t>
  </si>
  <si>
    <t>181301101</t>
  </si>
  <si>
    <t>Rozprostření a urovnání ornice v rovině nebo ve svahu sklonu do 1:5 při souvislé ploše do 500 m2, tl. vrstvy do 100 mm</t>
  </si>
  <si>
    <t>994067951</t>
  </si>
  <si>
    <t>(7,5+3,8+5,0+1,61+7,5+13,3+1,41+7,60)*2</t>
  </si>
  <si>
    <t>181301108</t>
  </si>
  <si>
    <t>Výsev trávníku na ornici</t>
  </si>
  <si>
    <t>-771265568</t>
  </si>
  <si>
    <t>181301109</t>
  </si>
  <si>
    <t>Travní semeno (potřeby 0,025 kg/m2)</t>
  </si>
  <si>
    <t>-1169417248</t>
  </si>
  <si>
    <t>95,44*0,025</t>
  </si>
  <si>
    <t>1278604694</t>
  </si>
  <si>
    <t>dle pol. odpočty</t>
  </si>
  <si>
    <t>11,704</t>
  </si>
  <si>
    <t>452311131</t>
  </si>
  <si>
    <t>Podkladní desky z betonu prostého tř. C 12/15 otevřený výkop</t>
  </si>
  <si>
    <t>1849563523</t>
  </si>
  <si>
    <t>1,45*1,45*0,10*4</t>
  </si>
  <si>
    <t>1351512538</t>
  </si>
  <si>
    <t>1,45*0,10*4*4</t>
  </si>
  <si>
    <t>871275221</t>
  </si>
  <si>
    <t>Kanalizační potrubí z tvrdého PVC-systém KG tuhost třídy SN8 DN125</t>
  </si>
  <si>
    <t>-1805406004</t>
  </si>
  <si>
    <t>22,25+1,20=23,45</t>
  </si>
  <si>
    <t>ztratné3%</t>
  </si>
  <si>
    <t>23,45*1,03</t>
  </si>
  <si>
    <t>286117620</t>
  </si>
  <si>
    <t>náhradní těsnící kroužek pro plastové potrubí KG DN 125</t>
  </si>
  <si>
    <t>-655404608</t>
  </si>
  <si>
    <t>871315221</t>
  </si>
  <si>
    <t>Kanalizační potrubí z tvrdého PVC-systém KG tuhost třídy SN8 DN150</t>
  </si>
  <si>
    <t>-1044785316</t>
  </si>
  <si>
    <t>1,41+26,64+5,94+1,10+1,61+2,0+38,60+1,0= 78,30</t>
  </si>
  <si>
    <t>ztratné 3%</t>
  </si>
  <si>
    <t>78,30*1,03</t>
  </si>
  <si>
    <t>286117640</t>
  </si>
  <si>
    <t>náhradní těsnící kroužek pro plastové potrubí KG DN 160</t>
  </si>
  <si>
    <t>2004850809</t>
  </si>
  <si>
    <t>871365221</t>
  </si>
  <si>
    <t>Kanalizační potrubí z tvrdého PVC-systém KG tuhost třídy SN8 DN250</t>
  </si>
  <si>
    <t>-1758252510</t>
  </si>
  <si>
    <t>8,50+10,22=18,720</t>
  </si>
  <si>
    <t>18,72*1,03</t>
  </si>
  <si>
    <t>286117680</t>
  </si>
  <si>
    <t>náhradní těsnící kroužek pro plastové potrubí KG DN 250</t>
  </si>
  <si>
    <t>-1200591111</t>
  </si>
  <si>
    <t>877265271R</t>
  </si>
  <si>
    <t>Montáž lapače střešních splavenin z tvrdého PVC-systém KG DN 125</t>
  </si>
  <si>
    <t>-746888390</t>
  </si>
  <si>
    <t>286612181R</t>
  </si>
  <si>
    <t>Lapač střešních splavenin  DN 125</t>
  </si>
  <si>
    <t>522696559</t>
  </si>
  <si>
    <t>877315211</t>
  </si>
  <si>
    <t>Montáž tvarovek na kanalizačním potrubí z trub z plastu z tvrdého PVC systém KG nebo z polypropylenu systém KG 2000 v otevřeném výkopu jednoosých DN 150</t>
  </si>
  <si>
    <t>1813202421</t>
  </si>
  <si>
    <t xml:space="preserve">Poznámka k souboru cen:
1. V cenách nejsou započteny náklady na dodání tvarovek. Tvarovky se oceňují ve ve specifikaci. </t>
  </si>
  <si>
    <t>286113590</t>
  </si>
  <si>
    <t>koleno kanalizace plastové KG 150x15°</t>
  </si>
  <si>
    <t>-1275060954</t>
  </si>
  <si>
    <t>286113560</t>
  </si>
  <si>
    <t>koleno kanalizace plastové KG 125x45°</t>
  </si>
  <si>
    <t>528093640</t>
  </si>
  <si>
    <t>286113610</t>
  </si>
  <si>
    <t>koleno kanalizace plastové KG 150x45°</t>
  </si>
  <si>
    <t>-725569699</t>
  </si>
  <si>
    <t>877315221</t>
  </si>
  <si>
    <t>Montáž tvarovek na kanalizačním potrubí z trub z plastu z tvrdého PVC systém KG nebo z polypropylenu systém KG 2000 v otevřeném výkopu dvouosých DN 150</t>
  </si>
  <si>
    <t>-1184193328</t>
  </si>
  <si>
    <t>286113920</t>
  </si>
  <si>
    <t>odbočka kanalizační plastová s hrdlem KG-150/150/45°</t>
  </si>
  <si>
    <t>-306432019</t>
  </si>
  <si>
    <t>286113910</t>
  </si>
  <si>
    <t>odbočka kanalizační plastová s hrdlem KG-150/125/45°</t>
  </si>
  <si>
    <t>-1001451896</t>
  </si>
  <si>
    <t>892312121</t>
  </si>
  <si>
    <t>Tlakové zkoušky vzduchem těsnícími vaky ucpávkovými DN 150</t>
  </si>
  <si>
    <t>úsek</t>
  </si>
  <si>
    <t>873350447</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</si>
  <si>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</si>
  <si>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892362121</t>
  </si>
  <si>
    <t>Tlakové zkoušky vzduchem těsnícími vaky ucpávkovými DN 250</t>
  </si>
  <si>
    <t>739964713</t>
  </si>
  <si>
    <t>894411131</t>
  </si>
  <si>
    <t>Zřízení šachet kanalizačních z betonových dílců výšky vstupu do 1,50 m s obložením dna betonem tř. C 25/30, na potrubí DN přes 300 do 400</t>
  </si>
  <si>
    <t>-53017953</t>
  </si>
  <si>
    <t>592243050</t>
  </si>
  <si>
    <t>skruž betonová šachetní  100/25 D100x25x12 cm</t>
  </si>
  <si>
    <t>1302498703</t>
  </si>
  <si>
    <t>592243060</t>
  </si>
  <si>
    <t>skruž betonová šachetní  100/50 D100x50x12 cm</t>
  </si>
  <si>
    <t>-2014413304</t>
  </si>
  <si>
    <t>592243070</t>
  </si>
  <si>
    <t>skruž betonová šachetní  100/100 D100x100x12 cm</t>
  </si>
  <si>
    <t>-1983263751</t>
  </si>
  <si>
    <t>592243120</t>
  </si>
  <si>
    <t>konus šachetní betonový  100x62,5x58 cm</t>
  </si>
  <si>
    <t>91954794</t>
  </si>
  <si>
    <t>592243200</t>
  </si>
  <si>
    <t>prstenec šachetní betonový vyrovnávací 63/6  62,5 x 12 x 6 cm</t>
  </si>
  <si>
    <t>1879700214</t>
  </si>
  <si>
    <t>592243230</t>
  </si>
  <si>
    <t>prstenec šachetní betonový vyrovnávací  63/10 62,5 x 12 x 10 cm</t>
  </si>
  <si>
    <t>633129816</t>
  </si>
  <si>
    <t>592241740R</t>
  </si>
  <si>
    <t>Vyrovnávací prstenec  625/40/120</t>
  </si>
  <si>
    <t>-1734965893</t>
  </si>
  <si>
    <t>592243370</t>
  </si>
  <si>
    <t>Prefabrikáty pro vstupní šachty a drenážní šachtice (betonové a železobetonové) šachty pro odpadní kanály a potrubí uložená v zemi dno šachty kanalizační přímé V - průměr odtoku TBZ-Q.1  100/60 V max.40    100 / 60 x 40</t>
  </si>
  <si>
    <t>-1678744869</t>
  </si>
  <si>
    <t>592243380</t>
  </si>
  <si>
    <t>Prefabrikáty pro vstupní šachty a drenážní šachtice (betonové a železobetonové) šachty pro odpadní kanály a potrubí uložená v zemi dno šachty kanalizační přímé V - průměr odtoku TBZ-Q.1  100/80 V max.50    100 / 80 x 50</t>
  </si>
  <si>
    <t>-1888182828</t>
  </si>
  <si>
    <t>592243480</t>
  </si>
  <si>
    <t>Prefabrikáty pro vstupní šachty a drenážní šachtice (betonové a železobetonové) šachty pro odpadní kanály a potrubí uložená v zemi těsnění elastomerové pro spojení šachetních dílů EMT DN 1000</t>
  </si>
  <si>
    <t>597451361</t>
  </si>
  <si>
    <t>2027404951</t>
  </si>
  <si>
    <t>-979927585</t>
  </si>
  <si>
    <t>592246605</t>
  </si>
  <si>
    <t>Poklop šachtovýA 15  beton. bez odvětr. prům600(Š8 ,Š10)</t>
  </si>
  <si>
    <t>-149610870</t>
  </si>
  <si>
    <t>899722111</t>
  </si>
  <si>
    <t>Krytí potrubí z plastů výstražnou fólií z PVC 20 cm</t>
  </si>
  <si>
    <t>-636975739</t>
  </si>
  <si>
    <t>1,41+26,64+5,94+1,61+38,60+22,25+8,50</t>
  </si>
  <si>
    <t xml:space="preserve"> Přesun hmot</t>
  </si>
  <si>
    <t>-367671854</t>
  </si>
  <si>
    <t xml:space="preserve"> Práce a dodávky PSV</t>
  </si>
  <si>
    <t>713361111R</t>
  </si>
  <si>
    <t>Montáž izolace tepelné potrubí</t>
  </si>
  <si>
    <t>-873422000</t>
  </si>
  <si>
    <t>283759260R</t>
  </si>
  <si>
    <t>deska z  polystyrenu  1000 x 500 x 100 mm vodě odpudivá</t>
  </si>
  <si>
    <t>-768571652</t>
  </si>
  <si>
    <t>998713101</t>
  </si>
  <si>
    <t>Přesun hmot pro izolace tepelné stanovený z hmotnosti přesunovaného materiálu vodorovná dopravní vzdálenost do 50 m v objektech výšky do 6 m</t>
  </si>
  <si>
    <t>2026465307</t>
  </si>
  <si>
    <t>VRN</t>
  </si>
  <si>
    <t>Vedlejší rozpočtové náklady</t>
  </si>
  <si>
    <t>VRN1</t>
  </si>
  <si>
    <t xml:space="preserve"> Průzkumné, geodetické a projektové práce</t>
  </si>
  <si>
    <t>012303000</t>
  </si>
  <si>
    <t>Průzkumné, geodetické a projektové práce geodetické práce po výstavbě</t>
  </si>
  <si>
    <t>…</t>
  </si>
  <si>
    <t>1024</t>
  </si>
  <si>
    <t>1832240338</t>
  </si>
  <si>
    <t>013254000</t>
  </si>
  <si>
    <t>Průzkumné, geodetické a projektové práce projektové práce dokumentace stavby (výkresová a textová) skutečného provedení stavby</t>
  </si>
  <si>
    <t>-923403304</t>
  </si>
  <si>
    <t>VRN3</t>
  </si>
  <si>
    <t xml:space="preserve"> Zařízení staveniště</t>
  </si>
  <si>
    <t>034403000</t>
  </si>
  <si>
    <t>Zařízení staveniště zabezpečení staveniště dopravní značení na staveništi</t>
  </si>
  <si>
    <t>659332190</t>
  </si>
  <si>
    <t>VRN6</t>
  </si>
  <si>
    <t xml:space="preserve"> Územní vlivy</t>
  </si>
  <si>
    <t>065002000</t>
  </si>
  <si>
    <t>Hlavní tituly průvodních činností a nákladů územní vlivy mimostaveništní doprava materiálů a výrobků</t>
  </si>
  <si>
    <t>-2072772732</t>
  </si>
  <si>
    <t>01/G - S0 01-G-Zásobování vodou-UZNATELNÉ VÝDAJE</t>
  </si>
  <si>
    <t xml:space="preserve">    3 -  Svislé a kompletní konstrukce</t>
  </si>
  <si>
    <t>-1907960302</t>
  </si>
  <si>
    <t>-2117112431</t>
  </si>
  <si>
    <t>824761521</t>
  </si>
  <si>
    <t>"vodovod potrubí dl.2,00</t>
  </si>
  <si>
    <t>2*1,60*0,8</t>
  </si>
  <si>
    <t>"výkop pro nádrž</t>
  </si>
  <si>
    <t>8*6,5*4,74</t>
  </si>
  <si>
    <t>151101103</t>
  </si>
  <si>
    <t>Zřízení pažení a rozepření stěn rýh pro podzemní vedení pro všechny šířky rýhy příložné pro jakoukoliv mezerovitost, hloubky do 8 m</t>
  </si>
  <si>
    <t>-1318043614</t>
  </si>
  <si>
    <t>151101113</t>
  </si>
  <si>
    <t>Odstranění pažení a rozepření stěn rýh pro podzemní vedení s uložením materiálu na vzdálenost do 3 m od kraje výkopu příložné, hloubky přes 4 do 8 m</t>
  </si>
  <si>
    <t>850011681</t>
  </si>
  <si>
    <t>1970892104</t>
  </si>
  <si>
    <t>170,997</t>
  </si>
  <si>
    <t>925823995</t>
  </si>
  <si>
    <t>"Vytlačená zemina - odpočty:</t>
  </si>
  <si>
    <t>"podkladní beton</t>
  </si>
  <si>
    <t>"6,70*5,10*0,10   = 3,417 m3</t>
  </si>
  <si>
    <t>"podkladní deska</t>
  </si>
  <si>
    <t>"6,70*5,10*0,25 = 8,543m3</t>
  </si>
  <si>
    <t>"nádrž 40m3</t>
  </si>
  <si>
    <t>"5,65*4,15*2,70 =63,308 m3</t>
  </si>
  <si>
    <t>"komínce</t>
  </si>
  <si>
    <t>"(3,14*0,5*0,5*1,36)*2 = 2,135 m3</t>
  </si>
  <si>
    <t>"pískové lože vodovod.potrubí</t>
  </si>
  <si>
    <t>"2,0*0,80*0,10 = 0,160m3</t>
  </si>
  <si>
    <t>"písk.obsyp</t>
  </si>
  <si>
    <t>"2*0,80*0,30 = 0,48 m</t>
  </si>
  <si>
    <t>"Odpočty celkem  = 78,043 m3</t>
  </si>
  <si>
    <t>"Výkop celkem  249,04 m3 bude odvezen</t>
  </si>
  <si>
    <t xml:space="preserve">"                     -   78,043 m3 vytlačená zemina </t>
  </si>
  <si>
    <t>"zásyp dovezenou zeminou = 170,997 m3</t>
  </si>
  <si>
    <t>249,04</t>
  </si>
  <si>
    <t>1589967926</t>
  </si>
  <si>
    <t>-139532965</t>
  </si>
  <si>
    <t>1232403460</t>
  </si>
  <si>
    <t>249,04*1,7</t>
  </si>
  <si>
    <t>1573241639</t>
  </si>
  <si>
    <t>249,04-78,043</t>
  </si>
  <si>
    <t>-1235923209</t>
  </si>
  <si>
    <t>-512199384</t>
  </si>
  <si>
    <t>2*0,80*0,30</t>
  </si>
  <si>
    <t>-2012588653</t>
  </si>
  <si>
    <t xml:space="preserve"> Svislé a kompletní konstrukce</t>
  </si>
  <si>
    <t>3864112151</t>
  </si>
  <si>
    <t>Betonová nádrž na dešťovou vodu 40m3</t>
  </si>
  <si>
    <t>-365553039</t>
  </si>
  <si>
    <t>592478045</t>
  </si>
  <si>
    <t>2*0,80*0,10</t>
  </si>
  <si>
    <t>452311141</t>
  </si>
  <si>
    <t>Podkladní a zajišťovací konstrukce z betonu prostého v otevřeném výkopu desky pod potrubí, stoky a drobné objekty z betonu tř. C 16/20</t>
  </si>
  <si>
    <t>-111906346</t>
  </si>
  <si>
    <t>6,70*5,10*0,10</t>
  </si>
  <si>
    <t>452321171</t>
  </si>
  <si>
    <t>Podkladní a zajišťovací konstrukce z betonu železového v otevřeném výkopu desky pod potrubí, stoky a drobné objekty z betonu tř. C 30/37</t>
  </si>
  <si>
    <t>1545022427</t>
  </si>
  <si>
    <t>6,70*5,10*0,25</t>
  </si>
  <si>
    <t>-1915897912</t>
  </si>
  <si>
    <t>6,70*0,10*2</t>
  </si>
  <si>
    <t>5,10*0,10*2</t>
  </si>
  <si>
    <t>6,70*0,25*2</t>
  </si>
  <si>
    <t>5,10*0,25*2</t>
  </si>
  <si>
    <t>4523681131</t>
  </si>
  <si>
    <t>Výztuž z bet.oceli 8/100x8/100 , ocel B 500A, hmotnost 7,99 kg/m2+ 25%</t>
  </si>
  <si>
    <t>1440285167</t>
  </si>
  <si>
    <t>"6,70*5,10 *2= 68,34 m2</t>
  </si>
  <si>
    <t>68,34*0,0079</t>
  </si>
  <si>
    <t>0,135</t>
  </si>
  <si>
    <t>4523681132</t>
  </si>
  <si>
    <t>Skoba 10/150 mm(ocel B 500A) dl.1,,20m hmotnost 0,617kg/m2+3%</t>
  </si>
  <si>
    <t>-270614028</t>
  </si>
  <si>
    <t>871211141</t>
  </si>
  <si>
    <t>Montáž vodovodního potrubí z plastů v otevřeném výkopu z polyetylenu PE 100 svařovaných na tupo SDR 11/PN16 D 63 x 5,8 mm</t>
  </si>
  <si>
    <t>1826973789</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</si>
  <si>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</si>
  <si>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286131130</t>
  </si>
  <si>
    <t>Trubky z polyetylénu vodovodní potrubí PE PE100  SDR 11 PN16 tyče 6 m,  12 m, návin 100 m 63 x 5,8 mm, tyče + návin</t>
  </si>
  <si>
    <t>-1037932074</t>
  </si>
  <si>
    <t>871265221</t>
  </si>
  <si>
    <t>Kanalizační potrubí z tvrdého PVC systém KG v otevřeném výkopu ve sklonu do 20 %, tuhost třídy SN 8 DN 100</t>
  </si>
  <si>
    <t>183721137</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</si>
  <si>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</si>
  <si>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1*1,015</t>
  </si>
  <si>
    <t>Kanalizační potrubí z tvrdého PVC systém KG v otevřeném výkopu ve sklonu do 20 %, tuhost třídy SN 8 DN 250</t>
  </si>
  <si>
    <t>667273734</t>
  </si>
  <si>
    <t>3,30*1,015</t>
  </si>
  <si>
    <t>877265211</t>
  </si>
  <si>
    <t>Montáž tvarovek na kanalizačním potrubí z trub z plastu z tvrdého PVC systém KG nebo z polypropylenu systém KG 2000 v otevřeném výkopu jednoosých DN 100</t>
  </si>
  <si>
    <t>-1479006968</t>
  </si>
  <si>
    <t>286113530</t>
  </si>
  <si>
    <t>Trubky z polyvinylchloridu kanalizace domovní a uliční KG - Systém (PVC) PipeLife kolena KGB KGB 100x87°</t>
  </si>
  <si>
    <t>-1816646892</t>
  </si>
  <si>
    <t>891365111</t>
  </si>
  <si>
    <t>Montáž vodovodních armatur na potrubí koncových klapek (žabích) hrdlových DN 250</t>
  </si>
  <si>
    <t>773328136</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</si>
  <si>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</si>
  <si>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42284002541</t>
  </si>
  <si>
    <t>Žabí klapka  PVC DN 250</t>
  </si>
  <si>
    <t>-382144675</t>
  </si>
  <si>
    <t>8922041111</t>
  </si>
  <si>
    <t>Montáž vodiče vyhledávacího</t>
  </si>
  <si>
    <t>1674257056</t>
  </si>
  <si>
    <t>8922041122</t>
  </si>
  <si>
    <t>Zakrytí potrubí folií PVC 33 cm včetně folie</t>
  </si>
  <si>
    <t>1432224338</t>
  </si>
  <si>
    <t>894401211</t>
  </si>
  <si>
    <t>Osazení betonových dílců pro šachty skruží rovných</t>
  </si>
  <si>
    <t>823694119</t>
  </si>
  <si>
    <t xml:space="preserve">Poznámka k souboru cen:
1. V cenách nejsou započteny náklady na dodání betonových dílců; dílce se oceňují ve specifikaci. </t>
  </si>
  <si>
    <t>157772552</t>
  </si>
  <si>
    <t>894402211</t>
  </si>
  <si>
    <t>Osazení betonových dílců pro šachty skruží přechodových</t>
  </si>
  <si>
    <t>531764646</t>
  </si>
  <si>
    <t>276760628</t>
  </si>
  <si>
    <t>1855184736</t>
  </si>
  <si>
    <t>592241750</t>
  </si>
  <si>
    <t>Prefabrikáty pro vstupní šachty a drenážní šachtice (betonové a železobetonové) šachty pro odpadní kanály a potrubí uložená v zemi prstenec vyrovnávací TBW-Q 625/60/120     62,5 x 6 x 12</t>
  </si>
  <si>
    <t>217936422</t>
  </si>
  <si>
    <t>-400454242</t>
  </si>
  <si>
    <t>-1770546841</t>
  </si>
  <si>
    <t>899721111</t>
  </si>
  <si>
    <t>Signalizační vodič na potrubí PVC DN do 150 mm</t>
  </si>
  <si>
    <t>1438144975</t>
  </si>
  <si>
    <t>Krytí potrubí z plastů výstražnou fólií z PVC šířky 20 cm</t>
  </si>
  <si>
    <t>1997980590</t>
  </si>
  <si>
    <t>1926140483</t>
  </si>
  <si>
    <t>-1938795785</t>
  </si>
  <si>
    <t>-347106568</t>
  </si>
  <si>
    <t>-1616678</t>
  </si>
  <si>
    <t>01/CH -  S0 01 CH- Soupis prací Oplocení-UZNATELNÉ VÝDAJE</t>
  </si>
  <si>
    <t>113107141</t>
  </si>
  <si>
    <t>Odstranění podkladů nebo krytů s přemístěním hmot na skládku na vzdálenost do 3 m nebo s naložením na dopravní prostředek v ploše jednotlivě do 50 m2 živičných, o tl. vrstvy do 50 mm</t>
  </si>
  <si>
    <t>-1853494335</t>
  </si>
  <si>
    <t>0,5*7,45</t>
  </si>
  <si>
    <t>130901121</t>
  </si>
  <si>
    <t>Bourání konstrukcí v hloubených vykopávkách - ručně z betonu prostého neprokládaného</t>
  </si>
  <si>
    <t>152407508</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</si>
  <si>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</si>
  <si>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0,5*0,2*0,2</t>
  </si>
  <si>
    <t>18*0,3*0,8</t>
  </si>
  <si>
    <t>1589103131</t>
  </si>
  <si>
    <t>0,9*0,5*7,4</t>
  </si>
  <si>
    <t>-1872985988</t>
  </si>
  <si>
    <t>83,13-79,8</t>
  </si>
  <si>
    <t>966843184</t>
  </si>
  <si>
    <t>-588202113</t>
  </si>
  <si>
    <t>1828283133</t>
  </si>
  <si>
    <t>3,33*1800/1000</t>
  </si>
  <si>
    <t>992676158</t>
  </si>
  <si>
    <t>(0,5-0,2)*0,535*7,4"zeminu dovést"</t>
  </si>
  <si>
    <t>-108821480</t>
  </si>
  <si>
    <t>1,188</t>
  </si>
  <si>
    <t>861341174</t>
  </si>
  <si>
    <t>0,5*7,4</t>
  </si>
  <si>
    <t>273313611</t>
  </si>
  <si>
    <t>Základy z betonu prostého desky z betonu kamenem neprokládaného tř. C 16/20</t>
  </si>
  <si>
    <t>445081673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</si>
  <si>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</si>
  <si>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0,5*7,4*0,1*1,1</t>
  </si>
  <si>
    <t>-1819644750</t>
  </si>
  <si>
    <t>0,5*0,2</t>
  </si>
  <si>
    <t>279113132</t>
  </si>
  <si>
    <t>Základové zdi z tvárnic ztraceného bednění včetně výplně z betonu bez zvláštních nároků na vliv prostředí (X0, XC) třídy C 16/20, tloušťky zdiva přes 150 do 200 mm</t>
  </si>
  <si>
    <t>-1941677114</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</si>
  <si>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</si>
  <si>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0,9*0,2*7,4</t>
  </si>
  <si>
    <t>1187399171</t>
  </si>
  <si>
    <t>0,617*1,1*0,001*7,36*8</t>
  </si>
  <si>
    <t>1,21*1,1*0,001*1*15</t>
  </si>
  <si>
    <t>348272125</t>
  </si>
  <si>
    <t>Ploty z tvárnic betonových plotová zeď na maltu cementovou včetně spárování současně při zdění z tvarovek hladkých, dutých barevných, tloušťka zdiva 295 mm</t>
  </si>
  <si>
    <t>1358860361</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</si>
  <si>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</si>
  <si>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1,6*7,4</t>
  </si>
  <si>
    <t>348272525</t>
  </si>
  <si>
    <t>Ploty z tvárnic betonových plotová stříška lepená mrazuvzdorným lepidlem z tvarovek hladkých nebo štípaných, sedlového tvaru barevných, tloušťka zdiva 295 mm</t>
  </si>
  <si>
    <t>-1233365327</t>
  </si>
  <si>
    <t>564271111</t>
  </si>
  <si>
    <t>Podklad nebo podsyp ze štěrkopísku ŠP s rozprostřením, vlhčením a zhutněním, po zhutnění tl. 250 mm</t>
  </si>
  <si>
    <t>2089469055</t>
  </si>
  <si>
    <t>564772111</t>
  </si>
  <si>
    <t>Podklad nebo kryt z vibrovaného štěrku VŠ s rozprostřením, vlhčením a zhutněním, po zhutnění tl. 250 mm</t>
  </si>
  <si>
    <t>1283086688</t>
  </si>
  <si>
    <t>7,5*0,5</t>
  </si>
  <si>
    <t>Asfaltový beton vrstva podkladní ACP 16 (obalované kamenivo střednězrnné - OKS) s rozprostřením a zhutněním v pruhu šířky do 3 m, po zhutnění tl. 80 mm</t>
  </si>
  <si>
    <t>-1023816247</t>
  </si>
  <si>
    <t>573231111</t>
  </si>
  <si>
    <t>Postřik živičný spojovací bez posypu kamenivem ze silniční emulze, v množství od 0,50 do 0,80 kg/m2</t>
  </si>
  <si>
    <t>-580098663</t>
  </si>
  <si>
    <t>577144131</t>
  </si>
  <si>
    <t>Asfaltový beton vrstva obrusná ACO 11 (ABS) s rozprostřením a se zhutněním z modifikovaného asfaltu v pruhu šířky do 3 m, po zhutnění tl. 50 mm</t>
  </si>
  <si>
    <t>-1161501477</t>
  </si>
  <si>
    <t>919731121</t>
  </si>
  <si>
    <t>Zarovnání styčné plochy podkladu nebo krytu podél vybourané části komunikace nebo zpevněné plochy živičné tl. do 50 mm</t>
  </si>
  <si>
    <t>-1044975894</t>
  </si>
  <si>
    <t>0,5*2+7,45</t>
  </si>
  <si>
    <t>919735111</t>
  </si>
  <si>
    <t>Řezání stávajícího živičného krytu nebo podkladu hloubky do 50 mm</t>
  </si>
  <si>
    <t>-273943221</t>
  </si>
  <si>
    <t>938908411</t>
  </si>
  <si>
    <t>Čištění vozovek splachováním vodou povrchu podkladu nebo krytu živičného, betonového nebo dlážděného</t>
  </si>
  <si>
    <t>-867837092</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</si>
  <si>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</si>
  <si>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1,5*7,5</t>
  </si>
  <si>
    <t>953943113</t>
  </si>
  <si>
    <t>Osazování drobných kovových předmětů výrobků ostatních jinde neuvedených do vynechaných či vysekaných kapes zdiva, se zajištěním polohy se zalitím maltou cementovou, hmotnosti přes 5 do 15 kg/kus</t>
  </si>
  <si>
    <t>522098545</t>
  </si>
  <si>
    <t>130104240</t>
  </si>
  <si>
    <t>Ocel profilová v jakosti 11 375 ocel profilová L úhelníky rovnostranné 60 x 60 x 6 mm</t>
  </si>
  <si>
    <t>80665393</t>
  </si>
  <si>
    <t>Poznámka k položce:
Hmotnost: 5,47 kg/m</t>
  </si>
  <si>
    <t>5,47*1,1*0,001*0,6*2</t>
  </si>
  <si>
    <t>962042321</t>
  </si>
  <si>
    <t>Bourání zdiva z betonu prostého nadzákladového objemu přes 1 m3</t>
  </si>
  <si>
    <t>1847656099</t>
  </si>
  <si>
    <t xml:space="preserve">Poznámka k souboru cen:
1. Bourání pilířů o průřezu přes 0,36 m2 se oceňuje cenami -2320 a - 2321 jako bourání zdiva nadzákladového z betonu prostého. </t>
  </si>
  <si>
    <t>18*0,3*0,5"podezdívka"</t>
  </si>
  <si>
    <t>966071721</t>
  </si>
  <si>
    <t>Bourání plotových sloupků a vzpěr ocelových trubkových nebo profilovaných výšky do 2,50 m odřezáním</t>
  </si>
  <si>
    <t>-562141132</t>
  </si>
  <si>
    <t>966072820</t>
  </si>
  <si>
    <t>Rozebrání oplocení z dílců plechových vlnitých nebo profilovaných, hmotnosti 1m oplocení do 30 kg</t>
  </si>
  <si>
    <t>546825880</t>
  </si>
  <si>
    <t xml:space="preserve">Poznámka k souboru cen:
1. V cenách nejsou započteny náklady na demontáž sloupků. </t>
  </si>
  <si>
    <t>966073811</t>
  </si>
  <si>
    <t>Rozebrání vrat a vrátek k oplocení plochy jednotlivě přes 2 do 6 m2</t>
  </si>
  <si>
    <t>623364655</t>
  </si>
  <si>
    <t>672817023</t>
  </si>
  <si>
    <t>-(0,576+0,21+0,457+0,066)*1000</t>
  </si>
  <si>
    <t>-1522505723</t>
  </si>
  <si>
    <t>0,225</t>
  </si>
  <si>
    <t>997221551</t>
  </si>
  <si>
    <t>Vodorovná doprava suti bez naložení, ale se složením a s hrubým urovnáním ze sypkých materiálů, na vzdálenost do 1 km</t>
  </si>
  <si>
    <t>6493657</t>
  </si>
  <si>
    <t>0,365+0,225+5,94+9,548</t>
  </si>
  <si>
    <t>997221559</t>
  </si>
  <si>
    <t>Vodorovná doprava suti bez naložení, ale se složením a s hrubým urovnáním Příplatek k ceně za každý další i započatý 1 km přes 1 km</t>
  </si>
  <si>
    <t>811887647</t>
  </si>
  <si>
    <t>16,078*6</t>
  </si>
  <si>
    <t>Vodorovná doprava suti bez naložení, ale se složením a s hrubým urovnáním z kusových materiálů, na vzdálenost do 1 km</t>
  </si>
  <si>
    <t>1734949003</t>
  </si>
  <si>
    <t>1,309"kovový kusový odpad"</t>
  </si>
  <si>
    <t>-446662743</t>
  </si>
  <si>
    <t>1,309*6"kovový kusový odpad"</t>
  </si>
  <si>
    <t>997221611</t>
  </si>
  <si>
    <t>Nakládání na dopravní prostředky pro vodorovnou dopravu suti</t>
  </si>
  <si>
    <t>-177267635</t>
  </si>
  <si>
    <t xml:space="preserve">Poznámka k souboru cen:
1. Ceny lze použít i pro překládání při lomené dopravě. 2. Ceny nelze použít při dopravě po železnici, po vodě nebo neobvyklými dopravními prostředky. </t>
  </si>
  <si>
    <t>17,387-1,309</t>
  </si>
  <si>
    <t>997221612</t>
  </si>
  <si>
    <t>Nakládání na dopravní prostředky pro vodorovnou dopravu vybouraných hmot</t>
  </si>
  <si>
    <t>-813137743</t>
  </si>
  <si>
    <t>1567095131</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</si>
  <si>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</si>
  <si>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5,94+9,548</t>
  </si>
  <si>
    <t>Poplatek za uložení stavebního odpadu na skládce (skládkovné) z asfaltových povrchů</t>
  </si>
  <si>
    <t>590685506</t>
  </si>
  <si>
    <t>0,365</t>
  </si>
  <si>
    <t>998232111</t>
  </si>
  <si>
    <t>Přesun hmot pro oplocení se svislou nosnou konstrukcí zděnou z cihel, tvárnic, bloků, popř. kovovou nebo dřevěnou vodorovná dopravní vzdálenost do 50 m, pro oplocení výšky do 10 m</t>
  </si>
  <si>
    <t>-979896436</t>
  </si>
  <si>
    <t xml:space="preserve">Poznámka k souboru cen:
1. Cenu -2111 lze použít i pro oplocení ze sloupků a dílců prefabrikovaných dřevěných, kovových nebo železobetonových </t>
  </si>
  <si>
    <t>767161813</t>
  </si>
  <si>
    <t>Demontáž zábradlí rovného nerozebíratelný spoj hmotnosti 1 m zábradlí do 20 kg</t>
  </si>
  <si>
    <t>1066882241</t>
  </si>
  <si>
    <t>18*2"paždíky"</t>
  </si>
  <si>
    <t>1975103723</t>
  </si>
  <si>
    <t>02 - Soupis prací VON-UZNATELNÉ VÝDAJE</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</si>
  <si>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</si>
  <si>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</si>
  <si>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</si>
  <si>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</si>
  <si>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</si>
  <si>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Průzkumné, geodetické a projektové práce</t>
  </si>
  <si>
    <t>011503000</t>
  </si>
  <si>
    <t>Průzkumné, geodetické a projektové práce průzkumné práce stavební průzkum bez rozlišení</t>
  </si>
  <si>
    <t>Kč</t>
  </si>
  <si>
    <t>529617207</t>
  </si>
  <si>
    <t>012103000</t>
  </si>
  <si>
    <t>Průzkumné, geodetické a projektové práce geodetické práce před výstavbou</t>
  </si>
  <si>
    <t>1504186770</t>
  </si>
  <si>
    <t>012203000</t>
  </si>
  <si>
    <t>Průzkumné, geodetické a projektové práce geodetické práce při provádění stavby</t>
  </si>
  <si>
    <t>455140339</t>
  </si>
  <si>
    <t>2029657061</t>
  </si>
  <si>
    <t>-948352354</t>
  </si>
  <si>
    <t>Zařízení staveniště</t>
  </si>
  <si>
    <t>030001000</t>
  </si>
  <si>
    <t>Základní rozdělení průvodních činností a nákladů zařízení staveniště</t>
  </si>
  <si>
    <t>831698770</t>
  </si>
  <si>
    <t>039002000</t>
  </si>
  <si>
    <t>Hlavní tituly průvodních činností a nákladů zařízení staveniště zrušení zařízení staveniště</t>
  </si>
  <si>
    <t>905089035</t>
  </si>
  <si>
    <t>VRN4</t>
  </si>
  <si>
    <t>Inženýrská činnost</t>
  </si>
  <si>
    <t>040001000</t>
  </si>
  <si>
    <t>Základní rozdělení průvodních činností a nákladů inženýrská činnost</t>
  </si>
  <si>
    <t>183637810</t>
  </si>
  <si>
    <t>042903000</t>
  </si>
  <si>
    <t>Inženýrská činnost posudky ostatní posudky</t>
  </si>
  <si>
    <t>358060882</t>
  </si>
  <si>
    <t>VRN7</t>
  </si>
  <si>
    <t>Provozní vlivy</t>
  </si>
  <si>
    <t>071002000</t>
  </si>
  <si>
    <t>Hlavní tituly průvodních činností a nákladů provozní vlivy provoz investora, třetích osob</t>
  </si>
  <si>
    <t>-930123559</t>
  </si>
  <si>
    <t>VRN9</t>
  </si>
  <si>
    <t>Ostatní náklady</t>
  </si>
  <si>
    <t>091504000</t>
  </si>
  <si>
    <t>Ostatní náklady související s objektem náklady související s publikační činností</t>
  </si>
  <si>
    <t>-899396871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</si>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</sst>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40"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2" fillId="0" borderId="0" xfId="0" applyFont="1" applyAlignment="1" applyProtection="1">
      <alignment horizontal="left" vertical="center"/>
      <protection/>
    </xf>
    <xf numFmtId="0" fontId="2"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3"/>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20</v>
      </c>
    </row>
    <row r="7" spans="2:71" ht="14.4" customHeight="1">
      <c r="B7" s="29"/>
      <c r="C7" s="30"/>
      <c r="D7" s="41"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24</v>
      </c>
      <c r="AO7" s="30"/>
      <c r="AP7" s="30"/>
      <c r="AQ7" s="32"/>
      <c r="BE7" s="40"/>
      <c r="BS7" s="25" t="s">
        <v>25</v>
      </c>
    </row>
    <row r="8" spans="2:71" ht="14.4" customHeight="1">
      <c r="B8" s="29"/>
      <c r="C8" s="30"/>
      <c r="D8" s="41"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28</v>
      </c>
      <c r="AL8" s="30"/>
      <c r="AM8" s="30"/>
      <c r="AN8" s="42" t="s">
        <v>29</v>
      </c>
      <c r="AO8" s="30"/>
      <c r="AP8" s="30"/>
      <c r="AQ8" s="32"/>
      <c r="BE8" s="40"/>
      <c r="BS8" s="25" t="s">
        <v>30</v>
      </c>
    </row>
    <row r="9" spans="2:71" ht="29.25" customHeight="1">
      <c r="B9" s="29"/>
      <c r="C9" s="30"/>
      <c r="D9" s="35" t="s">
        <v>31</v>
      </c>
      <c r="E9" s="30"/>
      <c r="F9" s="30"/>
      <c r="G9" s="30"/>
      <c r="H9" s="30"/>
      <c r="I9" s="30"/>
      <c r="J9" s="30"/>
      <c r="K9" s="43" t="s">
        <v>32</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33</v>
      </c>
      <c r="AL9" s="30"/>
      <c r="AM9" s="30"/>
      <c r="AN9" s="43" t="s">
        <v>34</v>
      </c>
      <c r="AO9" s="30"/>
      <c r="AP9" s="30"/>
      <c r="AQ9" s="32"/>
      <c r="BE9" s="40"/>
      <c r="BS9" s="25" t="s">
        <v>35</v>
      </c>
    </row>
    <row r="10" spans="2:71" ht="14.4" customHeight="1">
      <c r="B10" s="29"/>
      <c r="C10" s="30"/>
      <c r="D10" s="41" t="s">
        <v>36</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37</v>
      </c>
      <c r="AL10" s="30"/>
      <c r="AM10" s="30"/>
      <c r="AN10" s="36" t="s">
        <v>38</v>
      </c>
      <c r="AO10" s="30"/>
      <c r="AP10" s="30"/>
      <c r="AQ10" s="32"/>
      <c r="BE10" s="40"/>
      <c r="BS10" s="25" t="s">
        <v>20</v>
      </c>
    </row>
    <row r="11" spans="2:71" ht="18.45" customHeight="1">
      <c r="B11" s="29"/>
      <c r="C11" s="30"/>
      <c r="D11" s="30"/>
      <c r="E11" s="36" t="s">
        <v>39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40</v>
      </c>
      <c r="AL11" s="30"/>
      <c r="AM11" s="30"/>
      <c r="AN11" s="36" t="s">
        <v>38</v>
      </c>
      <c r="AO11" s="30"/>
      <c r="AP11" s="30"/>
      <c r="AQ11" s="32"/>
      <c r="BE11" s="40"/>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20</v>
      </c>
    </row>
    <row r="13" spans="2:71" ht="14.4" customHeight="1">
      <c r="B13" s="29"/>
      <c r="C13" s="30"/>
      <c r="D13" s="41" t="s">
        <v>41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37</v>
      </c>
      <c r="AL13" s="30"/>
      <c r="AM13" s="30"/>
      <c r="AN13" s="44" t="s">
        <v>42</v>
      </c>
      <c r="AO13" s="30"/>
      <c r="AP13" s="30"/>
      <c r="AQ13" s="32"/>
      <c r="BE13" s="40"/>
      <c r="BS13" s="25" t="s">
        <v>20</v>
      </c>
    </row>
    <row r="14" spans="2:71" ht="13.5">
      <c r="B14" s="29"/>
      <c r="C14" s="30"/>
      <c r="D14" s="30"/>
      <c r="E14" s="44" t="s">
        <v>42</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1" t="s">
        <v>40</v>
      </c>
      <c r="AL14" s="30"/>
      <c r="AM14" s="30"/>
      <c r="AN14" s="44" t="s">
        <v>42</v>
      </c>
      <c r="AO14" s="30"/>
      <c r="AP14" s="30"/>
      <c r="AQ14" s="32"/>
      <c r="BE14" s="40"/>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43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37</v>
      </c>
      <c r="AL16" s="30"/>
      <c r="AM16" s="30"/>
      <c r="AN16" s="36" t="s">
        <v>38</v>
      </c>
      <c r="AO16" s="30"/>
      <c r="AP16" s="30"/>
      <c r="AQ16" s="32"/>
      <c r="BE16" s="40"/>
      <c r="BS16" s="25" t="s">
        <v>6</v>
      </c>
    </row>
    <row r="17" spans="2:71" ht="18.45" customHeight="1">
      <c r="B17" s="29"/>
      <c r="C17" s="30"/>
      <c r="D17" s="30"/>
      <c r="E17" s="36" t="s">
        <v>44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40</v>
      </c>
      <c r="AL17" s="30"/>
      <c r="AM17" s="30"/>
      <c r="AN17" s="36" t="s">
        <v>38</v>
      </c>
      <c r="AO17" s="30"/>
      <c r="AP17" s="30"/>
      <c r="AQ17" s="32"/>
      <c r="BE17" s="40"/>
      <c r="BS17" s="25" t="s">
        <v>45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46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171" customHeight="1">
      <c r="B20" s="29"/>
      <c r="C20" s="30"/>
      <c r="D20" s="30"/>
      <c r="E20" s="46" t="s">
        <v>47</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30"/>
      <c r="AQ22" s="32"/>
      <c r="BE22" s="40"/>
    </row>
    <row r="23" spans="2:57" s="1" customFormat="1" ht="25.9" customHeight="1">
      <c r="B23" s="48"/>
      <c r="C23" s="49"/>
      <c r="D23" s="50" t="s">
        <v>48</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f>ROUND(AG51,2)</f>
        <v>0</v>
      </c>
      <c r="AL23" s="51"/>
      <c r="AM23" s="51"/>
      <c r="AN23" s="51"/>
      <c r="AO23" s="51"/>
      <c r="AP23" s="49"/>
      <c r="AQ23" s="53"/>
      <c r="BE23" s="40"/>
    </row>
    <row r="24" spans="2:57" s="1" customFormat="1" ht="6.95" customHeigh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53"/>
      <c r="BE24" s="40"/>
    </row>
    <row r="25" spans="2:57" s="1" customFormat="1" ht="13.5">
      <c r="B25" s="48"/>
      <c r="C25" s="49"/>
      <c r="D25" s="49"/>
      <c r="E25" s="49"/>
      <c r="F25" s="49"/>
      <c r="G25" s="49"/>
      <c r="H25" s="49"/>
      <c r="I25" s="49"/>
      <c r="J25" s="49"/>
      <c r="K25" s="49"/>
      <c r="L25" s="54" t="s">
        <v>49</v>
      </c>
      <c r="M25" s="54"/>
      <c r="N25" s="54"/>
      <c r="O25" s="54"/>
      <c r="P25" s="49"/>
      <c r="Q25" s="49"/>
      <c r="R25" s="49"/>
      <c r="S25" s="49"/>
      <c r="T25" s="49"/>
      <c r="U25" s="49"/>
      <c r="V25" s="49"/>
      <c r="W25" s="54" t="s">
        <v>50</v>
      </c>
      <c r="X25" s="54"/>
      <c r="Y25" s="54"/>
      <c r="Z25" s="54"/>
      <c r="AA25" s="54"/>
      <c r="AB25" s="54"/>
      <c r="AC25" s="54"/>
      <c r="AD25" s="54"/>
      <c r="AE25" s="54"/>
      <c r="AF25" s="49"/>
      <c r="AG25" s="49"/>
      <c r="AH25" s="49"/>
      <c r="AI25" s="49"/>
      <c r="AJ25" s="49"/>
      <c r="AK25" s="54" t="s">
        <v>51</v>
      </c>
      <c r="AL25" s="54"/>
      <c r="AM25" s="54"/>
      <c r="AN25" s="54"/>
      <c r="AO25" s="54"/>
      <c r="AP25" s="49"/>
      <c r="AQ25" s="53"/>
      <c r="BE25" s="40"/>
    </row>
    <row r="26" spans="2:57" s="2" customFormat="1" ht="14.4" customHeight="1">
      <c r="B26" s="55"/>
      <c r="C26" s="56"/>
      <c r="D26" s="57" t="s">
        <v>52</v>
      </c>
      <c r="E26" s="56"/>
      <c r="F26" s="57" t="s">
        <v>53</v>
      </c>
      <c r="G26" s="56"/>
      <c r="H26" s="56"/>
      <c r="I26" s="56"/>
      <c r="J26" s="56"/>
      <c r="K26" s="56"/>
      <c r="L26" s="58">
        <v>0.21</v>
      </c>
      <c r="M26" s="56"/>
      <c r="N26" s="56"/>
      <c r="O26" s="56"/>
      <c r="P26" s="56"/>
      <c r="Q26" s="56"/>
      <c r="R26" s="56"/>
      <c r="S26" s="56"/>
      <c r="T26" s="56"/>
      <c r="U26" s="56"/>
      <c r="V26" s="56"/>
      <c r="W26" s="59">
        <f>ROUND(AZ51,2)</f>
        <v>0</v>
      </c>
      <c r="X26" s="56"/>
      <c r="Y26" s="56"/>
      <c r="Z26" s="56"/>
      <c r="AA26" s="56"/>
      <c r="AB26" s="56"/>
      <c r="AC26" s="56"/>
      <c r="AD26" s="56"/>
      <c r="AE26" s="56"/>
      <c r="AF26" s="56"/>
      <c r="AG26" s="56"/>
      <c r="AH26" s="56"/>
      <c r="AI26" s="56"/>
      <c r="AJ26" s="56"/>
      <c r="AK26" s="59">
        <f>ROUND(AV51,2)</f>
        <v>0</v>
      </c>
      <c r="AL26" s="56"/>
      <c r="AM26" s="56"/>
      <c r="AN26" s="56"/>
      <c r="AO26" s="56"/>
      <c r="AP26" s="56"/>
      <c r="AQ26" s="60"/>
      <c r="BE26" s="40"/>
    </row>
    <row r="27" spans="2:57" s="2" customFormat="1" ht="14.4" customHeight="1">
      <c r="B27" s="55"/>
      <c r="C27" s="56"/>
      <c r="D27" s="56"/>
      <c r="E27" s="56"/>
      <c r="F27" s="57" t="s">
        <v>54</v>
      </c>
      <c r="G27" s="56"/>
      <c r="H27" s="56"/>
      <c r="I27" s="56"/>
      <c r="J27" s="56"/>
      <c r="K27" s="56"/>
      <c r="L27" s="58">
        <v>0.15</v>
      </c>
      <c r="M27" s="56"/>
      <c r="N27" s="56"/>
      <c r="O27" s="56"/>
      <c r="P27" s="56"/>
      <c r="Q27" s="56"/>
      <c r="R27" s="56"/>
      <c r="S27" s="56"/>
      <c r="T27" s="56"/>
      <c r="U27" s="56"/>
      <c r="V27" s="56"/>
      <c r="W27" s="59">
        <f>ROUND(BA51,2)</f>
        <v>0</v>
      </c>
      <c r="X27" s="56"/>
      <c r="Y27" s="56"/>
      <c r="Z27" s="56"/>
      <c r="AA27" s="56"/>
      <c r="AB27" s="56"/>
      <c r="AC27" s="56"/>
      <c r="AD27" s="56"/>
      <c r="AE27" s="56"/>
      <c r="AF27" s="56"/>
      <c r="AG27" s="56"/>
      <c r="AH27" s="56"/>
      <c r="AI27" s="56"/>
      <c r="AJ27" s="56"/>
      <c r="AK27" s="59">
        <f>ROUND(AW51,2)</f>
        <v>0</v>
      </c>
      <c r="AL27" s="56"/>
      <c r="AM27" s="56"/>
      <c r="AN27" s="56"/>
      <c r="AO27" s="56"/>
      <c r="AP27" s="56"/>
      <c r="AQ27" s="60"/>
      <c r="BE27" s="40"/>
    </row>
    <row r="28" spans="2:57" s="2" customFormat="1" ht="14.4" customHeight="1" hidden="1">
      <c r="B28" s="55"/>
      <c r="C28" s="56"/>
      <c r="D28" s="56"/>
      <c r="E28" s="56"/>
      <c r="F28" s="57" t="s">
        <v>55</v>
      </c>
      <c r="G28" s="56"/>
      <c r="H28" s="56"/>
      <c r="I28" s="56"/>
      <c r="J28" s="56"/>
      <c r="K28" s="56"/>
      <c r="L28" s="58">
        <v>0.21</v>
      </c>
      <c r="M28" s="56"/>
      <c r="N28" s="56"/>
      <c r="O28" s="56"/>
      <c r="P28" s="56"/>
      <c r="Q28" s="56"/>
      <c r="R28" s="56"/>
      <c r="S28" s="56"/>
      <c r="T28" s="56"/>
      <c r="U28" s="56"/>
      <c r="V28" s="56"/>
      <c r="W28" s="59">
        <f>ROUND(BB51,2)</f>
        <v>0</v>
      </c>
      <c r="X28" s="56"/>
      <c r="Y28" s="56"/>
      <c r="Z28" s="56"/>
      <c r="AA28" s="56"/>
      <c r="AB28" s="56"/>
      <c r="AC28" s="56"/>
      <c r="AD28" s="56"/>
      <c r="AE28" s="56"/>
      <c r="AF28" s="56"/>
      <c r="AG28" s="56"/>
      <c r="AH28" s="56"/>
      <c r="AI28" s="56"/>
      <c r="AJ28" s="56"/>
      <c r="AK28" s="59">
        <v>0</v>
      </c>
      <c r="AL28" s="56"/>
      <c r="AM28" s="56"/>
      <c r="AN28" s="56"/>
      <c r="AO28" s="56"/>
      <c r="AP28" s="56"/>
      <c r="AQ28" s="60"/>
      <c r="BE28" s="40"/>
    </row>
    <row r="29" spans="2:57" s="2" customFormat="1" ht="14.4" customHeight="1" hidden="1">
      <c r="B29" s="55"/>
      <c r="C29" s="56"/>
      <c r="D29" s="56"/>
      <c r="E29" s="56"/>
      <c r="F29" s="57" t="s">
        <v>56</v>
      </c>
      <c r="G29" s="56"/>
      <c r="H29" s="56"/>
      <c r="I29" s="56"/>
      <c r="J29" s="56"/>
      <c r="K29" s="56"/>
      <c r="L29" s="58">
        <v>0.15</v>
      </c>
      <c r="M29" s="56"/>
      <c r="N29" s="56"/>
      <c r="O29" s="56"/>
      <c r="P29" s="56"/>
      <c r="Q29" s="56"/>
      <c r="R29" s="56"/>
      <c r="S29" s="56"/>
      <c r="T29" s="56"/>
      <c r="U29" s="56"/>
      <c r="V29" s="56"/>
      <c r="W29" s="59">
        <f>ROUND(BC51,2)</f>
        <v>0</v>
      </c>
      <c r="X29" s="56"/>
      <c r="Y29" s="56"/>
      <c r="Z29" s="56"/>
      <c r="AA29" s="56"/>
      <c r="AB29" s="56"/>
      <c r="AC29" s="56"/>
      <c r="AD29" s="56"/>
      <c r="AE29" s="56"/>
      <c r="AF29" s="56"/>
      <c r="AG29" s="56"/>
      <c r="AH29" s="56"/>
      <c r="AI29" s="56"/>
      <c r="AJ29" s="56"/>
      <c r="AK29" s="59">
        <v>0</v>
      </c>
      <c r="AL29" s="56"/>
      <c r="AM29" s="56"/>
      <c r="AN29" s="56"/>
      <c r="AO29" s="56"/>
      <c r="AP29" s="56"/>
      <c r="AQ29" s="60"/>
      <c r="BE29" s="40"/>
    </row>
    <row r="30" spans="2:57" s="2" customFormat="1" ht="14.4" customHeight="1" hidden="1">
      <c r="B30" s="55"/>
      <c r="C30" s="56"/>
      <c r="D30" s="56"/>
      <c r="E30" s="56"/>
      <c r="F30" s="57" t="s">
        <v>57</v>
      </c>
      <c r="G30" s="56"/>
      <c r="H30" s="56"/>
      <c r="I30" s="56"/>
      <c r="J30" s="56"/>
      <c r="K30" s="56"/>
      <c r="L30" s="58">
        <v>0</v>
      </c>
      <c r="M30" s="56"/>
      <c r="N30" s="56"/>
      <c r="O30" s="56"/>
      <c r="P30" s="56"/>
      <c r="Q30" s="56"/>
      <c r="R30" s="56"/>
      <c r="S30" s="56"/>
      <c r="T30" s="56"/>
      <c r="U30" s="56"/>
      <c r="V30" s="56"/>
      <c r="W30" s="59">
        <f>ROUND(BD51,2)</f>
        <v>0</v>
      </c>
      <c r="X30" s="56"/>
      <c r="Y30" s="56"/>
      <c r="Z30" s="56"/>
      <c r="AA30" s="56"/>
      <c r="AB30" s="56"/>
      <c r="AC30" s="56"/>
      <c r="AD30" s="56"/>
      <c r="AE30" s="56"/>
      <c r="AF30" s="56"/>
      <c r="AG30" s="56"/>
      <c r="AH30" s="56"/>
      <c r="AI30" s="56"/>
      <c r="AJ30" s="56"/>
      <c r="AK30" s="59">
        <v>0</v>
      </c>
      <c r="AL30" s="56"/>
      <c r="AM30" s="56"/>
      <c r="AN30" s="56"/>
      <c r="AO30" s="56"/>
      <c r="AP30" s="56"/>
      <c r="AQ30" s="60"/>
      <c r="BE30" s="40"/>
    </row>
    <row r="31" spans="2:57" s="1" customFormat="1" ht="6.95" customHeight="1">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53"/>
      <c r="BE31" s="40"/>
    </row>
    <row r="32" spans="2:57" s="1" customFormat="1" ht="25.9" customHeight="1">
      <c r="B32" s="48"/>
      <c r="C32" s="61"/>
      <c r="D32" s="62" t="s">
        <v>58</v>
      </c>
      <c r="E32" s="63"/>
      <c r="F32" s="63"/>
      <c r="G32" s="63"/>
      <c r="H32" s="63"/>
      <c r="I32" s="63"/>
      <c r="J32" s="63"/>
      <c r="K32" s="63"/>
      <c r="L32" s="63"/>
      <c r="M32" s="63"/>
      <c r="N32" s="63"/>
      <c r="O32" s="63"/>
      <c r="P32" s="63"/>
      <c r="Q32" s="63"/>
      <c r="R32" s="63"/>
      <c r="S32" s="63"/>
      <c r="T32" s="64" t="s">
        <v>59</v>
      </c>
      <c r="U32" s="63"/>
      <c r="V32" s="63"/>
      <c r="W32" s="63"/>
      <c r="X32" s="65" t="s">
        <v>60</v>
      </c>
      <c r="Y32" s="63"/>
      <c r="Z32" s="63"/>
      <c r="AA32" s="63"/>
      <c r="AB32" s="63"/>
      <c r="AC32" s="63"/>
      <c r="AD32" s="63"/>
      <c r="AE32" s="63"/>
      <c r="AF32" s="63"/>
      <c r="AG32" s="63"/>
      <c r="AH32" s="63"/>
      <c r="AI32" s="63"/>
      <c r="AJ32" s="63"/>
      <c r="AK32" s="66">
        <f>SUM(AK23:AK30)</f>
        <v>0</v>
      </c>
      <c r="AL32" s="63"/>
      <c r="AM32" s="63"/>
      <c r="AN32" s="63"/>
      <c r="AO32" s="67"/>
      <c r="AP32" s="61"/>
      <c r="AQ32" s="68"/>
      <c r="BE32" s="40"/>
    </row>
    <row r="33" spans="2:43" s="1" customFormat="1" ht="6.95"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3"/>
    </row>
    <row r="34" spans="2:43" s="1" customFormat="1" ht="6.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row>
    <row r="38" spans="2:44" s="1" customFormat="1" ht="6.95"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4"/>
    </row>
    <row r="39" spans="2:44" s="1" customFormat="1" ht="36.95" customHeight="1">
      <c r="B39" s="48"/>
      <c r="C39" s="75" t="s">
        <v>61</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4"/>
    </row>
    <row r="40" spans="2:44" s="1" customFormat="1" ht="6.95" customHeight="1">
      <c r="B40" s="48"/>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4"/>
    </row>
    <row r="41" spans="2:44" s="3" customFormat="1" ht="14.4" customHeight="1">
      <c r="B41" s="77"/>
      <c r="C41" s="78" t="s">
        <v>15</v>
      </c>
      <c r="D41" s="79"/>
      <c r="E41" s="79"/>
      <c r="F41" s="79"/>
      <c r="G41" s="79"/>
      <c r="H41" s="79"/>
      <c r="I41" s="79"/>
      <c r="J41" s="79"/>
      <c r="K41" s="79"/>
      <c r="L41" s="79" t="str">
        <f>K5</f>
        <v>09051623</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row>
    <row r="42" spans="2:44" s="4" customFormat="1" ht="36.95" customHeight="1">
      <c r="B42" s="81"/>
      <c r="C42" s="82" t="s">
        <v>18</v>
      </c>
      <c r="D42" s="83"/>
      <c r="E42" s="83"/>
      <c r="F42" s="83"/>
      <c r="G42" s="83"/>
      <c r="H42" s="83"/>
      <c r="I42" s="83"/>
      <c r="J42" s="83"/>
      <c r="K42" s="83"/>
      <c r="L42" s="84" t="str">
        <f>K6</f>
        <v>Areál TJ Lokomotiva Cheb-I.etapa-Fáze I.B-Rekonstrukce haly s přístavbou šaten-Uznatelné výdaje</v>
      </c>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5"/>
    </row>
    <row r="43" spans="2:44" s="1" customFormat="1" ht="6.95" customHeight="1">
      <c r="B43" s="48"/>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4"/>
    </row>
    <row r="44" spans="2:44" s="1" customFormat="1" ht="13.5">
      <c r="B44" s="48"/>
      <c r="C44" s="78" t="s">
        <v>26</v>
      </c>
      <c r="D44" s="76"/>
      <c r="E44" s="76"/>
      <c r="F44" s="76"/>
      <c r="G44" s="76"/>
      <c r="H44" s="76"/>
      <c r="I44" s="76"/>
      <c r="J44" s="76"/>
      <c r="K44" s="76"/>
      <c r="L44" s="86" t="str">
        <f>IF(K8="","",K8)</f>
        <v>Cheb</v>
      </c>
      <c r="M44" s="76"/>
      <c r="N44" s="76"/>
      <c r="O44" s="76"/>
      <c r="P44" s="76"/>
      <c r="Q44" s="76"/>
      <c r="R44" s="76"/>
      <c r="S44" s="76"/>
      <c r="T44" s="76"/>
      <c r="U44" s="76"/>
      <c r="V44" s="76"/>
      <c r="W44" s="76"/>
      <c r="X44" s="76"/>
      <c r="Y44" s="76"/>
      <c r="Z44" s="76"/>
      <c r="AA44" s="76"/>
      <c r="AB44" s="76"/>
      <c r="AC44" s="76"/>
      <c r="AD44" s="76"/>
      <c r="AE44" s="76"/>
      <c r="AF44" s="76"/>
      <c r="AG44" s="76"/>
      <c r="AH44" s="76"/>
      <c r="AI44" s="78" t="s">
        <v>28</v>
      </c>
      <c r="AJ44" s="76"/>
      <c r="AK44" s="76"/>
      <c r="AL44" s="76"/>
      <c r="AM44" s="87" t="str">
        <f>IF(AN8="","",AN8)</f>
        <v>25. 1. 2018</v>
      </c>
      <c r="AN44" s="87"/>
      <c r="AO44" s="76"/>
      <c r="AP44" s="76"/>
      <c r="AQ44" s="76"/>
      <c r="AR44" s="74"/>
    </row>
    <row r="45" spans="2:44" s="1" customFormat="1" ht="6.95" customHeight="1">
      <c r="B45" s="48"/>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4"/>
    </row>
    <row r="46" spans="2:56" s="1" customFormat="1" ht="13.5">
      <c r="B46" s="48"/>
      <c r="C46" s="78" t="s">
        <v>36</v>
      </c>
      <c r="D46" s="76"/>
      <c r="E46" s="76"/>
      <c r="F46" s="76"/>
      <c r="G46" s="76"/>
      <c r="H46" s="76"/>
      <c r="I46" s="76"/>
      <c r="J46" s="76"/>
      <c r="K46" s="76"/>
      <c r="L46" s="79" t="str">
        <f>IF(E11="","",E11)</f>
        <v>Město Cheb, Nám. Krále Jiřího z Poděbrad 1/14 Cheb</v>
      </c>
      <c r="M46" s="76"/>
      <c r="N46" s="76"/>
      <c r="O46" s="76"/>
      <c r="P46" s="76"/>
      <c r="Q46" s="76"/>
      <c r="R46" s="76"/>
      <c r="S46" s="76"/>
      <c r="T46" s="76"/>
      <c r="U46" s="76"/>
      <c r="V46" s="76"/>
      <c r="W46" s="76"/>
      <c r="X46" s="76"/>
      <c r="Y46" s="76"/>
      <c r="Z46" s="76"/>
      <c r="AA46" s="76"/>
      <c r="AB46" s="76"/>
      <c r="AC46" s="76"/>
      <c r="AD46" s="76"/>
      <c r="AE46" s="76"/>
      <c r="AF46" s="76"/>
      <c r="AG46" s="76"/>
      <c r="AH46" s="76"/>
      <c r="AI46" s="78" t="s">
        <v>43</v>
      </c>
      <c r="AJ46" s="76"/>
      <c r="AK46" s="76"/>
      <c r="AL46" s="76"/>
      <c r="AM46" s="79" t="str">
        <f>IF(E17="","",E17)</f>
        <v>Ing. J. Šedivec-Staving Ateliér, Školní 27, Plzeň</v>
      </c>
      <c r="AN46" s="79"/>
      <c r="AO46" s="79"/>
      <c r="AP46" s="79"/>
      <c r="AQ46" s="76"/>
      <c r="AR46" s="74"/>
      <c r="AS46" s="88" t="s">
        <v>62</v>
      </c>
      <c r="AT46" s="89"/>
      <c r="AU46" s="90"/>
      <c r="AV46" s="90"/>
      <c r="AW46" s="90"/>
      <c r="AX46" s="90"/>
      <c r="AY46" s="90"/>
      <c r="AZ46" s="90"/>
      <c r="BA46" s="90"/>
      <c r="BB46" s="90"/>
      <c r="BC46" s="90"/>
      <c r="BD46" s="91"/>
    </row>
    <row r="47" spans="2:56" s="1" customFormat="1" ht="13.5">
      <c r="B47" s="48"/>
      <c r="C47" s="78" t="s">
        <v>41</v>
      </c>
      <c r="D47" s="76"/>
      <c r="E47" s="76"/>
      <c r="F47" s="76"/>
      <c r="G47" s="76"/>
      <c r="H47" s="76"/>
      <c r="I47" s="76"/>
      <c r="J47" s="76"/>
      <c r="K47" s="76"/>
      <c r="L47" s="79" t="str">
        <f>IF(E14="Vyplň údaj","",E14)</f>
        <v/>
      </c>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4"/>
      <c r="AS47" s="92"/>
      <c r="AT47" s="93"/>
      <c r="AU47" s="94"/>
      <c r="AV47" s="94"/>
      <c r="AW47" s="94"/>
      <c r="AX47" s="94"/>
      <c r="AY47" s="94"/>
      <c r="AZ47" s="94"/>
      <c r="BA47" s="94"/>
      <c r="BB47" s="94"/>
      <c r="BC47" s="94"/>
      <c r="BD47" s="95"/>
    </row>
    <row r="48" spans="2:56" s="1" customFormat="1" ht="10.8" customHeight="1">
      <c r="B48" s="48"/>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4"/>
      <c r="AS48" s="96"/>
      <c r="AT48" s="57"/>
      <c r="AU48" s="49"/>
      <c r="AV48" s="49"/>
      <c r="AW48" s="49"/>
      <c r="AX48" s="49"/>
      <c r="AY48" s="49"/>
      <c r="AZ48" s="49"/>
      <c r="BA48" s="49"/>
      <c r="BB48" s="49"/>
      <c r="BC48" s="49"/>
      <c r="BD48" s="97"/>
    </row>
    <row r="49" spans="2:56" s="1" customFormat="1" ht="29.25" customHeight="1">
      <c r="B49" s="48"/>
      <c r="C49" s="98" t="s">
        <v>63</v>
      </c>
      <c r="D49" s="99"/>
      <c r="E49" s="99"/>
      <c r="F49" s="99"/>
      <c r="G49" s="99"/>
      <c r="H49" s="100"/>
      <c r="I49" s="101" t="s">
        <v>64</v>
      </c>
      <c r="J49" s="99"/>
      <c r="K49" s="99"/>
      <c r="L49" s="99"/>
      <c r="M49" s="99"/>
      <c r="N49" s="99"/>
      <c r="O49" s="99"/>
      <c r="P49" s="99"/>
      <c r="Q49" s="99"/>
      <c r="R49" s="99"/>
      <c r="S49" s="99"/>
      <c r="T49" s="99"/>
      <c r="U49" s="99"/>
      <c r="V49" s="99"/>
      <c r="W49" s="99"/>
      <c r="X49" s="99"/>
      <c r="Y49" s="99"/>
      <c r="Z49" s="99"/>
      <c r="AA49" s="99"/>
      <c r="AB49" s="99"/>
      <c r="AC49" s="99"/>
      <c r="AD49" s="99"/>
      <c r="AE49" s="99"/>
      <c r="AF49" s="99"/>
      <c r="AG49" s="102" t="s">
        <v>65</v>
      </c>
      <c r="AH49" s="99"/>
      <c r="AI49" s="99"/>
      <c r="AJ49" s="99"/>
      <c r="AK49" s="99"/>
      <c r="AL49" s="99"/>
      <c r="AM49" s="99"/>
      <c r="AN49" s="101" t="s">
        <v>66</v>
      </c>
      <c r="AO49" s="99"/>
      <c r="AP49" s="99"/>
      <c r="AQ49" s="103" t="s">
        <v>67</v>
      </c>
      <c r="AR49" s="74"/>
      <c r="AS49" s="104" t="s">
        <v>68</v>
      </c>
      <c r="AT49" s="105" t="s">
        <v>69</v>
      </c>
      <c r="AU49" s="105" t="s">
        <v>70</v>
      </c>
      <c r="AV49" s="105" t="s">
        <v>71</v>
      </c>
      <c r="AW49" s="105" t="s">
        <v>72</v>
      </c>
      <c r="AX49" s="105" t="s">
        <v>73</v>
      </c>
      <c r="AY49" s="105" t="s">
        <v>74</v>
      </c>
      <c r="AZ49" s="105" t="s">
        <v>75</v>
      </c>
      <c r="BA49" s="105" t="s">
        <v>76</v>
      </c>
      <c r="BB49" s="105" t="s">
        <v>77</v>
      </c>
      <c r="BC49" s="105" t="s">
        <v>78</v>
      </c>
      <c r="BD49" s="106" t="s">
        <v>79</v>
      </c>
    </row>
    <row r="50" spans="2:56" s="1" customFormat="1" ht="10.8" customHeight="1">
      <c r="B50" s="48"/>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4"/>
      <c r="AS50" s="107"/>
      <c r="AT50" s="108"/>
      <c r="AU50" s="108"/>
      <c r="AV50" s="108"/>
      <c r="AW50" s="108"/>
      <c r="AX50" s="108"/>
      <c r="AY50" s="108"/>
      <c r="AZ50" s="108"/>
      <c r="BA50" s="108"/>
      <c r="BB50" s="108"/>
      <c r="BC50" s="108"/>
      <c r="BD50" s="109"/>
    </row>
    <row r="51" spans="2:90" s="4" customFormat="1" ht="32.4" customHeight="1">
      <c r="B51" s="81"/>
      <c r="C51" s="110" t="s">
        <v>80</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f>ROUND(AG52+SUM(AG66:AG71),2)</f>
        <v>0</v>
      </c>
      <c r="AH51" s="112"/>
      <c r="AI51" s="112"/>
      <c r="AJ51" s="112"/>
      <c r="AK51" s="112"/>
      <c r="AL51" s="112"/>
      <c r="AM51" s="112"/>
      <c r="AN51" s="113">
        <f>SUM(AG51,AT51)</f>
        <v>0</v>
      </c>
      <c r="AO51" s="113"/>
      <c r="AP51" s="113"/>
      <c r="AQ51" s="114" t="s">
        <v>38</v>
      </c>
      <c r="AR51" s="85"/>
      <c r="AS51" s="115">
        <f>ROUND(AS52+SUM(AS66:AS71),2)</f>
        <v>0</v>
      </c>
      <c r="AT51" s="116">
        <f>ROUND(SUM(AV51:AW51),2)</f>
        <v>0</v>
      </c>
      <c r="AU51" s="117">
        <f>ROUND(AU52+SUM(AU66:AU71),5)</f>
        <v>0</v>
      </c>
      <c r="AV51" s="116">
        <f>ROUND(AZ51*L26,2)</f>
        <v>0</v>
      </c>
      <c r="AW51" s="116">
        <f>ROUND(BA51*L27,2)</f>
        <v>0</v>
      </c>
      <c r="AX51" s="116">
        <f>ROUND(BB51*L26,2)</f>
        <v>0</v>
      </c>
      <c r="AY51" s="116">
        <f>ROUND(BC51*L27,2)</f>
        <v>0</v>
      </c>
      <c r="AZ51" s="116">
        <f>ROUND(AZ52+SUM(AZ66:AZ71),2)</f>
        <v>0</v>
      </c>
      <c r="BA51" s="116">
        <f>ROUND(BA52+SUM(BA66:BA71),2)</f>
        <v>0</v>
      </c>
      <c r="BB51" s="116">
        <f>ROUND(BB52+SUM(BB66:BB71),2)</f>
        <v>0</v>
      </c>
      <c r="BC51" s="116">
        <f>ROUND(BC52+SUM(BC66:BC71),2)</f>
        <v>0</v>
      </c>
      <c r="BD51" s="118">
        <f>ROUND(BD52+SUM(BD66:BD71),2)</f>
        <v>0</v>
      </c>
      <c r="BS51" s="119" t="s">
        <v>81</v>
      </c>
      <c r="BT51" s="119" t="s">
        <v>82</v>
      </c>
      <c r="BU51" s="120" t="s">
        <v>83</v>
      </c>
      <c r="BV51" s="119" t="s">
        <v>84</v>
      </c>
      <c r="BW51" s="119" t="s">
        <v>7</v>
      </c>
      <c r="BX51" s="119" t="s">
        <v>85</v>
      </c>
      <c r="CL51" s="119" t="s">
        <v>22</v>
      </c>
    </row>
    <row r="52" spans="2:91" s="5" customFormat="1" ht="31.5" customHeight="1">
      <c r="B52" s="121"/>
      <c r="C52" s="122"/>
      <c r="D52" s="123" t="s">
        <v>86</v>
      </c>
      <c r="E52" s="123"/>
      <c r="F52" s="123"/>
      <c r="G52" s="123"/>
      <c r="H52" s="123"/>
      <c r="I52" s="124"/>
      <c r="J52" s="123" t="s">
        <v>87</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ROUND(AG53+SUM(AG54:AG58)+AG65,2)</f>
        <v>0</v>
      </c>
      <c r="AH52" s="124"/>
      <c r="AI52" s="124"/>
      <c r="AJ52" s="124"/>
      <c r="AK52" s="124"/>
      <c r="AL52" s="124"/>
      <c r="AM52" s="124"/>
      <c r="AN52" s="126">
        <f>SUM(AG52,AT52)</f>
        <v>0</v>
      </c>
      <c r="AO52" s="124"/>
      <c r="AP52" s="124"/>
      <c r="AQ52" s="127" t="s">
        <v>88</v>
      </c>
      <c r="AR52" s="128"/>
      <c r="AS52" s="129">
        <f>ROUND(AS53+SUM(AS54:AS58)+AS65,2)</f>
        <v>0</v>
      </c>
      <c r="AT52" s="130">
        <f>ROUND(SUM(AV52:AW52),2)</f>
        <v>0</v>
      </c>
      <c r="AU52" s="131">
        <f>ROUND(AU53+SUM(AU54:AU58)+AU65,5)</f>
        <v>0</v>
      </c>
      <c r="AV52" s="130">
        <f>ROUND(AZ52*L26,2)</f>
        <v>0</v>
      </c>
      <c r="AW52" s="130">
        <f>ROUND(BA52*L27,2)</f>
        <v>0</v>
      </c>
      <c r="AX52" s="130">
        <f>ROUND(BB52*L26,2)</f>
        <v>0</v>
      </c>
      <c r="AY52" s="130">
        <f>ROUND(BC52*L27,2)</f>
        <v>0</v>
      </c>
      <c r="AZ52" s="130">
        <f>ROUND(AZ53+SUM(AZ54:AZ58)+AZ65,2)</f>
        <v>0</v>
      </c>
      <c r="BA52" s="130">
        <f>ROUND(BA53+SUM(BA54:BA58)+BA65,2)</f>
        <v>0</v>
      </c>
      <c r="BB52" s="130">
        <f>ROUND(BB53+SUM(BB54:BB58)+BB65,2)</f>
        <v>0</v>
      </c>
      <c r="BC52" s="130">
        <f>ROUND(BC53+SUM(BC54:BC58)+BC65,2)</f>
        <v>0</v>
      </c>
      <c r="BD52" s="132">
        <f>ROUND(BD53+SUM(BD54:BD58)+BD65,2)</f>
        <v>0</v>
      </c>
      <c r="BS52" s="133" t="s">
        <v>81</v>
      </c>
      <c r="BT52" s="133" t="s">
        <v>25</v>
      </c>
      <c r="BU52" s="133" t="s">
        <v>83</v>
      </c>
      <c r="BV52" s="133" t="s">
        <v>84</v>
      </c>
      <c r="BW52" s="133" t="s">
        <v>89</v>
      </c>
      <c r="BX52" s="133" t="s">
        <v>7</v>
      </c>
      <c r="CL52" s="133" t="s">
        <v>22</v>
      </c>
      <c r="CM52" s="133" t="s">
        <v>90</v>
      </c>
    </row>
    <row r="53" spans="1:90" s="6" customFormat="1" ht="28.5" customHeight="1">
      <c r="A53" s="134" t="s">
        <v>91</v>
      </c>
      <c r="B53" s="135"/>
      <c r="C53" s="136"/>
      <c r="D53" s="136"/>
      <c r="E53" s="137" t="s">
        <v>92</v>
      </c>
      <c r="F53" s="137"/>
      <c r="G53" s="137"/>
      <c r="H53" s="137"/>
      <c r="I53" s="137"/>
      <c r="J53" s="136"/>
      <c r="K53" s="137" t="s">
        <v>93</v>
      </c>
      <c r="L53" s="137"/>
      <c r="M53" s="137"/>
      <c r="N53" s="137"/>
      <c r="O53" s="137"/>
      <c r="P53" s="137"/>
      <c r="Q53" s="137"/>
      <c r="R53" s="137"/>
      <c r="S53" s="137"/>
      <c r="T53" s="137"/>
      <c r="U53" s="137"/>
      <c r="V53" s="137"/>
      <c r="W53" s="137"/>
      <c r="X53" s="137"/>
      <c r="Y53" s="137"/>
      <c r="Z53" s="137"/>
      <c r="AA53" s="137"/>
      <c r="AB53" s="137"/>
      <c r="AC53" s="137"/>
      <c r="AD53" s="137"/>
      <c r="AE53" s="137"/>
      <c r="AF53" s="137"/>
      <c r="AG53" s="138">
        <f>'01-A1-D1.1 - Soupis prací...'!J29</f>
        <v>0</v>
      </c>
      <c r="AH53" s="136"/>
      <c r="AI53" s="136"/>
      <c r="AJ53" s="136"/>
      <c r="AK53" s="136"/>
      <c r="AL53" s="136"/>
      <c r="AM53" s="136"/>
      <c r="AN53" s="138">
        <f>SUM(AG53,AT53)</f>
        <v>0</v>
      </c>
      <c r="AO53" s="136"/>
      <c r="AP53" s="136"/>
      <c r="AQ53" s="139" t="s">
        <v>94</v>
      </c>
      <c r="AR53" s="140"/>
      <c r="AS53" s="141">
        <v>0</v>
      </c>
      <c r="AT53" s="142">
        <f>ROUND(SUM(AV53:AW53),2)</f>
        <v>0</v>
      </c>
      <c r="AU53" s="143">
        <f>'01-A1-D1.1 - Soupis prací...'!P101</f>
        <v>0</v>
      </c>
      <c r="AV53" s="142">
        <f>'01-A1-D1.1 - Soupis prací...'!J32</f>
        <v>0</v>
      </c>
      <c r="AW53" s="142">
        <f>'01-A1-D1.1 - Soupis prací...'!J33</f>
        <v>0</v>
      </c>
      <c r="AX53" s="142">
        <f>'01-A1-D1.1 - Soupis prací...'!J34</f>
        <v>0</v>
      </c>
      <c r="AY53" s="142">
        <f>'01-A1-D1.1 - Soupis prací...'!J35</f>
        <v>0</v>
      </c>
      <c r="AZ53" s="142">
        <f>'01-A1-D1.1 - Soupis prací...'!F32</f>
        <v>0</v>
      </c>
      <c r="BA53" s="142">
        <f>'01-A1-D1.1 - Soupis prací...'!F33</f>
        <v>0</v>
      </c>
      <c r="BB53" s="142">
        <f>'01-A1-D1.1 - Soupis prací...'!F34</f>
        <v>0</v>
      </c>
      <c r="BC53" s="142">
        <f>'01-A1-D1.1 - Soupis prací...'!F35</f>
        <v>0</v>
      </c>
      <c r="BD53" s="144">
        <f>'01-A1-D1.1 - Soupis prací...'!F36</f>
        <v>0</v>
      </c>
      <c r="BT53" s="145" t="s">
        <v>90</v>
      </c>
      <c r="BV53" s="145" t="s">
        <v>84</v>
      </c>
      <c r="BW53" s="145" t="s">
        <v>95</v>
      </c>
      <c r="BX53" s="145" t="s">
        <v>89</v>
      </c>
      <c r="CL53" s="145" t="s">
        <v>22</v>
      </c>
    </row>
    <row r="54" spans="1:90" s="6" customFormat="1" ht="28.5" customHeight="1">
      <c r="A54" s="134" t="s">
        <v>91</v>
      </c>
      <c r="B54" s="135"/>
      <c r="C54" s="136"/>
      <c r="D54" s="136"/>
      <c r="E54" s="137" t="s">
        <v>96</v>
      </c>
      <c r="F54" s="137"/>
      <c r="G54" s="137"/>
      <c r="H54" s="137"/>
      <c r="I54" s="137"/>
      <c r="J54" s="136"/>
      <c r="K54" s="137" t="s">
        <v>97</v>
      </c>
      <c r="L54" s="137"/>
      <c r="M54" s="137"/>
      <c r="N54" s="137"/>
      <c r="O54" s="137"/>
      <c r="P54" s="137"/>
      <c r="Q54" s="137"/>
      <c r="R54" s="137"/>
      <c r="S54" s="137"/>
      <c r="T54" s="137"/>
      <c r="U54" s="137"/>
      <c r="V54" s="137"/>
      <c r="W54" s="137"/>
      <c r="X54" s="137"/>
      <c r="Y54" s="137"/>
      <c r="Z54" s="137"/>
      <c r="AA54" s="137"/>
      <c r="AB54" s="137"/>
      <c r="AC54" s="137"/>
      <c r="AD54" s="137"/>
      <c r="AE54" s="137"/>
      <c r="AF54" s="137"/>
      <c r="AG54" s="138">
        <f>'01-A1-D1.2 - Soupis prací...'!J29</f>
        <v>0</v>
      </c>
      <c r="AH54" s="136"/>
      <c r="AI54" s="136"/>
      <c r="AJ54" s="136"/>
      <c r="AK54" s="136"/>
      <c r="AL54" s="136"/>
      <c r="AM54" s="136"/>
      <c r="AN54" s="138">
        <f>SUM(AG54,AT54)</f>
        <v>0</v>
      </c>
      <c r="AO54" s="136"/>
      <c r="AP54" s="136"/>
      <c r="AQ54" s="139" t="s">
        <v>94</v>
      </c>
      <c r="AR54" s="140"/>
      <c r="AS54" s="141">
        <v>0</v>
      </c>
      <c r="AT54" s="142">
        <f>ROUND(SUM(AV54:AW54),2)</f>
        <v>0</v>
      </c>
      <c r="AU54" s="143">
        <f>'01-A1-D1.2 - Soupis prací...'!P104</f>
        <v>0</v>
      </c>
      <c r="AV54" s="142">
        <f>'01-A1-D1.2 - Soupis prací...'!J32</f>
        <v>0</v>
      </c>
      <c r="AW54" s="142">
        <f>'01-A1-D1.2 - Soupis prací...'!J33</f>
        <v>0</v>
      </c>
      <c r="AX54" s="142">
        <f>'01-A1-D1.2 - Soupis prací...'!J34</f>
        <v>0</v>
      </c>
      <c r="AY54" s="142">
        <f>'01-A1-D1.2 - Soupis prací...'!J35</f>
        <v>0</v>
      </c>
      <c r="AZ54" s="142">
        <f>'01-A1-D1.2 - Soupis prací...'!F32</f>
        <v>0</v>
      </c>
      <c r="BA54" s="142">
        <f>'01-A1-D1.2 - Soupis prací...'!F33</f>
        <v>0</v>
      </c>
      <c r="BB54" s="142">
        <f>'01-A1-D1.2 - Soupis prací...'!F34</f>
        <v>0</v>
      </c>
      <c r="BC54" s="142">
        <f>'01-A1-D1.2 - Soupis prací...'!F35</f>
        <v>0</v>
      </c>
      <c r="BD54" s="144">
        <f>'01-A1-D1.2 - Soupis prací...'!F36</f>
        <v>0</v>
      </c>
      <c r="BT54" s="145" t="s">
        <v>90</v>
      </c>
      <c r="BV54" s="145" t="s">
        <v>84</v>
      </c>
      <c r="BW54" s="145" t="s">
        <v>98</v>
      </c>
      <c r="BX54" s="145" t="s">
        <v>89</v>
      </c>
      <c r="CL54" s="145" t="s">
        <v>22</v>
      </c>
    </row>
    <row r="55" spans="1:90" s="6" customFormat="1" ht="28.5" customHeight="1">
      <c r="A55" s="134" t="s">
        <v>91</v>
      </c>
      <c r="B55" s="135"/>
      <c r="C55" s="136"/>
      <c r="D55" s="136"/>
      <c r="E55" s="137" t="s">
        <v>99</v>
      </c>
      <c r="F55" s="137"/>
      <c r="G55" s="137"/>
      <c r="H55" s="137"/>
      <c r="I55" s="137"/>
      <c r="J55" s="136"/>
      <c r="K55" s="137" t="s">
        <v>100</v>
      </c>
      <c r="L55" s="137"/>
      <c r="M55" s="137"/>
      <c r="N55" s="137"/>
      <c r="O55" s="137"/>
      <c r="P55" s="137"/>
      <c r="Q55" s="137"/>
      <c r="R55" s="137"/>
      <c r="S55" s="137"/>
      <c r="T55" s="137"/>
      <c r="U55" s="137"/>
      <c r="V55" s="137"/>
      <c r="W55" s="137"/>
      <c r="X55" s="137"/>
      <c r="Y55" s="137"/>
      <c r="Z55" s="137"/>
      <c r="AA55" s="137"/>
      <c r="AB55" s="137"/>
      <c r="AC55" s="137"/>
      <c r="AD55" s="137"/>
      <c r="AE55" s="137"/>
      <c r="AF55" s="137"/>
      <c r="AG55" s="138">
        <f>'01-A1-D.2.1 - Soupis prac...'!J29</f>
        <v>0</v>
      </c>
      <c r="AH55" s="136"/>
      <c r="AI55" s="136"/>
      <c r="AJ55" s="136"/>
      <c r="AK55" s="136"/>
      <c r="AL55" s="136"/>
      <c r="AM55" s="136"/>
      <c r="AN55" s="138">
        <f>SUM(AG55,AT55)</f>
        <v>0</v>
      </c>
      <c r="AO55" s="136"/>
      <c r="AP55" s="136"/>
      <c r="AQ55" s="139" t="s">
        <v>94</v>
      </c>
      <c r="AR55" s="140"/>
      <c r="AS55" s="141">
        <v>0</v>
      </c>
      <c r="AT55" s="142">
        <f>ROUND(SUM(AV55:AW55),2)</f>
        <v>0</v>
      </c>
      <c r="AU55" s="143">
        <f>'01-A1-D.2.1 - Soupis prac...'!P89</f>
        <v>0</v>
      </c>
      <c r="AV55" s="142">
        <f>'01-A1-D.2.1 - Soupis prac...'!J32</f>
        <v>0</v>
      </c>
      <c r="AW55" s="142">
        <f>'01-A1-D.2.1 - Soupis prac...'!J33</f>
        <v>0</v>
      </c>
      <c r="AX55" s="142">
        <f>'01-A1-D.2.1 - Soupis prac...'!J34</f>
        <v>0</v>
      </c>
      <c r="AY55" s="142">
        <f>'01-A1-D.2.1 - Soupis prac...'!J35</f>
        <v>0</v>
      </c>
      <c r="AZ55" s="142">
        <f>'01-A1-D.2.1 - Soupis prac...'!F32</f>
        <v>0</v>
      </c>
      <c r="BA55" s="142">
        <f>'01-A1-D.2.1 - Soupis prac...'!F33</f>
        <v>0</v>
      </c>
      <c r="BB55" s="142">
        <f>'01-A1-D.2.1 - Soupis prac...'!F34</f>
        <v>0</v>
      </c>
      <c r="BC55" s="142">
        <f>'01-A1-D.2.1 - Soupis prac...'!F35</f>
        <v>0</v>
      </c>
      <c r="BD55" s="144">
        <f>'01-A1-D.2.1 - Soupis prac...'!F36</f>
        <v>0</v>
      </c>
      <c r="BT55" s="145" t="s">
        <v>90</v>
      </c>
      <c r="BV55" s="145" t="s">
        <v>84</v>
      </c>
      <c r="BW55" s="145" t="s">
        <v>101</v>
      </c>
      <c r="BX55" s="145" t="s">
        <v>89</v>
      </c>
      <c r="CL55" s="145" t="s">
        <v>22</v>
      </c>
    </row>
    <row r="56" spans="1:90" s="6" customFormat="1" ht="28.5" customHeight="1">
      <c r="A56" s="134" t="s">
        <v>91</v>
      </c>
      <c r="B56" s="135"/>
      <c r="C56" s="136"/>
      <c r="D56" s="136"/>
      <c r="E56" s="137" t="s">
        <v>102</v>
      </c>
      <c r="F56" s="137"/>
      <c r="G56" s="137"/>
      <c r="H56" s="137"/>
      <c r="I56" s="137"/>
      <c r="J56" s="136"/>
      <c r="K56" s="137" t="s">
        <v>103</v>
      </c>
      <c r="L56" s="137"/>
      <c r="M56" s="137"/>
      <c r="N56" s="137"/>
      <c r="O56" s="137"/>
      <c r="P56" s="137"/>
      <c r="Q56" s="137"/>
      <c r="R56" s="137"/>
      <c r="S56" s="137"/>
      <c r="T56" s="137"/>
      <c r="U56" s="137"/>
      <c r="V56" s="137"/>
      <c r="W56" s="137"/>
      <c r="X56" s="137"/>
      <c r="Y56" s="137"/>
      <c r="Z56" s="137"/>
      <c r="AA56" s="137"/>
      <c r="AB56" s="137"/>
      <c r="AC56" s="137"/>
      <c r="AD56" s="137"/>
      <c r="AE56" s="137"/>
      <c r="AF56" s="137"/>
      <c r="AG56" s="138">
        <f>'01-A1-D.2.2 - Soupis prac...'!J29</f>
        <v>0</v>
      </c>
      <c r="AH56" s="136"/>
      <c r="AI56" s="136"/>
      <c r="AJ56" s="136"/>
      <c r="AK56" s="136"/>
      <c r="AL56" s="136"/>
      <c r="AM56" s="136"/>
      <c r="AN56" s="138">
        <f>SUM(AG56,AT56)</f>
        <v>0</v>
      </c>
      <c r="AO56" s="136"/>
      <c r="AP56" s="136"/>
      <c r="AQ56" s="139" t="s">
        <v>94</v>
      </c>
      <c r="AR56" s="140"/>
      <c r="AS56" s="141">
        <v>0</v>
      </c>
      <c r="AT56" s="142">
        <f>ROUND(SUM(AV56:AW56),2)</f>
        <v>0</v>
      </c>
      <c r="AU56" s="143">
        <f>'01-A1-D.2.2 - Soupis prac...'!P88</f>
        <v>0</v>
      </c>
      <c r="AV56" s="142">
        <f>'01-A1-D.2.2 - Soupis prac...'!J32</f>
        <v>0</v>
      </c>
      <c r="AW56" s="142">
        <f>'01-A1-D.2.2 - Soupis prac...'!J33</f>
        <v>0</v>
      </c>
      <c r="AX56" s="142">
        <f>'01-A1-D.2.2 - Soupis prac...'!J34</f>
        <v>0</v>
      </c>
      <c r="AY56" s="142">
        <f>'01-A1-D.2.2 - Soupis prac...'!J35</f>
        <v>0</v>
      </c>
      <c r="AZ56" s="142">
        <f>'01-A1-D.2.2 - Soupis prac...'!F32</f>
        <v>0</v>
      </c>
      <c r="BA56" s="142">
        <f>'01-A1-D.2.2 - Soupis prac...'!F33</f>
        <v>0</v>
      </c>
      <c r="BB56" s="142">
        <f>'01-A1-D.2.2 - Soupis prac...'!F34</f>
        <v>0</v>
      </c>
      <c r="BC56" s="142">
        <f>'01-A1-D.2.2 - Soupis prac...'!F35</f>
        <v>0</v>
      </c>
      <c r="BD56" s="144">
        <f>'01-A1-D.2.2 - Soupis prac...'!F36</f>
        <v>0</v>
      </c>
      <c r="BT56" s="145" t="s">
        <v>90</v>
      </c>
      <c r="BV56" s="145" t="s">
        <v>84</v>
      </c>
      <c r="BW56" s="145" t="s">
        <v>104</v>
      </c>
      <c r="BX56" s="145" t="s">
        <v>89</v>
      </c>
      <c r="CL56" s="145" t="s">
        <v>22</v>
      </c>
    </row>
    <row r="57" spans="1:90" s="6" customFormat="1" ht="28.5" customHeight="1">
      <c r="A57" s="134" t="s">
        <v>91</v>
      </c>
      <c r="B57" s="135"/>
      <c r="C57" s="136"/>
      <c r="D57" s="136"/>
      <c r="E57" s="137" t="s">
        <v>105</v>
      </c>
      <c r="F57" s="137"/>
      <c r="G57" s="137"/>
      <c r="H57" s="137"/>
      <c r="I57" s="137"/>
      <c r="J57" s="136"/>
      <c r="K57" s="137" t="s">
        <v>106</v>
      </c>
      <c r="L57" s="137"/>
      <c r="M57" s="137"/>
      <c r="N57" s="137"/>
      <c r="O57" s="137"/>
      <c r="P57" s="137"/>
      <c r="Q57" s="137"/>
      <c r="R57" s="137"/>
      <c r="S57" s="137"/>
      <c r="T57" s="137"/>
      <c r="U57" s="137"/>
      <c r="V57" s="137"/>
      <c r="W57" s="137"/>
      <c r="X57" s="137"/>
      <c r="Y57" s="137"/>
      <c r="Z57" s="137"/>
      <c r="AA57" s="137"/>
      <c r="AB57" s="137"/>
      <c r="AC57" s="137"/>
      <c r="AD57" s="137"/>
      <c r="AE57" s="137"/>
      <c r="AF57" s="137"/>
      <c r="AG57" s="138">
        <f>'01-A1-D.3 - D.3-Soupis pr...'!J29</f>
        <v>0</v>
      </c>
      <c r="AH57" s="136"/>
      <c r="AI57" s="136"/>
      <c r="AJ57" s="136"/>
      <c r="AK57" s="136"/>
      <c r="AL57" s="136"/>
      <c r="AM57" s="136"/>
      <c r="AN57" s="138">
        <f>SUM(AG57,AT57)</f>
        <v>0</v>
      </c>
      <c r="AO57" s="136"/>
      <c r="AP57" s="136"/>
      <c r="AQ57" s="139" t="s">
        <v>94</v>
      </c>
      <c r="AR57" s="140"/>
      <c r="AS57" s="141">
        <v>0</v>
      </c>
      <c r="AT57" s="142">
        <f>ROUND(SUM(AV57:AW57),2)</f>
        <v>0</v>
      </c>
      <c r="AU57" s="143">
        <f>'01-A1-D.3 - D.3-Soupis pr...'!P82</f>
        <v>0</v>
      </c>
      <c r="AV57" s="142">
        <f>'01-A1-D.3 - D.3-Soupis pr...'!J32</f>
        <v>0</v>
      </c>
      <c r="AW57" s="142">
        <f>'01-A1-D.3 - D.3-Soupis pr...'!J33</f>
        <v>0</v>
      </c>
      <c r="AX57" s="142">
        <f>'01-A1-D.3 - D.3-Soupis pr...'!J34</f>
        <v>0</v>
      </c>
      <c r="AY57" s="142">
        <f>'01-A1-D.3 - D.3-Soupis pr...'!J35</f>
        <v>0</v>
      </c>
      <c r="AZ57" s="142">
        <f>'01-A1-D.3 - D.3-Soupis pr...'!F32</f>
        <v>0</v>
      </c>
      <c r="BA57" s="142">
        <f>'01-A1-D.3 - D.3-Soupis pr...'!F33</f>
        <v>0</v>
      </c>
      <c r="BB57" s="142">
        <f>'01-A1-D.3 - D.3-Soupis pr...'!F34</f>
        <v>0</v>
      </c>
      <c r="BC57" s="142">
        <f>'01-A1-D.3 - D.3-Soupis pr...'!F35</f>
        <v>0</v>
      </c>
      <c r="BD57" s="144">
        <f>'01-A1-D.3 - D.3-Soupis pr...'!F36</f>
        <v>0</v>
      </c>
      <c r="BT57" s="145" t="s">
        <v>90</v>
      </c>
      <c r="BV57" s="145" t="s">
        <v>84</v>
      </c>
      <c r="BW57" s="145" t="s">
        <v>107</v>
      </c>
      <c r="BX57" s="145" t="s">
        <v>89</v>
      </c>
      <c r="CL57" s="145" t="s">
        <v>22</v>
      </c>
    </row>
    <row r="58" spans="2:90" s="6" customFormat="1" ht="28.5" customHeight="1">
      <c r="B58" s="135"/>
      <c r="C58" s="136"/>
      <c r="D58" s="136"/>
      <c r="E58" s="137" t="s">
        <v>108</v>
      </c>
      <c r="F58" s="137"/>
      <c r="G58" s="137"/>
      <c r="H58" s="137"/>
      <c r="I58" s="137"/>
      <c r="J58" s="136"/>
      <c r="K58" s="137" t="s">
        <v>109</v>
      </c>
      <c r="L58" s="137"/>
      <c r="M58" s="137"/>
      <c r="N58" s="137"/>
      <c r="O58" s="137"/>
      <c r="P58" s="137"/>
      <c r="Q58" s="137"/>
      <c r="R58" s="137"/>
      <c r="S58" s="137"/>
      <c r="T58" s="137"/>
      <c r="U58" s="137"/>
      <c r="V58" s="137"/>
      <c r="W58" s="137"/>
      <c r="X58" s="137"/>
      <c r="Y58" s="137"/>
      <c r="Z58" s="137"/>
      <c r="AA58" s="137"/>
      <c r="AB58" s="137"/>
      <c r="AC58" s="137"/>
      <c r="AD58" s="137"/>
      <c r="AE58" s="137"/>
      <c r="AF58" s="137"/>
      <c r="AG58" s="146">
        <f>ROUND(SUM(AG59:AG64),2)</f>
        <v>0</v>
      </c>
      <c r="AH58" s="136"/>
      <c r="AI58" s="136"/>
      <c r="AJ58" s="136"/>
      <c r="AK58" s="136"/>
      <c r="AL58" s="136"/>
      <c r="AM58" s="136"/>
      <c r="AN58" s="138">
        <f>SUM(AG58,AT58)</f>
        <v>0</v>
      </c>
      <c r="AO58" s="136"/>
      <c r="AP58" s="136"/>
      <c r="AQ58" s="139" t="s">
        <v>94</v>
      </c>
      <c r="AR58" s="140"/>
      <c r="AS58" s="141">
        <f>ROUND(SUM(AS59:AS64),2)</f>
        <v>0</v>
      </c>
      <c r="AT58" s="142">
        <f>ROUND(SUM(AV58:AW58),2)</f>
        <v>0</v>
      </c>
      <c r="AU58" s="143">
        <f>ROUND(SUM(AU59:AU64),5)</f>
        <v>0</v>
      </c>
      <c r="AV58" s="142">
        <f>ROUND(AZ58*L26,2)</f>
        <v>0</v>
      </c>
      <c r="AW58" s="142">
        <f>ROUND(BA58*L27,2)</f>
        <v>0</v>
      </c>
      <c r="AX58" s="142">
        <f>ROUND(BB58*L26,2)</f>
        <v>0</v>
      </c>
      <c r="AY58" s="142">
        <f>ROUND(BC58*L27,2)</f>
        <v>0</v>
      </c>
      <c r="AZ58" s="142">
        <f>ROUND(SUM(AZ59:AZ64),2)</f>
        <v>0</v>
      </c>
      <c r="BA58" s="142">
        <f>ROUND(SUM(BA59:BA64),2)</f>
        <v>0</v>
      </c>
      <c r="BB58" s="142">
        <f>ROUND(SUM(BB59:BB64),2)</f>
        <v>0</v>
      </c>
      <c r="BC58" s="142">
        <f>ROUND(SUM(BC59:BC64),2)</f>
        <v>0</v>
      </c>
      <c r="BD58" s="144">
        <f>ROUND(SUM(BD59:BD64),2)</f>
        <v>0</v>
      </c>
      <c r="BS58" s="145" t="s">
        <v>81</v>
      </c>
      <c r="BT58" s="145" t="s">
        <v>90</v>
      </c>
      <c r="BU58" s="145" t="s">
        <v>83</v>
      </c>
      <c r="BV58" s="145" t="s">
        <v>84</v>
      </c>
      <c r="BW58" s="145" t="s">
        <v>110</v>
      </c>
      <c r="BX58" s="145" t="s">
        <v>89</v>
      </c>
      <c r="CL58" s="145" t="s">
        <v>38</v>
      </c>
    </row>
    <row r="59" spans="1:90" s="6" customFormat="1" ht="28.5" customHeight="1">
      <c r="A59" s="134" t="s">
        <v>91</v>
      </c>
      <c r="B59" s="135"/>
      <c r="C59" s="136"/>
      <c r="D59" s="136"/>
      <c r="E59" s="136"/>
      <c r="F59" s="137" t="s">
        <v>111</v>
      </c>
      <c r="G59" s="137"/>
      <c r="H59" s="137"/>
      <c r="I59" s="137"/>
      <c r="J59" s="137"/>
      <c r="K59" s="136"/>
      <c r="L59" s="137" t="s">
        <v>112</v>
      </c>
      <c r="M59" s="137"/>
      <c r="N59" s="137"/>
      <c r="O59" s="137"/>
      <c r="P59" s="137"/>
      <c r="Q59" s="137"/>
      <c r="R59" s="137"/>
      <c r="S59" s="137"/>
      <c r="T59" s="137"/>
      <c r="U59" s="137"/>
      <c r="V59" s="137"/>
      <c r="W59" s="137"/>
      <c r="X59" s="137"/>
      <c r="Y59" s="137"/>
      <c r="Z59" s="137"/>
      <c r="AA59" s="137"/>
      <c r="AB59" s="137"/>
      <c r="AC59" s="137"/>
      <c r="AD59" s="137"/>
      <c r="AE59" s="137"/>
      <c r="AF59" s="137"/>
      <c r="AG59" s="138">
        <f>'D.4.1.2 - Soupis prací ZT...'!J31</f>
        <v>0</v>
      </c>
      <c r="AH59" s="136"/>
      <c r="AI59" s="136"/>
      <c r="AJ59" s="136"/>
      <c r="AK59" s="136"/>
      <c r="AL59" s="136"/>
      <c r="AM59" s="136"/>
      <c r="AN59" s="138">
        <f>SUM(AG59,AT59)</f>
        <v>0</v>
      </c>
      <c r="AO59" s="136"/>
      <c r="AP59" s="136"/>
      <c r="AQ59" s="139" t="s">
        <v>94</v>
      </c>
      <c r="AR59" s="140"/>
      <c r="AS59" s="141">
        <v>0</v>
      </c>
      <c r="AT59" s="142">
        <f>ROUND(SUM(AV59:AW59),2)</f>
        <v>0</v>
      </c>
      <c r="AU59" s="143">
        <f>'D.4.1.2 - Soupis prací ZT...'!P99</f>
        <v>0</v>
      </c>
      <c r="AV59" s="142">
        <f>'D.4.1.2 - Soupis prací ZT...'!J34</f>
        <v>0</v>
      </c>
      <c r="AW59" s="142">
        <f>'D.4.1.2 - Soupis prací ZT...'!J35</f>
        <v>0</v>
      </c>
      <c r="AX59" s="142">
        <f>'D.4.1.2 - Soupis prací ZT...'!J36</f>
        <v>0</v>
      </c>
      <c r="AY59" s="142">
        <f>'D.4.1.2 - Soupis prací ZT...'!J37</f>
        <v>0</v>
      </c>
      <c r="AZ59" s="142">
        <f>'D.4.1.2 - Soupis prací ZT...'!F34</f>
        <v>0</v>
      </c>
      <c r="BA59" s="142">
        <f>'D.4.1.2 - Soupis prací ZT...'!F35</f>
        <v>0</v>
      </c>
      <c r="BB59" s="142">
        <f>'D.4.1.2 - Soupis prací ZT...'!F36</f>
        <v>0</v>
      </c>
      <c r="BC59" s="142">
        <f>'D.4.1.2 - Soupis prací ZT...'!F37</f>
        <v>0</v>
      </c>
      <c r="BD59" s="144">
        <f>'D.4.1.2 - Soupis prací ZT...'!F38</f>
        <v>0</v>
      </c>
      <c r="BT59" s="145" t="s">
        <v>113</v>
      </c>
      <c r="BV59" s="145" t="s">
        <v>84</v>
      </c>
      <c r="BW59" s="145" t="s">
        <v>114</v>
      </c>
      <c r="BX59" s="145" t="s">
        <v>110</v>
      </c>
      <c r="CL59" s="145" t="s">
        <v>22</v>
      </c>
    </row>
    <row r="60" spans="1:90" s="6" customFormat="1" ht="28.5" customHeight="1">
      <c r="A60" s="134" t="s">
        <v>91</v>
      </c>
      <c r="B60" s="135"/>
      <c r="C60" s="136"/>
      <c r="D60" s="136"/>
      <c r="E60" s="136"/>
      <c r="F60" s="137" t="s">
        <v>115</v>
      </c>
      <c r="G60" s="137"/>
      <c r="H60" s="137"/>
      <c r="I60" s="137"/>
      <c r="J60" s="137"/>
      <c r="K60" s="136"/>
      <c r="L60" s="137" t="s">
        <v>116</v>
      </c>
      <c r="M60" s="137"/>
      <c r="N60" s="137"/>
      <c r="O60" s="137"/>
      <c r="P60" s="137"/>
      <c r="Q60" s="137"/>
      <c r="R60" s="137"/>
      <c r="S60" s="137"/>
      <c r="T60" s="137"/>
      <c r="U60" s="137"/>
      <c r="V60" s="137"/>
      <c r="W60" s="137"/>
      <c r="X60" s="137"/>
      <c r="Y60" s="137"/>
      <c r="Z60" s="137"/>
      <c r="AA60" s="137"/>
      <c r="AB60" s="137"/>
      <c r="AC60" s="137"/>
      <c r="AD60" s="137"/>
      <c r="AE60" s="137"/>
      <c r="AF60" s="137"/>
      <c r="AG60" s="138">
        <f>'D.4.2.2. - Soupis prací Ú...'!J31</f>
        <v>0</v>
      </c>
      <c r="AH60" s="136"/>
      <c r="AI60" s="136"/>
      <c r="AJ60" s="136"/>
      <c r="AK60" s="136"/>
      <c r="AL60" s="136"/>
      <c r="AM60" s="136"/>
      <c r="AN60" s="138">
        <f>SUM(AG60,AT60)</f>
        <v>0</v>
      </c>
      <c r="AO60" s="136"/>
      <c r="AP60" s="136"/>
      <c r="AQ60" s="139" t="s">
        <v>94</v>
      </c>
      <c r="AR60" s="140"/>
      <c r="AS60" s="141">
        <v>0</v>
      </c>
      <c r="AT60" s="142">
        <f>ROUND(SUM(AV60:AW60),2)</f>
        <v>0</v>
      </c>
      <c r="AU60" s="143">
        <f>'D.4.2.2. - Soupis prací Ú...'!P95</f>
        <v>0</v>
      </c>
      <c r="AV60" s="142">
        <f>'D.4.2.2. - Soupis prací Ú...'!J34</f>
        <v>0</v>
      </c>
      <c r="AW60" s="142">
        <f>'D.4.2.2. - Soupis prací Ú...'!J35</f>
        <v>0</v>
      </c>
      <c r="AX60" s="142">
        <f>'D.4.2.2. - Soupis prací Ú...'!J36</f>
        <v>0</v>
      </c>
      <c r="AY60" s="142">
        <f>'D.4.2.2. - Soupis prací Ú...'!J37</f>
        <v>0</v>
      </c>
      <c r="AZ60" s="142">
        <f>'D.4.2.2. - Soupis prací Ú...'!F34</f>
        <v>0</v>
      </c>
      <c r="BA60" s="142">
        <f>'D.4.2.2. - Soupis prací Ú...'!F35</f>
        <v>0</v>
      </c>
      <c r="BB60" s="142">
        <f>'D.4.2.2. - Soupis prací Ú...'!F36</f>
        <v>0</v>
      </c>
      <c r="BC60" s="142">
        <f>'D.4.2.2. - Soupis prací Ú...'!F37</f>
        <v>0</v>
      </c>
      <c r="BD60" s="144">
        <f>'D.4.2.2. - Soupis prací Ú...'!F38</f>
        <v>0</v>
      </c>
      <c r="BT60" s="145" t="s">
        <v>113</v>
      </c>
      <c r="BV60" s="145" t="s">
        <v>84</v>
      </c>
      <c r="BW60" s="145" t="s">
        <v>117</v>
      </c>
      <c r="BX60" s="145" t="s">
        <v>110</v>
      </c>
      <c r="CL60" s="145" t="s">
        <v>38</v>
      </c>
    </row>
    <row r="61" spans="1:90" s="6" customFormat="1" ht="28.5" customHeight="1">
      <c r="A61" s="134" t="s">
        <v>91</v>
      </c>
      <c r="B61" s="135"/>
      <c r="C61" s="136"/>
      <c r="D61" s="136"/>
      <c r="E61" s="136"/>
      <c r="F61" s="137" t="s">
        <v>118</v>
      </c>
      <c r="G61" s="137"/>
      <c r="H61" s="137"/>
      <c r="I61" s="137"/>
      <c r="J61" s="137"/>
      <c r="K61" s="136"/>
      <c r="L61" s="137" t="s">
        <v>119</v>
      </c>
      <c r="M61" s="137"/>
      <c r="N61" s="137"/>
      <c r="O61" s="137"/>
      <c r="P61" s="137"/>
      <c r="Q61" s="137"/>
      <c r="R61" s="137"/>
      <c r="S61" s="137"/>
      <c r="T61" s="137"/>
      <c r="U61" s="137"/>
      <c r="V61" s="137"/>
      <c r="W61" s="137"/>
      <c r="X61" s="137"/>
      <c r="Y61" s="137"/>
      <c r="Z61" s="137"/>
      <c r="AA61" s="137"/>
      <c r="AB61" s="137"/>
      <c r="AC61" s="137"/>
      <c r="AD61" s="137"/>
      <c r="AE61" s="137"/>
      <c r="AF61" s="137"/>
      <c r="AG61" s="138">
        <f>'D.4.2.2.2 - Soupis prací ...'!J31</f>
        <v>0</v>
      </c>
      <c r="AH61" s="136"/>
      <c r="AI61" s="136"/>
      <c r="AJ61" s="136"/>
      <c r="AK61" s="136"/>
      <c r="AL61" s="136"/>
      <c r="AM61" s="136"/>
      <c r="AN61" s="138">
        <f>SUM(AG61,AT61)</f>
        <v>0</v>
      </c>
      <c r="AO61" s="136"/>
      <c r="AP61" s="136"/>
      <c r="AQ61" s="139" t="s">
        <v>94</v>
      </c>
      <c r="AR61" s="140"/>
      <c r="AS61" s="141">
        <v>0</v>
      </c>
      <c r="AT61" s="142">
        <f>ROUND(SUM(AV61:AW61),2)</f>
        <v>0</v>
      </c>
      <c r="AU61" s="143">
        <f>'D.4.2.2.2 - Soupis prací ...'!P159</f>
        <v>0</v>
      </c>
      <c r="AV61" s="142">
        <f>'D.4.2.2.2 - Soupis prací ...'!J34</f>
        <v>0</v>
      </c>
      <c r="AW61" s="142">
        <f>'D.4.2.2.2 - Soupis prací ...'!J35</f>
        <v>0</v>
      </c>
      <c r="AX61" s="142">
        <f>'D.4.2.2.2 - Soupis prací ...'!J36</f>
        <v>0</v>
      </c>
      <c r="AY61" s="142">
        <f>'D.4.2.2.2 - Soupis prací ...'!J37</f>
        <v>0</v>
      </c>
      <c r="AZ61" s="142">
        <f>'D.4.2.2.2 - Soupis prací ...'!F34</f>
        <v>0</v>
      </c>
      <c r="BA61" s="142">
        <f>'D.4.2.2.2 - Soupis prací ...'!F35</f>
        <v>0</v>
      </c>
      <c r="BB61" s="142">
        <f>'D.4.2.2.2 - Soupis prací ...'!F36</f>
        <v>0</v>
      </c>
      <c r="BC61" s="142">
        <f>'D.4.2.2.2 - Soupis prací ...'!F37</f>
        <v>0</v>
      </c>
      <c r="BD61" s="144">
        <f>'D.4.2.2.2 - Soupis prací ...'!F38</f>
        <v>0</v>
      </c>
      <c r="BT61" s="145" t="s">
        <v>113</v>
      </c>
      <c r="BV61" s="145" t="s">
        <v>84</v>
      </c>
      <c r="BW61" s="145" t="s">
        <v>120</v>
      </c>
      <c r="BX61" s="145" t="s">
        <v>110</v>
      </c>
      <c r="CL61" s="145" t="s">
        <v>38</v>
      </c>
    </row>
    <row r="62" spans="1:90" s="6" customFormat="1" ht="28.5" customHeight="1">
      <c r="A62" s="134" t="s">
        <v>91</v>
      </c>
      <c r="B62" s="135"/>
      <c r="C62" s="136"/>
      <c r="D62" s="136"/>
      <c r="E62" s="136"/>
      <c r="F62" s="137" t="s">
        <v>121</v>
      </c>
      <c r="G62" s="137"/>
      <c r="H62" s="137"/>
      <c r="I62" s="137"/>
      <c r="J62" s="137"/>
      <c r="K62" s="136"/>
      <c r="L62" s="137" t="s">
        <v>122</v>
      </c>
      <c r="M62" s="137"/>
      <c r="N62" s="137"/>
      <c r="O62" s="137"/>
      <c r="P62" s="137"/>
      <c r="Q62" s="137"/>
      <c r="R62" s="137"/>
      <c r="S62" s="137"/>
      <c r="T62" s="137"/>
      <c r="U62" s="137"/>
      <c r="V62" s="137"/>
      <c r="W62" s="137"/>
      <c r="X62" s="137"/>
      <c r="Y62" s="137"/>
      <c r="Z62" s="137"/>
      <c r="AA62" s="137"/>
      <c r="AB62" s="137"/>
      <c r="AC62" s="137"/>
      <c r="AD62" s="137"/>
      <c r="AE62" s="137"/>
      <c r="AF62" s="137"/>
      <c r="AG62" s="138">
        <f>'D.4.3. - Soupis prací MaR...'!J31</f>
        <v>0</v>
      </c>
      <c r="AH62" s="136"/>
      <c r="AI62" s="136"/>
      <c r="AJ62" s="136"/>
      <c r="AK62" s="136"/>
      <c r="AL62" s="136"/>
      <c r="AM62" s="136"/>
      <c r="AN62" s="138">
        <f>SUM(AG62,AT62)</f>
        <v>0</v>
      </c>
      <c r="AO62" s="136"/>
      <c r="AP62" s="136"/>
      <c r="AQ62" s="139" t="s">
        <v>94</v>
      </c>
      <c r="AR62" s="140"/>
      <c r="AS62" s="141">
        <v>0</v>
      </c>
      <c r="AT62" s="142">
        <f>ROUND(SUM(AV62:AW62),2)</f>
        <v>0</v>
      </c>
      <c r="AU62" s="143">
        <f>'D.4.3. - Soupis prací MaR...'!P100</f>
        <v>0</v>
      </c>
      <c r="AV62" s="142">
        <f>'D.4.3. - Soupis prací MaR...'!J34</f>
        <v>0</v>
      </c>
      <c r="AW62" s="142">
        <f>'D.4.3. - Soupis prací MaR...'!J35</f>
        <v>0</v>
      </c>
      <c r="AX62" s="142">
        <f>'D.4.3. - Soupis prací MaR...'!J36</f>
        <v>0</v>
      </c>
      <c r="AY62" s="142">
        <f>'D.4.3. - Soupis prací MaR...'!J37</f>
        <v>0</v>
      </c>
      <c r="AZ62" s="142">
        <f>'D.4.3. - Soupis prací MaR...'!F34</f>
        <v>0</v>
      </c>
      <c r="BA62" s="142">
        <f>'D.4.3. - Soupis prací MaR...'!F35</f>
        <v>0</v>
      </c>
      <c r="BB62" s="142">
        <f>'D.4.3. - Soupis prací MaR...'!F36</f>
        <v>0</v>
      </c>
      <c r="BC62" s="142">
        <f>'D.4.3. - Soupis prací MaR...'!F37</f>
        <v>0</v>
      </c>
      <c r="BD62" s="144">
        <f>'D.4.3. - Soupis prací MaR...'!F38</f>
        <v>0</v>
      </c>
      <c r="BT62" s="145" t="s">
        <v>113</v>
      </c>
      <c r="BV62" s="145" t="s">
        <v>84</v>
      </c>
      <c r="BW62" s="145" t="s">
        <v>123</v>
      </c>
      <c r="BX62" s="145" t="s">
        <v>110</v>
      </c>
      <c r="CL62" s="145" t="s">
        <v>38</v>
      </c>
    </row>
    <row r="63" spans="1:90" s="6" customFormat="1" ht="28.5" customHeight="1">
      <c r="A63" s="134" t="s">
        <v>91</v>
      </c>
      <c r="B63" s="135"/>
      <c r="C63" s="136"/>
      <c r="D63" s="136"/>
      <c r="E63" s="136"/>
      <c r="F63" s="137" t="s">
        <v>124</v>
      </c>
      <c r="G63" s="137"/>
      <c r="H63" s="137"/>
      <c r="I63" s="137"/>
      <c r="J63" s="137"/>
      <c r="K63" s="136"/>
      <c r="L63" s="137" t="s">
        <v>125</v>
      </c>
      <c r="M63" s="137"/>
      <c r="N63" s="137"/>
      <c r="O63" s="137"/>
      <c r="P63" s="137"/>
      <c r="Q63" s="137"/>
      <c r="R63" s="137"/>
      <c r="S63" s="137"/>
      <c r="T63" s="137"/>
      <c r="U63" s="137"/>
      <c r="V63" s="137"/>
      <c r="W63" s="137"/>
      <c r="X63" s="137"/>
      <c r="Y63" s="137"/>
      <c r="Z63" s="137"/>
      <c r="AA63" s="137"/>
      <c r="AB63" s="137"/>
      <c r="AC63" s="137"/>
      <c r="AD63" s="137"/>
      <c r="AE63" s="137"/>
      <c r="AF63" s="137"/>
      <c r="AG63" s="138">
        <f>'D.4.4. - Soupis prací Ele...'!J31</f>
        <v>0</v>
      </c>
      <c r="AH63" s="136"/>
      <c r="AI63" s="136"/>
      <c r="AJ63" s="136"/>
      <c r="AK63" s="136"/>
      <c r="AL63" s="136"/>
      <c r="AM63" s="136"/>
      <c r="AN63" s="138">
        <f>SUM(AG63,AT63)</f>
        <v>0</v>
      </c>
      <c r="AO63" s="136"/>
      <c r="AP63" s="136"/>
      <c r="AQ63" s="139" t="s">
        <v>94</v>
      </c>
      <c r="AR63" s="140"/>
      <c r="AS63" s="141">
        <v>0</v>
      </c>
      <c r="AT63" s="142">
        <f>ROUND(SUM(AV63:AW63),2)</f>
        <v>0</v>
      </c>
      <c r="AU63" s="143">
        <f>'D.4.4. - Soupis prací Ele...'!P113</f>
        <v>0</v>
      </c>
      <c r="AV63" s="142">
        <f>'D.4.4. - Soupis prací Ele...'!J34</f>
        <v>0</v>
      </c>
      <c r="AW63" s="142">
        <f>'D.4.4. - Soupis prací Ele...'!J35</f>
        <v>0</v>
      </c>
      <c r="AX63" s="142">
        <f>'D.4.4. - Soupis prací Ele...'!J36</f>
        <v>0</v>
      </c>
      <c r="AY63" s="142">
        <f>'D.4.4. - Soupis prací Ele...'!J37</f>
        <v>0</v>
      </c>
      <c r="AZ63" s="142">
        <f>'D.4.4. - Soupis prací Ele...'!F34</f>
        <v>0</v>
      </c>
      <c r="BA63" s="142">
        <f>'D.4.4. - Soupis prací Ele...'!F35</f>
        <v>0</v>
      </c>
      <c r="BB63" s="142">
        <f>'D.4.4. - Soupis prací Ele...'!F36</f>
        <v>0</v>
      </c>
      <c r="BC63" s="142">
        <f>'D.4.4. - Soupis prací Ele...'!F37</f>
        <v>0</v>
      </c>
      <c r="BD63" s="144">
        <f>'D.4.4. - Soupis prací Ele...'!F38</f>
        <v>0</v>
      </c>
      <c r="BT63" s="145" t="s">
        <v>113</v>
      </c>
      <c r="BV63" s="145" t="s">
        <v>84</v>
      </c>
      <c r="BW63" s="145" t="s">
        <v>126</v>
      </c>
      <c r="BX63" s="145" t="s">
        <v>110</v>
      </c>
      <c r="CL63" s="145" t="s">
        <v>38</v>
      </c>
    </row>
    <row r="64" spans="1:90" s="6" customFormat="1" ht="28.5" customHeight="1">
      <c r="A64" s="134" t="s">
        <v>91</v>
      </c>
      <c r="B64" s="135"/>
      <c r="C64" s="136"/>
      <c r="D64" s="136"/>
      <c r="E64" s="136"/>
      <c r="F64" s="137" t="s">
        <v>127</v>
      </c>
      <c r="G64" s="137"/>
      <c r="H64" s="137"/>
      <c r="I64" s="137"/>
      <c r="J64" s="137"/>
      <c r="K64" s="136"/>
      <c r="L64" s="137" t="s">
        <v>128</v>
      </c>
      <c r="M64" s="137"/>
      <c r="N64" s="137"/>
      <c r="O64" s="137"/>
      <c r="P64" s="137"/>
      <c r="Q64" s="137"/>
      <c r="R64" s="137"/>
      <c r="S64" s="137"/>
      <c r="T64" s="137"/>
      <c r="U64" s="137"/>
      <c r="V64" s="137"/>
      <c r="W64" s="137"/>
      <c r="X64" s="137"/>
      <c r="Y64" s="137"/>
      <c r="Z64" s="137"/>
      <c r="AA64" s="137"/>
      <c r="AB64" s="137"/>
      <c r="AC64" s="137"/>
      <c r="AD64" s="137"/>
      <c r="AE64" s="137"/>
      <c r="AF64" s="137"/>
      <c r="AG64" s="138">
        <f>'D.4.5. - Soupis prací Ele...'!J31</f>
        <v>0</v>
      </c>
      <c r="AH64" s="136"/>
      <c r="AI64" s="136"/>
      <c r="AJ64" s="136"/>
      <c r="AK64" s="136"/>
      <c r="AL64" s="136"/>
      <c r="AM64" s="136"/>
      <c r="AN64" s="138">
        <f>SUM(AG64,AT64)</f>
        <v>0</v>
      </c>
      <c r="AO64" s="136"/>
      <c r="AP64" s="136"/>
      <c r="AQ64" s="139" t="s">
        <v>94</v>
      </c>
      <c r="AR64" s="140"/>
      <c r="AS64" s="141">
        <v>0</v>
      </c>
      <c r="AT64" s="142">
        <f>ROUND(SUM(AV64:AW64),2)</f>
        <v>0</v>
      </c>
      <c r="AU64" s="143">
        <f>'D.4.5. - Soupis prací Ele...'!P102</f>
        <v>0</v>
      </c>
      <c r="AV64" s="142">
        <f>'D.4.5. - Soupis prací Ele...'!J34</f>
        <v>0</v>
      </c>
      <c r="AW64" s="142">
        <f>'D.4.5. - Soupis prací Ele...'!J35</f>
        <v>0</v>
      </c>
      <c r="AX64" s="142">
        <f>'D.4.5. - Soupis prací Ele...'!J36</f>
        <v>0</v>
      </c>
      <c r="AY64" s="142">
        <f>'D.4.5. - Soupis prací Ele...'!J37</f>
        <v>0</v>
      </c>
      <c r="AZ64" s="142">
        <f>'D.4.5. - Soupis prací Ele...'!F34</f>
        <v>0</v>
      </c>
      <c r="BA64" s="142">
        <f>'D.4.5. - Soupis prací Ele...'!F35</f>
        <v>0</v>
      </c>
      <c r="BB64" s="142">
        <f>'D.4.5. - Soupis prací Ele...'!F36</f>
        <v>0</v>
      </c>
      <c r="BC64" s="142">
        <f>'D.4.5. - Soupis prací Ele...'!F37</f>
        <v>0</v>
      </c>
      <c r="BD64" s="144">
        <f>'D.4.5. - Soupis prací Ele...'!F38</f>
        <v>0</v>
      </c>
      <c r="BT64" s="145" t="s">
        <v>113</v>
      </c>
      <c r="BV64" s="145" t="s">
        <v>84</v>
      </c>
      <c r="BW64" s="145" t="s">
        <v>129</v>
      </c>
      <c r="BX64" s="145" t="s">
        <v>110</v>
      </c>
      <c r="CL64" s="145" t="s">
        <v>38</v>
      </c>
    </row>
    <row r="65" spans="1:90" s="6" customFormat="1" ht="28.5" customHeight="1">
      <c r="A65" s="134" t="s">
        <v>91</v>
      </c>
      <c r="B65" s="135"/>
      <c r="C65" s="136"/>
      <c r="D65" s="136"/>
      <c r="E65" s="137" t="s">
        <v>130</v>
      </c>
      <c r="F65" s="137"/>
      <c r="G65" s="137"/>
      <c r="H65" s="137"/>
      <c r="I65" s="137"/>
      <c r="J65" s="136"/>
      <c r="K65" s="137" t="s">
        <v>131</v>
      </c>
      <c r="L65" s="137"/>
      <c r="M65" s="137"/>
      <c r="N65" s="137"/>
      <c r="O65" s="137"/>
      <c r="P65" s="137"/>
      <c r="Q65" s="137"/>
      <c r="R65" s="137"/>
      <c r="S65" s="137"/>
      <c r="T65" s="137"/>
      <c r="U65" s="137"/>
      <c r="V65" s="137"/>
      <c r="W65" s="137"/>
      <c r="X65" s="137"/>
      <c r="Y65" s="137"/>
      <c r="Z65" s="137"/>
      <c r="AA65" s="137"/>
      <c r="AB65" s="137"/>
      <c r="AC65" s="137"/>
      <c r="AD65" s="137"/>
      <c r="AE65" s="137"/>
      <c r="AF65" s="137"/>
      <c r="AG65" s="138">
        <f>'01-A1-D.5 - D.5-Soupis pr...'!J29</f>
        <v>0</v>
      </c>
      <c r="AH65" s="136"/>
      <c r="AI65" s="136"/>
      <c r="AJ65" s="136"/>
      <c r="AK65" s="136"/>
      <c r="AL65" s="136"/>
      <c r="AM65" s="136"/>
      <c r="AN65" s="138">
        <f>SUM(AG65,AT65)</f>
        <v>0</v>
      </c>
      <c r="AO65" s="136"/>
      <c r="AP65" s="136"/>
      <c r="AQ65" s="139" t="s">
        <v>94</v>
      </c>
      <c r="AR65" s="140"/>
      <c r="AS65" s="141">
        <v>0</v>
      </c>
      <c r="AT65" s="142">
        <f>ROUND(SUM(AV65:AW65),2)</f>
        <v>0</v>
      </c>
      <c r="AU65" s="143">
        <f>'01-A1-D.5 - D.5-Soupis pr...'!P84</f>
        <v>0</v>
      </c>
      <c r="AV65" s="142">
        <f>'01-A1-D.5 - D.5-Soupis pr...'!J32</f>
        <v>0</v>
      </c>
      <c r="AW65" s="142">
        <f>'01-A1-D.5 - D.5-Soupis pr...'!J33</f>
        <v>0</v>
      </c>
      <c r="AX65" s="142">
        <f>'01-A1-D.5 - D.5-Soupis pr...'!J34</f>
        <v>0</v>
      </c>
      <c r="AY65" s="142">
        <f>'01-A1-D.5 - D.5-Soupis pr...'!J35</f>
        <v>0</v>
      </c>
      <c r="AZ65" s="142">
        <f>'01-A1-D.5 - D.5-Soupis pr...'!F32</f>
        <v>0</v>
      </c>
      <c r="BA65" s="142">
        <f>'01-A1-D.5 - D.5-Soupis pr...'!F33</f>
        <v>0</v>
      </c>
      <c r="BB65" s="142">
        <f>'01-A1-D.5 - D.5-Soupis pr...'!F34</f>
        <v>0</v>
      </c>
      <c r="BC65" s="142">
        <f>'01-A1-D.5 - D.5-Soupis pr...'!F35</f>
        <v>0</v>
      </c>
      <c r="BD65" s="144">
        <f>'01-A1-D.5 - D.5-Soupis pr...'!F36</f>
        <v>0</v>
      </c>
      <c r="BT65" s="145" t="s">
        <v>90</v>
      </c>
      <c r="BV65" s="145" t="s">
        <v>84</v>
      </c>
      <c r="BW65" s="145" t="s">
        <v>132</v>
      </c>
      <c r="BX65" s="145" t="s">
        <v>89</v>
      </c>
      <c r="CL65" s="145" t="s">
        <v>22</v>
      </c>
    </row>
    <row r="66" spans="1:91" s="5" customFormat="1" ht="31.5" customHeight="1">
      <c r="A66" s="134" t="s">
        <v>91</v>
      </c>
      <c r="B66" s="121"/>
      <c r="C66" s="122"/>
      <c r="D66" s="123" t="s">
        <v>133</v>
      </c>
      <c r="E66" s="123"/>
      <c r="F66" s="123"/>
      <c r="G66" s="123"/>
      <c r="H66" s="123"/>
      <c r="I66" s="124"/>
      <c r="J66" s="123" t="s">
        <v>134</v>
      </c>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6">
        <f>'01-C - S0 01 C-Soupis pra...'!J27</f>
        <v>0</v>
      </c>
      <c r="AH66" s="124"/>
      <c r="AI66" s="124"/>
      <c r="AJ66" s="124"/>
      <c r="AK66" s="124"/>
      <c r="AL66" s="124"/>
      <c r="AM66" s="124"/>
      <c r="AN66" s="126">
        <f>SUM(AG66,AT66)</f>
        <v>0</v>
      </c>
      <c r="AO66" s="124"/>
      <c r="AP66" s="124"/>
      <c r="AQ66" s="127" t="s">
        <v>135</v>
      </c>
      <c r="AR66" s="128"/>
      <c r="AS66" s="129">
        <v>0</v>
      </c>
      <c r="AT66" s="130">
        <f>ROUND(SUM(AV66:AW66),2)</f>
        <v>0</v>
      </c>
      <c r="AU66" s="131">
        <f>'01-C - S0 01 C-Soupis pra...'!P84</f>
        <v>0</v>
      </c>
      <c r="AV66" s="130">
        <f>'01-C - S0 01 C-Soupis pra...'!J30</f>
        <v>0</v>
      </c>
      <c r="AW66" s="130">
        <f>'01-C - S0 01 C-Soupis pra...'!J31</f>
        <v>0</v>
      </c>
      <c r="AX66" s="130">
        <f>'01-C - S0 01 C-Soupis pra...'!J32</f>
        <v>0</v>
      </c>
      <c r="AY66" s="130">
        <f>'01-C - S0 01 C-Soupis pra...'!J33</f>
        <v>0</v>
      </c>
      <c r="AZ66" s="130">
        <f>'01-C - S0 01 C-Soupis pra...'!F30</f>
        <v>0</v>
      </c>
      <c r="BA66" s="130">
        <f>'01-C - S0 01 C-Soupis pra...'!F31</f>
        <v>0</v>
      </c>
      <c r="BB66" s="130">
        <f>'01-C - S0 01 C-Soupis pra...'!F32</f>
        <v>0</v>
      </c>
      <c r="BC66" s="130">
        <f>'01-C - S0 01 C-Soupis pra...'!F33</f>
        <v>0</v>
      </c>
      <c r="BD66" s="132">
        <f>'01-C - S0 01 C-Soupis pra...'!F34</f>
        <v>0</v>
      </c>
      <c r="BT66" s="133" t="s">
        <v>25</v>
      </c>
      <c r="BV66" s="133" t="s">
        <v>84</v>
      </c>
      <c r="BW66" s="133" t="s">
        <v>136</v>
      </c>
      <c r="BX66" s="133" t="s">
        <v>7</v>
      </c>
      <c r="CL66" s="133" t="s">
        <v>22</v>
      </c>
      <c r="CM66" s="133" t="s">
        <v>90</v>
      </c>
    </row>
    <row r="67" spans="1:91" s="5" customFormat="1" ht="31.5" customHeight="1">
      <c r="A67" s="134" t="s">
        <v>91</v>
      </c>
      <c r="B67" s="121"/>
      <c r="C67" s="122"/>
      <c r="D67" s="123" t="s">
        <v>137</v>
      </c>
      <c r="E67" s="123"/>
      <c r="F67" s="123"/>
      <c r="G67" s="123"/>
      <c r="H67" s="123"/>
      <c r="I67" s="124"/>
      <c r="J67" s="123" t="s">
        <v>138</v>
      </c>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6">
        <f>'01-D - S0 01 D-Soupis pra...'!J27</f>
        <v>0</v>
      </c>
      <c r="AH67" s="124"/>
      <c r="AI67" s="124"/>
      <c r="AJ67" s="124"/>
      <c r="AK67" s="124"/>
      <c r="AL67" s="124"/>
      <c r="AM67" s="124"/>
      <c r="AN67" s="126">
        <f>SUM(AG67,AT67)</f>
        <v>0</v>
      </c>
      <c r="AO67" s="124"/>
      <c r="AP67" s="124"/>
      <c r="AQ67" s="127" t="s">
        <v>88</v>
      </c>
      <c r="AR67" s="128"/>
      <c r="AS67" s="129">
        <v>0</v>
      </c>
      <c r="AT67" s="130">
        <f>ROUND(SUM(AV67:AW67),2)</f>
        <v>0</v>
      </c>
      <c r="AU67" s="131">
        <f>'01-D - S0 01 D-Soupis pra...'!P87</f>
        <v>0</v>
      </c>
      <c r="AV67" s="130">
        <f>'01-D - S0 01 D-Soupis pra...'!J30</f>
        <v>0</v>
      </c>
      <c r="AW67" s="130">
        <f>'01-D - S0 01 D-Soupis pra...'!J31</f>
        <v>0</v>
      </c>
      <c r="AX67" s="130">
        <f>'01-D - S0 01 D-Soupis pra...'!J32</f>
        <v>0</v>
      </c>
      <c r="AY67" s="130">
        <f>'01-D - S0 01 D-Soupis pra...'!J33</f>
        <v>0</v>
      </c>
      <c r="AZ67" s="130">
        <f>'01-D - S0 01 D-Soupis pra...'!F30</f>
        <v>0</v>
      </c>
      <c r="BA67" s="130">
        <f>'01-D - S0 01 D-Soupis pra...'!F31</f>
        <v>0</v>
      </c>
      <c r="BB67" s="130">
        <f>'01-D - S0 01 D-Soupis pra...'!F32</f>
        <v>0</v>
      </c>
      <c r="BC67" s="130">
        <f>'01-D - S0 01 D-Soupis pra...'!F33</f>
        <v>0</v>
      </c>
      <c r="BD67" s="132">
        <f>'01-D - S0 01 D-Soupis pra...'!F34</f>
        <v>0</v>
      </c>
      <c r="BT67" s="133" t="s">
        <v>25</v>
      </c>
      <c r="BV67" s="133" t="s">
        <v>84</v>
      </c>
      <c r="BW67" s="133" t="s">
        <v>139</v>
      </c>
      <c r="BX67" s="133" t="s">
        <v>7</v>
      </c>
      <c r="CL67" s="133" t="s">
        <v>22</v>
      </c>
      <c r="CM67" s="133" t="s">
        <v>90</v>
      </c>
    </row>
    <row r="68" spans="1:91" s="5" customFormat="1" ht="16.5" customHeight="1">
      <c r="A68" s="134" t="s">
        <v>91</v>
      </c>
      <c r="B68" s="121"/>
      <c r="C68" s="122"/>
      <c r="D68" s="123" t="s">
        <v>140</v>
      </c>
      <c r="E68" s="123"/>
      <c r="F68" s="123"/>
      <c r="G68" s="123"/>
      <c r="H68" s="123"/>
      <c r="I68" s="124"/>
      <c r="J68" s="123" t="s">
        <v>141</v>
      </c>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6">
        <f>'01-F - S0 01 F-Odvodnění-...'!J27</f>
        <v>0</v>
      </c>
      <c r="AH68" s="124"/>
      <c r="AI68" s="124"/>
      <c r="AJ68" s="124"/>
      <c r="AK68" s="124"/>
      <c r="AL68" s="124"/>
      <c r="AM68" s="124"/>
      <c r="AN68" s="126">
        <f>SUM(AG68,AT68)</f>
        <v>0</v>
      </c>
      <c r="AO68" s="124"/>
      <c r="AP68" s="124"/>
      <c r="AQ68" s="127" t="s">
        <v>135</v>
      </c>
      <c r="AR68" s="128"/>
      <c r="AS68" s="129">
        <v>0</v>
      </c>
      <c r="AT68" s="130">
        <f>ROUND(SUM(AV68:AW68),2)</f>
        <v>0</v>
      </c>
      <c r="AU68" s="131">
        <f>'01-F - S0 01 F-Odvodnění-...'!P87</f>
        <v>0</v>
      </c>
      <c r="AV68" s="130">
        <f>'01-F - S0 01 F-Odvodnění-...'!J30</f>
        <v>0</v>
      </c>
      <c r="AW68" s="130">
        <f>'01-F - S0 01 F-Odvodnění-...'!J31</f>
        <v>0</v>
      </c>
      <c r="AX68" s="130">
        <f>'01-F - S0 01 F-Odvodnění-...'!J32</f>
        <v>0</v>
      </c>
      <c r="AY68" s="130">
        <f>'01-F - S0 01 F-Odvodnění-...'!J33</f>
        <v>0</v>
      </c>
      <c r="AZ68" s="130">
        <f>'01-F - S0 01 F-Odvodnění-...'!F30</f>
        <v>0</v>
      </c>
      <c r="BA68" s="130">
        <f>'01-F - S0 01 F-Odvodnění-...'!F31</f>
        <v>0</v>
      </c>
      <c r="BB68" s="130">
        <f>'01-F - S0 01 F-Odvodnění-...'!F32</f>
        <v>0</v>
      </c>
      <c r="BC68" s="130">
        <f>'01-F - S0 01 F-Odvodnění-...'!F33</f>
        <v>0</v>
      </c>
      <c r="BD68" s="132">
        <f>'01-F - S0 01 F-Odvodnění-...'!F34</f>
        <v>0</v>
      </c>
      <c r="BT68" s="133" t="s">
        <v>25</v>
      </c>
      <c r="BV68" s="133" t="s">
        <v>84</v>
      </c>
      <c r="BW68" s="133" t="s">
        <v>142</v>
      </c>
      <c r="BX68" s="133" t="s">
        <v>7</v>
      </c>
      <c r="CL68" s="133" t="s">
        <v>22</v>
      </c>
      <c r="CM68" s="133" t="s">
        <v>90</v>
      </c>
    </row>
    <row r="69" spans="1:91" s="5" customFormat="1" ht="31.5" customHeight="1">
      <c r="A69" s="134" t="s">
        <v>91</v>
      </c>
      <c r="B69" s="121"/>
      <c r="C69" s="122"/>
      <c r="D69" s="123" t="s">
        <v>143</v>
      </c>
      <c r="E69" s="123"/>
      <c r="F69" s="123"/>
      <c r="G69" s="123"/>
      <c r="H69" s="123"/>
      <c r="I69" s="124"/>
      <c r="J69" s="123" t="s">
        <v>144</v>
      </c>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6">
        <f>'01-G - S0 01-G-Zásobování...'!J27</f>
        <v>0</v>
      </c>
      <c r="AH69" s="124"/>
      <c r="AI69" s="124"/>
      <c r="AJ69" s="124"/>
      <c r="AK69" s="124"/>
      <c r="AL69" s="124"/>
      <c r="AM69" s="124"/>
      <c r="AN69" s="126">
        <f>SUM(AG69,AT69)</f>
        <v>0</v>
      </c>
      <c r="AO69" s="124"/>
      <c r="AP69" s="124"/>
      <c r="AQ69" s="127" t="s">
        <v>135</v>
      </c>
      <c r="AR69" s="128"/>
      <c r="AS69" s="129">
        <v>0</v>
      </c>
      <c r="AT69" s="130">
        <f>ROUND(SUM(AV69:AW69),2)</f>
        <v>0</v>
      </c>
      <c r="AU69" s="131">
        <f>'01-G - S0 01-G-Zásobování...'!P86</f>
        <v>0</v>
      </c>
      <c r="AV69" s="130">
        <f>'01-G - S0 01-G-Zásobování...'!J30</f>
        <v>0</v>
      </c>
      <c r="AW69" s="130">
        <f>'01-G - S0 01-G-Zásobování...'!J31</f>
        <v>0</v>
      </c>
      <c r="AX69" s="130">
        <f>'01-G - S0 01-G-Zásobování...'!J32</f>
        <v>0</v>
      </c>
      <c r="AY69" s="130">
        <f>'01-G - S0 01-G-Zásobování...'!J33</f>
        <v>0</v>
      </c>
      <c r="AZ69" s="130">
        <f>'01-G - S0 01-G-Zásobování...'!F30</f>
        <v>0</v>
      </c>
      <c r="BA69" s="130">
        <f>'01-G - S0 01-G-Zásobování...'!F31</f>
        <v>0</v>
      </c>
      <c r="BB69" s="130">
        <f>'01-G - S0 01-G-Zásobování...'!F32</f>
        <v>0</v>
      </c>
      <c r="BC69" s="130">
        <f>'01-G - S0 01-G-Zásobování...'!F33</f>
        <v>0</v>
      </c>
      <c r="BD69" s="132">
        <f>'01-G - S0 01-G-Zásobování...'!F34</f>
        <v>0</v>
      </c>
      <c r="BT69" s="133" t="s">
        <v>25</v>
      </c>
      <c r="BV69" s="133" t="s">
        <v>84</v>
      </c>
      <c r="BW69" s="133" t="s">
        <v>145</v>
      </c>
      <c r="BX69" s="133" t="s">
        <v>7</v>
      </c>
      <c r="CL69" s="133" t="s">
        <v>22</v>
      </c>
      <c r="CM69" s="133" t="s">
        <v>90</v>
      </c>
    </row>
    <row r="70" spans="1:91" s="5" customFormat="1" ht="31.5" customHeight="1">
      <c r="A70" s="134" t="s">
        <v>91</v>
      </c>
      <c r="B70" s="121"/>
      <c r="C70" s="122"/>
      <c r="D70" s="123" t="s">
        <v>146</v>
      </c>
      <c r="E70" s="123"/>
      <c r="F70" s="123"/>
      <c r="G70" s="123"/>
      <c r="H70" s="123"/>
      <c r="I70" s="124"/>
      <c r="J70" s="123" t="s">
        <v>147</v>
      </c>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6">
        <f>'01-CH -  S0 01 CH- Soupis...'!J27</f>
        <v>0</v>
      </c>
      <c r="AH70" s="124"/>
      <c r="AI70" s="124"/>
      <c r="AJ70" s="124"/>
      <c r="AK70" s="124"/>
      <c r="AL70" s="124"/>
      <c r="AM70" s="124"/>
      <c r="AN70" s="126">
        <f>SUM(AG70,AT70)</f>
        <v>0</v>
      </c>
      <c r="AO70" s="124"/>
      <c r="AP70" s="124"/>
      <c r="AQ70" s="127" t="s">
        <v>88</v>
      </c>
      <c r="AR70" s="128"/>
      <c r="AS70" s="129">
        <v>0</v>
      </c>
      <c r="AT70" s="130">
        <f>ROUND(SUM(AV70:AW70),2)</f>
        <v>0</v>
      </c>
      <c r="AU70" s="131">
        <f>'01-CH -  S0 01 CH- Soupis...'!P86</f>
        <v>0</v>
      </c>
      <c r="AV70" s="130">
        <f>'01-CH -  S0 01 CH- Soupis...'!J30</f>
        <v>0</v>
      </c>
      <c r="AW70" s="130">
        <f>'01-CH -  S0 01 CH- Soupis...'!J31</f>
        <v>0</v>
      </c>
      <c r="AX70" s="130">
        <f>'01-CH -  S0 01 CH- Soupis...'!J32</f>
        <v>0</v>
      </c>
      <c r="AY70" s="130">
        <f>'01-CH -  S0 01 CH- Soupis...'!J33</f>
        <v>0</v>
      </c>
      <c r="AZ70" s="130">
        <f>'01-CH -  S0 01 CH- Soupis...'!F30</f>
        <v>0</v>
      </c>
      <c r="BA70" s="130">
        <f>'01-CH -  S0 01 CH- Soupis...'!F31</f>
        <v>0</v>
      </c>
      <c r="BB70" s="130">
        <f>'01-CH -  S0 01 CH- Soupis...'!F32</f>
        <v>0</v>
      </c>
      <c r="BC70" s="130">
        <f>'01-CH -  S0 01 CH- Soupis...'!F33</f>
        <v>0</v>
      </c>
      <c r="BD70" s="132">
        <f>'01-CH -  S0 01 CH- Soupis...'!F34</f>
        <v>0</v>
      </c>
      <c r="BT70" s="133" t="s">
        <v>25</v>
      </c>
      <c r="BV70" s="133" t="s">
        <v>84</v>
      </c>
      <c r="BW70" s="133" t="s">
        <v>148</v>
      </c>
      <c r="BX70" s="133" t="s">
        <v>7</v>
      </c>
      <c r="CL70" s="133" t="s">
        <v>22</v>
      </c>
      <c r="CM70" s="133" t="s">
        <v>90</v>
      </c>
    </row>
    <row r="71" spans="1:91" s="5" customFormat="1" ht="16.5" customHeight="1">
      <c r="A71" s="134" t="s">
        <v>91</v>
      </c>
      <c r="B71" s="121"/>
      <c r="C71" s="122"/>
      <c r="D71" s="123" t="s">
        <v>149</v>
      </c>
      <c r="E71" s="123"/>
      <c r="F71" s="123"/>
      <c r="G71" s="123"/>
      <c r="H71" s="123"/>
      <c r="I71" s="124"/>
      <c r="J71" s="123" t="s">
        <v>150</v>
      </c>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6">
        <f>'02 - Soupis prací VON-UZN...'!J27</f>
        <v>0</v>
      </c>
      <c r="AH71" s="124"/>
      <c r="AI71" s="124"/>
      <c r="AJ71" s="124"/>
      <c r="AK71" s="124"/>
      <c r="AL71" s="124"/>
      <c r="AM71" s="124"/>
      <c r="AN71" s="126">
        <f>SUM(AG71,AT71)</f>
        <v>0</v>
      </c>
      <c r="AO71" s="124"/>
      <c r="AP71" s="124"/>
      <c r="AQ71" s="127" t="s">
        <v>151</v>
      </c>
      <c r="AR71" s="128"/>
      <c r="AS71" s="147">
        <v>0</v>
      </c>
      <c r="AT71" s="148">
        <f>ROUND(SUM(AV71:AW71),2)</f>
        <v>0</v>
      </c>
      <c r="AU71" s="149">
        <f>'02 - Soupis prací VON-UZN...'!P82</f>
        <v>0</v>
      </c>
      <c r="AV71" s="148">
        <f>'02 - Soupis prací VON-UZN...'!J30</f>
        <v>0</v>
      </c>
      <c r="AW71" s="148">
        <f>'02 - Soupis prací VON-UZN...'!J31</f>
        <v>0</v>
      </c>
      <c r="AX71" s="148">
        <f>'02 - Soupis prací VON-UZN...'!J32</f>
        <v>0</v>
      </c>
      <c r="AY71" s="148">
        <f>'02 - Soupis prací VON-UZN...'!J33</f>
        <v>0</v>
      </c>
      <c r="AZ71" s="148">
        <f>'02 - Soupis prací VON-UZN...'!F30</f>
        <v>0</v>
      </c>
      <c r="BA71" s="148">
        <f>'02 - Soupis prací VON-UZN...'!F31</f>
        <v>0</v>
      </c>
      <c r="BB71" s="148">
        <f>'02 - Soupis prací VON-UZN...'!F32</f>
        <v>0</v>
      </c>
      <c r="BC71" s="148">
        <f>'02 - Soupis prací VON-UZN...'!F33</f>
        <v>0</v>
      </c>
      <c r="BD71" s="150">
        <f>'02 - Soupis prací VON-UZN...'!F34</f>
        <v>0</v>
      </c>
      <c r="BT71" s="133" t="s">
        <v>25</v>
      </c>
      <c r="BV71" s="133" t="s">
        <v>84</v>
      </c>
      <c r="BW71" s="133" t="s">
        <v>152</v>
      </c>
      <c r="BX71" s="133" t="s">
        <v>7</v>
      </c>
      <c r="CL71" s="133" t="s">
        <v>22</v>
      </c>
      <c r="CM71" s="133" t="s">
        <v>90</v>
      </c>
    </row>
    <row r="72" spans="2:44" s="1" customFormat="1" ht="30" customHeight="1">
      <c r="B72" s="48"/>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4"/>
    </row>
    <row r="73" spans="2:44" s="1" customFormat="1" ht="6.95" customHeight="1">
      <c r="B73" s="69"/>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4"/>
    </row>
  </sheetData>
  <sheetProtection password="CC35" sheet="1" objects="1" scenarios="1" formatColumns="0" formatRows="0"/>
  <mergeCells count="11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E58:I58"/>
    <mergeCell ref="K58:AF58"/>
    <mergeCell ref="AN59:AP59"/>
    <mergeCell ref="AG59:AM59"/>
    <mergeCell ref="F59:J59"/>
    <mergeCell ref="L59:AF59"/>
    <mergeCell ref="AN60:AP60"/>
    <mergeCell ref="AG60:AM60"/>
    <mergeCell ref="F60:J60"/>
    <mergeCell ref="L60:AF60"/>
    <mergeCell ref="AN61:AP61"/>
    <mergeCell ref="AG61:AM61"/>
    <mergeCell ref="F61:J61"/>
    <mergeCell ref="L61:AF61"/>
    <mergeCell ref="AN62:AP62"/>
    <mergeCell ref="AG62:AM62"/>
    <mergeCell ref="F62:J62"/>
    <mergeCell ref="L62:AF62"/>
    <mergeCell ref="AN63:AP63"/>
    <mergeCell ref="AG63:AM63"/>
    <mergeCell ref="F63:J63"/>
    <mergeCell ref="L63:AF63"/>
    <mergeCell ref="AN64:AP64"/>
    <mergeCell ref="AG64:AM64"/>
    <mergeCell ref="F64:J64"/>
    <mergeCell ref="L64:AF64"/>
    <mergeCell ref="AN65:AP65"/>
    <mergeCell ref="AG65:AM65"/>
    <mergeCell ref="E65:I65"/>
    <mergeCell ref="K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N70:AP70"/>
    <mergeCell ref="AG70:AM70"/>
    <mergeCell ref="D70:H70"/>
    <mergeCell ref="J70:AF70"/>
    <mergeCell ref="AN71:AP71"/>
    <mergeCell ref="AG71:AM71"/>
    <mergeCell ref="D71:H71"/>
    <mergeCell ref="J71:AF71"/>
    <mergeCell ref="AG51:AM51"/>
    <mergeCell ref="AN51:AP51"/>
    <mergeCell ref="AR2:BE2"/>
  </mergeCells>
  <hyperlinks>
    <hyperlink ref="K1:S1" location="C2" display="1) Rekapitulace stavby"/>
    <hyperlink ref="W1:AI1" location="C51" display="2) Rekapitulace objektů stavby a soupisů prací"/>
    <hyperlink ref="A53" location="'01-A1-D1.1 - Soupis prací...'!C2" display="/"/>
    <hyperlink ref="A54" location="'01-A1-D1.2 - Soupis prací...'!C2" display="/"/>
    <hyperlink ref="A55" location="'01-A1-D.2.1 - Soupis prac...'!C2" display="/"/>
    <hyperlink ref="A56" location="'01-A1-D.2.2 - Soupis prac...'!C2" display="/"/>
    <hyperlink ref="A57" location="'01-A1-D.3 - D.3-Soupis pr...'!C2" display="/"/>
    <hyperlink ref="A59" location="'D.4.1.2 - Soupis prací ZT...'!C2" display="/"/>
    <hyperlink ref="A60" location="'D.4.2.2. - Soupis prací Ú...'!C2" display="/"/>
    <hyperlink ref="A61" location="'D.4.2.2.2 - Soupis prací ...'!C2" display="/"/>
    <hyperlink ref="A62" location="'D.4.3. - Soupis prací MaR...'!C2" display="/"/>
    <hyperlink ref="A63" location="'D.4.4. - Soupis prací Ele...'!C2" display="/"/>
    <hyperlink ref="A64" location="'D.4.5. - Soupis prací Ele...'!C2" display="/"/>
    <hyperlink ref="A65" location="'01-A1-D.5 - D.5-Soupis pr...'!C2" display="/"/>
    <hyperlink ref="A66" location="'01-C - S0 01 C-Soupis pra...'!C2" display="/"/>
    <hyperlink ref="A67" location="'01-D - S0 01 D-Soupis pra...'!C2" display="/"/>
    <hyperlink ref="A68" location="'01-F - S0 01 F-Odvodnění-...'!C2" display="/"/>
    <hyperlink ref="A69" location="'01-G - S0 01-G-Zásobování...'!C2" display="/"/>
    <hyperlink ref="A70" location="'01-CH -  S0 01 CH- Soupis...'!C2" display="/"/>
    <hyperlink ref="A71" location="'02 - Soupis prací VON-UZ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123</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ht="16.5" customHeight="1">
      <c r="B9" s="29"/>
      <c r="C9" s="30"/>
      <c r="D9" s="30"/>
      <c r="E9" s="158" t="s">
        <v>160</v>
      </c>
      <c r="F9" s="30"/>
      <c r="G9" s="30"/>
      <c r="H9" s="30"/>
      <c r="I9" s="157"/>
      <c r="J9" s="30"/>
      <c r="K9" s="32"/>
    </row>
    <row r="10" spans="2:11" ht="13.5">
      <c r="B10" s="29"/>
      <c r="C10" s="30"/>
      <c r="D10" s="41" t="s">
        <v>161</v>
      </c>
      <c r="E10" s="30"/>
      <c r="F10" s="30"/>
      <c r="G10" s="30"/>
      <c r="H10" s="30"/>
      <c r="I10" s="157"/>
      <c r="J10" s="30"/>
      <c r="K10" s="32"/>
    </row>
    <row r="11" spans="2:11" s="1" customFormat="1" ht="16.5" customHeight="1">
      <c r="B11" s="48"/>
      <c r="C11" s="49"/>
      <c r="D11" s="49"/>
      <c r="E11" s="57" t="s">
        <v>2347</v>
      </c>
      <c r="F11" s="49"/>
      <c r="G11" s="49"/>
      <c r="H11" s="49"/>
      <c r="I11" s="159"/>
      <c r="J11" s="49"/>
      <c r="K11" s="53"/>
    </row>
    <row r="12" spans="2:11" s="1" customFormat="1" ht="13.5">
      <c r="B12" s="48"/>
      <c r="C12" s="49"/>
      <c r="D12" s="41" t="s">
        <v>2348</v>
      </c>
      <c r="E12" s="49"/>
      <c r="F12" s="49"/>
      <c r="G12" s="49"/>
      <c r="H12" s="49"/>
      <c r="I12" s="159"/>
      <c r="J12" s="49"/>
      <c r="K12" s="53"/>
    </row>
    <row r="13" spans="2:11" s="1" customFormat="1" ht="36.95" customHeight="1">
      <c r="B13" s="48"/>
      <c r="C13" s="49"/>
      <c r="D13" s="49"/>
      <c r="E13" s="160" t="s">
        <v>3479</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1" t="s">
        <v>21</v>
      </c>
      <c r="E15" s="49"/>
      <c r="F15" s="36" t="s">
        <v>38</v>
      </c>
      <c r="G15" s="49"/>
      <c r="H15" s="49"/>
      <c r="I15" s="161" t="s">
        <v>23</v>
      </c>
      <c r="J15" s="36" t="s">
        <v>38</v>
      </c>
      <c r="K15" s="53"/>
    </row>
    <row r="16" spans="2:11" s="1" customFormat="1" ht="14.4" customHeight="1">
      <c r="B16" s="48"/>
      <c r="C16" s="49"/>
      <c r="D16" s="41" t="s">
        <v>26</v>
      </c>
      <c r="E16" s="49"/>
      <c r="F16" s="36" t="s">
        <v>27</v>
      </c>
      <c r="G16" s="49"/>
      <c r="H16" s="49"/>
      <c r="I16" s="161" t="s">
        <v>28</v>
      </c>
      <c r="J16" s="162" t="str">
        <f>'Rekapitulace stavby'!AN8</f>
        <v>25. 1. 2018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1" t="s">
        <v>36</v>
      </c>
      <c r="E18" s="49"/>
      <c r="F18" s="49"/>
      <c r="G18" s="49"/>
      <c r="H18" s="49"/>
      <c r="I18" s="161" t="s">
        <v>37</v>
      </c>
      <c r="J18" s="36" t="s">
        <v>38</v>
      </c>
      <c r="K18" s="53"/>
    </row>
    <row r="19" spans="2:11" s="1" customFormat="1" ht="18" customHeight="1">
      <c r="B19" s="48"/>
      <c r="C19" s="49"/>
      <c r="D19" s="49"/>
      <c r="E19" s="36" t="s">
        <v>39</v>
      </c>
      <c r="F19" s="49"/>
      <c r="G19" s="49"/>
      <c r="H19" s="49"/>
      <c r="I19" s="161" t="s">
        <v>40</v>
      </c>
      <c r="J19" s="36" t="s">
        <v>38</v>
      </c>
      <c r="K19" s="53"/>
    </row>
    <row r="20" spans="2:11" s="1" customFormat="1" ht="6.95" customHeight="1">
      <c r="B20" s="48"/>
      <c r="C20" s="49"/>
      <c r="D20" s="49"/>
      <c r="E20" s="49"/>
      <c r="F20" s="49"/>
      <c r="G20" s="49"/>
      <c r="H20" s="49"/>
      <c r="I20" s="159"/>
      <c r="J20" s="49"/>
      <c r="K20" s="53"/>
    </row>
    <row r="21" spans="2:11" s="1" customFormat="1" ht="14.4" customHeight="1">
      <c r="B21" s="48"/>
      <c r="C21" s="49"/>
      <c r="D21" s="41" t="s">
        <v>41</v>
      </c>
      <c r="E21" s="49"/>
      <c r="F21" s="49"/>
      <c r="G21" s="49"/>
      <c r="H21" s="49"/>
      <c r="I21" s="161" t="s">
        <v>37</v>
      </c>
      <c r="J21" s="36" t="str">
        <f>IF('Rekapitulace stavby'!AN13="Vyplň údaj","",IF('Rekapitulace stavby'!AN13="","",'Rekapitulace stavby'!AN13))</f>
        <v/>
      </c>
      <c r="K21" s="53"/>
    </row>
    <row r="22" spans="2:11" s="1" customFormat="1" ht="18" customHeight="1">
      <c r="B22" s="48"/>
      <c r="C22" s="49"/>
      <c r="D22" s="49"/>
      <c r="E22" s="36" t="str">
        <f>IF('Rekapitulace stavby'!E14="Vyplň údaj","",IF('Rekapitulace stavby'!E14="","",'Rekapitulace stavby'!E14))</f>
        <v/>
      </c>
      <c r="F22" s="49"/>
      <c r="G22" s="49"/>
      <c r="H22" s="49"/>
      <c r="I22" s="161" t="s">
        <v>40</v>
      </c>
      <c r="J22" s="36"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1" t="s">
        <v>43</v>
      </c>
      <c r="E24" s="49"/>
      <c r="F24" s="49"/>
      <c r="G24" s="49"/>
      <c r="H24" s="49"/>
      <c r="I24" s="161" t="s">
        <v>37</v>
      </c>
      <c r="J24" s="36" t="s">
        <v>38</v>
      </c>
      <c r="K24" s="53"/>
    </row>
    <row r="25" spans="2:11" s="1" customFormat="1" ht="18" customHeight="1">
      <c r="B25" s="48"/>
      <c r="C25" s="49"/>
      <c r="D25" s="49"/>
      <c r="E25" s="36" t="s">
        <v>44</v>
      </c>
      <c r="F25" s="49"/>
      <c r="G25" s="49"/>
      <c r="H25" s="49"/>
      <c r="I25" s="161" t="s">
        <v>40</v>
      </c>
      <c r="J25" s="36"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1" t="s">
        <v>46</v>
      </c>
      <c r="E27" s="49"/>
      <c r="F27" s="49"/>
      <c r="G27" s="49"/>
      <c r="H27" s="49"/>
      <c r="I27" s="159"/>
      <c r="J27" s="49"/>
      <c r="K27" s="53"/>
    </row>
    <row r="28" spans="2:11" s="7" customFormat="1" ht="213.75" customHeight="1">
      <c r="B28" s="163"/>
      <c r="C28" s="164"/>
      <c r="D28" s="164"/>
      <c r="E28" s="46" t="s">
        <v>2185</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48</v>
      </c>
      <c r="E31" s="49"/>
      <c r="F31" s="49"/>
      <c r="G31" s="49"/>
      <c r="H31" s="49"/>
      <c r="I31" s="159"/>
      <c r="J31" s="170">
        <f>ROUND(J100,2)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50</v>
      </c>
      <c r="G33" s="49"/>
      <c r="H33" s="49"/>
      <c r="I33" s="171" t="s">
        <v>49</v>
      </c>
      <c r="J33" s="54" t="s">
        <v>51</v>
      </c>
      <c r="K33" s="53"/>
    </row>
    <row r="34" spans="2:11" s="1" customFormat="1" ht="14.4" customHeight="1">
      <c r="B34" s="48"/>
      <c r="C34" s="49"/>
      <c r="D34" s="57" t="s">
        <v>52</v>
      </c>
      <c r="E34" s="57" t="s">
        <v>53</v>
      </c>
      <c r="F34" s="172">
        <f>ROUND(SUM(BE100:BE196),2)</f>
        <v>0</v>
      </c>
      <c r="G34" s="49"/>
      <c r="H34" s="49"/>
      <c r="I34" s="173">
        <v>0.21</v>
      </c>
      <c r="J34" s="172">
        <f>ROUND(ROUND((SUM(BE100:BE196)),2)*I34,2)</f>
        <v>0</v>
      </c>
      <c r="K34" s="53"/>
    </row>
    <row r="35" spans="2:11" s="1" customFormat="1" ht="14.4" customHeight="1">
      <c r="B35" s="48"/>
      <c r="C35" s="49"/>
      <c r="D35" s="49"/>
      <c r="E35" s="57" t="s">
        <v>54</v>
      </c>
      <c r="F35" s="172">
        <f>ROUND(SUM(BF100:BF196),2)</f>
        <v>0</v>
      </c>
      <c r="G35" s="49"/>
      <c r="H35" s="49"/>
      <c r="I35" s="173">
        <v>0.15</v>
      </c>
      <c r="J35" s="172">
        <f>ROUND(ROUND((SUM(BF100:BF196)),2)*I35,2)</f>
        <v>0</v>
      </c>
      <c r="K35" s="53"/>
    </row>
    <row r="36" spans="2:11" s="1" customFormat="1" ht="14.4" customHeight="1" hidden="1">
      <c r="B36" s="48"/>
      <c r="C36" s="49"/>
      <c r="D36" s="49"/>
      <c r="E36" s="57" t="s">
        <v>55</v>
      </c>
      <c r="F36" s="172">
        <f>ROUND(SUM(BG100:BG196),2)</f>
        <v>0</v>
      </c>
      <c r="G36" s="49"/>
      <c r="H36" s="49"/>
      <c r="I36" s="173">
        <v>0.21</v>
      </c>
      <c r="J36" s="172">
        <v>0</v>
      </c>
      <c r="K36" s="53"/>
    </row>
    <row r="37" spans="2:11" s="1" customFormat="1" ht="14.4" customHeight="1" hidden="1">
      <c r="B37" s="48"/>
      <c r="C37" s="49"/>
      <c r="D37" s="49"/>
      <c r="E37" s="57" t="s">
        <v>56</v>
      </c>
      <c r="F37" s="172">
        <f>ROUND(SUM(BH100:BH196),2)</f>
        <v>0</v>
      </c>
      <c r="G37" s="49"/>
      <c r="H37" s="49"/>
      <c r="I37" s="173">
        <v>0.15</v>
      </c>
      <c r="J37" s="172">
        <v>0</v>
      </c>
      <c r="K37" s="53"/>
    </row>
    <row r="38" spans="2:11" s="1" customFormat="1" ht="14.4" customHeight="1" hidden="1">
      <c r="B38" s="48"/>
      <c r="C38" s="49"/>
      <c r="D38" s="49"/>
      <c r="E38" s="57" t="s">
        <v>57</v>
      </c>
      <c r="F38" s="172">
        <f>ROUND(SUM(BI100:BI196),2)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58</v>
      </c>
      <c r="E40" s="100"/>
      <c r="F40" s="100"/>
      <c r="G40" s="176" t="s">
        <v>59</v>
      </c>
      <c r="H40" s="177" t="s">
        <v>60</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1" t="s">
        <v>164</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1" t="s">
        <v>18</v>
      </c>
      <c r="D48" s="49"/>
      <c r="E48" s="49"/>
      <c r="F48" s="49"/>
      <c r="G48" s="49"/>
      <c r="H48" s="49"/>
      <c r="I48" s="159"/>
      <c r="J48" s="49"/>
      <c r="K48" s="53"/>
    </row>
    <row r="49" spans="2:11" s="1" customFormat="1" ht="16.5" customHeight="1">
      <c r="B49" s="48"/>
      <c r="C49" s="49"/>
      <c r="D49" s="49"/>
      <c r="E49" s="158" t="str">
        <f>E7</f>
        <v>Areál TJ Lokomotiva Cheb-I.etapa-Fáze I.B-Rekonstrukce haly s přístavbou šaten-Uznatelné výdaje</v>
      </c>
      <c r="F49" s="41"/>
      <c r="G49" s="41"/>
      <c r="H49" s="41"/>
      <c r="I49" s="159"/>
      <c r="J49" s="49"/>
      <c r="K49" s="53"/>
    </row>
    <row r="50" spans="2:11" ht="13.5">
      <c r="B50" s="29"/>
      <c r="C50" s="41" t="s">
        <v>159</v>
      </c>
      <c r="D50" s="30"/>
      <c r="E50" s="30"/>
      <c r="F50" s="30"/>
      <c r="G50" s="30"/>
      <c r="H50" s="30"/>
      <c r="I50" s="157"/>
      <c r="J50" s="30"/>
      <c r="K50" s="32"/>
    </row>
    <row r="51" spans="2:11" ht="16.5" customHeight="1">
      <c r="B51" s="29"/>
      <c r="C51" s="30"/>
      <c r="D51" s="30"/>
      <c r="E51" s="158" t="s">
        <v>160</v>
      </c>
      <c r="F51" s="30"/>
      <c r="G51" s="30"/>
      <c r="H51" s="30"/>
      <c r="I51" s="157"/>
      <c r="J51" s="30"/>
      <c r="K51" s="32"/>
    </row>
    <row r="52" spans="2:11" ht="13.5">
      <c r="B52" s="29"/>
      <c r="C52" s="41" t="s">
        <v>161</v>
      </c>
      <c r="D52" s="30"/>
      <c r="E52" s="30"/>
      <c r="F52" s="30"/>
      <c r="G52" s="30"/>
      <c r="H52" s="30"/>
      <c r="I52" s="157"/>
      <c r="J52" s="30"/>
      <c r="K52" s="32"/>
    </row>
    <row r="53" spans="2:11" s="1" customFormat="1" ht="16.5" customHeight="1">
      <c r="B53" s="48"/>
      <c r="C53" s="49"/>
      <c r="D53" s="49"/>
      <c r="E53" s="57" t="s">
        <v>2347</v>
      </c>
      <c r="F53" s="49"/>
      <c r="G53" s="49"/>
      <c r="H53" s="49"/>
      <c r="I53" s="159"/>
      <c r="J53" s="49"/>
      <c r="K53" s="53"/>
    </row>
    <row r="54" spans="2:11" s="1" customFormat="1" ht="14.4" customHeight="1">
      <c r="B54" s="48"/>
      <c r="C54" s="41" t="s">
        <v>2348</v>
      </c>
      <c r="D54" s="49"/>
      <c r="E54" s="49"/>
      <c r="F54" s="49"/>
      <c r="G54" s="49"/>
      <c r="H54" s="49"/>
      <c r="I54" s="159"/>
      <c r="J54" s="49"/>
      <c r="K54" s="53"/>
    </row>
    <row r="55" spans="2:11" s="1" customFormat="1" ht="17.25" customHeight="1">
      <c r="B55" s="48"/>
      <c r="C55" s="49"/>
      <c r="D55" s="49"/>
      <c r="E55" s="160" t="str">
        <f>E13</f>
        <v>D.4.3. - Soupis prací MaR šatny-UZNATELNÉ VÝDAJE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1" t="s">
        <v>26</v>
      </c>
      <c r="D57" s="49"/>
      <c r="E57" s="49"/>
      <c r="F57" s="36" t="str">
        <f>F16</f>
        <v>Cheb</v>
      </c>
      <c r="G57" s="49"/>
      <c r="H57" s="49"/>
      <c r="I57" s="161" t="s">
        <v>28</v>
      </c>
      <c r="J57" s="162" t="str">
        <f>IF(J16="","",J16)</f>
        <v>25. 1. 2018</v>
      </c>
      <c r="K57" s="53"/>
    </row>
    <row r="58" spans="2:11" s="1" customFormat="1" ht="6.95" customHeight="1">
      <c r="B58" s="48"/>
      <c r="C58" s="49"/>
      <c r="D58" s="49"/>
      <c r="E58" s="49"/>
      <c r="F58" s="49"/>
      <c r="G58" s="49"/>
      <c r="H58" s="49"/>
      <c r="I58" s="159"/>
      <c r="J58" s="49"/>
      <c r="K58" s="53"/>
    </row>
    <row r="59" spans="2:11" s="1" customFormat="1" ht="13.5">
      <c r="B59" s="48"/>
      <c r="C59" s="41" t="s">
        <v>36</v>
      </c>
      <c r="D59" s="49"/>
      <c r="E59" s="49"/>
      <c r="F59" s="36" t="str">
        <f>E19</f>
        <v>Město Cheb, Nám. Krále Jiřího z Poděbrad 1/14 Cheb</v>
      </c>
      <c r="G59" s="49"/>
      <c r="H59" s="49"/>
      <c r="I59" s="161" t="s">
        <v>43</v>
      </c>
      <c r="J59" s="46" t="str">
        <f>E25</f>
        <v>Ing. J. Šedivec-Staving Ateliér, Školní 27, Plzeň</v>
      </c>
      <c r="K59" s="53"/>
    </row>
    <row r="60" spans="2:11" s="1" customFormat="1" ht="14.4" customHeight="1">
      <c r="B60" s="48"/>
      <c r="C60" s="41" t="s">
        <v>41</v>
      </c>
      <c r="D60" s="49"/>
      <c r="E60" s="49"/>
      <c r="F60" s="36"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165</v>
      </c>
      <c r="D62" s="174"/>
      <c r="E62" s="174"/>
      <c r="F62" s="174"/>
      <c r="G62" s="174"/>
      <c r="H62" s="174"/>
      <c r="I62" s="188"/>
      <c r="J62" s="189" t="s">
        <v>166</v>
      </c>
      <c r="K62" s="190"/>
    </row>
    <row r="63" spans="2:11" s="1" customFormat="1" ht="10.3" customHeight="1">
      <c r="B63" s="48"/>
      <c r="C63" s="49"/>
      <c r="D63" s="49"/>
      <c r="E63" s="49"/>
      <c r="F63" s="49"/>
      <c r="G63" s="49"/>
      <c r="H63" s="49"/>
      <c r="I63" s="159"/>
      <c r="J63" s="49"/>
      <c r="K63" s="53"/>
    </row>
    <row r="64" spans="2:47" s="1" customFormat="1" ht="29.25" customHeight="1">
      <c r="B64" s="48"/>
      <c r="C64" s="191" t="s">
        <v>167</v>
      </c>
      <c r="D64" s="49"/>
      <c r="E64" s="49"/>
      <c r="F64" s="49"/>
      <c r="G64" s="49"/>
      <c r="H64" s="49"/>
      <c r="I64" s="159"/>
      <c r="J64" s="170">
        <f>J100</f>
        <v>0</v>
      </c>
      <c r="K64" s="53"/>
      <c r="AU64" s="25" t="s">
        <v>168</v>
      </c>
    </row>
    <row r="65" spans="2:11" s="8" customFormat="1" ht="24.95" customHeight="1">
      <c r="B65" s="192"/>
      <c r="C65" s="193"/>
      <c r="D65" s="194" t="s">
        <v>3480</v>
      </c>
      <c r="E65" s="195"/>
      <c r="F65" s="195"/>
      <c r="G65" s="195"/>
      <c r="H65" s="195"/>
      <c r="I65" s="196"/>
      <c r="J65" s="197">
        <f>J101</f>
        <v>0</v>
      </c>
      <c r="K65" s="198"/>
    </row>
    <row r="66" spans="2:11" s="9" customFormat="1" ht="19.9" customHeight="1">
      <c r="B66" s="199"/>
      <c r="C66" s="200"/>
      <c r="D66" s="201" t="s">
        <v>3481</v>
      </c>
      <c r="E66" s="202"/>
      <c r="F66" s="202"/>
      <c r="G66" s="202"/>
      <c r="H66" s="202"/>
      <c r="I66" s="203"/>
      <c r="J66" s="204">
        <f>J102</f>
        <v>0</v>
      </c>
      <c r="K66" s="205"/>
    </row>
    <row r="67" spans="2:11" s="9" customFormat="1" ht="14.85" customHeight="1">
      <c r="B67" s="199"/>
      <c r="C67" s="200"/>
      <c r="D67" s="201" t="s">
        <v>3482</v>
      </c>
      <c r="E67" s="202"/>
      <c r="F67" s="202"/>
      <c r="G67" s="202"/>
      <c r="H67" s="202"/>
      <c r="I67" s="203"/>
      <c r="J67" s="204">
        <f>J103</f>
        <v>0</v>
      </c>
      <c r="K67" s="205"/>
    </row>
    <row r="68" spans="2:11" s="9" customFormat="1" ht="14.85" customHeight="1">
      <c r="B68" s="199"/>
      <c r="C68" s="200"/>
      <c r="D68" s="201" t="s">
        <v>3483</v>
      </c>
      <c r="E68" s="202"/>
      <c r="F68" s="202"/>
      <c r="G68" s="202"/>
      <c r="H68" s="202"/>
      <c r="I68" s="203"/>
      <c r="J68" s="204">
        <f>J108</f>
        <v>0</v>
      </c>
      <c r="K68" s="205"/>
    </row>
    <row r="69" spans="2:11" s="9" customFormat="1" ht="14.85" customHeight="1">
      <c r="B69" s="199"/>
      <c r="C69" s="200"/>
      <c r="D69" s="201" t="s">
        <v>3484</v>
      </c>
      <c r="E69" s="202"/>
      <c r="F69" s="202"/>
      <c r="G69" s="202"/>
      <c r="H69" s="202"/>
      <c r="I69" s="203"/>
      <c r="J69" s="204">
        <f>J126</f>
        <v>0</v>
      </c>
      <c r="K69" s="205"/>
    </row>
    <row r="70" spans="2:11" s="8" customFormat="1" ht="24.95" customHeight="1">
      <c r="B70" s="192"/>
      <c r="C70" s="193"/>
      <c r="D70" s="194" t="s">
        <v>3485</v>
      </c>
      <c r="E70" s="195"/>
      <c r="F70" s="195"/>
      <c r="G70" s="195"/>
      <c r="H70" s="195"/>
      <c r="I70" s="196"/>
      <c r="J70" s="197">
        <f>J128</f>
        <v>0</v>
      </c>
      <c r="K70" s="198"/>
    </row>
    <row r="71" spans="2:11" s="9" customFormat="1" ht="19.9" customHeight="1">
      <c r="B71" s="199"/>
      <c r="C71" s="200"/>
      <c r="D71" s="201" t="s">
        <v>3486</v>
      </c>
      <c r="E71" s="202"/>
      <c r="F71" s="202"/>
      <c r="G71" s="202"/>
      <c r="H71" s="202"/>
      <c r="I71" s="203"/>
      <c r="J71" s="204">
        <f>J129</f>
        <v>0</v>
      </c>
      <c r="K71" s="205"/>
    </row>
    <row r="72" spans="2:11" s="9" customFormat="1" ht="14.85" customHeight="1">
      <c r="B72" s="199"/>
      <c r="C72" s="200"/>
      <c r="D72" s="201" t="s">
        <v>3487</v>
      </c>
      <c r="E72" s="202"/>
      <c r="F72" s="202"/>
      <c r="G72" s="202"/>
      <c r="H72" s="202"/>
      <c r="I72" s="203"/>
      <c r="J72" s="204">
        <f>J130</f>
        <v>0</v>
      </c>
      <c r="K72" s="205"/>
    </row>
    <row r="73" spans="2:11" s="9" customFormat="1" ht="14.85" customHeight="1">
      <c r="B73" s="199"/>
      <c r="C73" s="200"/>
      <c r="D73" s="201" t="s">
        <v>3488</v>
      </c>
      <c r="E73" s="202"/>
      <c r="F73" s="202"/>
      <c r="G73" s="202"/>
      <c r="H73" s="202"/>
      <c r="I73" s="203"/>
      <c r="J73" s="204">
        <f>J135</f>
        <v>0</v>
      </c>
      <c r="K73" s="205"/>
    </row>
    <row r="74" spans="2:11" s="9" customFormat="1" ht="14.85" customHeight="1">
      <c r="B74" s="199"/>
      <c r="C74" s="200"/>
      <c r="D74" s="201" t="s">
        <v>3489</v>
      </c>
      <c r="E74" s="202"/>
      <c r="F74" s="202"/>
      <c r="G74" s="202"/>
      <c r="H74" s="202"/>
      <c r="I74" s="203"/>
      <c r="J74" s="204">
        <f>J183</f>
        <v>0</v>
      </c>
      <c r="K74" s="205"/>
    </row>
    <row r="75" spans="2:11" s="9" customFormat="1" ht="19.9" customHeight="1">
      <c r="B75" s="199"/>
      <c r="C75" s="200"/>
      <c r="D75" s="201" t="s">
        <v>3490</v>
      </c>
      <c r="E75" s="202"/>
      <c r="F75" s="202"/>
      <c r="G75" s="202"/>
      <c r="H75" s="202"/>
      <c r="I75" s="203"/>
      <c r="J75" s="204">
        <f>J185</f>
        <v>0</v>
      </c>
      <c r="K75" s="205"/>
    </row>
    <row r="76" spans="2:11" s="9" customFormat="1" ht="19.9" customHeight="1">
      <c r="B76" s="199"/>
      <c r="C76" s="200"/>
      <c r="D76" s="201" t="s">
        <v>3491</v>
      </c>
      <c r="E76" s="202"/>
      <c r="F76" s="202"/>
      <c r="G76" s="202"/>
      <c r="H76" s="202"/>
      <c r="I76" s="203"/>
      <c r="J76" s="204">
        <f>J192</f>
        <v>0</v>
      </c>
      <c r="K76" s="205"/>
    </row>
    <row r="77" spans="2:11" s="1" customFormat="1" ht="21.8" customHeight="1">
      <c r="B77" s="48"/>
      <c r="C77" s="49"/>
      <c r="D77" s="49"/>
      <c r="E77" s="49"/>
      <c r="F77" s="49"/>
      <c r="G77" s="49"/>
      <c r="H77" s="49"/>
      <c r="I77" s="159"/>
      <c r="J77" s="49"/>
      <c r="K77" s="53"/>
    </row>
    <row r="78" spans="2:11" s="1" customFormat="1" ht="6.95" customHeight="1">
      <c r="B78" s="69"/>
      <c r="C78" s="70"/>
      <c r="D78" s="70"/>
      <c r="E78" s="70"/>
      <c r="F78" s="70"/>
      <c r="G78" s="70"/>
      <c r="H78" s="70"/>
      <c r="I78" s="181"/>
      <c r="J78" s="70"/>
      <c r="K78" s="71"/>
    </row>
    <row r="82" spans="2:12" s="1" customFormat="1" ht="6.95" customHeight="1">
      <c r="B82" s="72"/>
      <c r="C82" s="73"/>
      <c r="D82" s="73"/>
      <c r="E82" s="73"/>
      <c r="F82" s="73"/>
      <c r="G82" s="73"/>
      <c r="H82" s="73"/>
      <c r="I82" s="184"/>
      <c r="J82" s="73"/>
      <c r="K82" s="73"/>
      <c r="L82" s="74"/>
    </row>
    <row r="83" spans="2:12" s="1" customFormat="1" ht="36.95" customHeight="1">
      <c r="B83" s="48"/>
      <c r="C83" s="75" t="s">
        <v>188</v>
      </c>
      <c r="D83" s="76"/>
      <c r="E83" s="76"/>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4.4" customHeight="1">
      <c r="B85" s="48"/>
      <c r="C85" s="78" t="s">
        <v>18</v>
      </c>
      <c r="D85" s="76"/>
      <c r="E85" s="76"/>
      <c r="F85" s="76"/>
      <c r="G85" s="76"/>
      <c r="H85" s="76"/>
      <c r="I85" s="206"/>
      <c r="J85" s="76"/>
      <c r="K85" s="76"/>
      <c r="L85" s="74"/>
    </row>
    <row r="86" spans="2:12" s="1" customFormat="1" ht="16.5" customHeight="1">
      <c r="B86" s="48"/>
      <c r="C86" s="76"/>
      <c r="D86" s="76"/>
      <c r="E86" s="207" t="str">
        <f>E7</f>
        <v>Areál TJ Lokomotiva Cheb-I.etapa-Fáze I.B-Rekonstrukce haly s přístavbou šaten-Uznatelné výdaje</v>
      </c>
      <c r="F86" s="78"/>
      <c r="G86" s="78"/>
      <c r="H86" s="78"/>
      <c r="I86" s="206"/>
      <c r="J86" s="76"/>
      <c r="K86" s="76"/>
      <c r="L86" s="74"/>
    </row>
    <row r="87" spans="2:12" ht="13.5">
      <c r="B87" s="29"/>
      <c r="C87" s="78" t="s">
        <v>159</v>
      </c>
      <c r="D87" s="208"/>
      <c r="E87" s="208"/>
      <c r="F87" s="208"/>
      <c r="G87" s="208"/>
      <c r="H87" s="208"/>
      <c r="I87" s="151"/>
      <c r="J87" s="208"/>
      <c r="K87" s="208"/>
      <c r="L87" s="209"/>
    </row>
    <row r="88" spans="2:12" ht="16.5" customHeight="1">
      <c r="B88" s="29"/>
      <c r="C88" s="208"/>
      <c r="D88" s="208"/>
      <c r="E88" s="207" t="s">
        <v>160</v>
      </c>
      <c r="F88" s="208"/>
      <c r="G88" s="208"/>
      <c r="H88" s="208"/>
      <c r="I88" s="151"/>
      <c r="J88" s="208"/>
      <c r="K88" s="208"/>
      <c r="L88" s="209"/>
    </row>
    <row r="89" spans="2:12" ht="13.5">
      <c r="B89" s="29"/>
      <c r="C89" s="78" t="s">
        <v>161</v>
      </c>
      <c r="D89" s="208"/>
      <c r="E89" s="208"/>
      <c r="F89" s="208"/>
      <c r="G89" s="208"/>
      <c r="H89" s="208"/>
      <c r="I89" s="151"/>
      <c r="J89" s="208"/>
      <c r="K89" s="208"/>
      <c r="L89" s="209"/>
    </row>
    <row r="90" spans="2:12" s="1" customFormat="1" ht="16.5" customHeight="1">
      <c r="B90" s="48"/>
      <c r="C90" s="76"/>
      <c r="D90" s="76"/>
      <c r="E90" s="316" t="s">
        <v>2347</v>
      </c>
      <c r="F90" s="76"/>
      <c r="G90" s="76"/>
      <c r="H90" s="76"/>
      <c r="I90" s="206"/>
      <c r="J90" s="76"/>
      <c r="K90" s="76"/>
      <c r="L90" s="74"/>
    </row>
    <row r="91" spans="2:12" s="1" customFormat="1" ht="14.4" customHeight="1">
      <c r="B91" s="48"/>
      <c r="C91" s="78" t="s">
        <v>2348</v>
      </c>
      <c r="D91" s="76"/>
      <c r="E91" s="76"/>
      <c r="F91" s="76"/>
      <c r="G91" s="76"/>
      <c r="H91" s="76"/>
      <c r="I91" s="206"/>
      <c r="J91" s="76"/>
      <c r="K91" s="76"/>
      <c r="L91" s="74"/>
    </row>
    <row r="92" spans="2:12" s="1" customFormat="1" ht="17.25" customHeight="1">
      <c r="B92" s="48"/>
      <c r="C92" s="76"/>
      <c r="D92" s="76"/>
      <c r="E92" s="84" t="str">
        <f>E13</f>
        <v>D.4.3. - Soupis prací MaR šatny-UZNATELNÉ VÝDAJE</v>
      </c>
      <c r="F92" s="76"/>
      <c r="G92" s="76"/>
      <c r="H92" s="76"/>
      <c r="I92" s="206"/>
      <c r="J92" s="76"/>
      <c r="K92" s="76"/>
      <c r="L92" s="74"/>
    </row>
    <row r="93" spans="2:12" s="1" customFormat="1" ht="6.95" customHeight="1">
      <c r="B93" s="48"/>
      <c r="C93" s="76"/>
      <c r="D93" s="76"/>
      <c r="E93" s="76"/>
      <c r="F93" s="76"/>
      <c r="G93" s="76"/>
      <c r="H93" s="76"/>
      <c r="I93" s="206"/>
      <c r="J93" s="76"/>
      <c r="K93" s="76"/>
      <c r="L93" s="74"/>
    </row>
    <row r="94" spans="2:12" s="1" customFormat="1" ht="18" customHeight="1">
      <c r="B94" s="48"/>
      <c r="C94" s="78" t="s">
        <v>26</v>
      </c>
      <c r="D94" s="76"/>
      <c r="E94" s="76"/>
      <c r="F94" s="210" t="str">
        <f>F16</f>
        <v>Cheb</v>
      </c>
      <c r="G94" s="76"/>
      <c r="H94" s="76"/>
      <c r="I94" s="211" t="s">
        <v>28</v>
      </c>
      <c r="J94" s="87" t="str">
        <f>IF(J16="","",J16)</f>
        <v>25. 1. 2018</v>
      </c>
      <c r="K94" s="76"/>
      <c r="L94" s="74"/>
    </row>
    <row r="95" spans="2:12" s="1" customFormat="1" ht="6.95" customHeight="1">
      <c r="B95" s="48"/>
      <c r="C95" s="76"/>
      <c r="D95" s="76"/>
      <c r="E95" s="76"/>
      <c r="F95" s="76"/>
      <c r="G95" s="76"/>
      <c r="H95" s="76"/>
      <c r="I95" s="206"/>
      <c r="J95" s="76"/>
      <c r="K95" s="76"/>
      <c r="L95" s="74"/>
    </row>
    <row r="96" spans="2:12" s="1" customFormat="1" ht="13.5">
      <c r="B96" s="48"/>
      <c r="C96" s="78" t="s">
        <v>36</v>
      </c>
      <c r="D96" s="76"/>
      <c r="E96" s="76"/>
      <c r="F96" s="210" t="str">
        <f>E19</f>
        <v>Město Cheb, Nám. Krále Jiřího z Poděbrad 1/14 Cheb</v>
      </c>
      <c r="G96" s="76"/>
      <c r="H96" s="76"/>
      <c r="I96" s="211" t="s">
        <v>43</v>
      </c>
      <c r="J96" s="210" t="str">
        <f>E25</f>
        <v>Ing. J. Šedivec-Staving Ateliér, Školní 27, Plzeň</v>
      </c>
      <c r="K96" s="76"/>
      <c r="L96" s="74"/>
    </row>
    <row r="97" spans="2:12" s="1" customFormat="1" ht="14.4" customHeight="1">
      <c r="B97" s="48"/>
      <c r="C97" s="78" t="s">
        <v>41</v>
      </c>
      <c r="D97" s="76"/>
      <c r="E97" s="76"/>
      <c r="F97" s="210" t="str">
        <f>IF(E22="","",E22)</f>
        <v/>
      </c>
      <c r="G97" s="76"/>
      <c r="H97" s="76"/>
      <c r="I97" s="206"/>
      <c r="J97" s="76"/>
      <c r="K97" s="76"/>
      <c r="L97" s="74"/>
    </row>
    <row r="98" spans="2:12" s="1" customFormat="1" ht="10.3" customHeight="1">
      <c r="B98" s="48"/>
      <c r="C98" s="76"/>
      <c r="D98" s="76"/>
      <c r="E98" s="76"/>
      <c r="F98" s="76"/>
      <c r="G98" s="76"/>
      <c r="H98" s="76"/>
      <c r="I98" s="206"/>
      <c r="J98" s="76"/>
      <c r="K98" s="76"/>
      <c r="L98" s="74"/>
    </row>
    <row r="99" spans="2:20" s="10" customFormat="1" ht="29.25" customHeight="1">
      <c r="B99" s="212"/>
      <c r="C99" s="213" t="s">
        <v>189</v>
      </c>
      <c r="D99" s="214" t="s">
        <v>67</v>
      </c>
      <c r="E99" s="214" t="s">
        <v>63</v>
      </c>
      <c r="F99" s="214" t="s">
        <v>190</v>
      </c>
      <c r="G99" s="214" t="s">
        <v>191</v>
      </c>
      <c r="H99" s="214" t="s">
        <v>192</v>
      </c>
      <c r="I99" s="215" t="s">
        <v>193</v>
      </c>
      <c r="J99" s="214" t="s">
        <v>166</v>
      </c>
      <c r="K99" s="216" t="s">
        <v>194</v>
      </c>
      <c r="L99" s="217"/>
      <c r="M99" s="104" t="s">
        <v>195</v>
      </c>
      <c r="N99" s="105" t="s">
        <v>52</v>
      </c>
      <c r="O99" s="105" t="s">
        <v>196</v>
      </c>
      <c r="P99" s="105" t="s">
        <v>197</v>
      </c>
      <c r="Q99" s="105" t="s">
        <v>198</v>
      </c>
      <c r="R99" s="105" t="s">
        <v>199</v>
      </c>
      <c r="S99" s="105" t="s">
        <v>200</v>
      </c>
      <c r="T99" s="106" t="s">
        <v>201</v>
      </c>
    </row>
    <row r="100" spans="2:63" s="1" customFormat="1" ht="29.25" customHeight="1">
      <c r="B100" s="48"/>
      <c r="C100" s="110" t="s">
        <v>167</v>
      </c>
      <c r="D100" s="76"/>
      <c r="E100" s="76"/>
      <c r="F100" s="76"/>
      <c r="G100" s="76"/>
      <c r="H100" s="76"/>
      <c r="I100" s="206"/>
      <c r="J100" s="218">
        <f>BK100</f>
        <v>0</v>
      </c>
      <c r="K100" s="76"/>
      <c r="L100" s="74"/>
      <c r="M100" s="107"/>
      <c r="N100" s="108"/>
      <c r="O100" s="108"/>
      <c r="P100" s="219">
        <f>P101+P128</f>
        <v>0</v>
      </c>
      <c r="Q100" s="108"/>
      <c r="R100" s="219">
        <f>R101+R128</f>
        <v>0</v>
      </c>
      <c r="S100" s="108"/>
      <c r="T100" s="220">
        <f>T101+T128</f>
        <v>0</v>
      </c>
      <c r="AT100" s="25" t="s">
        <v>81</v>
      </c>
      <c r="AU100" s="25" t="s">
        <v>168</v>
      </c>
      <c r="BK100" s="221">
        <f>BK101+BK128</f>
        <v>0</v>
      </c>
    </row>
    <row r="101" spans="2:63" s="11" customFormat="1" ht="37.4" customHeight="1">
      <c r="B101" s="222"/>
      <c r="C101" s="223"/>
      <c r="D101" s="224" t="s">
        <v>81</v>
      </c>
      <c r="E101" s="225" t="s">
        <v>3152</v>
      </c>
      <c r="F101" s="225" t="s">
        <v>3492</v>
      </c>
      <c r="G101" s="223"/>
      <c r="H101" s="223"/>
      <c r="I101" s="226"/>
      <c r="J101" s="227">
        <f>BK101</f>
        <v>0</v>
      </c>
      <c r="K101" s="223"/>
      <c r="L101" s="228"/>
      <c r="M101" s="229"/>
      <c r="N101" s="230"/>
      <c r="O101" s="230"/>
      <c r="P101" s="231">
        <f>P102</f>
        <v>0</v>
      </c>
      <c r="Q101" s="230"/>
      <c r="R101" s="231">
        <f>R102</f>
        <v>0</v>
      </c>
      <c r="S101" s="230"/>
      <c r="T101" s="232">
        <f>T102</f>
        <v>0</v>
      </c>
      <c r="AR101" s="233" t="s">
        <v>25</v>
      </c>
      <c r="AT101" s="234" t="s">
        <v>81</v>
      </c>
      <c r="AU101" s="234" t="s">
        <v>82</v>
      </c>
      <c r="AY101" s="233" t="s">
        <v>204</v>
      </c>
      <c r="BK101" s="235">
        <f>BK102</f>
        <v>0</v>
      </c>
    </row>
    <row r="102" spans="2:63" s="11" customFormat="1" ht="19.9" customHeight="1">
      <c r="B102" s="222"/>
      <c r="C102" s="223"/>
      <c r="D102" s="224" t="s">
        <v>81</v>
      </c>
      <c r="E102" s="236" t="s">
        <v>3154</v>
      </c>
      <c r="F102" s="236" t="s">
        <v>3493</v>
      </c>
      <c r="G102" s="223"/>
      <c r="H102" s="223"/>
      <c r="I102" s="226"/>
      <c r="J102" s="237">
        <f>BK102</f>
        <v>0</v>
      </c>
      <c r="K102" s="223"/>
      <c r="L102" s="228"/>
      <c r="M102" s="229"/>
      <c r="N102" s="230"/>
      <c r="O102" s="230"/>
      <c r="P102" s="231">
        <f>P103+P108+P126</f>
        <v>0</v>
      </c>
      <c r="Q102" s="230"/>
      <c r="R102" s="231">
        <f>R103+R108+R126</f>
        <v>0</v>
      </c>
      <c r="S102" s="230"/>
      <c r="T102" s="232">
        <f>T103+T108+T126</f>
        <v>0</v>
      </c>
      <c r="AR102" s="233" t="s">
        <v>25</v>
      </c>
      <c r="AT102" s="234" t="s">
        <v>81</v>
      </c>
      <c r="AU102" s="234" t="s">
        <v>25</v>
      </c>
      <c r="AY102" s="233" t="s">
        <v>204</v>
      </c>
      <c r="BK102" s="235">
        <f>BK103+BK108+BK126</f>
        <v>0</v>
      </c>
    </row>
    <row r="103" spans="2:63" s="11" customFormat="1" ht="14.85" customHeight="1">
      <c r="B103" s="222"/>
      <c r="C103" s="223"/>
      <c r="D103" s="224" t="s">
        <v>81</v>
      </c>
      <c r="E103" s="236" t="s">
        <v>3156</v>
      </c>
      <c r="F103" s="236" t="s">
        <v>3494</v>
      </c>
      <c r="G103" s="223"/>
      <c r="H103" s="223"/>
      <c r="I103" s="226"/>
      <c r="J103" s="237">
        <f>BK103</f>
        <v>0</v>
      </c>
      <c r="K103" s="223"/>
      <c r="L103" s="228"/>
      <c r="M103" s="229"/>
      <c r="N103" s="230"/>
      <c r="O103" s="230"/>
      <c r="P103" s="231">
        <f>SUM(P104:P107)</f>
        <v>0</v>
      </c>
      <c r="Q103" s="230"/>
      <c r="R103" s="231">
        <f>SUM(R104:R107)</f>
        <v>0</v>
      </c>
      <c r="S103" s="230"/>
      <c r="T103" s="232">
        <f>SUM(T104:T107)</f>
        <v>0</v>
      </c>
      <c r="AR103" s="233" t="s">
        <v>25</v>
      </c>
      <c r="AT103" s="234" t="s">
        <v>81</v>
      </c>
      <c r="AU103" s="234" t="s">
        <v>90</v>
      </c>
      <c r="AY103" s="233" t="s">
        <v>204</v>
      </c>
      <c r="BK103" s="235">
        <f>SUM(BK104:BK107)</f>
        <v>0</v>
      </c>
    </row>
    <row r="104" spans="2:65" s="1" customFormat="1" ht="16.5" customHeight="1">
      <c r="B104" s="48"/>
      <c r="C104" s="285" t="s">
        <v>25</v>
      </c>
      <c r="D104" s="285" t="s">
        <v>478</v>
      </c>
      <c r="E104" s="286" t="s">
        <v>3495</v>
      </c>
      <c r="F104" s="287" t="s">
        <v>3496</v>
      </c>
      <c r="G104" s="288" t="s">
        <v>1045</v>
      </c>
      <c r="H104" s="289">
        <v>1</v>
      </c>
      <c r="I104" s="290"/>
      <c r="J104" s="291">
        <f>ROUND(I104*H104,2)</f>
        <v>0</v>
      </c>
      <c r="K104" s="287" t="s">
        <v>38</v>
      </c>
      <c r="L104" s="292"/>
      <c r="M104" s="293" t="s">
        <v>38</v>
      </c>
      <c r="N104" s="294" t="s">
        <v>53</v>
      </c>
      <c r="O104" s="49"/>
      <c r="P104" s="247">
        <f>O104*H104</f>
        <v>0</v>
      </c>
      <c r="Q104" s="247">
        <v>0</v>
      </c>
      <c r="R104" s="247">
        <f>Q104*H104</f>
        <v>0</v>
      </c>
      <c r="S104" s="247">
        <v>0</v>
      </c>
      <c r="T104" s="248">
        <f>S104*H104</f>
        <v>0</v>
      </c>
      <c r="AR104" s="25" t="s">
        <v>249</v>
      </c>
      <c r="AT104" s="25" t="s">
        <v>478</v>
      </c>
      <c r="AU104" s="25" t="s">
        <v>113</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3497</v>
      </c>
    </row>
    <row r="105" spans="2:65" s="1" customFormat="1" ht="16.5" customHeight="1">
      <c r="B105" s="48"/>
      <c r="C105" s="285" t="s">
        <v>90</v>
      </c>
      <c r="D105" s="285" t="s">
        <v>478</v>
      </c>
      <c r="E105" s="286" t="s">
        <v>3498</v>
      </c>
      <c r="F105" s="287" t="s">
        <v>3499</v>
      </c>
      <c r="G105" s="288" t="s">
        <v>1045</v>
      </c>
      <c r="H105" s="289">
        <v>1</v>
      </c>
      <c r="I105" s="290"/>
      <c r="J105" s="291">
        <f>ROUND(I105*H105,2)</f>
        <v>0</v>
      </c>
      <c r="K105" s="287" t="s">
        <v>38</v>
      </c>
      <c r="L105" s="292"/>
      <c r="M105" s="293" t="s">
        <v>38</v>
      </c>
      <c r="N105" s="294" t="s">
        <v>53</v>
      </c>
      <c r="O105" s="49"/>
      <c r="P105" s="247">
        <f>O105*H105</f>
        <v>0</v>
      </c>
      <c r="Q105" s="247">
        <v>0</v>
      </c>
      <c r="R105" s="247">
        <f>Q105*H105</f>
        <v>0</v>
      </c>
      <c r="S105" s="247">
        <v>0</v>
      </c>
      <c r="T105" s="248">
        <f>S105*H105</f>
        <v>0</v>
      </c>
      <c r="AR105" s="25" t="s">
        <v>249</v>
      </c>
      <c r="AT105" s="25" t="s">
        <v>478</v>
      </c>
      <c r="AU105" s="25" t="s">
        <v>113</v>
      </c>
      <c r="AY105" s="25" t="s">
        <v>204</v>
      </c>
      <c r="BE105" s="249">
        <f>IF(N105="základní",J105,0)</f>
        <v>0</v>
      </c>
      <c r="BF105" s="249">
        <f>IF(N105="snížená",J105,0)</f>
        <v>0</v>
      </c>
      <c r="BG105" s="249">
        <f>IF(N105="zákl. přenesená",J105,0)</f>
        <v>0</v>
      </c>
      <c r="BH105" s="249">
        <f>IF(N105="sníž. přenesená",J105,0)</f>
        <v>0</v>
      </c>
      <c r="BI105" s="249">
        <f>IF(N105="nulová",J105,0)</f>
        <v>0</v>
      </c>
      <c r="BJ105" s="25" t="s">
        <v>25</v>
      </c>
      <c r="BK105" s="249">
        <f>ROUND(I105*H105,2)</f>
        <v>0</v>
      </c>
      <c r="BL105" s="25" t="s">
        <v>211</v>
      </c>
      <c r="BM105" s="25" t="s">
        <v>3500</v>
      </c>
    </row>
    <row r="106" spans="2:65" s="1" customFormat="1" ht="25.5" customHeight="1">
      <c r="B106" s="48"/>
      <c r="C106" s="285" t="s">
        <v>113</v>
      </c>
      <c r="D106" s="285" t="s">
        <v>478</v>
      </c>
      <c r="E106" s="286" t="s">
        <v>3501</v>
      </c>
      <c r="F106" s="287" t="s">
        <v>3502</v>
      </c>
      <c r="G106" s="288" t="s">
        <v>1045</v>
      </c>
      <c r="H106" s="289">
        <v>1</v>
      </c>
      <c r="I106" s="290"/>
      <c r="J106" s="291">
        <f>ROUND(I106*H106,2)</f>
        <v>0</v>
      </c>
      <c r="K106" s="287" t="s">
        <v>38</v>
      </c>
      <c r="L106" s="292"/>
      <c r="M106" s="293" t="s">
        <v>38</v>
      </c>
      <c r="N106" s="294" t="s">
        <v>53</v>
      </c>
      <c r="O106" s="49"/>
      <c r="P106" s="247">
        <f>O106*H106</f>
        <v>0</v>
      </c>
      <c r="Q106" s="247">
        <v>0</v>
      </c>
      <c r="R106" s="247">
        <f>Q106*H106</f>
        <v>0</v>
      </c>
      <c r="S106" s="247">
        <v>0</v>
      </c>
      <c r="T106" s="248">
        <f>S106*H106</f>
        <v>0</v>
      </c>
      <c r="AR106" s="25" t="s">
        <v>249</v>
      </c>
      <c r="AT106" s="25" t="s">
        <v>478</v>
      </c>
      <c r="AU106" s="25" t="s">
        <v>113</v>
      </c>
      <c r="AY106" s="25" t="s">
        <v>204</v>
      </c>
      <c r="BE106" s="249">
        <f>IF(N106="základní",J106,0)</f>
        <v>0</v>
      </c>
      <c r="BF106" s="249">
        <f>IF(N106="snížená",J106,0)</f>
        <v>0</v>
      </c>
      <c r="BG106" s="249">
        <f>IF(N106="zákl. přenesená",J106,0)</f>
        <v>0</v>
      </c>
      <c r="BH106" s="249">
        <f>IF(N106="sníž. přenesená",J106,0)</f>
        <v>0</v>
      </c>
      <c r="BI106" s="249">
        <f>IF(N106="nulová",J106,0)</f>
        <v>0</v>
      </c>
      <c r="BJ106" s="25" t="s">
        <v>25</v>
      </c>
      <c r="BK106" s="249">
        <f>ROUND(I106*H106,2)</f>
        <v>0</v>
      </c>
      <c r="BL106" s="25" t="s">
        <v>211</v>
      </c>
      <c r="BM106" s="25" t="s">
        <v>3503</v>
      </c>
    </row>
    <row r="107" spans="2:65" s="1" customFormat="1" ht="16.5" customHeight="1">
      <c r="B107" s="48"/>
      <c r="C107" s="285" t="s">
        <v>211</v>
      </c>
      <c r="D107" s="285" t="s">
        <v>478</v>
      </c>
      <c r="E107" s="286" t="s">
        <v>3504</v>
      </c>
      <c r="F107" s="287" t="s">
        <v>3505</v>
      </c>
      <c r="G107" s="288" t="s">
        <v>3506</v>
      </c>
      <c r="H107" s="289">
        <v>32</v>
      </c>
      <c r="I107" s="290"/>
      <c r="J107" s="291">
        <f>ROUND(I107*H107,2)</f>
        <v>0</v>
      </c>
      <c r="K107" s="287" t="s">
        <v>38</v>
      </c>
      <c r="L107" s="292"/>
      <c r="M107" s="293" t="s">
        <v>38</v>
      </c>
      <c r="N107" s="294" t="s">
        <v>53</v>
      </c>
      <c r="O107" s="49"/>
      <c r="P107" s="247">
        <f>O107*H107</f>
        <v>0</v>
      </c>
      <c r="Q107" s="247">
        <v>0</v>
      </c>
      <c r="R107" s="247">
        <f>Q107*H107</f>
        <v>0</v>
      </c>
      <c r="S107" s="247">
        <v>0</v>
      </c>
      <c r="T107" s="248">
        <f>S107*H107</f>
        <v>0</v>
      </c>
      <c r="AR107" s="25" t="s">
        <v>249</v>
      </c>
      <c r="AT107" s="25" t="s">
        <v>478</v>
      </c>
      <c r="AU107" s="25" t="s">
        <v>113</v>
      </c>
      <c r="AY107" s="25" t="s">
        <v>204</v>
      </c>
      <c r="BE107" s="249">
        <f>IF(N107="základní",J107,0)</f>
        <v>0</v>
      </c>
      <c r="BF107" s="249">
        <f>IF(N107="snížená",J107,0)</f>
        <v>0</v>
      </c>
      <c r="BG107" s="249">
        <f>IF(N107="zákl. přenesená",J107,0)</f>
        <v>0</v>
      </c>
      <c r="BH107" s="249">
        <f>IF(N107="sníž. přenesená",J107,0)</f>
        <v>0</v>
      </c>
      <c r="BI107" s="249">
        <f>IF(N107="nulová",J107,0)</f>
        <v>0</v>
      </c>
      <c r="BJ107" s="25" t="s">
        <v>25</v>
      </c>
      <c r="BK107" s="249">
        <f>ROUND(I107*H107,2)</f>
        <v>0</v>
      </c>
      <c r="BL107" s="25" t="s">
        <v>211</v>
      </c>
      <c r="BM107" s="25" t="s">
        <v>3507</v>
      </c>
    </row>
    <row r="108" spans="2:63" s="11" customFormat="1" ht="22.3" customHeight="1">
      <c r="B108" s="222"/>
      <c r="C108" s="223"/>
      <c r="D108" s="224" t="s">
        <v>81</v>
      </c>
      <c r="E108" s="236" t="s">
        <v>3158</v>
      </c>
      <c r="F108" s="236" t="s">
        <v>3508</v>
      </c>
      <c r="G108" s="223"/>
      <c r="H108" s="223"/>
      <c r="I108" s="226"/>
      <c r="J108" s="237">
        <f>BK108</f>
        <v>0</v>
      </c>
      <c r="K108" s="223"/>
      <c r="L108" s="228"/>
      <c r="M108" s="229"/>
      <c r="N108" s="230"/>
      <c r="O108" s="230"/>
      <c r="P108" s="231">
        <f>SUM(P109:P125)</f>
        <v>0</v>
      </c>
      <c r="Q108" s="230"/>
      <c r="R108" s="231">
        <f>SUM(R109:R125)</f>
        <v>0</v>
      </c>
      <c r="S108" s="230"/>
      <c r="T108" s="232">
        <f>SUM(T109:T125)</f>
        <v>0</v>
      </c>
      <c r="AR108" s="233" t="s">
        <v>25</v>
      </c>
      <c r="AT108" s="234" t="s">
        <v>81</v>
      </c>
      <c r="AU108" s="234" t="s">
        <v>90</v>
      </c>
      <c r="AY108" s="233" t="s">
        <v>204</v>
      </c>
      <c r="BK108" s="235">
        <f>SUM(BK109:BK125)</f>
        <v>0</v>
      </c>
    </row>
    <row r="109" spans="2:65" s="1" customFormat="1" ht="16.5" customHeight="1">
      <c r="B109" s="48"/>
      <c r="C109" s="285" t="s">
        <v>233</v>
      </c>
      <c r="D109" s="285" t="s">
        <v>478</v>
      </c>
      <c r="E109" s="286" t="s">
        <v>3509</v>
      </c>
      <c r="F109" s="287" t="s">
        <v>3510</v>
      </c>
      <c r="G109" s="288" t="s">
        <v>1045</v>
      </c>
      <c r="H109" s="289">
        <v>1</v>
      </c>
      <c r="I109" s="290"/>
      <c r="J109" s="291">
        <f>ROUND(I109*H109,2)</f>
        <v>0</v>
      </c>
      <c r="K109" s="287" t="s">
        <v>38</v>
      </c>
      <c r="L109" s="292"/>
      <c r="M109" s="293" t="s">
        <v>38</v>
      </c>
      <c r="N109" s="294" t="s">
        <v>53</v>
      </c>
      <c r="O109" s="49"/>
      <c r="P109" s="247">
        <f>O109*H109</f>
        <v>0</v>
      </c>
      <c r="Q109" s="247">
        <v>0</v>
      </c>
      <c r="R109" s="247">
        <f>Q109*H109</f>
        <v>0</v>
      </c>
      <c r="S109" s="247">
        <v>0</v>
      </c>
      <c r="T109" s="248">
        <f>S109*H109</f>
        <v>0</v>
      </c>
      <c r="AR109" s="25" t="s">
        <v>249</v>
      </c>
      <c r="AT109" s="25" t="s">
        <v>478</v>
      </c>
      <c r="AU109" s="25" t="s">
        <v>113</v>
      </c>
      <c r="AY109" s="25" t="s">
        <v>204</v>
      </c>
      <c r="BE109" s="249">
        <f>IF(N109="základní",J109,0)</f>
        <v>0</v>
      </c>
      <c r="BF109" s="249">
        <f>IF(N109="snížená",J109,0)</f>
        <v>0</v>
      </c>
      <c r="BG109" s="249">
        <f>IF(N109="zákl. přenesená",J109,0)</f>
        <v>0</v>
      </c>
      <c r="BH109" s="249">
        <f>IF(N109="sníž. přenesená",J109,0)</f>
        <v>0</v>
      </c>
      <c r="BI109" s="249">
        <f>IF(N109="nulová",J109,0)</f>
        <v>0</v>
      </c>
      <c r="BJ109" s="25" t="s">
        <v>25</v>
      </c>
      <c r="BK109" s="249">
        <f>ROUND(I109*H109,2)</f>
        <v>0</v>
      </c>
      <c r="BL109" s="25" t="s">
        <v>211</v>
      </c>
      <c r="BM109" s="25" t="s">
        <v>3511</v>
      </c>
    </row>
    <row r="110" spans="2:65" s="1" customFormat="1" ht="16.5" customHeight="1">
      <c r="B110" s="48"/>
      <c r="C110" s="285" t="s">
        <v>239</v>
      </c>
      <c r="D110" s="285" t="s">
        <v>478</v>
      </c>
      <c r="E110" s="286" t="s">
        <v>3512</v>
      </c>
      <c r="F110" s="287" t="s">
        <v>3513</v>
      </c>
      <c r="G110" s="288" t="s">
        <v>1045</v>
      </c>
      <c r="H110" s="289">
        <v>1</v>
      </c>
      <c r="I110" s="290"/>
      <c r="J110" s="291">
        <f>ROUND(I110*H110,2)</f>
        <v>0</v>
      </c>
      <c r="K110" s="287" t="s">
        <v>38</v>
      </c>
      <c r="L110" s="292"/>
      <c r="M110" s="293" t="s">
        <v>38</v>
      </c>
      <c r="N110" s="294" t="s">
        <v>53</v>
      </c>
      <c r="O110" s="49"/>
      <c r="P110" s="247">
        <f>O110*H110</f>
        <v>0</v>
      </c>
      <c r="Q110" s="247">
        <v>0</v>
      </c>
      <c r="R110" s="247">
        <f>Q110*H110</f>
        <v>0</v>
      </c>
      <c r="S110" s="247">
        <v>0</v>
      </c>
      <c r="T110" s="248">
        <f>S110*H110</f>
        <v>0</v>
      </c>
      <c r="AR110" s="25" t="s">
        <v>249</v>
      </c>
      <c r="AT110" s="25" t="s">
        <v>478</v>
      </c>
      <c r="AU110" s="25" t="s">
        <v>113</v>
      </c>
      <c r="AY110" s="25" t="s">
        <v>204</v>
      </c>
      <c r="BE110" s="249">
        <f>IF(N110="základní",J110,0)</f>
        <v>0</v>
      </c>
      <c r="BF110" s="249">
        <f>IF(N110="snížená",J110,0)</f>
        <v>0</v>
      </c>
      <c r="BG110" s="249">
        <f>IF(N110="zákl. přenesená",J110,0)</f>
        <v>0</v>
      </c>
      <c r="BH110" s="249">
        <f>IF(N110="sníž. přenesená",J110,0)</f>
        <v>0</v>
      </c>
      <c r="BI110" s="249">
        <f>IF(N110="nulová",J110,0)</f>
        <v>0</v>
      </c>
      <c r="BJ110" s="25" t="s">
        <v>25</v>
      </c>
      <c r="BK110" s="249">
        <f>ROUND(I110*H110,2)</f>
        <v>0</v>
      </c>
      <c r="BL110" s="25" t="s">
        <v>211</v>
      </c>
      <c r="BM110" s="25" t="s">
        <v>3514</v>
      </c>
    </row>
    <row r="111" spans="2:65" s="1" customFormat="1" ht="16.5" customHeight="1">
      <c r="B111" s="48"/>
      <c r="C111" s="285" t="s">
        <v>244</v>
      </c>
      <c r="D111" s="285" t="s">
        <v>478</v>
      </c>
      <c r="E111" s="286" t="s">
        <v>3512</v>
      </c>
      <c r="F111" s="287" t="s">
        <v>3513</v>
      </c>
      <c r="G111" s="288" t="s">
        <v>1045</v>
      </c>
      <c r="H111" s="289">
        <v>1</v>
      </c>
      <c r="I111" s="290"/>
      <c r="J111" s="291">
        <f>ROUND(I111*H111,2)</f>
        <v>0</v>
      </c>
      <c r="K111" s="287" t="s">
        <v>38</v>
      </c>
      <c r="L111" s="292"/>
      <c r="M111" s="293" t="s">
        <v>38</v>
      </c>
      <c r="N111" s="294" t="s">
        <v>53</v>
      </c>
      <c r="O111" s="49"/>
      <c r="P111" s="247">
        <f>O111*H111</f>
        <v>0</v>
      </c>
      <c r="Q111" s="247">
        <v>0</v>
      </c>
      <c r="R111" s="247">
        <f>Q111*H111</f>
        <v>0</v>
      </c>
      <c r="S111" s="247">
        <v>0</v>
      </c>
      <c r="T111" s="248">
        <f>S111*H111</f>
        <v>0</v>
      </c>
      <c r="AR111" s="25" t="s">
        <v>249</v>
      </c>
      <c r="AT111" s="25" t="s">
        <v>478</v>
      </c>
      <c r="AU111" s="25" t="s">
        <v>113</v>
      </c>
      <c r="AY111" s="25" t="s">
        <v>204</v>
      </c>
      <c r="BE111" s="249">
        <f>IF(N111="základní",J111,0)</f>
        <v>0</v>
      </c>
      <c r="BF111" s="249">
        <f>IF(N111="snížená",J111,0)</f>
        <v>0</v>
      </c>
      <c r="BG111" s="249">
        <f>IF(N111="zákl. přenesená",J111,0)</f>
        <v>0</v>
      </c>
      <c r="BH111" s="249">
        <f>IF(N111="sníž. přenesená",J111,0)</f>
        <v>0</v>
      </c>
      <c r="BI111" s="249">
        <f>IF(N111="nulová",J111,0)</f>
        <v>0</v>
      </c>
      <c r="BJ111" s="25" t="s">
        <v>25</v>
      </c>
      <c r="BK111" s="249">
        <f>ROUND(I111*H111,2)</f>
        <v>0</v>
      </c>
      <c r="BL111" s="25" t="s">
        <v>211</v>
      </c>
      <c r="BM111" s="25" t="s">
        <v>3515</v>
      </c>
    </row>
    <row r="112" spans="2:65" s="1" customFormat="1" ht="16.5" customHeight="1">
      <c r="B112" s="48"/>
      <c r="C112" s="285" t="s">
        <v>249</v>
      </c>
      <c r="D112" s="285" t="s">
        <v>478</v>
      </c>
      <c r="E112" s="286" t="s">
        <v>3512</v>
      </c>
      <c r="F112" s="287" t="s">
        <v>3513</v>
      </c>
      <c r="G112" s="288" t="s">
        <v>1045</v>
      </c>
      <c r="H112" s="289">
        <v>1</v>
      </c>
      <c r="I112" s="290"/>
      <c r="J112" s="291">
        <f>ROUND(I112*H112,2)</f>
        <v>0</v>
      </c>
      <c r="K112" s="287" t="s">
        <v>38</v>
      </c>
      <c r="L112" s="292"/>
      <c r="M112" s="293" t="s">
        <v>38</v>
      </c>
      <c r="N112" s="294" t="s">
        <v>53</v>
      </c>
      <c r="O112" s="49"/>
      <c r="P112" s="247">
        <f>O112*H112</f>
        <v>0</v>
      </c>
      <c r="Q112" s="247">
        <v>0</v>
      </c>
      <c r="R112" s="247">
        <f>Q112*H112</f>
        <v>0</v>
      </c>
      <c r="S112" s="247">
        <v>0</v>
      </c>
      <c r="T112" s="248">
        <f>S112*H112</f>
        <v>0</v>
      </c>
      <c r="AR112" s="25" t="s">
        <v>249</v>
      </c>
      <c r="AT112" s="25" t="s">
        <v>478</v>
      </c>
      <c r="AU112" s="25" t="s">
        <v>113</v>
      </c>
      <c r="AY112" s="25" t="s">
        <v>204</v>
      </c>
      <c r="BE112" s="249">
        <f>IF(N112="základní",J112,0)</f>
        <v>0</v>
      </c>
      <c r="BF112" s="249">
        <f>IF(N112="snížená",J112,0)</f>
        <v>0</v>
      </c>
      <c r="BG112" s="249">
        <f>IF(N112="zákl. přenesená",J112,0)</f>
        <v>0</v>
      </c>
      <c r="BH112" s="249">
        <f>IF(N112="sníž. přenesená",J112,0)</f>
        <v>0</v>
      </c>
      <c r="BI112" s="249">
        <f>IF(N112="nulová",J112,0)</f>
        <v>0</v>
      </c>
      <c r="BJ112" s="25" t="s">
        <v>25</v>
      </c>
      <c r="BK112" s="249">
        <f>ROUND(I112*H112,2)</f>
        <v>0</v>
      </c>
      <c r="BL112" s="25" t="s">
        <v>211</v>
      </c>
      <c r="BM112" s="25" t="s">
        <v>3516</v>
      </c>
    </row>
    <row r="113" spans="2:65" s="1" customFormat="1" ht="16.5" customHeight="1">
      <c r="B113" s="48"/>
      <c r="C113" s="285" t="s">
        <v>255</v>
      </c>
      <c r="D113" s="285" t="s">
        <v>478</v>
      </c>
      <c r="E113" s="286" t="s">
        <v>3517</v>
      </c>
      <c r="F113" s="287" t="s">
        <v>3518</v>
      </c>
      <c r="G113" s="288" t="s">
        <v>1045</v>
      </c>
      <c r="H113" s="289">
        <v>1</v>
      </c>
      <c r="I113" s="290"/>
      <c r="J113" s="291">
        <f>ROUND(I113*H113,2)</f>
        <v>0</v>
      </c>
      <c r="K113" s="287" t="s">
        <v>38</v>
      </c>
      <c r="L113" s="292"/>
      <c r="M113" s="293" t="s">
        <v>38</v>
      </c>
      <c r="N113" s="294" t="s">
        <v>53</v>
      </c>
      <c r="O113" s="49"/>
      <c r="P113" s="247">
        <f>O113*H113</f>
        <v>0</v>
      </c>
      <c r="Q113" s="247">
        <v>0</v>
      </c>
      <c r="R113" s="247">
        <f>Q113*H113</f>
        <v>0</v>
      </c>
      <c r="S113" s="247">
        <v>0</v>
      </c>
      <c r="T113" s="248">
        <f>S113*H113</f>
        <v>0</v>
      </c>
      <c r="AR113" s="25" t="s">
        <v>249</v>
      </c>
      <c r="AT113" s="25" t="s">
        <v>478</v>
      </c>
      <c r="AU113" s="25" t="s">
        <v>113</v>
      </c>
      <c r="AY113" s="25" t="s">
        <v>204</v>
      </c>
      <c r="BE113" s="249">
        <f>IF(N113="základní",J113,0)</f>
        <v>0</v>
      </c>
      <c r="BF113" s="249">
        <f>IF(N113="snížená",J113,0)</f>
        <v>0</v>
      </c>
      <c r="BG113" s="249">
        <f>IF(N113="zákl. přenesená",J113,0)</f>
        <v>0</v>
      </c>
      <c r="BH113" s="249">
        <f>IF(N113="sníž. přenesená",J113,0)</f>
        <v>0</v>
      </c>
      <c r="BI113" s="249">
        <f>IF(N113="nulová",J113,0)</f>
        <v>0</v>
      </c>
      <c r="BJ113" s="25" t="s">
        <v>25</v>
      </c>
      <c r="BK113" s="249">
        <f>ROUND(I113*H113,2)</f>
        <v>0</v>
      </c>
      <c r="BL113" s="25" t="s">
        <v>211</v>
      </c>
      <c r="BM113" s="25" t="s">
        <v>3519</v>
      </c>
    </row>
    <row r="114" spans="2:65" s="1" customFormat="1" ht="16.5" customHeight="1">
      <c r="B114" s="48"/>
      <c r="C114" s="285" t="s">
        <v>30</v>
      </c>
      <c r="D114" s="285" t="s">
        <v>478</v>
      </c>
      <c r="E114" s="286" t="s">
        <v>3512</v>
      </c>
      <c r="F114" s="287" t="s">
        <v>3513</v>
      </c>
      <c r="G114" s="288" t="s">
        <v>1045</v>
      </c>
      <c r="H114" s="289">
        <v>1</v>
      </c>
      <c r="I114" s="290"/>
      <c r="J114" s="291">
        <f>ROUND(I114*H114,2)</f>
        <v>0</v>
      </c>
      <c r="K114" s="287" t="s">
        <v>38</v>
      </c>
      <c r="L114" s="292"/>
      <c r="M114" s="293" t="s">
        <v>38</v>
      </c>
      <c r="N114" s="294" t="s">
        <v>53</v>
      </c>
      <c r="O114" s="49"/>
      <c r="P114" s="247">
        <f>O114*H114</f>
        <v>0</v>
      </c>
      <c r="Q114" s="247">
        <v>0</v>
      </c>
      <c r="R114" s="247">
        <f>Q114*H114</f>
        <v>0</v>
      </c>
      <c r="S114" s="247">
        <v>0</v>
      </c>
      <c r="T114" s="248">
        <f>S114*H114</f>
        <v>0</v>
      </c>
      <c r="AR114" s="25" t="s">
        <v>249</v>
      </c>
      <c r="AT114" s="25" t="s">
        <v>478</v>
      </c>
      <c r="AU114" s="25" t="s">
        <v>113</v>
      </c>
      <c r="AY114" s="25" t="s">
        <v>204</v>
      </c>
      <c r="BE114" s="249">
        <f>IF(N114="základní",J114,0)</f>
        <v>0</v>
      </c>
      <c r="BF114" s="249">
        <f>IF(N114="snížená",J114,0)</f>
        <v>0</v>
      </c>
      <c r="BG114" s="249">
        <f>IF(N114="zákl. přenesená",J114,0)</f>
        <v>0</v>
      </c>
      <c r="BH114" s="249">
        <f>IF(N114="sníž. přenesená",J114,0)</f>
        <v>0</v>
      </c>
      <c r="BI114" s="249">
        <f>IF(N114="nulová",J114,0)</f>
        <v>0</v>
      </c>
      <c r="BJ114" s="25" t="s">
        <v>25</v>
      </c>
      <c r="BK114" s="249">
        <f>ROUND(I114*H114,2)</f>
        <v>0</v>
      </c>
      <c r="BL114" s="25" t="s">
        <v>211</v>
      </c>
      <c r="BM114" s="25" t="s">
        <v>3520</v>
      </c>
    </row>
    <row r="115" spans="2:65" s="1" customFormat="1" ht="16.5" customHeight="1">
      <c r="B115" s="48"/>
      <c r="C115" s="285" t="s">
        <v>268</v>
      </c>
      <c r="D115" s="285" t="s">
        <v>478</v>
      </c>
      <c r="E115" s="286" t="s">
        <v>3521</v>
      </c>
      <c r="F115" s="287" t="s">
        <v>3522</v>
      </c>
      <c r="G115" s="288" t="s">
        <v>1045</v>
      </c>
      <c r="H115" s="289">
        <v>1</v>
      </c>
      <c r="I115" s="290"/>
      <c r="J115" s="291">
        <f>ROUND(I115*H115,2)</f>
        <v>0</v>
      </c>
      <c r="K115" s="287" t="s">
        <v>38</v>
      </c>
      <c r="L115" s="292"/>
      <c r="M115" s="293" t="s">
        <v>38</v>
      </c>
      <c r="N115" s="294" t="s">
        <v>53</v>
      </c>
      <c r="O115" s="49"/>
      <c r="P115" s="247">
        <f>O115*H115</f>
        <v>0</v>
      </c>
      <c r="Q115" s="247">
        <v>0</v>
      </c>
      <c r="R115" s="247">
        <f>Q115*H115</f>
        <v>0</v>
      </c>
      <c r="S115" s="247">
        <v>0</v>
      </c>
      <c r="T115" s="248">
        <f>S115*H115</f>
        <v>0</v>
      </c>
      <c r="AR115" s="25" t="s">
        <v>249</v>
      </c>
      <c r="AT115" s="25" t="s">
        <v>478</v>
      </c>
      <c r="AU115" s="25" t="s">
        <v>113</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3523</v>
      </c>
    </row>
    <row r="116" spans="2:65" s="1" customFormat="1" ht="16.5" customHeight="1">
      <c r="B116" s="48"/>
      <c r="C116" s="285" t="s">
        <v>274</v>
      </c>
      <c r="D116" s="285" t="s">
        <v>478</v>
      </c>
      <c r="E116" s="286" t="s">
        <v>3512</v>
      </c>
      <c r="F116" s="287" t="s">
        <v>3513</v>
      </c>
      <c r="G116" s="288" t="s">
        <v>1045</v>
      </c>
      <c r="H116" s="289">
        <v>1</v>
      </c>
      <c r="I116" s="290"/>
      <c r="J116" s="291">
        <f>ROUND(I116*H116,2)</f>
        <v>0</v>
      </c>
      <c r="K116" s="287" t="s">
        <v>38</v>
      </c>
      <c r="L116" s="292"/>
      <c r="M116" s="293" t="s">
        <v>38</v>
      </c>
      <c r="N116" s="294" t="s">
        <v>53</v>
      </c>
      <c r="O116" s="49"/>
      <c r="P116" s="247">
        <f>O116*H116</f>
        <v>0</v>
      </c>
      <c r="Q116" s="247">
        <v>0</v>
      </c>
      <c r="R116" s="247">
        <f>Q116*H116</f>
        <v>0</v>
      </c>
      <c r="S116" s="247">
        <v>0</v>
      </c>
      <c r="T116" s="248">
        <f>S116*H116</f>
        <v>0</v>
      </c>
      <c r="AR116" s="25" t="s">
        <v>249</v>
      </c>
      <c r="AT116" s="25" t="s">
        <v>478</v>
      </c>
      <c r="AU116" s="25" t="s">
        <v>113</v>
      </c>
      <c r="AY116" s="25" t="s">
        <v>204</v>
      </c>
      <c r="BE116" s="249">
        <f>IF(N116="základní",J116,0)</f>
        <v>0</v>
      </c>
      <c r="BF116" s="249">
        <f>IF(N116="snížená",J116,0)</f>
        <v>0</v>
      </c>
      <c r="BG116" s="249">
        <f>IF(N116="zákl. přenesená",J116,0)</f>
        <v>0</v>
      </c>
      <c r="BH116" s="249">
        <f>IF(N116="sníž. přenesená",J116,0)</f>
        <v>0</v>
      </c>
      <c r="BI116" s="249">
        <f>IF(N116="nulová",J116,0)</f>
        <v>0</v>
      </c>
      <c r="BJ116" s="25" t="s">
        <v>25</v>
      </c>
      <c r="BK116" s="249">
        <f>ROUND(I116*H116,2)</f>
        <v>0</v>
      </c>
      <c r="BL116" s="25" t="s">
        <v>211</v>
      </c>
      <c r="BM116" s="25" t="s">
        <v>3524</v>
      </c>
    </row>
    <row r="117" spans="2:65" s="1" customFormat="1" ht="16.5" customHeight="1">
      <c r="B117" s="48"/>
      <c r="C117" s="285" t="s">
        <v>280</v>
      </c>
      <c r="D117" s="285" t="s">
        <v>478</v>
      </c>
      <c r="E117" s="286" t="s">
        <v>3525</v>
      </c>
      <c r="F117" s="287" t="s">
        <v>3526</v>
      </c>
      <c r="G117" s="288" t="s">
        <v>1045</v>
      </c>
      <c r="H117" s="289">
        <v>1</v>
      </c>
      <c r="I117" s="290"/>
      <c r="J117" s="291">
        <f>ROUND(I117*H117,2)</f>
        <v>0</v>
      </c>
      <c r="K117" s="287" t="s">
        <v>38</v>
      </c>
      <c r="L117" s="292"/>
      <c r="M117" s="293" t="s">
        <v>38</v>
      </c>
      <c r="N117" s="294" t="s">
        <v>53</v>
      </c>
      <c r="O117" s="49"/>
      <c r="P117" s="247">
        <f>O117*H117</f>
        <v>0</v>
      </c>
      <c r="Q117" s="247">
        <v>0</v>
      </c>
      <c r="R117" s="247">
        <f>Q117*H117</f>
        <v>0</v>
      </c>
      <c r="S117" s="247">
        <v>0</v>
      </c>
      <c r="T117" s="248">
        <f>S117*H117</f>
        <v>0</v>
      </c>
      <c r="AR117" s="25" t="s">
        <v>249</v>
      </c>
      <c r="AT117" s="25" t="s">
        <v>478</v>
      </c>
      <c r="AU117" s="25" t="s">
        <v>113</v>
      </c>
      <c r="AY117" s="25" t="s">
        <v>204</v>
      </c>
      <c r="BE117" s="249">
        <f>IF(N117="základní",J117,0)</f>
        <v>0</v>
      </c>
      <c r="BF117" s="249">
        <f>IF(N117="snížená",J117,0)</f>
        <v>0</v>
      </c>
      <c r="BG117" s="249">
        <f>IF(N117="zákl. přenesená",J117,0)</f>
        <v>0</v>
      </c>
      <c r="BH117" s="249">
        <f>IF(N117="sníž. přenesená",J117,0)</f>
        <v>0</v>
      </c>
      <c r="BI117" s="249">
        <f>IF(N117="nulová",J117,0)</f>
        <v>0</v>
      </c>
      <c r="BJ117" s="25" t="s">
        <v>25</v>
      </c>
      <c r="BK117" s="249">
        <f>ROUND(I117*H117,2)</f>
        <v>0</v>
      </c>
      <c r="BL117" s="25" t="s">
        <v>211</v>
      </c>
      <c r="BM117" s="25" t="s">
        <v>3527</v>
      </c>
    </row>
    <row r="118" spans="2:65" s="1" customFormat="1" ht="16.5" customHeight="1">
      <c r="B118" s="48"/>
      <c r="C118" s="285" t="s">
        <v>284</v>
      </c>
      <c r="D118" s="285" t="s">
        <v>478</v>
      </c>
      <c r="E118" s="286" t="s">
        <v>3528</v>
      </c>
      <c r="F118" s="287" t="s">
        <v>3529</v>
      </c>
      <c r="G118" s="288" t="s">
        <v>1045</v>
      </c>
      <c r="H118" s="289">
        <v>1</v>
      </c>
      <c r="I118" s="290"/>
      <c r="J118" s="291">
        <f>ROUND(I118*H118,2)</f>
        <v>0</v>
      </c>
      <c r="K118" s="287" t="s">
        <v>38</v>
      </c>
      <c r="L118" s="292"/>
      <c r="M118" s="293" t="s">
        <v>38</v>
      </c>
      <c r="N118" s="294" t="s">
        <v>53</v>
      </c>
      <c r="O118" s="49"/>
      <c r="P118" s="247">
        <f>O118*H118</f>
        <v>0</v>
      </c>
      <c r="Q118" s="247">
        <v>0</v>
      </c>
      <c r="R118" s="247">
        <f>Q118*H118</f>
        <v>0</v>
      </c>
      <c r="S118" s="247">
        <v>0</v>
      </c>
      <c r="T118" s="248">
        <f>S118*H118</f>
        <v>0</v>
      </c>
      <c r="AR118" s="25" t="s">
        <v>249</v>
      </c>
      <c r="AT118" s="25" t="s">
        <v>478</v>
      </c>
      <c r="AU118" s="25" t="s">
        <v>113</v>
      </c>
      <c r="AY118" s="25" t="s">
        <v>204</v>
      </c>
      <c r="BE118" s="249">
        <f>IF(N118="základní",J118,0)</f>
        <v>0</v>
      </c>
      <c r="BF118" s="249">
        <f>IF(N118="snížená",J118,0)</f>
        <v>0</v>
      </c>
      <c r="BG118" s="249">
        <f>IF(N118="zákl. přenesená",J118,0)</f>
        <v>0</v>
      </c>
      <c r="BH118" s="249">
        <f>IF(N118="sníž. přenesená",J118,0)</f>
        <v>0</v>
      </c>
      <c r="BI118" s="249">
        <f>IF(N118="nulová",J118,0)</f>
        <v>0</v>
      </c>
      <c r="BJ118" s="25" t="s">
        <v>25</v>
      </c>
      <c r="BK118" s="249">
        <f>ROUND(I118*H118,2)</f>
        <v>0</v>
      </c>
      <c r="BL118" s="25" t="s">
        <v>211</v>
      </c>
      <c r="BM118" s="25" t="s">
        <v>3530</v>
      </c>
    </row>
    <row r="119" spans="2:65" s="1" customFormat="1" ht="16.5" customHeight="1">
      <c r="B119" s="48"/>
      <c r="C119" s="285" t="s">
        <v>10</v>
      </c>
      <c r="D119" s="285" t="s">
        <v>478</v>
      </c>
      <c r="E119" s="286" t="s">
        <v>3531</v>
      </c>
      <c r="F119" s="287" t="s">
        <v>3532</v>
      </c>
      <c r="G119" s="288" t="s">
        <v>1045</v>
      </c>
      <c r="H119" s="289">
        <v>1</v>
      </c>
      <c r="I119" s="290"/>
      <c r="J119" s="291">
        <f>ROUND(I119*H119,2)</f>
        <v>0</v>
      </c>
      <c r="K119" s="287" t="s">
        <v>38</v>
      </c>
      <c r="L119" s="292"/>
      <c r="M119" s="293" t="s">
        <v>38</v>
      </c>
      <c r="N119" s="294" t="s">
        <v>53</v>
      </c>
      <c r="O119" s="49"/>
      <c r="P119" s="247">
        <f>O119*H119</f>
        <v>0</v>
      </c>
      <c r="Q119" s="247">
        <v>0</v>
      </c>
      <c r="R119" s="247">
        <f>Q119*H119</f>
        <v>0</v>
      </c>
      <c r="S119" s="247">
        <v>0</v>
      </c>
      <c r="T119" s="248">
        <f>S119*H119</f>
        <v>0</v>
      </c>
      <c r="AR119" s="25" t="s">
        <v>249</v>
      </c>
      <c r="AT119" s="25" t="s">
        <v>478</v>
      </c>
      <c r="AU119" s="25" t="s">
        <v>113</v>
      </c>
      <c r="AY119" s="25" t="s">
        <v>204</v>
      </c>
      <c r="BE119" s="249">
        <f>IF(N119="základní",J119,0)</f>
        <v>0</v>
      </c>
      <c r="BF119" s="249">
        <f>IF(N119="snížená",J119,0)</f>
        <v>0</v>
      </c>
      <c r="BG119" s="249">
        <f>IF(N119="zákl. přenesená",J119,0)</f>
        <v>0</v>
      </c>
      <c r="BH119" s="249">
        <f>IF(N119="sníž. přenesená",J119,0)</f>
        <v>0</v>
      </c>
      <c r="BI119" s="249">
        <f>IF(N119="nulová",J119,0)</f>
        <v>0</v>
      </c>
      <c r="BJ119" s="25" t="s">
        <v>25</v>
      </c>
      <c r="BK119" s="249">
        <f>ROUND(I119*H119,2)</f>
        <v>0</v>
      </c>
      <c r="BL119" s="25" t="s">
        <v>211</v>
      </c>
      <c r="BM119" s="25" t="s">
        <v>3533</v>
      </c>
    </row>
    <row r="120" spans="2:65" s="1" customFormat="1" ht="16.5" customHeight="1">
      <c r="B120" s="48"/>
      <c r="C120" s="285" t="s">
        <v>294</v>
      </c>
      <c r="D120" s="285" t="s">
        <v>478</v>
      </c>
      <c r="E120" s="286" t="s">
        <v>3534</v>
      </c>
      <c r="F120" s="287" t="s">
        <v>3535</v>
      </c>
      <c r="G120" s="288" t="s">
        <v>1045</v>
      </c>
      <c r="H120" s="289">
        <v>1</v>
      </c>
      <c r="I120" s="290"/>
      <c r="J120" s="291">
        <f>ROUND(I120*H120,2)</f>
        <v>0</v>
      </c>
      <c r="K120" s="287" t="s">
        <v>38</v>
      </c>
      <c r="L120" s="292"/>
      <c r="M120" s="293" t="s">
        <v>38</v>
      </c>
      <c r="N120" s="294" t="s">
        <v>53</v>
      </c>
      <c r="O120" s="49"/>
      <c r="P120" s="247">
        <f>O120*H120</f>
        <v>0</v>
      </c>
      <c r="Q120" s="247">
        <v>0</v>
      </c>
      <c r="R120" s="247">
        <f>Q120*H120</f>
        <v>0</v>
      </c>
      <c r="S120" s="247">
        <v>0</v>
      </c>
      <c r="T120" s="248">
        <f>S120*H120</f>
        <v>0</v>
      </c>
      <c r="AR120" s="25" t="s">
        <v>249</v>
      </c>
      <c r="AT120" s="25" t="s">
        <v>478</v>
      </c>
      <c r="AU120" s="25" t="s">
        <v>113</v>
      </c>
      <c r="AY120" s="25" t="s">
        <v>204</v>
      </c>
      <c r="BE120" s="249">
        <f>IF(N120="základní",J120,0)</f>
        <v>0</v>
      </c>
      <c r="BF120" s="249">
        <f>IF(N120="snížená",J120,0)</f>
        <v>0</v>
      </c>
      <c r="BG120" s="249">
        <f>IF(N120="zákl. přenesená",J120,0)</f>
        <v>0</v>
      </c>
      <c r="BH120" s="249">
        <f>IF(N120="sníž. přenesená",J120,0)</f>
        <v>0</v>
      </c>
      <c r="BI120" s="249">
        <f>IF(N120="nulová",J120,0)</f>
        <v>0</v>
      </c>
      <c r="BJ120" s="25" t="s">
        <v>25</v>
      </c>
      <c r="BK120" s="249">
        <f>ROUND(I120*H120,2)</f>
        <v>0</v>
      </c>
      <c r="BL120" s="25" t="s">
        <v>211</v>
      </c>
      <c r="BM120" s="25" t="s">
        <v>3536</v>
      </c>
    </row>
    <row r="121" spans="2:65" s="1" customFormat="1" ht="16.5" customHeight="1">
      <c r="B121" s="48"/>
      <c r="C121" s="285" t="s">
        <v>300</v>
      </c>
      <c r="D121" s="285" t="s">
        <v>478</v>
      </c>
      <c r="E121" s="286" t="s">
        <v>3537</v>
      </c>
      <c r="F121" s="287" t="s">
        <v>3538</v>
      </c>
      <c r="G121" s="288" t="s">
        <v>1045</v>
      </c>
      <c r="H121" s="289">
        <v>1</v>
      </c>
      <c r="I121" s="290"/>
      <c r="J121" s="291">
        <f>ROUND(I121*H121,2)</f>
        <v>0</v>
      </c>
      <c r="K121" s="287" t="s">
        <v>38</v>
      </c>
      <c r="L121" s="292"/>
      <c r="M121" s="293" t="s">
        <v>38</v>
      </c>
      <c r="N121" s="294" t="s">
        <v>53</v>
      </c>
      <c r="O121" s="49"/>
      <c r="P121" s="247">
        <f>O121*H121</f>
        <v>0</v>
      </c>
      <c r="Q121" s="247">
        <v>0</v>
      </c>
      <c r="R121" s="247">
        <f>Q121*H121</f>
        <v>0</v>
      </c>
      <c r="S121" s="247">
        <v>0</v>
      </c>
      <c r="T121" s="248">
        <f>S121*H121</f>
        <v>0</v>
      </c>
      <c r="AR121" s="25" t="s">
        <v>249</v>
      </c>
      <c r="AT121" s="25" t="s">
        <v>478</v>
      </c>
      <c r="AU121" s="25" t="s">
        <v>113</v>
      </c>
      <c r="AY121" s="25" t="s">
        <v>204</v>
      </c>
      <c r="BE121" s="249">
        <f>IF(N121="základní",J121,0)</f>
        <v>0</v>
      </c>
      <c r="BF121" s="249">
        <f>IF(N121="snížená",J121,0)</f>
        <v>0</v>
      </c>
      <c r="BG121" s="249">
        <f>IF(N121="zákl. přenesená",J121,0)</f>
        <v>0</v>
      </c>
      <c r="BH121" s="249">
        <f>IF(N121="sníž. přenesená",J121,0)</f>
        <v>0</v>
      </c>
      <c r="BI121" s="249">
        <f>IF(N121="nulová",J121,0)</f>
        <v>0</v>
      </c>
      <c r="BJ121" s="25" t="s">
        <v>25</v>
      </c>
      <c r="BK121" s="249">
        <f>ROUND(I121*H121,2)</f>
        <v>0</v>
      </c>
      <c r="BL121" s="25" t="s">
        <v>211</v>
      </c>
      <c r="BM121" s="25" t="s">
        <v>3539</v>
      </c>
    </row>
    <row r="122" spans="2:65" s="1" customFormat="1" ht="16.5" customHeight="1">
      <c r="B122" s="48"/>
      <c r="C122" s="285" t="s">
        <v>306</v>
      </c>
      <c r="D122" s="285" t="s">
        <v>478</v>
      </c>
      <c r="E122" s="286" t="s">
        <v>3540</v>
      </c>
      <c r="F122" s="287" t="s">
        <v>3541</v>
      </c>
      <c r="G122" s="288" t="s">
        <v>1045</v>
      </c>
      <c r="H122" s="289">
        <v>1</v>
      </c>
      <c r="I122" s="290"/>
      <c r="J122" s="291">
        <f>ROUND(I122*H122,2)</f>
        <v>0</v>
      </c>
      <c r="K122" s="287" t="s">
        <v>38</v>
      </c>
      <c r="L122" s="292"/>
      <c r="M122" s="293" t="s">
        <v>38</v>
      </c>
      <c r="N122" s="294" t="s">
        <v>53</v>
      </c>
      <c r="O122" s="49"/>
      <c r="P122" s="247">
        <f>O122*H122</f>
        <v>0</v>
      </c>
      <c r="Q122" s="247">
        <v>0</v>
      </c>
      <c r="R122" s="247">
        <f>Q122*H122</f>
        <v>0</v>
      </c>
      <c r="S122" s="247">
        <v>0</v>
      </c>
      <c r="T122" s="248">
        <f>S122*H122</f>
        <v>0</v>
      </c>
      <c r="AR122" s="25" t="s">
        <v>249</v>
      </c>
      <c r="AT122" s="25" t="s">
        <v>478</v>
      </c>
      <c r="AU122" s="25" t="s">
        <v>113</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211</v>
      </c>
      <c r="BM122" s="25" t="s">
        <v>3542</v>
      </c>
    </row>
    <row r="123" spans="2:65" s="1" customFormat="1" ht="25.5" customHeight="1">
      <c r="B123" s="48"/>
      <c r="C123" s="285" t="s">
        <v>313</v>
      </c>
      <c r="D123" s="285" t="s">
        <v>478</v>
      </c>
      <c r="E123" s="286" t="s">
        <v>3543</v>
      </c>
      <c r="F123" s="287" t="s">
        <v>3544</v>
      </c>
      <c r="G123" s="288" t="s">
        <v>1045</v>
      </c>
      <c r="H123" s="289">
        <v>1</v>
      </c>
      <c r="I123" s="290"/>
      <c r="J123" s="291">
        <f>ROUND(I123*H123,2)</f>
        <v>0</v>
      </c>
      <c r="K123" s="287" t="s">
        <v>38</v>
      </c>
      <c r="L123" s="292"/>
      <c r="M123" s="293" t="s">
        <v>38</v>
      </c>
      <c r="N123" s="294" t="s">
        <v>53</v>
      </c>
      <c r="O123" s="49"/>
      <c r="P123" s="247">
        <f>O123*H123</f>
        <v>0</v>
      </c>
      <c r="Q123" s="247">
        <v>0</v>
      </c>
      <c r="R123" s="247">
        <f>Q123*H123</f>
        <v>0</v>
      </c>
      <c r="S123" s="247">
        <v>0</v>
      </c>
      <c r="T123" s="248">
        <f>S123*H123</f>
        <v>0</v>
      </c>
      <c r="AR123" s="25" t="s">
        <v>249</v>
      </c>
      <c r="AT123" s="25" t="s">
        <v>478</v>
      </c>
      <c r="AU123" s="25" t="s">
        <v>113</v>
      </c>
      <c r="AY123" s="25" t="s">
        <v>204</v>
      </c>
      <c r="BE123" s="249">
        <f>IF(N123="základní",J123,0)</f>
        <v>0</v>
      </c>
      <c r="BF123" s="249">
        <f>IF(N123="snížená",J123,0)</f>
        <v>0</v>
      </c>
      <c r="BG123" s="249">
        <f>IF(N123="zákl. přenesená",J123,0)</f>
        <v>0</v>
      </c>
      <c r="BH123" s="249">
        <f>IF(N123="sníž. přenesená",J123,0)</f>
        <v>0</v>
      </c>
      <c r="BI123" s="249">
        <f>IF(N123="nulová",J123,0)</f>
        <v>0</v>
      </c>
      <c r="BJ123" s="25" t="s">
        <v>25</v>
      </c>
      <c r="BK123" s="249">
        <f>ROUND(I123*H123,2)</f>
        <v>0</v>
      </c>
      <c r="BL123" s="25" t="s">
        <v>211</v>
      </c>
      <c r="BM123" s="25" t="s">
        <v>3545</v>
      </c>
    </row>
    <row r="124" spans="2:65" s="1" customFormat="1" ht="38.25" customHeight="1">
      <c r="B124" s="48"/>
      <c r="C124" s="285" t="s">
        <v>318</v>
      </c>
      <c r="D124" s="285" t="s">
        <v>478</v>
      </c>
      <c r="E124" s="286" t="s">
        <v>3546</v>
      </c>
      <c r="F124" s="287" t="s">
        <v>3547</v>
      </c>
      <c r="G124" s="288" t="s">
        <v>1045</v>
      </c>
      <c r="H124" s="289">
        <v>1</v>
      </c>
      <c r="I124" s="290"/>
      <c r="J124" s="291">
        <f>ROUND(I124*H124,2)</f>
        <v>0</v>
      </c>
      <c r="K124" s="287" t="s">
        <v>38</v>
      </c>
      <c r="L124" s="292"/>
      <c r="M124" s="293" t="s">
        <v>38</v>
      </c>
      <c r="N124" s="294" t="s">
        <v>53</v>
      </c>
      <c r="O124" s="49"/>
      <c r="P124" s="247">
        <f>O124*H124</f>
        <v>0</v>
      </c>
      <c r="Q124" s="247">
        <v>0</v>
      </c>
      <c r="R124" s="247">
        <f>Q124*H124</f>
        <v>0</v>
      </c>
      <c r="S124" s="247">
        <v>0</v>
      </c>
      <c r="T124" s="248">
        <f>S124*H124</f>
        <v>0</v>
      </c>
      <c r="AR124" s="25" t="s">
        <v>249</v>
      </c>
      <c r="AT124" s="25" t="s">
        <v>478</v>
      </c>
      <c r="AU124" s="25" t="s">
        <v>113</v>
      </c>
      <c r="AY124" s="25" t="s">
        <v>204</v>
      </c>
      <c r="BE124" s="249">
        <f>IF(N124="základní",J124,0)</f>
        <v>0</v>
      </c>
      <c r="BF124" s="249">
        <f>IF(N124="snížená",J124,0)</f>
        <v>0</v>
      </c>
      <c r="BG124" s="249">
        <f>IF(N124="zákl. přenesená",J124,0)</f>
        <v>0</v>
      </c>
      <c r="BH124" s="249">
        <f>IF(N124="sníž. přenesená",J124,0)</f>
        <v>0</v>
      </c>
      <c r="BI124" s="249">
        <f>IF(N124="nulová",J124,0)</f>
        <v>0</v>
      </c>
      <c r="BJ124" s="25" t="s">
        <v>25</v>
      </c>
      <c r="BK124" s="249">
        <f>ROUND(I124*H124,2)</f>
        <v>0</v>
      </c>
      <c r="BL124" s="25" t="s">
        <v>211</v>
      </c>
      <c r="BM124" s="25" t="s">
        <v>3548</v>
      </c>
    </row>
    <row r="125" spans="2:65" s="1" customFormat="1" ht="25.5" customHeight="1">
      <c r="B125" s="48"/>
      <c r="C125" s="285" t="s">
        <v>9</v>
      </c>
      <c r="D125" s="285" t="s">
        <v>478</v>
      </c>
      <c r="E125" s="286" t="s">
        <v>3549</v>
      </c>
      <c r="F125" s="287" t="s">
        <v>3550</v>
      </c>
      <c r="G125" s="288" t="s">
        <v>1045</v>
      </c>
      <c r="H125" s="289">
        <v>1</v>
      </c>
      <c r="I125" s="290"/>
      <c r="J125" s="291">
        <f>ROUND(I125*H125,2)</f>
        <v>0</v>
      </c>
      <c r="K125" s="287" t="s">
        <v>38</v>
      </c>
      <c r="L125" s="292"/>
      <c r="M125" s="293" t="s">
        <v>38</v>
      </c>
      <c r="N125" s="294" t="s">
        <v>53</v>
      </c>
      <c r="O125" s="49"/>
      <c r="P125" s="247">
        <f>O125*H125</f>
        <v>0</v>
      </c>
      <c r="Q125" s="247">
        <v>0</v>
      </c>
      <c r="R125" s="247">
        <f>Q125*H125</f>
        <v>0</v>
      </c>
      <c r="S125" s="247">
        <v>0</v>
      </c>
      <c r="T125" s="248">
        <f>S125*H125</f>
        <v>0</v>
      </c>
      <c r="AR125" s="25" t="s">
        <v>249</v>
      </c>
      <c r="AT125" s="25" t="s">
        <v>478</v>
      </c>
      <c r="AU125" s="25" t="s">
        <v>113</v>
      </c>
      <c r="AY125" s="25" t="s">
        <v>204</v>
      </c>
      <c r="BE125" s="249">
        <f>IF(N125="základní",J125,0)</f>
        <v>0</v>
      </c>
      <c r="BF125" s="249">
        <f>IF(N125="snížená",J125,0)</f>
        <v>0</v>
      </c>
      <c r="BG125" s="249">
        <f>IF(N125="zákl. přenesená",J125,0)</f>
        <v>0</v>
      </c>
      <c r="BH125" s="249">
        <f>IF(N125="sníž. přenesená",J125,0)</f>
        <v>0</v>
      </c>
      <c r="BI125" s="249">
        <f>IF(N125="nulová",J125,0)</f>
        <v>0</v>
      </c>
      <c r="BJ125" s="25" t="s">
        <v>25</v>
      </c>
      <c r="BK125" s="249">
        <f>ROUND(I125*H125,2)</f>
        <v>0</v>
      </c>
      <c r="BL125" s="25" t="s">
        <v>211</v>
      </c>
      <c r="BM125" s="25" t="s">
        <v>3551</v>
      </c>
    </row>
    <row r="126" spans="2:63" s="11" customFormat="1" ht="22.3" customHeight="1">
      <c r="B126" s="222"/>
      <c r="C126" s="223"/>
      <c r="D126" s="224" t="s">
        <v>81</v>
      </c>
      <c r="E126" s="236" t="s">
        <v>3160</v>
      </c>
      <c r="F126" s="236" t="s">
        <v>3552</v>
      </c>
      <c r="G126" s="223"/>
      <c r="H126" s="223"/>
      <c r="I126" s="226"/>
      <c r="J126" s="237">
        <f>BK126</f>
        <v>0</v>
      </c>
      <c r="K126" s="223"/>
      <c r="L126" s="228"/>
      <c r="M126" s="229"/>
      <c r="N126" s="230"/>
      <c r="O126" s="230"/>
      <c r="P126" s="231">
        <f>P127</f>
        <v>0</v>
      </c>
      <c r="Q126" s="230"/>
      <c r="R126" s="231">
        <f>R127</f>
        <v>0</v>
      </c>
      <c r="S126" s="230"/>
      <c r="T126" s="232">
        <f>T127</f>
        <v>0</v>
      </c>
      <c r="AR126" s="233" t="s">
        <v>25</v>
      </c>
      <c r="AT126" s="234" t="s">
        <v>81</v>
      </c>
      <c r="AU126" s="234" t="s">
        <v>90</v>
      </c>
      <c r="AY126" s="233" t="s">
        <v>204</v>
      </c>
      <c r="BK126" s="235">
        <f>BK127</f>
        <v>0</v>
      </c>
    </row>
    <row r="127" spans="2:65" s="1" customFormat="1" ht="38.25" customHeight="1">
      <c r="B127" s="48"/>
      <c r="C127" s="285" t="s">
        <v>331</v>
      </c>
      <c r="D127" s="285" t="s">
        <v>478</v>
      </c>
      <c r="E127" s="286" t="s">
        <v>3553</v>
      </c>
      <c r="F127" s="287" t="s">
        <v>3554</v>
      </c>
      <c r="G127" s="288" t="s">
        <v>1045</v>
      </c>
      <c r="H127" s="289">
        <v>1</v>
      </c>
      <c r="I127" s="290"/>
      <c r="J127" s="291">
        <f>ROUND(I127*H127,2)</f>
        <v>0</v>
      </c>
      <c r="K127" s="287" t="s">
        <v>38</v>
      </c>
      <c r="L127" s="292"/>
      <c r="M127" s="293" t="s">
        <v>38</v>
      </c>
      <c r="N127" s="294" t="s">
        <v>53</v>
      </c>
      <c r="O127" s="49"/>
      <c r="P127" s="247">
        <f>O127*H127</f>
        <v>0</v>
      </c>
      <c r="Q127" s="247">
        <v>0</v>
      </c>
      <c r="R127" s="247">
        <f>Q127*H127</f>
        <v>0</v>
      </c>
      <c r="S127" s="247">
        <v>0</v>
      </c>
      <c r="T127" s="248">
        <f>S127*H127</f>
        <v>0</v>
      </c>
      <c r="AR127" s="25" t="s">
        <v>249</v>
      </c>
      <c r="AT127" s="25" t="s">
        <v>478</v>
      </c>
      <c r="AU127" s="25" t="s">
        <v>113</v>
      </c>
      <c r="AY127" s="25" t="s">
        <v>204</v>
      </c>
      <c r="BE127" s="249">
        <f>IF(N127="základní",J127,0)</f>
        <v>0</v>
      </c>
      <c r="BF127" s="249">
        <f>IF(N127="snížená",J127,0)</f>
        <v>0</v>
      </c>
      <c r="BG127" s="249">
        <f>IF(N127="zákl. přenesená",J127,0)</f>
        <v>0</v>
      </c>
      <c r="BH127" s="249">
        <f>IF(N127="sníž. přenesená",J127,0)</f>
        <v>0</v>
      </c>
      <c r="BI127" s="249">
        <f>IF(N127="nulová",J127,0)</f>
        <v>0</v>
      </c>
      <c r="BJ127" s="25" t="s">
        <v>25</v>
      </c>
      <c r="BK127" s="249">
        <f>ROUND(I127*H127,2)</f>
        <v>0</v>
      </c>
      <c r="BL127" s="25" t="s">
        <v>211</v>
      </c>
      <c r="BM127" s="25" t="s">
        <v>3555</v>
      </c>
    </row>
    <row r="128" spans="2:63" s="11" customFormat="1" ht="37.4" customHeight="1">
      <c r="B128" s="222"/>
      <c r="C128" s="223"/>
      <c r="D128" s="224" t="s">
        <v>81</v>
      </c>
      <c r="E128" s="225" t="s">
        <v>3162</v>
      </c>
      <c r="F128" s="225" t="s">
        <v>3556</v>
      </c>
      <c r="G128" s="223"/>
      <c r="H128" s="223"/>
      <c r="I128" s="226"/>
      <c r="J128" s="227">
        <f>BK128</f>
        <v>0</v>
      </c>
      <c r="K128" s="223"/>
      <c r="L128" s="228"/>
      <c r="M128" s="229"/>
      <c r="N128" s="230"/>
      <c r="O128" s="230"/>
      <c r="P128" s="231">
        <f>P129+P185+P192</f>
        <v>0</v>
      </c>
      <c r="Q128" s="230"/>
      <c r="R128" s="231">
        <f>R129+R185+R192</f>
        <v>0</v>
      </c>
      <c r="S128" s="230"/>
      <c r="T128" s="232">
        <f>T129+T185+T192</f>
        <v>0</v>
      </c>
      <c r="AR128" s="233" t="s">
        <v>25</v>
      </c>
      <c r="AT128" s="234" t="s">
        <v>81</v>
      </c>
      <c r="AU128" s="234" t="s">
        <v>82</v>
      </c>
      <c r="AY128" s="233" t="s">
        <v>204</v>
      </c>
      <c r="BK128" s="235">
        <f>BK129+BK185+BK192</f>
        <v>0</v>
      </c>
    </row>
    <row r="129" spans="2:63" s="11" customFormat="1" ht="19.9" customHeight="1">
      <c r="B129" s="222"/>
      <c r="C129" s="223"/>
      <c r="D129" s="224" t="s">
        <v>81</v>
      </c>
      <c r="E129" s="236" t="s">
        <v>3164</v>
      </c>
      <c r="F129" s="236" t="s">
        <v>3557</v>
      </c>
      <c r="G129" s="223"/>
      <c r="H129" s="223"/>
      <c r="I129" s="226"/>
      <c r="J129" s="237">
        <f>BK129</f>
        <v>0</v>
      </c>
      <c r="K129" s="223"/>
      <c r="L129" s="228"/>
      <c r="M129" s="229"/>
      <c r="N129" s="230"/>
      <c r="O129" s="230"/>
      <c r="P129" s="231">
        <f>P130+P135+P183</f>
        <v>0</v>
      </c>
      <c r="Q129" s="230"/>
      <c r="R129" s="231">
        <f>R130+R135+R183</f>
        <v>0</v>
      </c>
      <c r="S129" s="230"/>
      <c r="T129" s="232">
        <f>T130+T135+T183</f>
        <v>0</v>
      </c>
      <c r="AR129" s="233" t="s">
        <v>25</v>
      </c>
      <c r="AT129" s="234" t="s">
        <v>81</v>
      </c>
      <c r="AU129" s="234" t="s">
        <v>25</v>
      </c>
      <c r="AY129" s="233" t="s">
        <v>204</v>
      </c>
      <c r="BK129" s="235">
        <f>BK130+BK135+BK183</f>
        <v>0</v>
      </c>
    </row>
    <row r="130" spans="2:63" s="11" customFormat="1" ht="14.85" customHeight="1">
      <c r="B130" s="222"/>
      <c r="C130" s="223"/>
      <c r="D130" s="224" t="s">
        <v>81</v>
      </c>
      <c r="E130" s="236" t="s">
        <v>3166</v>
      </c>
      <c r="F130" s="236" t="s">
        <v>3558</v>
      </c>
      <c r="G130" s="223"/>
      <c r="H130" s="223"/>
      <c r="I130" s="226"/>
      <c r="J130" s="237">
        <f>BK130</f>
        <v>0</v>
      </c>
      <c r="K130" s="223"/>
      <c r="L130" s="228"/>
      <c r="M130" s="229"/>
      <c r="N130" s="230"/>
      <c r="O130" s="230"/>
      <c r="P130" s="231">
        <f>SUM(P131:P134)</f>
        <v>0</v>
      </c>
      <c r="Q130" s="230"/>
      <c r="R130" s="231">
        <f>SUM(R131:R134)</f>
        <v>0</v>
      </c>
      <c r="S130" s="230"/>
      <c r="T130" s="232">
        <f>SUM(T131:T134)</f>
        <v>0</v>
      </c>
      <c r="AR130" s="233" t="s">
        <v>25</v>
      </c>
      <c r="AT130" s="234" t="s">
        <v>81</v>
      </c>
      <c r="AU130" s="234" t="s">
        <v>90</v>
      </c>
      <c r="AY130" s="233" t="s">
        <v>204</v>
      </c>
      <c r="BK130" s="235">
        <f>SUM(BK131:BK134)</f>
        <v>0</v>
      </c>
    </row>
    <row r="131" spans="2:65" s="1" customFormat="1" ht="16.5" customHeight="1">
      <c r="B131" s="48"/>
      <c r="C131" s="285" t="s">
        <v>335</v>
      </c>
      <c r="D131" s="285" t="s">
        <v>478</v>
      </c>
      <c r="E131" s="286" t="s">
        <v>3495</v>
      </c>
      <c r="F131" s="287" t="s">
        <v>3496</v>
      </c>
      <c r="G131" s="288" t="s">
        <v>1045</v>
      </c>
      <c r="H131" s="289">
        <v>1</v>
      </c>
      <c r="I131" s="290"/>
      <c r="J131" s="291">
        <f>ROUND(I131*H131,2)</f>
        <v>0</v>
      </c>
      <c r="K131" s="287" t="s">
        <v>38</v>
      </c>
      <c r="L131" s="292"/>
      <c r="M131" s="293" t="s">
        <v>38</v>
      </c>
      <c r="N131" s="294" t="s">
        <v>53</v>
      </c>
      <c r="O131" s="49"/>
      <c r="P131" s="247">
        <f>O131*H131</f>
        <v>0</v>
      </c>
      <c r="Q131" s="247">
        <v>0</v>
      </c>
      <c r="R131" s="247">
        <f>Q131*H131</f>
        <v>0</v>
      </c>
      <c r="S131" s="247">
        <v>0</v>
      </c>
      <c r="T131" s="248">
        <f>S131*H131</f>
        <v>0</v>
      </c>
      <c r="AR131" s="25" t="s">
        <v>249</v>
      </c>
      <c r="AT131" s="25" t="s">
        <v>478</v>
      </c>
      <c r="AU131" s="25" t="s">
        <v>113</v>
      </c>
      <c r="AY131" s="25" t="s">
        <v>204</v>
      </c>
      <c r="BE131" s="249">
        <f>IF(N131="základní",J131,0)</f>
        <v>0</v>
      </c>
      <c r="BF131" s="249">
        <f>IF(N131="snížená",J131,0)</f>
        <v>0</v>
      </c>
      <c r="BG131" s="249">
        <f>IF(N131="zákl. přenesená",J131,0)</f>
        <v>0</v>
      </c>
      <c r="BH131" s="249">
        <f>IF(N131="sníž. přenesená",J131,0)</f>
        <v>0</v>
      </c>
      <c r="BI131" s="249">
        <f>IF(N131="nulová",J131,0)</f>
        <v>0</v>
      </c>
      <c r="BJ131" s="25" t="s">
        <v>25</v>
      </c>
      <c r="BK131" s="249">
        <f>ROUND(I131*H131,2)</f>
        <v>0</v>
      </c>
      <c r="BL131" s="25" t="s">
        <v>211</v>
      </c>
      <c r="BM131" s="25" t="s">
        <v>3559</v>
      </c>
    </row>
    <row r="132" spans="2:65" s="1" customFormat="1" ht="16.5" customHeight="1">
      <c r="B132" s="48"/>
      <c r="C132" s="285" t="s">
        <v>340</v>
      </c>
      <c r="D132" s="285" t="s">
        <v>478</v>
      </c>
      <c r="E132" s="286" t="s">
        <v>3560</v>
      </c>
      <c r="F132" s="287" t="s">
        <v>3561</v>
      </c>
      <c r="G132" s="288" t="s">
        <v>1045</v>
      </c>
      <c r="H132" s="289">
        <v>1</v>
      </c>
      <c r="I132" s="290"/>
      <c r="J132" s="291">
        <f>ROUND(I132*H132,2)</f>
        <v>0</v>
      </c>
      <c r="K132" s="287" t="s">
        <v>38</v>
      </c>
      <c r="L132" s="292"/>
      <c r="M132" s="293" t="s">
        <v>38</v>
      </c>
      <c r="N132" s="294" t="s">
        <v>53</v>
      </c>
      <c r="O132" s="49"/>
      <c r="P132" s="247">
        <f>O132*H132</f>
        <v>0</v>
      </c>
      <c r="Q132" s="247">
        <v>0</v>
      </c>
      <c r="R132" s="247">
        <f>Q132*H132</f>
        <v>0</v>
      </c>
      <c r="S132" s="247">
        <v>0</v>
      </c>
      <c r="T132" s="248">
        <f>S132*H132</f>
        <v>0</v>
      </c>
      <c r="AR132" s="25" t="s">
        <v>249</v>
      </c>
      <c r="AT132" s="25" t="s">
        <v>478</v>
      </c>
      <c r="AU132" s="25" t="s">
        <v>113</v>
      </c>
      <c r="AY132" s="25" t="s">
        <v>204</v>
      </c>
      <c r="BE132" s="249">
        <f>IF(N132="základní",J132,0)</f>
        <v>0</v>
      </c>
      <c r="BF132" s="249">
        <f>IF(N132="snížená",J132,0)</f>
        <v>0</v>
      </c>
      <c r="BG132" s="249">
        <f>IF(N132="zákl. přenesená",J132,0)</f>
        <v>0</v>
      </c>
      <c r="BH132" s="249">
        <f>IF(N132="sníž. přenesená",J132,0)</f>
        <v>0</v>
      </c>
      <c r="BI132" s="249">
        <f>IF(N132="nulová",J132,0)</f>
        <v>0</v>
      </c>
      <c r="BJ132" s="25" t="s">
        <v>25</v>
      </c>
      <c r="BK132" s="249">
        <f>ROUND(I132*H132,2)</f>
        <v>0</v>
      </c>
      <c r="BL132" s="25" t="s">
        <v>211</v>
      </c>
      <c r="BM132" s="25" t="s">
        <v>3562</v>
      </c>
    </row>
    <row r="133" spans="2:65" s="1" customFormat="1" ht="16.5" customHeight="1">
      <c r="B133" s="48"/>
      <c r="C133" s="285" t="s">
        <v>346</v>
      </c>
      <c r="D133" s="285" t="s">
        <v>478</v>
      </c>
      <c r="E133" s="286" t="s">
        <v>3563</v>
      </c>
      <c r="F133" s="287" t="s">
        <v>3564</v>
      </c>
      <c r="G133" s="288" t="s">
        <v>1045</v>
      </c>
      <c r="H133" s="289">
        <v>1</v>
      </c>
      <c r="I133" s="290"/>
      <c r="J133" s="291">
        <f>ROUND(I133*H133,2)</f>
        <v>0</v>
      </c>
      <c r="K133" s="287" t="s">
        <v>38</v>
      </c>
      <c r="L133" s="292"/>
      <c r="M133" s="293" t="s">
        <v>38</v>
      </c>
      <c r="N133" s="294" t="s">
        <v>53</v>
      </c>
      <c r="O133" s="49"/>
      <c r="P133" s="247">
        <f>O133*H133</f>
        <v>0</v>
      </c>
      <c r="Q133" s="247">
        <v>0</v>
      </c>
      <c r="R133" s="247">
        <f>Q133*H133</f>
        <v>0</v>
      </c>
      <c r="S133" s="247">
        <v>0</v>
      </c>
      <c r="T133" s="248">
        <f>S133*H133</f>
        <v>0</v>
      </c>
      <c r="AR133" s="25" t="s">
        <v>249</v>
      </c>
      <c r="AT133" s="25" t="s">
        <v>478</v>
      </c>
      <c r="AU133" s="25" t="s">
        <v>113</v>
      </c>
      <c r="AY133" s="25" t="s">
        <v>204</v>
      </c>
      <c r="BE133" s="249">
        <f>IF(N133="základní",J133,0)</f>
        <v>0</v>
      </c>
      <c r="BF133" s="249">
        <f>IF(N133="snížená",J133,0)</f>
        <v>0</v>
      </c>
      <c r="BG133" s="249">
        <f>IF(N133="zákl. přenesená",J133,0)</f>
        <v>0</v>
      </c>
      <c r="BH133" s="249">
        <f>IF(N133="sníž. přenesená",J133,0)</f>
        <v>0</v>
      </c>
      <c r="BI133" s="249">
        <f>IF(N133="nulová",J133,0)</f>
        <v>0</v>
      </c>
      <c r="BJ133" s="25" t="s">
        <v>25</v>
      </c>
      <c r="BK133" s="249">
        <f>ROUND(I133*H133,2)</f>
        <v>0</v>
      </c>
      <c r="BL133" s="25" t="s">
        <v>211</v>
      </c>
      <c r="BM133" s="25" t="s">
        <v>3565</v>
      </c>
    </row>
    <row r="134" spans="2:65" s="1" customFormat="1" ht="16.5" customHeight="1">
      <c r="B134" s="48"/>
      <c r="C134" s="285" t="s">
        <v>352</v>
      </c>
      <c r="D134" s="285" t="s">
        <v>478</v>
      </c>
      <c r="E134" s="286" t="s">
        <v>3504</v>
      </c>
      <c r="F134" s="287" t="s">
        <v>3505</v>
      </c>
      <c r="G134" s="288" t="s">
        <v>3506</v>
      </c>
      <c r="H134" s="289">
        <v>80</v>
      </c>
      <c r="I134" s="290"/>
      <c r="J134" s="291">
        <f>ROUND(I134*H134,2)</f>
        <v>0</v>
      </c>
      <c r="K134" s="287" t="s">
        <v>38</v>
      </c>
      <c r="L134" s="292"/>
      <c r="M134" s="293" t="s">
        <v>38</v>
      </c>
      <c r="N134" s="294" t="s">
        <v>53</v>
      </c>
      <c r="O134" s="49"/>
      <c r="P134" s="247">
        <f>O134*H134</f>
        <v>0</v>
      </c>
      <c r="Q134" s="247">
        <v>0</v>
      </c>
      <c r="R134" s="247">
        <f>Q134*H134</f>
        <v>0</v>
      </c>
      <c r="S134" s="247">
        <v>0</v>
      </c>
      <c r="T134" s="248">
        <f>S134*H134</f>
        <v>0</v>
      </c>
      <c r="AR134" s="25" t="s">
        <v>249</v>
      </c>
      <c r="AT134" s="25" t="s">
        <v>478</v>
      </c>
      <c r="AU134" s="25" t="s">
        <v>113</v>
      </c>
      <c r="AY134" s="25" t="s">
        <v>204</v>
      </c>
      <c r="BE134" s="249">
        <f>IF(N134="základní",J134,0)</f>
        <v>0</v>
      </c>
      <c r="BF134" s="249">
        <f>IF(N134="snížená",J134,0)</f>
        <v>0</v>
      </c>
      <c r="BG134" s="249">
        <f>IF(N134="zákl. přenesená",J134,0)</f>
        <v>0</v>
      </c>
      <c r="BH134" s="249">
        <f>IF(N134="sníž. přenesená",J134,0)</f>
        <v>0</v>
      </c>
      <c r="BI134" s="249">
        <f>IF(N134="nulová",J134,0)</f>
        <v>0</v>
      </c>
      <c r="BJ134" s="25" t="s">
        <v>25</v>
      </c>
      <c r="BK134" s="249">
        <f>ROUND(I134*H134,2)</f>
        <v>0</v>
      </c>
      <c r="BL134" s="25" t="s">
        <v>211</v>
      </c>
      <c r="BM134" s="25" t="s">
        <v>3566</v>
      </c>
    </row>
    <row r="135" spans="2:63" s="11" customFormat="1" ht="22.3" customHeight="1">
      <c r="B135" s="222"/>
      <c r="C135" s="223"/>
      <c r="D135" s="224" t="s">
        <v>81</v>
      </c>
      <c r="E135" s="236" t="s">
        <v>3168</v>
      </c>
      <c r="F135" s="236" t="s">
        <v>3567</v>
      </c>
      <c r="G135" s="223"/>
      <c r="H135" s="223"/>
      <c r="I135" s="226"/>
      <c r="J135" s="237">
        <f>BK135</f>
        <v>0</v>
      </c>
      <c r="K135" s="223"/>
      <c r="L135" s="228"/>
      <c r="M135" s="229"/>
      <c r="N135" s="230"/>
      <c r="O135" s="230"/>
      <c r="P135" s="231">
        <f>SUM(P136:P182)</f>
        <v>0</v>
      </c>
      <c r="Q135" s="230"/>
      <c r="R135" s="231">
        <f>SUM(R136:R182)</f>
        <v>0</v>
      </c>
      <c r="S135" s="230"/>
      <c r="T135" s="232">
        <f>SUM(T136:T182)</f>
        <v>0</v>
      </c>
      <c r="AR135" s="233" t="s">
        <v>25</v>
      </c>
      <c r="AT135" s="234" t="s">
        <v>81</v>
      </c>
      <c r="AU135" s="234" t="s">
        <v>90</v>
      </c>
      <c r="AY135" s="233" t="s">
        <v>204</v>
      </c>
      <c r="BK135" s="235">
        <f>SUM(BK136:BK182)</f>
        <v>0</v>
      </c>
    </row>
    <row r="136" spans="2:65" s="1" customFormat="1" ht="16.5" customHeight="1">
      <c r="B136" s="48"/>
      <c r="C136" s="285" t="s">
        <v>359</v>
      </c>
      <c r="D136" s="285" t="s">
        <v>478</v>
      </c>
      <c r="E136" s="286" t="s">
        <v>3568</v>
      </c>
      <c r="F136" s="287" t="s">
        <v>3569</v>
      </c>
      <c r="G136" s="288" t="s">
        <v>1045</v>
      </c>
      <c r="H136" s="289">
        <v>1</v>
      </c>
      <c r="I136" s="290"/>
      <c r="J136" s="291">
        <f>ROUND(I136*H136,2)</f>
        <v>0</v>
      </c>
      <c r="K136" s="287" t="s">
        <v>38</v>
      </c>
      <c r="L136" s="292"/>
      <c r="M136" s="293" t="s">
        <v>38</v>
      </c>
      <c r="N136" s="294" t="s">
        <v>53</v>
      </c>
      <c r="O136" s="49"/>
      <c r="P136" s="247">
        <f>O136*H136</f>
        <v>0</v>
      </c>
      <c r="Q136" s="247">
        <v>0</v>
      </c>
      <c r="R136" s="247">
        <f>Q136*H136</f>
        <v>0</v>
      </c>
      <c r="S136" s="247">
        <v>0</v>
      </c>
      <c r="T136" s="248">
        <f>S136*H136</f>
        <v>0</v>
      </c>
      <c r="AR136" s="25" t="s">
        <v>249</v>
      </c>
      <c r="AT136" s="25" t="s">
        <v>478</v>
      </c>
      <c r="AU136" s="25" t="s">
        <v>113</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211</v>
      </c>
      <c r="BM136" s="25" t="s">
        <v>3570</v>
      </c>
    </row>
    <row r="137" spans="2:65" s="1" customFormat="1" ht="16.5" customHeight="1">
      <c r="B137" s="48"/>
      <c r="C137" s="285" t="s">
        <v>365</v>
      </c>
      <c r="D137" s="285" t="s">
        <v>478</v>
      </c>
      <c r="E137" s="286" t="s">
        <v>3568</v>
      </c>
      <c r="F137" s="287" t="s">
        <v>3569</v>
      </c>
      <c r="G137" s="288" t="s">
        <v>1045</v>
      </c>
      <c r="H137" s="289">
        <v>1</v>
      </c>
      <c r="I137" s="290"/>
      <c r="J137" s="291">
        <f>ROUND(I137*H137,2)</f>
        <v>0</v>
      </c>
      <c r="K137" s="287" t="s">
        <v>38</v>
      </c>
      <c r="L137" s="292"/>
      <c r="M137" s="293" t="s">
        <v>38</v>
      </c>
      <c r="N137" s="294" t="s">
        <v>53</v>
      </c>
      <c r="O137" s="49"/>
      <c r="P137" s="247">
        <f>O137*H137</f>
        <v>0</v>
      </c>
      <c r="Q137" s="247">
        <v>0</v>
      </c>
      <c r="R137" s="247">
        <f>Q137*H137</f>
        <v>0</v>
      </c>
      <c r="S137" s="247">
        <v>0</v>
      </c>
      <c r="T137" s="248">
        <f>S137*H137</f>
        <v>0</v>
      </c>
      <c r="AR137" s="25" t="s">
        <v>249</v>
      </c>
      <c r="AT137" s="25" t="s">
        <v>478</v>
      </c>
      <c r="AU137" s="25" t="s">
        <v>113</v>
      </c>
      <c r="AY137" s="25" t="s">
        <v>204</v>
      </c>
      <c r="BE137" s="249">
        <f>IF(N137="základní",J137,0)</f>
        <v>0</v>
      </c>
      <c r="BF137" s="249">
        <f>IF(N137="snížená",J137,0)</f>
        <v>0</v>
      </c>
      <c r="BG137" s="249">
        <f>IF(N137="zákl. přenesená",J137,0)</f>
        <v>0</v>
      </c>
      <c r="BH137" s="249">
        <f>IF(N137="sníž. přenesená",J137,0)</f>
        <v>0</v>
      </c>
      <c r="BI137" s="249">
        <f>IF(N137="nulová",J137,0)</f>
        <v>0</v>
      </c>
      <c r="BJ137" s="25" t="s">
        <v>25</v>
      </c>
      <c r="BK137" s="249">
        <f>ROUND(I137*H137,2)</f>
        <v>0</v>
      </c>
      <c r="BL137" s="25" t="s">
        <v>211</v>
      </c>
      <c r="BM137" s="25" t="s">
        <v>3571</v>
      </c>
    </row>
    <row r="138" spans="2:65" s="1" customFormat="1" ht="16.5" customHeight="1">
      <c r="B138" s="48"/>
      <c r="C138" s="285" t="s">
        <v>370</v>
      </c>
      <c r="D138" s="285" t="s">
        <v>478</v>
      </c>
      <c r="E138" s="286" t="s">
        <v>3568</v>
      </c>
      <c r="F138" s="287" t="s">
        <v>3569</v>
      </c>
      <c r="G138" s="288" t="s">
        <v>1045</v>
      </c>
      <c r="H138" s="289">
        <v>1</v>
      </c>
      <c r="I138" s="290"/>
      <c r="J138" s="291">
        <f>ROUND(I138*H138,2)</f>
        <v>0</v>
      </c>
      <c r="K138" s="287" t="s">
        <v>38</v>
      </c>
      <c r="L138" s="292"/>
      <c r="M138" s="293" t="s">
        <v>38</v>
      </c>
      <c r="N138" s="294" t="s">
        <v>53</v>
      </c>
      <c r="O138" s="49"/>
      <c r="P138" s="247">
        <f>O138*H138</f>
        <v>0</v>
      </c>
      <c r="Q138" s="247">
        <v>0</v>
      </c>
      <c r="R138" s="247">
        <f>Q138*H138</f>
        <v>0</v>
      </c>
      <c r="S138" s="247">
        <v>0</v>
      </c>
      <c r="T138" s="248">
        <f>S138*H138</f>
        <v>0</v>
      </c>
      <c r="AR138" s="25" t="s">
        <v>249</v>
      </c>
      <c r="AT138" s="25" t="s">
        <v>478</v>
      </c>
      <c r="AU138" s="25" t="s">
        <v>113</v>
      </c>
      <c r="AY138" s="25" t="s">
        <v>204</v>
      </c>
      <c r="BE138" s="249">
        <f>IF(N138="základní",J138,0)</f>
        <v>0</v>
      </c>
      <c r="BF138" s="249">
        <f>IF(N138="snížená",J138,0)</f>
        <v>0</v>
      </c>
      <c r="BG138" s="249">
        <f>IF(N138="zákl. přenesená",J138,0)</f>
        <v>0</v>
      </c>
      <c r="BH138" s="249">
        <f>IF(N138="sníž. přenesená",J138,0)</f>
        <v>0</v>
      </c>
      <c r="BI138" s="249">
        <f>IF(N138="nulová",J138,0)</f>
        <v>0</v>
      </c>
      <c r="BJ138" s="25" t="s">
        <v>25</v>
      </c>
      <c r="BK138" s="249">
        <f>ROUND(I138*H138,2)</f>
        <v>0</v>
      </c>
      <c r="BL138" s="25" t="s">
        <v>211</v>
      </c>
      <c r="BM138" s="25" t="s">
        <v>3572</v>
      </c>
    </row>
    <row r="139" spans="2:65" s="1" customFormat="1" ht="16.5" customHeight="1">
      <c r="B139" s="48"/>
      <c r="C139" s="285" t="s">
        <v>376</v>
      </c>
      <c r="D139" s="285" t="s">
        <v>478</v>
      </c>
      <c r="E139" s="286" t="s">
        <v>3568</v>
      </c>
      <c r="F139" s="287" t="s">
        <v>3569</v>
      </c>
      <c r="G139" s="288" t="s">
        <v>1045</v>
      </c>
      <c r="H139" s="289">
        <v>1</v>
      </c>
      <c r="I139" s="290"/>
      <c r="J139" s="291">
        <f>ROUND(I139*H139,2)</f>
        <v>0</v>
      </c>
      <c r="K139" s="287" t="s">
        <v>38</v>
      </c>
      <c r="L139" s="292"/>
      <c r="M139" s="293" t="s">
        <v>38</v>
      </c>
      <c r="N139" s="294" t="s">
        <v>53</v>
      </c>
      <c r="O139" s="49"/>
      <c r="P139" s="247">
        <f>O139*H139</f>
        <v>0</v>
      </c>
      <c r="Q139" s="247">
        <v>0</v>
      </c>
      <c r="R139" s="247">
        <f>Q139*H139</f>
        <v>0</v>
      </c>
      <c r="S139" s="247">
        <v>0</v>
      </c>
      <c r="T139" s="248">
        <f>S139*H139</f>
        <v>0</v>
      </c>
      <c r="AR139" s="25" t="s">
        <v>249</v>
      </c>
      <c r="AT139" s="25" t="s">
        <v>478</v>
      </c>
      <c r="AU139" s="25" t="s">
        <v>113</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3573</v>
      </c>
    </row>
    <row r="140" spans="2:65" s="1" customFormat="1" ht="16.5" customHeight="1">
      <c r="B140" s="48"/>
      <c r="C140" s="285" t="s">
        <v>381</v>
      </c>
      <c r="D140" s="285" t="s">
        <v>478</v>
      </c>
      <c r="E140" s="286" t="s">
        <v>3568</v>
      </c>
      <c r="F140" s="287" t="s">
        <v>3569</v>
      </c>
      <c r="G140" s="288" t="s">
        <v>1045</v>
      </c>
      <c r="H140" s="289">
        <v>1</v>
      </c>
      <c r="I140" s="290"/>
      <c r="J140" s="291">
        <f>ROUND(I140*H140,2)</f>
        <v>0</v>
      </c>
      <c r="K140" s="287" t="s">
        <v>38</v>
      </c>
      <c r="L140" s="292"/>
      <c r="M140" s="293" t="s">
        <v>38</v>
      </c>
      <c r="N140" s="294" t="s">
        <v>53</v>
      </c>
      <c r="O140" s="49"/>
      <c r="P140" s="247">
        <f>O140*H140</f>
        <v>0</v>
      </c>
      <c r="Q140" s="247">
        <v>0</v>
      </c>
      <c r="R140" s="247">
        <f>Q140*H140</f>
        <v>0</v>
      </c>
      <c r="S140" s="247">
        <v>0</v>
      </c>
      <c r="T140" s="248">
        <f>S140*H140</f>
        <v>0</v>
      </c>
      <c r="AR140" s="25" t="s">
        <v>249</v>
      </c>
      <c r="AT140" s="25" t="s">
        <v>478</v>
      </c>
      <c r="AU140" s="25" t="s">
        <v>113</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211</v>
      </c>
      <c r="BM140" s="25" t="s">
        <v>3574</v>
      </c>
    </row>
    <row r="141" spans="2:65" s="1" customFormat="1" ht="16.5" customHeight="1">
      <c r="B141" s="48"/>
      <c r="C141" s="285" t="s">
        <v>392</v>
      </c>
      <c r="D141" s="285" t="s">
        <v>478</v>
      </c>
      <c r="E141" s="286" t="s">
        <v>3568</v>
      </c>
      <c r="F141" s="287" t="s">
        <v>3569</v>
      </c>
      <c r="G141" s="288" t="s">
        <v>1045</v>
      </c>
      <c r="H141" s="289">
        <v>1</v>
      </c>
      <c r="I141" s="290"/>
      <c r="J141" s="291">
        <f>ROUND(I141*H141,2)</f>
        <v>0</v>
      </c>
      <c r="K141" s="287" t="s">
        <v>38</v>
      </c>
      <c r="L141" s="292"/>
      <c r="M141" s="293" t="s">
        <v>38</v>
      </c>
      <c r="N141" s="294" t="s">
        <v>53</v>
      </c>
      <c r="O141" s="49"/>
      <c r="P141" s="247">
        <f>O141*H141</f>
        <v>0</v>
      </c>
      <c r="Q141" s="247">
        <v>0</v>
      </c>
      <c r="R141" s="247">
        <f>Q141*H141</f>
        <v>0</v>
      </c>
      <c r="S141" s="247">
        <v>0</v>
      </c>
      <c r="T141" s="248">
        <f>S141*H141</f>
        <v>0</v>
      </c>
      <c r="AR141" s="25" t="s">
        <v>249</v>
      </c>
      <c r="AT141" s="25" t="s">
        <v>478</v>
      </c>
      <c r="AU141" s="25" t="s">
        <v>113</v>
      </c>
      <c r="AY141" s="25" t="s">
        <v>204</v>
      </c>
      <c r="BE141" s="249">
        <f>IF(N141="základní",J141,0)</f>
        <v>0</v>
      </c>
      <c r="BF141" s="249">
        <f>IF(N141="snížená",J141,0)</f>
        <v>0</v>
      </c>
      <c r="BG141" s="249">
        <f>IF(N141="zákl. přenesená",J141,0)</f>
        <v>0</v>
      </c>
      <c r="BH141" s="249">
        <f>IF(N141="sníž. přenesená",J141,0)</f>
        <v>0</v>
      </c>
      <c r="BI141" s="249">
        <f>IF(N141="nulová",J141,0)</f>
        <v>0</v>
      </c>
      <c r="BJ141" s="25" t="s">
        <v>25</v>
      </c>
      <c r="BK141" s="249">
        <f>ROUND(I141*H141,2)</f>
        <v>0</v>
      </c>
      <c r="BL141" s="25" t="s">
        <v>211</v>
      </c>
      <c r="BM141" s="25" t="s">
        <v>3575</v>
      </c>
    </row>
    <row r="142" spans="2:65" s="1" customFormat="1" ht="16.5" customHeight="1">
      <c r="B142" s="48"/>
      <c r="C142" s="285" t="s">
        <v>398</v>
      </c>
      <c r="D142" s="285" t="s">
        <v>478</v>
      </c>
      <c r="E142" s="286" t="s">
        <v>3568</v>
      </c>
      <c r="F142" s="287" t="s">
        <v>3569</v>
      </c>
      <c r="G142" s="288" t="s">
        <v>1045</v>
      </c>
      <c r="H142" s="289">
        <v>1</v>
      </c>
      <c r="I142" s="290"/>
      <c r="J142" s="291">
        <f>ROUND(I142*H142,2)</f>
        <v>0</v>
      </c>
      <c r="K142" s="287" t="s">
        <v>38</v>
      </c>
      <c r="L142" s="292"/>
      <c r="M142" s="293" t="s">
        <v>38</v>
      </c>
      <c r="N142" s="294" t="s">
        <v>53</v>
      </c>
      <c r="O142" s="49"/>
      <c r="P142" s="247">
        <f>O142*H142</f>
        <v>0</v>
      </c>
      <c r="Q142" s="247">
        <v>0</v>
      </c>
      <c r="R142" s="247">
        <f>Q142*H142</f>
        <v>0</v>
      </c>
      <c r="S142" s="247">
        <v>0</v>
      </c>
      <c r="T142" s="248">
        <f>S142*H142</f>
        <v>0</v>
      </c>
      <c r="AR142" s="25" t="s">
        <v>249</v>
      </c>
      <c r="AT142" s="25" t="s">
        <v>478</v>
      </c>
      <c r="AU142" s="25" t="s">
        <v>113</v>
      </c>
      <c r="AY142" s="25" t="s">
        <v>204</v>
      </c>
      <c r="BE142" s="249">
        <f>IF(N142="základní",J142,0)</f>
        <v>0</v>
      </c>
      <c r="BF142" s="249">
        <f>IF(N142="snížená",J142,0)</f>
        <v>0</v>
      </c>
      <c r="BG142" s="249">
        <f>IF(N142="zákl. přenesená",J142,0)</f>
        <v>0</v>
      </c>
      <c r="BH142" s="249">
        <f>IF(N142="sníž. přenesená",J142,0)</f>
        <v>0</v>
      </c>
      <c r="BI142" s="249">
        <f>IF(N142="nulová",J142,0)</f>
        <v>0</v>
      </c>
      <c r="BJ142" s="25" t="s">
        <v>25</v>
      </c>
      <c r="BK142" s="249">
        <f>ROUND(I142*H142,2)</f>
        <v>0</v>
      </c>
      <c r="BL142" s="25" t="s">
        <v>211</v>
      </c>
      <c r="BM142" s="25" t="s">
        <v>3576</v>
      </c>
    </row>
    <row r="143" spans="2:65" s="1" customFormat="1" ht="16.5" customHeight="1">
      <c r="B143" s="48"/>
      <c r="C143" s="285" t="s">
        <v>402</v>
      </c>
      <c r="D143" s="285" t="s">
        <v>478</v>
      </c>
      <c r="E143" s="286" t="s">
        <v>3568</v>
      </c>
      <c r="F143" s="287" t="s">
        <v>3569</v>
      </c>
      <c r="G143" s="288" t="s">
        <v>1045</v>
      </c>
      <c r="H143" s="289">
        <v>1</v>
      </c>
      <c r="I143" s="290"/>
      <c r="J143" s="291">
        <f>ROUND(I143*H143,2)</f>
        <v>0</v>
      </c>
      <c r="K143" s="287" t="s">
        <v>38</v>
      </c>
      <c r="L143" s="292"/>
      <c r="M143" s="293" t="s">
        <v>38</v>
      </c>
      <c r="N143" s="294" t="s">
        <v>53</v>
      </c>
      <c r="O143" s="49"/>
      <c r="P143" s="247">
        <f>O143*H143</f>
        <v>0</v>
      </c>
      <c r="Q143" s="247">
        <v>0</v>
      </c>
      <c r="R143" s="247">
        <f>Q143*H143</f>
        <v>0</v>
      </c>
      <c r="S143" s="247">
        <v>0</v>
      </c>
      <c r="T143" s="248">
        <f>S143*H143</f>
        <v>0</v>
      </c>
      <c r="AR143" s="25" t="s">
        <v>249</v>
      </c>
      <c r="AT143" s="25" t="s">
        <v>478</v>
      </c>
      <c r="AU143" s="25" t="s">
        <v>113</v>
      </c>
      <c r="AY143" s="25" t="s">
        <v>204</v>
      </c>
      <c r="BE143" s="249">
        <f>IF(N143="základní",J143,0)</f>
        <v>0</v>
      </c>
      <c r="BF143" s="249">
        <f>IF(N143="snížená",J143,0)</f>
        <v>0</v>
      </c>
      <c r="BG143" s="249">
        <f>IF(N143="zákl. přenesená",J143,0)</f>
        <v>0</v>
      </c>
      <c r="BH143" s="249">
        <f>IF(N143="sníž. přenesená",J143,0)</f>
        <v>0</v>
      </c>
      <c r="BI143" s="249">
        <f>IF(N143="nulová",J143,0)</f>
        <v>0</v>
      </c>
      <c r="BJ143" s="25" t="s">
        <v>25</v>
      </c>
      <c r="BK143" s="249">
        <f>ROUND(I143*H143,2)</f>
        <v>0</v>
      </c>
      <c r="BL143" s="25" t="s">
        <v>211</v>
      </c>
      <c r="BM143" s="25" t="s">
        <v>3577</v>
      </c>
    </row>
    <row r="144" spans="2:65" s="1" customFormat="1" ht="16.5" customHeight="1">
      <c r="B144" s="48"/>
      <c r="C144" s="285" t="s">
        <v>409</v>
      </c>
      <c r="D144" s="285" t="s">
        <v>478</v>
      </c>
      <c r="E144" s="286" t="s">
        <v>3568</v>
      </c>
      <c r="F144" s="287" t="s">
        <v>3569</v>
      </c>
      <c r="G144" s="288" t="s">
        <v>1045</v>
      </c>
      <c r="H144" s="289">
        <v>1</v>
      </c>
      <c r="I144" s="290"/>
      <c r="J144" s="291">
        <f>ROUND(I144*H144,2)</f>
        <v>0</v>
      </c>
      <c r="K144" s="287" t="s">
        <v>38</v>
      </c>
      <c r="L144" s="292"/>
      <c r="M144" s="293" t="s">
        <v>38</v>
      </c>
      <c r="N144" s="294" t="s">
        <v>53</v>
      </c>
      <c r="O144" s="49"/>
      <c r="P144" s="247">
        <f>O144*H144</f>
        <v>0</v>
      </c>
      <c r="Q144" s="247">
        <v>0</v>
      </c>
      <c r="R144" s="247">
        <f>Q144*H144</f>
        <v>0</v>
      </c>
      <c r="S144" s="247">
        <v>0</v>
      </c>
      <c r="T144" s="248">
        <f>S144*H144</f>
        <v>0</v>
      </c>
      <c r="AR144" s="25" t="s">
        <v>249</v>
      </c>
      <c r="AT144" s="25" t="s">
        <v>478</v>
      </c>
      <c r="AU144" s="25" t="s">
        <v>113</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3578</v>
      </c>
    </row>
    <row r="145" spans="2:65" s="1" customFormat="1" ht="16.5" customHeight="1">
      <c r="B145" s="48"/>
      <c r="C145" s="285" t="s">
        <v>416</v>
      </c>
      <c r="D145" s="285" t="s">
        <v>478</v>
      </c>
      <c r="E145" s="286" t="s">
        <v>3568</v>
      </c>
      <c r="F145" s="287" t="s">
        <v>3569</v>
      </c>
      <c r="G145" s="288" t="s">
        <v>1045</v>
      </c>
      <c r="H145" s="289">
        <v>1</v>
      </c>
      <c r="I145" s="290"/>
      <c r="J145" s="291">
        <f>ROUND(I145*H145,2)</f>
        <v>0</v>
      </c>
      <c r="K145" s="287" t="s">
        <v>38</v>
      </c>
      <c r="L145" s="292"/>
      <c r="M145" s="293" t="s">
        <v>38</v>
      </c>
      <c r="N145" s="294" t="s">
        <v>53</v>
      </c>
      <c r="O145" s="49"/>
      <c r="P145" s="247">
        <f>O145*H145</f>
        <v>0</v>
      </c>
      <c r="Q145" s="247">
        <v>0</v>
      </c>
      <c r="R145" s="247">
        <f>Q145*H145</f>
        <v>0</v>
      </c>
      <c r="S145" s="247">
        <v>0</v>
      </c>
      <c r="T145" s="248">
        <f>S145*H145</f>
        <v>0</v>
      </c>
      <c r="AR145" s="25" t="s">
        <v>249</v>
      </c>
      <c r="AT145" s="25" t="s">
        <v>478</v>
      </c>
      <c r="AU145" s="25" t="s">
        <v>113</v>
      </c>
      <c r="AY145" s="25" t="s">
        <v>204</v>
      </c>
      <c r="BE145" s="249">
        <f>IF(N145="základní",J145,0)</f>
        <v>0</v>
      </c>
      <c r="BF145" s="249">
        <f>IF(N145="snížená",J145,0)</f>
        <v>0</v>
      </c>
      <c r="BG145" s="249">
        <f>IF(N145="zákl. přenesená",J145,0)</f>
        <v>0</v>
      </c>
      <c r="BH145" s="249">
        <f>IF(N145="sníž. přenesená",J145,0)</f>
        <v>0</v>
      </c>
      <c r="BI145" s="249">
        <f>IF(N145="nulová",J145,0)</f>
        <v>0</v>
      </c>
      <c r="BJ145" s="25" t="s">
        <v>25</v>
      </c>
      <c r="BK145" s="249">
        <f>ROUND(I145*H145,2)</f>
        <v>0</v>
      </c>
      <c r="BL145" s="25" t="s">
        <v>211</v>
      </c>
      <c r="BM145" s="25" t="s">
        <v>3579</v>
      </c>
    </row>
    <row r="146" spans="2:65" s="1" customFormat="1" ht="16.5" customHeight="1">
      <c r="B146" s="48"/>
      <c r="C146" s="285" t="s">
        <v>425</v>
      </c>
      <c r="D146" s="285" t="s">
        <v>478</v>
      </c>
      <c r="E146" s="286" t="s">
        <v>3568</v>
      </c>
      <c r="F146" s="287" t="s">
        <v>3569</v>
      </c>
      <c r="G146" s="288" t="s">
        <v>1045</v>
      </c>
      <c r="H146" s="289">
        <v>1</v>
      </c>
      <c r="I146" s="290"/>
      <c r="J146" s="291">
        <f>ROUND(I146*H146,2)</f>
        <v>0</v>
      </c>
      <c r="K146" s="287" t="s">
        <v>38</v>
      </c>
      <c r="L146" s="292"/>
      <c r="M146" s="293" t="s">
        <v>38</v>
      </c>
      <c r="N146" s="294" t="s">
        <v>53</v>
      </c>
      <c r="O146" s="49"/>
      <c r="P146" s="247">
        <f>O146*H146</f>
        <v>0</v>
      </c>
      <c r="Q146" s="247">
        <v>0</v>
      </c>
      <c r="R146" s="247">
        <f>Q146*H146</f>
        <v>0</v>
      </c>
      <c r="S146" s="247">
        <v>0</v>
      </c>
      <c r="T146" s="248">
        <f>S146*H146</f>
        <v>0</v>
      </c>
      <c r="AR146" s="25" t="s">
        <v>249</v>
      </c>
      <c r="AT146" s="25" t="s">
        <v>478</v>
      </c>
      <c r="AU146" s="25" t="s">
        <v>113</v>
      </c>
      <c r="AY146" s="25" t="s">
        <v>204</v>
      </c>
      <c r="BE146" s="249">
        <f>IF(N146="základní",J146,0)</f>
        <v>0</v>
      </c>
      <c r="BF146" s="249">
        <f>IF(N146="snížená",J146,0)</f>
        <v>0</v>
      </c>
      <c r="BG146" s="249">
        <f>IF(N146="zákl. přenesená",J146,0)</f>
        <v>0</v>
      </c>
      <c r="BH146" s="249">
        <f>IF(N146="sníž. přenesená",J146,0)</f>
        <v>0</v>
      </c>
      <c r="BI146" s="249">
        <f>IF(N146="nulová",J146,0)</f>
        <v>0</v>
      </c>
      <c r="BJ146" s="25" t="s">
        <v>25</v>
      </c>
      <c r="BK146" s="249">
        <f>ROUND(I146*H146,2)</f>
        <v>0</v>
      </c>
      <c r="BL146" s="25" t="s">
        <v>211</v>
      </c>
      <c r="BM146" s="25" t="s">
        <v>3580</v>
      </c>
    </row>
    <row r="147" spans="2:65" s="1" customFormat="1" ht="16.5" customHeight="1">
      <c r="B147" s="48"/>
      <c r="C147" s="285" t="s">
        <v>434</v>
      </c>
      <c r="D147" s="285" t="s">
        <v>478</v>
      </c>
      <c r="E147" s="286" t="s">
        <v>3568</v>
      </c>
      <c r="F147" s="287" t="s">
        <v>3569</v>
      </c>
      <c r="G147" s="288" t="s">
        <v>1045</v>
      </c>
      <c r="H147" s="289">
        <v>1</v>
      </c>
      <c r="I147" s="290"/>
      <c r="J147" s="291">
        <f>ROUND(I147*H147,2)</f>
        <v>0</v>
      </c>
      <c r="K147" s="287" t="s">
        <v>38</v>
      </c>
      <c r="L147" s="292"/>
      <c r="M147" s="293" t="s">
        <v>38</v>
      </c>
      <c r="N147" s="294" t="s">
        <v>53</v>
      </c>
      <c r="O147" s="49"/>
      <c r="P147" s="247">
        <f>O147*H147</f>
        <v>0</v>
      </c>
      <c r="Q147" s="247">
        <v>0</v>
      </c>
      <c r="R147" s="247">
        <f>Q147*H147</f>
        <v>0</v>
      </c>
      <c r="S147" s="247">
        <v>0</v>
      </c>
      <c r="T147" s="248">
        <f>S147*H147</f>
        <v>0</v>
      </c>
      <c r="AR147" s="25" t="s">
        <v>249</v>
      </c>
      <c r="AT147" s="25" t="s">
        <v>478</v>
      </c>
      <c r="AU147" s="25" t="s">
        <v>113</v>
      </c>
      <c r="AY147" s="25" t="s">
        <v>204</v>
      </c>
      <c r="BE147" s="249">
        <f>IF(N147="základní",J147,0)</f>
        <v>0</v>
      </c>
      <c r="BF147" s="249">
        <f>IF(N147="snížená",J147,0)</f>
        <v>0</v>
      </c>
      <c r="BG147" s="249">
        <f>IF(N147="zákl. přenesená",J147,0)</f>
        <v>0</v>
      </c>
      <c r="BH147" s="249">
        <f>IF(N147="sníž. přenesená",J147,0)</f>
        <v>0</v>
      </c>
      <c r="BI147" s="249">
        <f>IF(N147="nulová",J147,0)</f>
        <v>0</v>
      </c>
      <c r="BJ147" s="25" t="s">
        <v>25</v>
      </c>
      <c r="BK147" s="249">
        <f>ROUND(I147*H147,2)</f>
        <v>0</v>
      </c>
      <c r="BL147" s="25" t="s">
        <v>211</v>
      </c>
      <c r="BM147" s="25" t="s">
        <v>3581</v>
      </c>
    </row>
    <row r="148" spans="2:65" s="1" customFormat="1" ht="16.5" customHeight="1">
      <c r="B148" s="48"/>
      <c r="C148" s="285" t="s">
        <v>440</v>
      </c>
      <c r="D148" s="285" t="s">
        <v>478</v>
      </c>
      <c r="E148" s="286" t="s">
        <v>3568</v>
      </c>
      <c r="F148" s="287" t="s">
        <v>3569</v>
      </c>
      <c r="G148" s="288" t="s">
        <v>1045</v>
      </c>
      <c r="H148" s="289">
        <v>1</v>
      </c>
      <c r="I148" s="290"/>
      <c r="J148" s="291">
        <f>ROUND(I148*H148,2)</f>
        <v>0</v>
      </c>
      <c r="K148" s="287" t="s">
        <v>38</v>
      </c>
      <c r="L148" s="292"/>
      <c r="M148" s="293" t="s">
        <v>38</v>
      </c>
      <c r="N148" s="294" t="s">
        <v>53</v>
      </c>
      <c r="O148" s="49"/>
      <c r="P148" s="247">
        <f>O148*H148</f>
        <v>0</v>
      </c>
      <c r="Q148" s="247">
        <v>0</v>
      </c>
      <c r="R148" s="247">
        <f>Q148*H148</f>
        <v>0</v>
      </c>
      <c r="S148" s="247">
        <v>0</v>
      </c>
      <c r="T148" s="248">
        <f>S148*H148</f>
        <v>0</v>
      </c>
      <c r="AR148" s="25" t="s">
        <v>249</v>
      </c>
      <c r="AT148" s="25" t="s">
        <v>478</v>
      </c>
      <c r="AU148" s="25" t="s">
        <v>113</v>
      </c>
      <c r="AY148" s="25" t="s">
        <v>204</v>
      </c>
      <c r="BE148" s="249">
        <f>IF(N148="základní",J148,0)</f>
        <v>0</v>
      </c>
      <c r="BF148" s="249">
        <f>IF(N148="snížená",J148,0)</f>
        <v>0</v>
      </c>
      <c r="BG148" s="249">
        <f>IF(N148="zákl. přenesená",J148,0)</f>
        <v>0</v>
      </c>
      <c r="BH148" s="249">
        <f>IF(N148="sníž. přenesená",J148,0)</f>
        <v>0</v>
      </c>
      <c r="BI148" s="249">
        <f>IF(N148="nulová",J148,0)</f>
        <v>0</v>
      </c>
      <c r="BJ148" s="25" t="s">
        <v>25</v>
      </c>
      <c r="BK148" s="249">
        <f>ROUND(I148*H148,2)</f>
        <v>0</v>
      </c>
      <c r="BL148" s="25" t="s">
        <v>211</v>
      </c>
      <c r="BM148" s="25" t="s">
        <v>3582</v>
      </c>
    </row>
    <row r="149" spans="2:65" s="1" customFormat="1" ht="16.5" customHeight="1">
      <c r="B149" s="48"/>
      <c r="C149" s="285" t="s">
        <v>446</v>
      </c>
      <c r="D149" s="285" t="s">
        <v>478</v>
      </c>
      <c r="E149" s="286" t="s">
        <v>3568</v>
      </c>
      <c r="F149" s="287" t="s">
        <v>3569</v>
      </c>
      <c r="G149" s="288" t="s">
        <v>1045</v>
      </c>
      <c r="H149" s="289">
        <v>1</v>
      </c>
      <c r="I149" s="290"/>
      <c r="J149" s="291">
        <f>ROUND(I149*H149,2)</f>
        <v>0</v>
      </c>
      <c r="K149" s="287" t="s">
        <v>38</v>
      </c>
      <c r="L149" s="292"/>
      <c r="M149" s="293" t="s">
        <v>38</v>
      </c>
      <c r="N149" s="294" t="s">
        <v>53</v>
      </c>
      <c r="O149" s="49"/>
      <c r="P149" s="247">
        <f>O149*H149</f>
        <v>0</v>
      </c>
      <c r="Q149" s="247">
        <v>0</v>
      </c>
      <c r="R149" s="247">
        <f>Q149*H149</f>
        <v>0</v>
      </c>
      <c r="S149" s="247">
        <v>0</v>
      </c>
      <c r="T149" s="248">
        <f>S149*H149</f>
        <v>0</v>
      </c>
      <c r="AR149" s="25" t="s">
        <v>249</v>
      </c>
      <c r="AT149" s="25" t="s">
        <v>478</v>
      </c>
      <c r="AU149" s="25" t="s">
        <v>113</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3583</v>
      </c>
    </row>
    <row r="150" spans="2:65" s="1" customFormat="1" ht="16.5" customHeight="1">
      <c r="B150" s="48"/>
      <c r="C150" s="285" t="s">
        <v>452</v>
      </c>
      <c r="D150" s="285" t="s">
        <v>478</v>
      </c>
      <c r="E150" s="286" t="s">
        <v>3568</v>
      </c>
      <c r="F150" s="287" t="s">
        <v>3569</v>
      </c>
      <c r="G150" s="288" t="s">
        <v>1045</v>
      </c>
      <c r="H150" s="289">
        <v>1</v>
      </c>
      <c r="I150" s="290"/>
      <c r="J150" s="291">
        <f>ROUND(I150*H150,2)</f>
        <v>0</v>
      </c>
      <c r="K150" s="287" t="s">
        <v>38</v>
      </c>
      <c r="L150" s="292"/>
      <c r="M150" s="293" t="s">
        <v>38</v>
      </c>
      <c r="N150" s="294" t="s">
        <v>53</v>
      </c>
      <c r="O150" s="49"/>
      <c r="P150" s="247">
        <f>O150*H150</f>
        <v>0</v>
      </c>
      <c r="Q150" s="247">
        <v>0</v>
      </c>
      <c r="R150" s="247">
        <f>Q150*H150</f>
        <v>0</v>
      </c>
      <c r="S150" s="247">
        <v>0</v>
      </c>
      <c r="T150" s="248">
        <f>S150*H150</f>
        <v>0</v>
      </c>
      <c r="AR150" s="25" t="s">
        <v>249</v>
      </c>
      <c r="AT150" s="25" t="s">
        <v>478</v>
      </c>
      <c r="AU150" s="25" t="s">
        <v>113</v>
      </c>
      <c r="AY150" s="25" t="s">
        <v>204</v>
      </c>
      <c r="BE150" s="249">
        <f>IF(N150="základní",J150,0)</f>
        <v>0</v>
      </c>
      <c r="BF150" s="249">
        <f>IF(N150="snížená",J150,0)</f>
        <v>0</v>
      </c>
      <c r="BG150" s="249">
        <f>IF(N150="zákl. přenesená",J150,0)</f>
        <v>0</v>
      </c>
      <c r="BH150" s="249">
        <f>IF(N150="sníž. přenesená",J150,0)</f>
        <v>0</v>
      </c>
      <c r="BI150" s="249">
        <f>IF(N150="nulová",J150,0)</f>
        <v>0</v>
      </c>
      <c r="BJ150" s="25" t="s">
        <v>25</v>
      </c>
      <c r="BK150" s="249">
        <f>ROUND(I150*H150,2)</f>
        <v>0</v>
      </c>
      <c r="BL150" s="25" t="s">
        <v>211</v>
      </c>
      <c r="BM150" s="25" t="s">
        <v>3584</v>
      </c>
    </row>
    <row r="151" spans="2:65" s="1" customFormat="1" ht="16.5" customHeight="1">
      <c r="B151" s="48"/>
      <c r="C151" s="285" t="s">
        <v>460</v>
      </c>
      <c r="D151" s="285" t="s">
        <v>478</v>
      </c>
      <c r="E151" s="286" t="s">
        <v>3568</v>
      </c>
      <c r="F151" s="287" t="s">
        <v>3569</v>
      </c>
      <c r="G151" s="288" t="s">
        <v>1045</v>
      </c>
      <c r="H151" s="289">
        <v>1</v>
      </c>
      <c r="I151" s="290"/>
      <c r="J151" s="291">
        <f>ROUND(I151*H151,2)</f>
        <v>0</v>
      </c>
      <c r="K151" s="287" t="s">
        <v>38</v>
      </c>
      <c r="L151" s="292"/>
      <c r="M151" s="293" t="s">
        <v>38</v>
      </c>
      <c r="N151" s="294" t="s">
        <v>53</v>
      </c>
      <c r="O151" s="49"/>
      <c r="P151" s="247">
        <f>O151*H151</f>
        <v>0</v>
      </c>
      <c r="Q151" s="247">
        <v>0</v>
      </c>
      <c r="R151" s="247">
        <f>Q151*H151</f>
        <v>0</v>
      </c>
      <c r="S151" s="247">
        <v>0</v>
      </c>
      <c r="T151" s="248">
        <f>S151*H151</f>
        <v>0</v>
      </c>
      <c r="AR151" s="25" t="s">
        <v>249</v>
      </c>
      <c r="AT151" s="25" t="s">
        <v>478</v>
      </c>
      <c r="AU151" s="25" t="s">
        <v>113</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211</v>
      </c>
      <c r="BM151" s="25" t="s">
        <v>3585</v>
      </c>
    </row>
    <row r="152" spans="2:65" s="1" customFormat="1" ht="16.5" customHeight="1">
      <c r="B152" s="48"/>
      <c r="C152" s="285" t="s">
        <v>465</v>
      </c>
      <c r="D152" s="285" t="s">
        <v>478</v>
      </c>
      <c r="E152" s="286" t="s">
        <v>3586</v>
      </c>
      <c r="F152" s="287" t="s">
        <v>3587</v>
      </c>
      <c r="G152" s="288" t="s">
        <v>1045</v>
      </c>
      <c r="H152" s="289">
        <v>1</v>
      </c>
      <c r="I152" s="290"/>
      <c r="J152" s="291">
        <f>ROUND(I152*H152,2)</f>
        <v>0</v>
      </c>
      <c r="K152" s="287" t="s">
        <v>38</v>
      </c>
      <c r="L152" s="292"/>
      <c r="M152" s="293" t="s">
        <v>38</v>
      </c>
      <c r="N152" s="294" t="s">
        <v>53</v>
      </c>
      <c r="O152" s="49"/>
      <c r="P152" s="247">
        <f>O152*H152</f>
        <v>0</v>
      </c>
      <c r="Q152" s="247">
        <v>0</v>
      </c>
      <c r="R152" s="247">
        <f>Q152*H152</f>
        <v>0</v>
      </c>
      <c r="S152" s="247">
        <v>0</v>
      </c>
      <c r="T152" s="248">
        <f>S152*H152</f>
        <v>0</v>
      </c>
      <c r="AR152" s="25" t="s">
        <v>249</v>
      </c>
      <c r="AT152" s="25" t="s">
        <v>478</v>
      </c>
      <c r="AU152" s="25" t="s">
        <v>113</v>
      </c>
      <c r="AY152" s="25" t="s">
        <v>204</v>
      </c>
      <c r="BE152" s="249">
        <f>IF(N152="základní",J152,0)</f>
        <v>0</v>
      </c>
      <c r="BF152" s="249">
        <f>IF(N152="snížená",J152,0)</f>
        <v>0</v>
      </c>
      <c r="BG152" s="249">
        <f>IF(N152="zákl. přenesená",J152,0)</f>
        <v>0</v>
      </c>
      <c r="BH152" s="249">
        <f>IF(N152="sníž. přenesená",J152,0)</f>
        <v>0</v>
      </c>
      <c r="BI152" s="249">
        <f>IF(N152="nulová",J152,0)</f>
        <v>0</v>
      </c>
      <c r="BJ152" s="25" t="s">
        <v>25</v>
      </c>
      <c r="BK152" s="249">
        <f>ROUND(I152*H152,2)</f>
        <v>0</v>
      </c>
      <c r="BL152" s="25" t="s">
        <v>211</v>
      </c>
      <c r="BM152" s="25" t="s">
        <v>3588</v>
      </c>
    </row>
    <row r="153" spans="2:65" s="1" customFormat="1" ht="16.5" customHeight="1">
      <c r="B153" s="48"/>
      <c r="C153" s="285" t="s">
        <v>471</v>
      </c>
      <c r="D153" s="285" t="s">
        <v>478</v>
      </c>
      <c r="E153" s="286" t="s">
        <v>3586</v>
      </c>
      <c r="F153" s="287" t="s">
        <v>3587</v>
      </c>
      <c r="G153" s="288" t="s">
        <v>1045</v>
      </c>
      <c r="H153" s="289">
        <v>1</v>
      </c>
      <c r="I153" s="290"/>
      <c r="J153" s="291">
        <f>ROUND(I153*H153,2)</f>
        <v>0</v>
      </c>
      <c r="K153" s="287" t="s">
        <v>38</v>
      </c>
      <c r="L153" s="292"/>
      <c r="M153" s="293" t="s">
        <v>38</v>
      </c>
      <c r="N153" s="294" t="s">
        <v>53</v>
      </c>
      <c r="O153" s="49"/>
      <c r="P153" s="247">
        <f>O153*H153</f>
        <v>0</v>
      </c>
      <c r="Q153" s="247">
        <v>0</v>
      </c>
      <c r="R153" s="247">
        <f>Q153*H153</f>
        <v>0</v>
      </c>
      <c r="S153" s="247">
        <v>0</v>
      </c>
      <c r="T153" s="248">
        <f>S153*H153</f>
        <v>0</v>
      </c>
      <c r="AR153" s="25" t="s">
        <v>249</v>
      </c>
      <c r="AT153" s="25" t="s">
        <v>478</v>
      </c>
      <c r="AU153" s="25" t="s">
        <v>113</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3589</v>
      </c>
    </row>
    <row r="154" spans="2:65" s="1" customFormat="1" ht="16.5" customHeight="1">
      <c r="B154" s="48"/>
      <c r="C154" s="285" t="s">
        <v>477</v>
      </c>
      <c r="D154" s="285" t="s">
        <v>478</v>
      </c>
      <c r="E154" s="286" t="s">
        <v>3586</v>
      </c>
      <c r="F154" s="287" t="s">
        <v>3587</v>
      </c>
      <c r="G154" s="288" t="s">
        <v>1045</v>
      </c>
      <c r="H154" s="289">
        <v>1</v>
      </c>
      <c r="I154" s="290"/>
      <c r="J154" s="291">
        <f>ROUND(I154*H154,2)</f>
        <v>0</v>
      </c>
      <c r="K154" s="287" t="s">
        <v>38</v>
      </c>
      <c r="L154" s="292"/>
      <c r="M154" s="293" t="s">
        <v>38</v>
      </c>
      <c r="N154" s="294" t="s">
        <v>53</v>
      </c>
      <c r="O154" s="49"/>
      <c r="P154" s="247">
        <f>O154*H154</f>
        <v>0</v>
      </c>
      <c r="Q154" s="247">
        <v>0</v>
      </c>
      <c r="R154" s="247">
        <f>Q154*H154</f>
        <v>0</v>
      </c>
      <c r="S154" s="247">
        <v>0</v>
      </c>
      <c r="T154" s="248">
        <f>S154*H154</f>
        <v>0</v>
      </c>
      <c r="AR154" s="25" t="s">
        <v>249</v>
      </c>
      <c r="AT154" s="25" t="s">
        <v>478</v>
      </c>
      <c r="AU154" s="25" t="s">
        <v>113</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211</v>
      </c>
      <c r="BM154" s="25" t="s">
        <v>3590</v>
      </c>
    </row>
    <row r="155" spans="2:65" s="1" customFormat="1" ht="16.5" customHeight="1">
      <c r="B155" s="48"/>
      <c r="C155" s="285" t="s">
        <v>483</v>
      </c>
      <c r="D155" s="285" t="s">
        <v>478</v>
      </c>
      <c r="E155" s="286" t="s">
        <v>3586</v>
      </c>
      <c r="F155" s="287" t="s">
        <v>3587</v>
      </c>
      <c r="G155" s="288" t="s">
        <v>1045</v>
      </c>
      <c r="H155" s="289">
        <v>1</v>
      </c>
      <c r="I155" s="290"/>
      <c r="J155" s="291">
        <f>ROUND(I155*H155,2)</f>
        <v>0</v>
      </c>
      <c r="K155" s="287" t="s">
        <v>38</v>
      </c>
      <c r="L155" s="292"/>
      <c r="M155" s="293" t="s">
        <v>38</v>
      </c>
      <c r="N155" s="294" t="s">
        <v>53</v>
      </c>
      <c r="O155" s="49"/>
      <c r="P155" s="247">
        <f>O155*H155</f>
        <v>0</v>
      </c>
      <c r="Q155" s="247">
        <v>0</v>
      </c>
      <c r="R155" s="247">
        <f>Q155*H155</f>
        <v>0</v>
      </c>
      <c r="S155" s="247">
        <v>0</v>
      </c>
      <c r="T155" s="248">
        <f>S155*H155</f>
        <v>0</v>
      </c>
      <c r="AR155" s="25" t="s">
        <v>249</v>
      </c>
      <c r="AT155" s="25" t="s">
        <v>478</v>
      </c>
      <c r="AU155" s="25" t="s">
        <v>113</v>
      </c>
      <c r="AY155" s="25" t="s">
        <v>204</v>
      </c>
      <c r="BE155" s="249">
        <f>IF(N155="základní",J155,0)</f>
        <v>0</v>
      </c>
      <c r="BF155" s="249">
        <f>IF(N155="snížená",J155,0)</f>
        <v>0</v>
      </c>
      <c r="BG155" s="249">
        <f>IF(N155="zákl. přenesená",J155,0)</f>
        <v>0</v>
      </c>
      <c r="BH155" s="249">
        <f>IF(N155="sníž. přenesená",J155,0)</f>
        <v>0</v>
      </c>
      <c r="BI155" s="249">
        <f>IF(N155="nulová",J155,0)</f>
        <v>0</v>
      </c>
      <c r="BJ155" s="25" t="s">
        <v>25</v>
      </c>
      <c r="BK155" s="249">
        <f>ROUND(I155*H155,2)</f>
        <v>0</v>
      </c>
      <c r="BL155" s="25" t="s">
        <v>211</v>
      </c>
      <c r="BM155" s="25" t="s">
        <v>3591</v>
      </c>
    </row>
    <row r="156" spans="2:65" s="1" customFormat="1" ht="16.5" customHeight="1">
      <c r="B156" s="48"/>
      <c r="C156" s="285" t="s">
        <v>489</v>
      </c>
      <c r="D156" s="285" t="s">
        <v>478</v>
      </c>
      <c r="E156" s="286" t="s">
        <v>3586</v>
      </c>
      <c r="F156" s="287" t="s">
        <v>3587</v>
      </c>
      <c r="G156" s="288" t="s">
        <v>1045</v>
      </c>
      <c r="H156" s="289">
        <v>1</v>
      </c>
      <c r="I156" s="290"/>
      <c r="J156" s="291">
        <f>ROUND(I156*H156,2)</f>
        <v>0</v>
      </c>
      <c r="K156" s="287" t="s">
        <v>38</v>
      </c>
      <c r="L156" s="292"/>
      <c r="M156" s="293" t="s">
        <v>38</v>
      </c>
      <c r="N156" s="294" t="s">
        <v>53</v>
      </c>
      <c r="O156" s="49"/>
      <c r="P156" s="247">
        <f>O156*H156</f>
        <v>0</v>
      </c>
      <c r="Q156" s="247">
        <v>0</v>
      </c>
      <c r="R156" s="247">
        <f>Q156*H156</f>
        <v>0</v>
      </c>
      <c r="S156" s="247">
        <v>0</v>
      </c>
      <c r="T156" s="248">
        <f>S156*H156</f>
        <v>0</v>
      </c>
      <c r="AR156" s="25" t="s">
        <v>249</v>
      </c>
      <c r="AT156" s="25" t="s">
        <v>478</v>
      </c>
      <c r="AU156" s="25" t="s">
        <v>113</v>
      </c>
      <c r="AY156" s="25" t="s">
        <v>204</v>
      </c>
      <c r="BE156" s="249">
        <f>IF(N156="základní",J156,0)</f>
        <v>0</v>
      </c>
      <c r="BF156" s="249">
        <f>IF(N156="snížená",J156,0)</f>
        <v>0</v>
      </c>
      <c r="BG156" s="249">
        <f>IF(N156="zákl. přenesená",J156,0)</f>
        <v>0</v>
      </c>
      <c r="BH156" s="249">
        <f>IF(N156="sníž. přenesená",J156,0)</f>
        <v>0</v>
      </c>
      <c r="BI156" s="249">
        <f>IF(N156="nulová",J156,0)</f>
        <v>0</v>
      </c>
      <c r="BJ156" s="25" t="s">
        <v>25</v>
      </c>
      <c r="BK156" s="249">
        <f>ROUND(I156*H156,2)</f>
        <v>0</v>
      </c>
      <c r="BL156" s="25" t="s">
        <v>211</v>
      </c>
      <c r="BM156" s="25" t="s">
        <v>3592</v>
      </c>
    </row>
    <row r="157" spans="2:65" s="1" customFormat="1" ht="16.5" customHeight="1">
      <c r="B157" s="48"/>
      <c r="C157" s="285" t="s">
        <v>494</v>
      </c>
      <c r="D157" s="285" t="s">
        <v>478</v>
      </c>
      <c r="E157" s="286" t="s">
        <v>3586</v>
      </c>
      <c r="F157" s="287" t="s">
        <v>3587</v>
      </c>
      <c r="G157" s="288" t="s">
        <v>1045</v>
      </c>
      <c r="H157" s="289">
        <v>1</v>
      </c>
      <c r="I157" s="290"/>
      <c r="J157" s="291">
        <f>ROUND(I157*H157,2)</f>
        <v>0</v>
      </c>
      <c r="K157" s="287" t="s">
        <v>38</v>
      </c>
      <c r="L157" s="292"/>
      <c r="M157" s="293" t="s">
        <v>38</v>
      </c>
      <c r="N157" s="294" t="s">
        <v>53</v>
      </c>
      <c r="O157" s="49"/>
      <c r="P157" s="247">
        <f>O157*H157</f>
        <v>0</v>
      </c>
      <c r="Q157" s="247">
        <v>0</v>
      </c>
      <c r="R157" s="247">
        <f>Q157*H157</f>
        <v>0</v>
      </c>
      <c r="S157" s="247">
        <v>0</v>
      </c>
      <c r="T157" s="248">
        <f>S157*H157</f>
        <v>0</v>
      </c>
      <c r="AR157" s="25" t="s">
        <v>249</v>
      </c>
      <c r="AT157" s="25" t="s">
        <v>478</v>
      </c>
      <c r="AU157" s="25" t="s">
        <v>113</v>
      </c>
      <c r="AY157" s="25" t="s">
        <v>204</v>
      </c>
      <c r="BE157" s="249">
        <f>IF(N157="základní",J157,0)</f>
        <v>0</v>
      </c>
      <c r="BF157" s="249">
        <f>IF(N157="snížená",J157,0)</f>
        <v>0</v>
      </c>
      <c r="BG157" s="249">
        <f>IF(N157="zákl. přenesená",J157,0)</f>
        <v>0</v>
      </c>
      <c r="BH157" s="249">
        <f>IF(N157="sníž. přenesená",J157,0)</f>
        <v>0</v>
      </c>
      <c r="BI157" s="249">
        <f>IF(N157="nulová",J157,0)</f>
        <v>0</v>
      </c>
      <c r="BJ157" s="25" t="s">
        <v>25</v>
      </c>
      <c r="BK157" s="249">
        <f>ROUND(I157*H157,2)</f>
        <v>0</v>
      </c>
      <c r="BL157" s="25" t="s">
        <v>211</v>
      </c>
      <c r="BM157" s="25" t="s">
        <v>3593</v>
      </c>
    </row>
    <row r="158" spans="2:65" s="1" customFormat="1" ht="16.5" customHeight="1">
      <c r="B158" s="48"/>
      <c r="C158" s="285" t="s">
        <v>498</v>
      </c>
      <c r="D158" s="285" t="s">
        <v>478</v>
      </c>
      <c r="E158" s="286" t="s">
        <v>3586</v>
      </c>
      <c r="F158" s="287" t="s">
        <v>3587</v>
      </c>
      <c r="G158" s="288" t="s">
        <v>1045</v>
      </c>
      <c r="H158" s="289">
        <v>1</v>
      </c>
      <c r="I158" s="290"/>
      <c r="J158" s="291">
        <f>ROUND(I158*H158,2)</f>
        <v>0</v>
      </c>
      <c r="K158" s="287" t="s">
        <v>38</v>
      </c>
      <c r="L158" s="292"/>
      <c r="M158" s="293" t="s">
        <v>38</v>
      </c>
      <c r="N158" s="294" t="s">
        <v>53</v>
      </c>
      <c r="O158" s="49"/>
      <c r="P158" s="247">
        <f>O158*H158</f>
        <v>0</v>
      </c>
      <c r="Q158" s="247">
        <v>0</v>
      </c>
      <c r="R158" s="247">
        <f>Q158*H158</f>
        <v>0</v>
      </c>
      <c r="S158" s="247">
        <v>0</v>
      </c>
      <c r="T158" s="248">
        <f>S158*H158</f>
        <v>0</v>
      </c>
      <c r="AR158" s="25" t="s">
        <v>249</v>
      </c>
      <c r="AT158" s="25" t="s">
        <v>478</v>
      </c>
      <c r="AU158" s="25" t="s">
        <v>113</v>
      </c>
      <c r="AY158" s="25" t="s">
        <v>204</v>
      </c>
      <c r="BE158" s="249">
        <f>IF(N158="základní",J158,0)</f>
        <v>0</v>
      </c>
      <c r="BF158" s="249">
        <f>IF(N158="snížená",J158,0)</f>
        <v>0</v>
      </c>
      <c r="BG158" s="249">
        <f>IF(N158="zákl. přenesená",J158,0)</f>
        <v>0</v>
      </c>
      <c r="BH158" s="249">
        <f>IF(N158="sníž. přenesená",J158,0)</f>
        <v>0</v>
      </c>
      <c r="BI158" s="249">
        <f>IF(N158="nulová",J158,0)</f>
        <v>0</v>
      </c>
      <c r="BJ158" s="25" t="s">
        <v>25</v>
      </c>
      <c r="BK158" s="249">
        <f>ROUND(I158*H158,2)</f>
        <v>0</v>
      </c>
      <c r="BL158" s="25" t="s">
        <v>211</v>
      </c>
      <c r="BM158" s="25" t="s">
        <v>3594</v>
      </c>
    </row>
    <row r="159" spans="2:65" s="1" customFormat="1" ht="16.5" customHeight="1">
      <c r="B159" s="48"/>
      <c r="C159" s="285" t="s">
        <v>505</v>
      </c>
      <c r="D159" s="285" t="s">
        <v>478</v>
      </c>
      <c r="E159" s="286" t="s">
        <v>3586</v>
      </c>
      <c r="F159" s="287" t="s">
        <v>3587</v>
      </c>
      <c r="G159" s="288" t="s">
        <v>1045</v>
      </c>
      <c r="H159" s="289">
        <v>1</v>
      </c>
      <c r="I159" s="290"/>
      <c r="J159" s="291">
        <f>ROUND(I159*H159,2)</f>
        <v>0</v>
      </c>
      <c r="K159" s="287" t="s">
        <v>38</v>
      </c>
      <c r="L159" s="292"/>
      <c r="M159" s="293" t="s">
        <v>38</v>
      </c>
      <c r="N159" s="294" t="s">
        <v>53</v>
      </c>
      <c r="O159" s="49"/>
      <c r="P159" s="247">
        <f>O159*H159</f>
        <v>0</v>
      </c>
      <c r="Q159" s="247">
        <v>0</v>
      </c>
      <c r="R159" s="247">
        <f>Q159*H159</f>
        <v>0</v>
      </c>
      <c r="S159" s="247">
        <v>0</v>
      </c>
      <c r="T159" s="248">
        <f>S159*H159</f>
        <v>0</v>
      </c>
      <c r="AR159" s="25" t="s">
        <v>249</v>
      </c>
      <c r="AT159" s="25" t="s">
        <v>478</v>
      </c>
      <c r="AU159" s="25" t="s">
        <v>113</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211</v>
      </c>
      <c r="BM159" s="25" t="s">
        <v>3595</v>
      </c>
    </row>
    <row r="160" spans="2:65" s="1" customFormat="1" ht="16.5" customHeight="1">
      <c r="B160" s="48"/>
      <c r="C160" s="285" t="s">
        <v>511</v>
      </c>
      <c r="D160" s="285" t="s">
        <v>478</v>
      </c>
      <c r="E160" s="286" t="s">
        <v>3586</v>
      </c>
      <c r="F160" s="287" t="s">
        <v>3587</v>
      </c>
      <c r="G160" s="288" t="s">
        <v>1045</v>
      </c>
      <c r="H160" s="289">
        <v>1</v>
      </c>
      <c r="I160" s="290"/>
      <c r="J160" s="291">
        <f>ROUND(I160*H160,2)</f>
        <v>0</v>
      </c>
      <c r="K160" s="287" t="s">
        <v>38</v>
      </c>
      <c r="L160" s="292"/>
      <c r="M160" s="293" t="s">
        <v>38</v>
      </c>
      <c r="N160" s="294" t="s">
        <v>53</v>
      </c>
      <c r="O160" s="49"/>
      <c r="P160" s="247">
        <f>O160*H160</f>
        <v>0</v>
      </c>
      <c r="Q160" s="247">
        <v>0</v>
      </c>
      <c r="R160" s="247">
        <f>Q160*H160</f>
        <v>0</v>
      </c>
      <c r="S160" s="247">
        <v>0</v>
      </c>
      <c r="T160" s="248">
        <f>S160*H160</f>
        <v>0</v>
      </c>
      <c r="AR160" s="25" t="s">
        <v>249</v>
      </c>
      <c r="AT160" s="25" t="s">
        <v>478</v>
      </c>
      <c r="AU160" s="25" t="s">
        <v>113</v>
      </c>
      <c r="AY160" s="25" t="s">
        <v>204</v>
      </c>
      <c r="BE160" s="249">
        <f>IF(N160="základní",J160,0)</f>
        <v>0</v>
      </c>
      <c r="BF160" s="249">
        <f>IF(N160="snížená",J160,0)</f>
        <v>0</v>
      </c>
      <c r="BG160" s="249">
        <f>IF(N160="zákl. přenesená",J160,0)</f>
        <v>0</v>
      </c>
      <c r="BH160" s="249">
        <f>IF(N160="sníž. přenesená",J160,0)</f>
        <v>0</v>
      </c>
      <c r="BI160" s="249">
        <f>IF(N160="nulová",J160,0)</f>
        <v>0</v>
      </c>
      <c r="BJ160" s="25" t="s">
        <v>25</v>
      </c>
      <c r="BK160" s="249">
        <f>ROUND(I160*H160,2)</f>
        <v>0</v>
      </c>
      <c r="BL160" s="25" t="s">
        <v>211</v>
      </c>
      <c r="BM160" s="25" t="s">
        <v>3596</v>
      </c>
    </row>
    <row r="161" spans="2:65" s="1" customFormat="1" ht="16.5" customHeight="1">
      <c r="B161" s="48"/>
      <c r="C161" s="285" t="s">
        <v>516</v>
      </c>
      <c r="D161" s="285" t="s">
        <v>478</v>
      </c>
      <c r="E161" s="286" t="s">
        <v>3586</v>
      </c>
      <c r="F161" s="287" t="s">
        <v>3587</v>
      </c>
      <c r="G161" s="288" t="s">
        <v>1045</v>
      </c>
      <c r="H161" s="289">
        <v>1</v>
      </c>
      <c r="I161" s="290"/>
      <c r="J161" s="291">
        <f>ROUND(I161*H161,2)</f>
        <v>0</v>
      </c>
      <c r="K161" s="287" t="s">
        <v>38</v>
      </c>
      <c r="L161" s="292"/>
      <c r="M161" s="293" t="s">
        <v>38</v>
      </c>
      <c r="N161" s="294" t="s">
        <v>53</v>
      </c>
      <c r="O161" s="49"/>
      <c r="P161" s="247">
        <f>O161*H161</f>
        <v>0</v>
      </c>
      <c r="Q161" s="247">
        <v>0</v>
      </c>
      <c r="R161" s="247">
        <f>Q161*H161</f>
        <v>0</v>
      </c>
      <c r="S161" s="247">
        <v>0</v>
      </c>
      <c r="T161" s="248">
        <f>S161*H161</f>
        <v>0</v>
      </c>
      <c r="AR161" s="25" t="s">
        <v>249</v>
      </c>
      <c r="AT161" s="25" t="s">
        <v>478</v>
      </c>
      <c r="AU161" s="25" t="s">
        <v>113</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3597</v>
      </c>
    </row>
    <row r="162" spans="2:65" s="1" customFormat="1" ht="16.5" customHeight="1">
      <c r="B162" s="48"/>
      <c r="C162" s="285" t="s">
        <v>520</v>
      </c>
      <c r="D162" s="285" t="s">
        <v>478</v>
      </c>
      <c r="E162" s="286" t="s">
        <v>3586</v>
      </c>
      <c r="F162" s="287" t="s">
        <v>3587</v>
      </c>
      <c r="G162" s="288" t="s">
        <v>1045</v>
      </c>
      <c r="H162" s="289">
        <v>1</v>
      </c>
      <c r="I162" s="290"/>
      <c r="J162" s="291">
        <f>ROUND(I162*H162,2)</f>
        <v>0</v>
      </c>
      <c r="K162" s="287" t="s">
        <v>38</v>
      </c>
      <c r="L162" s="292"/>
      <c r="M162" s="293" t="s">
        <v>38</v>
      </c>
      <c r="N162" s="294" t="s">
        <v>53</v>
      </c>
      <c r="O162" s="49"/>
      <c r="P162" s="247">
        <f>O162*H162</f>
        <v>0</v>
      </c>
      <c r="Q162" s="247">
        <v>0</v>
      </c>
      <c r="R162" s="247">
        <f>Q162*H162</f>
        <v>0</v>
      </c>
      <c r="S162" s="247">
        <v>0</v>
      </c>
      <c r="T162" s="248">
        <f>S162*H162</f>
        <v>0</v>
      </c>
      <c r="AR162" s="25" t="s">
        <v>249</v>
      </c>
      <c r="AT162" s="25" t="s">
        <v>478</v>
      </c>
      <c r="AU162" s="25" t="s">
        <v>113</v>
      </c>
      <c r="AY162" s="25" t="s">
        <v>204</v>
      </c>
      <c r="BE162" s="249">
        <f>IF(N162="základní",J162,0)</f>
        <v>0</v>
      </c>
      <c r="BF162" s="249">
        <f>IF(N162="snížená",J162,0)</f>
        <v>0</v>
      </c>
      <c r="BG162" s="249">
        <f>IF(N162="zákl. přenesená",J162,0)</f>
        <v>0</v>
      </c>
      <c r="BH162" s="249">
        <f>IF(N162="sníž. přenesená",J162,0)</f>
        <v>0</v>
      </c>
      <c r="BI162" s="249">
        <f>IF(N162="nulová",J162,0)</f>
        <v>0</v>
      </c>
      <c r="BJ162" s="25" t="s">
        <v>25</v>
      </c>
      <c r="BK162" s="249">
        <f>ROUND(I162*H162,2)</f>
        <v>0</v>
      </c>
      <c r="BL162" s="25" t="s">
        <v>211</v>
      </c>
      <c r="BM162" s="25" t="s">
        <v>3598</v>
      </c>
    </row>
    <row r="163" spans="2:65" s="1" customFormat="1" ht="16.5" customHeight="1">
      <c r="B163" s="48"/>
      <c r="C163" s="285" t="s">
        <v>525</v>
      </c>
      <c r="D163" s="285" t="s">
        <v>478</v>
      </c>
      <c r="E163" s="286" t="s">
        <v>3586</v>
      </c>
      <c r="F163" s="287" t="s">
        <v>3587</v>
      </c>
      <c r="G163" s="288" t="s">
        <v>1045</v>
      </c>
      <c r="H163" s="289">
        <v>1</v>
      </c>
      <c r="I163" s="290"/>
      <c r="J163" s="291">
        <f>ROUND(I163*H163,2)</f>
        <v>0</v>
      </c>
      <c r="K163" s="287" t="s">
        <v>38</v>
      </c>
      <c r="L163" s="292"/>
      <c r="M163" s="293" t="s">
        <v>38</v>
      </c>
      <c r="N163" s="294" t="s">
        <v>53</v>
      </c>
      <c r="O163" s="49"/>
      <c r="P163" s="247">
        <f>O163*H163</f>
        <v>0</v>
      </c>
      <c r="Q163" s="247">
        <v>0</v>
      </c>
      <c r="R163" s="247">
        <f>Q163*H163</f>
        <v>0</v>
      </c>
      <c r="S163" s="247">
        <v>0</v>
      </c>
      <c r="T163" s="248">
        <f>S163*H163</f>
        <v>0</v>
      </c>
      <c r="AR163" s="25" t="s">
        <v>249</v>
      </c>
      <c r="AT163" s="25" t="s">
        <v>478</v>
      </c>
      <c r="AU163" s="25" t="s">
        <v>113</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3599</v>
      </c>
    </row>
    <row r="164" spans="2:65" s="1" customFormat="1" ht="16.5" customHeight="1">
      <c r="B164" s="48"/>
      <c r="C164" s="285" t="s">
        <v>531</v>
      </c>
      <c r="D164" s="285" t="s">
        <v>478</v>
      </c>
      <c r="E164" s="286" t="s">
        <v>3586</v>
      </c>
      <c r="F164" s="287" t="s">
        <v>3587</v>
      </c>
      <c r="G164" s="288" t="s">
        <v>1045</v>
      </c>
      <c r="H164" s="289">
        <v>1</v>
      </c>
      <c r="I164" s="290"/>
      <c r="J164" s="291">
        <f>ROUND(I164*H164,2)</f>
        <v>0</v>
      </c>
      <c r="K164" s="287" t="s">
        <v>38</v>
      </c>
      <c r="L164" s="292"/>
      <c r="M164" s="293" t="s">
        <v>38</v>
      </c>
      <c r="N164" s="294" t="s">
        <v>53</v>
      </c>
      <c r="O164" s="49"/>
      <c r="P164" s="247">
        <f>O164*H164</f>
        <v>0</v>
      </c>
      <c r="Q164" s="247">
        <v>0</v>
      </c>
      <c r="R164" s="247">
        <f>Q164*H164</f>
        <v>0</v>
      </c>
      <c r="S164" s="247">
        <v>0</v>
      </c>
      <c r="T164" s="248">
        <f>S164*H164</f>
        <v>0</v>
      </c>
      <c r="AR164" s="25" t="s">
        <v>249</v>
      </c>
      <c r="AT164" s="25" t="s">
        <v>478</v>
      </c>
      <c r="AU164" s="25" t="s">
        <v>113</v>
      </c>
      <c r="AY164" s="25" t="s">
        <v>204</v>
      </c>
      <c r="BE164" s="249">
        <f>IF(N164="základní",J164,0)</f>
        <v>0</v>
      </c>
      <c r="BF164" s="249">
        <f>IF(N164="snížená",J164,0)</f>
        <v>0</v>
      </c>
      <c r="BG164" s="249">
        <f>IF(N164="zákl. přenesená",J164,0)</f>
        <v>0</v>
      </c>
      <c r="BH164" s="249">
        <f>IF(N164="sníž. přenesená",J164,0)</f>
        <v>0</v>
      </c>
      <c r="BI164" s="249">
        <f>IF(N164="nulová",J164,0)</f>
        <v>0</v>
      </c>
      <c r="BJ164" s="25" t="s">
        <v>25</v>
      </c>
      <c r="BK164" s="249">
        <f>ROUND(I164*H164,2)</f>
        <v>0</v>
      </c>
      <c r="BL164" s="25" t="s">
        <v>211</v>
      </c>
      <c r="BM164" s="25" t="s">
        <v>3600</v>
      </c>
    </row>
    <row r="165" spans="2:65" s="1" customFormat="1" ht="16.5" customHeight="1">
      <c r="B165" s="48"/>
      <c r="C165" s="285" t="s">
        <v>537</v>
      </c>
      <c r="D165" s="285" t="s">
        <v>478</v>
      </c>
      <c r="E165" s="286" t="s">
        <v>3586</v>
      </c>
      <c r="F165" s="287" t="s">
        <v>3587</v>
      </c>
      <c r="G165" s="288" t="s">
        <v>1045</v>
      </c>
      <c r="H165" s="289">
        <v>1</v>
      </c>
      <c r="I165" s="290"/>
      <c r="J165" s="291">
        <f>ROUND(I165*H165,2)</f>
        <v>0</v>
      </c>
      <c r="K165" s="287" t="s">
        <v>38</v>
      </c>
      <c r="L165" s="292"/>
      <c r="M165" s="293" t="s">
        <v>38</v>
      </c>
      <c r="N165" s="294" t="s">
        <v>53</v>
      </c>
      <c r="O165" s="49"/>
      <c r="P165" s="247">
        <f>O165*H165</f>
        <v>0</v>
      </c>
      <c r="Q165" s="247">
        <v>0</v>
      </c>
      <c r="R165" s="247">
        <f>Q165*H165</f>
        <v>0</v>
      </c>
      <c r="S165" s="247">
        <v>0</v>
      </c>
      <c r="T165" s="248">
        <f>S165*H165</f>
        <v>0</v>
      </c>
      <c r="AR165" s="25" t="s">
        <v>249</v>
      </c>
      <c r="AT165" s="25" t="s">
        <v>478</v>
      </c>
      <c r="AU165" s="25" t="s">
        <v>113</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211</v>
      </c>
      <c r="BM165" s="25" t="s">
        <v>3601</v>
      </c>
    </row>
    <row r="166" spans="2:65" s="1" customFormat="1" ht="16.5" customHeight="1">
      <c r="B166" s="48"/>
      <c r="C166" s="285" t="s">
        <v>546</v>
      </c>
      <c r="D166" s="285" t="s">
        <v>478</v>
      </c>
      <c r="E166" s="286" t="s">
        <v>3586</v>
      </c>
      <c r="F166" s="287" t="s">
        <v>3587</v>
      </c>
      <c r="G166" s="288" t="s">
        <v>1045</v>
      </c>
      <c r="H166" s="289">
        <v>1</v>
      </c>
      <c r="I166" s="290"/>
      <c r="J166" s="291">
        <f>ROUND(I166*H166,2)</f>
        <v>0</v>
      </c>
      <c r="K166" s="287" t="s">
        <v>38</v>
      </c>
      <c r="L166" s="292"/>
      <c r="M166" s="293" t="s">
        <v>38</v>
      </c>
      <c r="N166" s="294" t="s">
        <v>53</v>
      </c>
      <c r="O166" s="49"/>
      <c r="P166" s="247">
        <f>O166*H166</f>
        <v>0</v>
      </c>
      <c r="Q166" s="247">
        <v>0</v>
      </c>
      <c r="R166" s="247">
        <f>Q166*H166</f>
        <v>0</v>
      </c>
      <c r="S166" s="247">
        <v>0</v>
      </c>
      <c r="T166" s="248">
        <f>S166*H166</f>
        <v>0</v>
      </c>
      <c r="AR166" s="25" t="s">
        <v>249</v>
      </c>
      <c r="AT166" s="25" t="s">
        <v>478</v>
      </c>
      <c r="AU166" s="25" t="s">
        <v>113</v>
      </c>
      <c r="AY166" s="25" t="s">
        <v>204</v>
      </c>
      <c r="BE166" s="249">
        <f>IF(N166="základní",J166,0)</f>
        <v>0</v>
      </c>
      <c r="BF166" s="249">
        <f>IF(N166="snížená",J166,0)</f>
        <v>0</v>
      </c>
      <c r="BG166" s="249">
        <f>IF(N166="zákl. přenesená",J166,0)</f>
        <v>0</v>
      </c>
      <c r="BH166" s="249">
        <f>IF(N166="sníž. přenesená",J166,0)</f>
        <v>0</v>
      </c>
      <c r="BI166" s="249">
        <f>IF(N166="nulová",J166,0)</f>
        <v>0</v>
      </c>
      <c r="BJ166" s="25" t="s">
        <v>25</v>
      </c>
      <c r="BK166" s="249">
        <f>ROUND(I166*H166,2)</f>
        <v>0</v>
      </c>
      <c r="BL166" s="25" t="s">
        <v>211</v>
      </c>
      <c r="BM166" s="25" t="s">
        <v>3602</v>
      </c>
    </row>
    <row r="167" spans="2:65" s="1" customFormat="1" ht="16.5" customHeight="1">
      <c r="B167" s="48"/>
      <c r="C167" s="285" t="s">
        <v>550</v>
      </c>
      <c r="D167" s="285" t="s">
        <v>478</v>
      </c>
      <c r="E167" s="286" t="s">
        <v>3586</v>
      </c>
      <c r="F167" s="287" t="s">
        <v>3587</v>
      </c>
      <c r="G167" s="288" t="s">
        <v>1045</v>
      </c>
      <c r="H167" s="289">
        <v>1</v>
      </c>
      <c r="I167" s="290"/>
      <c r="J167" s="291">
        <f>ROUND(I167*H167,2)</f>
        <v>0</v>
      </c>
      <c r="K167" s="287" t="s">
        <v>38</v>
      </c>
      <c r="L167" s="292"/>
      <c r="M167" s="293" t="s">
        <v>38</v>
      </c>
      <c r="N167" s="294" t="s">
        <v>53</v>
      </c>
      <c r="O167" s="49"/>
      <c r="P167" s="247">
        <f>O167*H167</f>
        <v>0</v>
      </c>
      <c r="Q167" s="247">
        <v>0</v>
      </c>
      <c r="R167" s="247">
        <f>Q167*H167</f>
        <v>0</v>
      </c>
      <c r="S167" s="247">
        <v>0</v>
      </c>
      <c r="T167" s="248">
        <f>S167*H167</f>
        <v>0</v>
      </c>
      <c r="AR167" s="25" t="s">
        <v>249</v>
      </c>
      <c r="AT167" s="25" t="s">
        <v>478</v>
      </c>
      <c r="AU167" s="25" t="s">
        <v>113</v>
      </c>
      <c r="AY167" s="25" t="s">
        <v>204</v>
      </c>
      <c r="BE167" s="249">
        <f>IF(N167="základní",J167,0)</f>
        <v>0</v>
      </c>
      <c r="BF167" s="249">
        <f>IF(N167="snížená",J167,0)</f>
        <v>0</v>
      </c>
      <c r="BG167" s="249">
        <f>IF(N167="zákl. přenesená",J167,0)</f>
        <v>0</v>
      </c>
      <c r="BH167" s="249">
        <f>IF(N167="sníž. přenesená",J167,0)</f>
        <v>0</v>
      </c>
      <c r="BI167" s="249">
        <f>IF(N167="nulová",J167,0)</f>
        <v>0</v>
      </c>
      <c r="BJ167" s="25" t="s">
        <v>25</v>
      </c>
      <c r="BK167" s="249">
        <f>ROUND(I167*H167,2)</f>
        <v>0</v>
      </c>
      <c r="BL167" s="25" t="s">
        <v>211</v>
      </c>
      <c r="BM167" s="25" t="s">
        <v>3603</v>
      </c>
    </row>
    <row r="168" spans="2:65" s="1" customFormat="1" ht="16.5" customHeight="1">
      <c r="B168" s="48"/>
      <c r="C168" s="285" t="s">
        <v>554</v>
      </c>
      <c r="D168" s="285" t="s">
        <v>478</v>
      </c>
      <c r="E168" s="286" t="s">
        <v>3604</v>
      </c>
      <c r="F168" s="287" t="s">
        <v>3605</v>
      </c>
      <c r="G168" s="288" t="s">
        <v>1045</v>
      </c>
      <c r="H168" s="289">
        <v>4</v>
      </c>
      <c r="I168" s="290"/>
      <c r="J168" s="291">
        <f>ROUND(I168*H168,2)</f>
        <v>0</v>
      </c>
      <c r="K168" s="287" t="s">
        <v>38</v>
      </c>
      <c r="L168" s="292"/>
      <c r="M168" s="293" t="s">
        <v>38</v>
      </c>
      <c r="N168" s="294" t="s">
        <v>53</v>
      </c>
      <c r="O168" s="49"/>
      <c r="P168" s="247">
        <f>O168*H168</f>
        <v>0</v>
      </c>
      <c r="Q168" s="247">
        <v>0</v>
      </c>
      <c r="R168" s="247">
        <f>Q168*H168</f>
        <v>0</v>
      </c>
      <c r="S168" s="247">
        <v>0</v>
      </c>
      <c r="T168" s="248">
        <f>S168*H168</f>
        <v>0</v>
      </c>
      <c r="AR168" s="25" t="s">
        <v>249</v>
      </c>
      <c r="AT168" s="25" t="s">
        <v>478</v>
      </c>
      <c r="AU168" s="25" t="s">
        <v>113</v>
      </c>
      <c r="AY168" s="25" t="s">
        <v>204</v>
      </c>
      <c r="BE168" s="249">
        <f>IF(N168="základní",J168,0)</f>
        <v>0</v>
      </c>
      <c r="BF168" s="249">
        <f>IF(N168="snížená",J168,0)</f>
        <v>0</v>
      </c>
      <c r="BG168" s="249">
        <f>IF(N168="zákl. přenesená",J168,0)</f>
        <v>0</v>
      </c>
      <c r="BH168" s="249">
        <f>IF(N168="sníž. přenesená",J168,0)</f>
        <v>0</v>
      </c>
      <c r="BI168" s="249">
        <f>IF(N168="nulová",J168,0)</f>
        <v>0</v>
      </c>
      <c r="BJ168" s="25" t="s">
        <v>25</v>
      </c>
      <c r="BK168" s="249">
        <f>ROUND(I168*H168,2)</f>
        <v>0</v>
      </c>
      <c r="BL168" s="25" t="s">
        <v>211</v>
      </c>
      <c r="BM168" s="25" t="s">
        <v>3606</v>
      </c>
    </row>
    <row r="169" spans="2:65" s="1" customFormat="1" ht="16.5" customHeight="1">
      <c r="B169" s="48"/>
      <c r="C169" s="285" t="s">
        <v>561</v>
      </c>
      <c r="D169" s="285" t="s">
        <v>478</v>
      </c>
      <c r="E169" s="286" t="s">
        <v>3607</v>
      </c>
      <c r="F169" s="287" t="s">
        <v>3608</v>
      </c>
      <c r="G169" s="288" t="s">
        <v>1045</v>
      </c>
      <c r="H169" s="289">
        <v>2</v>
      </c>
      <c r="I169" s="290"/>
      <c r="J169" s="291">
        <f>ROUND(I169*H169,2)</f>
        <v>0</v>
      </c>
      <c r="K169" s="287" t="s">
        <v>38</v>
      </c>
      <c r="L169" s="292"/>
      <c r="M169" s="293" t="s">
        <v>38</v>
      </c>
      <c r="N169" s="294" t="s">
        <v>53</v>
      </c>
      <c r="O169" s="49"/>
      <c r="P169" s="247">
        <f>O169*H169</f>
        <v>0</v>
      </c>
      <c r="Q169" s="247">
        <v>0</v>
      </c>
      <c r="R169" s="247">
        <f>Q169*H169</f>
        <v>0</v>
      </c>
      <c r="S169" s="247">
        <v>0</v>
      </c>
      <c r="T169" s="248">
        <f>S169*H169</f>
        <v>0</v>
      </c>
      <c r="AR169" s="25" t="s">
        <v>249</v>
      </c>
      <c r="AT169" s="25" t="s">
        <v>478</v>
      </c>
      <c r="AU169" s="25" t="s">
        <v>113</v>
      </c>
      <c r="AY169" s="25" t="s">
        <v>204</v>
      </c>
      <c r="BE169" s="249">
        <f>IF(N169="základní",J169,0)</f>
        <v>0</v>
      </c>
      <c r="BF169" s="249">
        <f>IF(N169="snížená",J169,0)</f>
        <v>0</v>
      </c>
      <c r="BG169" s="249">
        <f>IF(N169="zákl. přenesená",J169,0)</f>
        <v>0</v>
      </c>
      <c r="BH169" s="249">
        <f>IF(N169="sníž. přenesená",J169,0)</f>
        <v>0</v>
      </c>
      <c r="BI169" s="249">
        <f>IF(N169="nulová",J169,0)</f>
        <v>0</v>
      </c>
      <c r="BJ169" s="25" t="s">
        <v>25</v>
      </c>
      <c r="BK169" s="249">
        <f>ROUND(I169*H169,2)</f>
        <v>0</v>
      </c>
      <c r="BL169" s="25" t="s">
        <v>211</v>
      </c>
      <c r="BM169" s="25" t="s">
        <v>3609</v>
      </c>
    </row>
    <row r="170" spans="2:65" s="1" customFormat="1" ht="16.5" customHeight="1">
      <c r="B170" s="48"/>
      <c r="C170" s="285" t="s">
        <v>566</v>
      </c>
      <c r="D170" s="285" t="s">
        <v>478</v>
      </c>
      <c r="E170" s="286" t="s">
        <v>3607</v>
      </c>
      <c r="F170" s="287" t="s">
        <v>3608</v>
      </c>
      <c r="G170" s="288" t="s">
        <v>1045</v>
      </c>
      <c r="H170" s="289">
        <v>2</v>
      </c>
      <c r="I170" s="290"/>
      <c r="J170" s="291">
        <f>ROUND(I170*H170,2)</f>
        <v>0</v>
      </c>
      <c r="K170" s="287" t="s">
        <v>38</v>
      </c>
      <c r="L170" s="292"/>
      <c r="M170" s="293" t="s">
        <v>38</v>
      </c>
      <c r="N170" s="294" t="s">
        <v>53</v>
      </c>
      <c r="O170" s="49"/>
      <c r="P170" s="247">
        <f>O170*H170</f>
        <v>0</v>
      </c>
      <c r="Q170" s="247">
        <v>0</v>
      </c>
      <c r="R170" s="247">
        <f>Q170*H170</f>
        <v>0</v>
      </c>
      <c r="S170" s="247">
        <v>0</v>
      </c>
      <c r="T170" s="248">
        <f>S170*H170</f>
        <v>0</v>
      </c>
      <c r="AR170" s="25" t="s">
        <v>249</v>
      </c>
      <c r="AT170" s="25" t="s">
        <v>478</v>
      </c>
      <c r="AU170" s="25" t="s">
        <v>113</v>
      </c>
      <c r="AY170" s="25" t="s">
        <v>204</v>
      </c>
      <c r="BE170" s="249">
        <f>IF(N170="základní",J170,0)</f>
        <v>0</v>
      </c>
      <c r="BF170" s="249">
        <f>IF(N170="snížená",J170,0)</f>
        <v>0</v>
      </c>
      <c r="BG170" s="249">
        <f>IF(N170="zákl. přenesená",J170,0)</f>
        <v>0</v>
      </c>
      <c r="BH170" s="249">
        <f>IF(N170="sníž. přenesená",J170,0)</f>
        <v>0</v>
      </c>
      <c r="BI170" s="249">
        <f>IF(N170="nulová",J170,0)</f>
        <v>0</v>
      </c>
      <c r="BJ170" s="25" t="s">
        <v>25</v>
      </c>
      <c r="BK170" s="249">
        <f>ROUND(I170*H170,2)</f>
        <v>0</v>
      </c>
      <c r="BL170" s="25" t="s">
        <v>211</v>
      </c>
      <c r="BM170" s="25" t="s">
        <v>3610</v>
      </c>
    </row>
    <row r="171" spans="2:65" s="1" customFormat="1" ht="16.5" customHeight="1">
      <c r="B171" s="48"/>
      <c r="C171" s="285" t="s">
        <v>573</v>
      </c>
      <c r="D171" s="285" t="s">
        <v>478</v>
      </c>
      <c r="E171" s="286" t="s">
        <v>3607</v>
      </c>
      <c r="F171" s="287" t="s">
        <v>3608</v>
      </c>
      <c r="G171" s="288" t="s">
        <v>1045</v>
      </c>
      <c r="H171" s="289">
        <v>2</v>
      </c>
      <c r="I171" s="290"/>
      <c r="J171" s="291">
        <f>ROUND(I171*H171,2)</f>
        <v>0</v>
      </c>
      <c r="K171" s="287" t="s">
        <v>38</v>
      </c>
      <c r="L171" s="292"/>
      <c r="M171" s="293" t="s">
        <v>38</v>
      </c>
      <c r="N171" s="294" t="s">
        <v>53</v>
      </c>
      <c r="O171" s="49"/>
      <c r="P171" s="247">
        <f>O171*H171</f>
        <v>0</v>
      </c>
      <c r="Q171" s="247">
        <v>0</v>
      </c>
      <c r="R171" s="247">
        <f>Q171*H171</f>
        <v>0</v>
      </c>
      <c r="S171" s="247">
        <v>0</v>
      </c>
      <c r="T171" s="248">
        <f>S171*H171</f>
        <v>0</v>
      </c>
      <c r="AR171" s="25" t="s">
        <v>249</v>
      </c>
      <c r="AT171" s="25" t="s">
        <v>478</v>
      </c>
      <c r="AU171" s="25" t="s">
        <v>113</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211</v>
      </c>
      <c r="BM171" s="25" t="s">
        <v>3611</v>
      </c>
    </row>
    <row r="172" spans="2:65" s="1" customFormat="1" ht="16.5" customHeight="1">
      <c r="B172" s="48"/>
      <c r="C172" s="285" t="s">
        <v>579</v>
      </c>
      <c r="D172" s="285" t="s">
        <v>478</v>
      </c>
      <c r="E172" s="286" t="s">
        <v>3612</v>
      </c>
      <c r="F172" s="287" t="s">
        <v>3613</v>
      </c>
      <c r="G172" s="288" t="s">
        <v>1045</v>
      </c>
      <c r="H172" s="289">
        <v>1</v>
      </c>
      <c r="I172" s="290"/>
      <c r="J172" s="291">
        <f>ROUND(I172*H172,2)</f>
        <v>0</v>
      </c>
      <c r="K172" s="287" t="s">
        <v>38</v>
      </c>
      <c r="L172" s="292"/>
      <c r="M172" s="293" t="s">
        <v>38</v>
      </c>
      <c r="N172" s="294" t="s">
        <v>53</v>
      </c>
      <c r="O172" s="49"/>
      <c r="P172" s="247">
        <f>O172*H172</f>
        <v>0</v>
      </c>
      <c r="Q172" s="247">
        <v>0</v>
      </c>
      <c r="R172" s="247">
        <f>Q172*H172</f>
        <v>0</v>
      </c>
      <c r="S172" s="247">
        <v>0</v>
      </c>
      <c r="T172" s="248">
        <f>S172*H172</f>
        <v>0</v>
      </c>
      <c r="AR172" s="25" t="s">
        <v>249</v>
      </c>
      <c r="AT172" s="25" t="s">
        <v>478</v>
      </c>
      <c r="AU172" s="25" t="s">
        <v>113</v>
      </c>
      <c r="AY172" s="25" t="s">
        <v>204</v>
      </c>
      <c r="BE172" s="249">
        <f>IF(N172="základní",J172,0)</f>
        <v>0</v>
      </c>
      <c r="BF172" s="249">
        <f>IF(N172="snížená",J172,0)</f>
        <v>0</v>
      </c>
      <c r="BG172" s="249">
        <f>IF(N172="zákl. přenesená",J172,0)</f>
        <v>0</v>
      </c>
      <c r="BH172" s="249">
        <f>IF(N172="sníž. přenesená",J172,0)</f>
        <v>0</v>
      </c>
      <c r="BI172" s="249">
        <f>IF(N172="nulová",J172,0)</f>
        <v>0</v>
      </c>
      <c r="BJ172" s="25" t="s">
        <v>25</v>
      </c>
      <c r="BK172" s="249">
        <f>ROUND(I172*H172,2)</f>
        <v>0</v>
      </c>
      <c r="BL172" s="25" t="s">
        <v>211</v>
      </c>
      <c r="BM172" s="25" t="s">
        <v>3614</v>
      </c>
    </row>
    <row r="173" spans="2:65" s="1" customFormat="1" ht="16.5" customHeight="1">
      <c r="B173" s="48"/>
      <c r="C173" s="285" t="s">
        <v>584</v>
      </c>
      <c r="D173" s="285" t="s">
        <v>478</v>
      </c>
      <c r="E173" s="286" t="s">
        <v>3612</v>
      </c>
      <c r="F173" s="287" t="s">
        <v>3613</v>
      </c>
      <c r="G173" s="288" t="s">
        <v>1045</v>
      </c>
      <c r="H173" s="289">
        <v>1</v>
      </c>
      <c r="I173" s="290"/>
      <c r="J173" s="291">
        <f>ROUND(I173*H173,2)</f>
        <v>0</v>
      </c>
      <c r="K173" s="287" t="s">
        <v>38</v>
      </c>
      <c r="L173" s="292"/>
      <c r="M173" s="293" t="s">
        <v>38</v>
      </c>
      <c r="N173" s="294" t="s">
        <v>53</v>
      </c>
      <c r="O173" s="49"/>
      <c r="P173" s="247">
        <f>O173*H173</f>
        <v>0</v>
      </c>
      <c r="Q173" s="247">
        <v>0</v>
      </c>
      <c r="R173" s="247">
        <f>Q173*H173</f>
        <v>0</v>
      </c>
      <c r="S173" s="247">
        <v>0</v>
      </c>
      <c r="T173" s="248">
        <f>S173*H173</f>
        <v>0</v>
      </c>
      <c r="AR173" s="25" t="s">
        <v>249</v>
      </c>
      <c r="AT173" s="25" t="s">
        <v>478</v>
      </c>
      <c r="AU173" s="25" t="s">
        <v>113</v>
      </c>
      <c r="AY173" s="25" t="s">
        <v>204</v>
      </c>
      <c r="BE173" s="249">
        <f>IF(N173="základní",J173,0)</f>
        <v>0</v>
      </c>
      <c r="BF173" s="249">
        <f>IF(N173="snížená",J173,0)</f>
        <v>0</v>
      </c>
      <c r="BG173" s="249">
        <f>IF(N173="zákl. přenesená",J173,0)</f>
        <v>0</v>
      </c>
      <c r="BH173" s="249">
        <f>IF(N173="sníž. přenesená",J173,0)</f>
        <v>0</v>
      </c>
      <c r="BI173" s="249">
        <f>IF(N173="nulová",J173,0)</f>
        <v>0</v>
      </c>
      <c r="BJ173" s="25" t="s">
        <v>25</v>
      </c>
      <c r="BK173" s="249">
        <f>ROUND(I173*H173,2)</f>
        <v>0</v>
      </c>
      <c r="BL173" s="25" t="s">
        <v>211</v>
      </c>
      <c r="BM173" s="25" t="s">
        <v>3615</v>
      </c>
    </row>
    <row r="174" spans="2:65" s="1" customFormat="1" ht="16.5" customHeight="1">
      <c r="B174" s="48"/>
      <c r="C174" s="285" t="s">
        <v>589</v>
      </c>
      <c r="D174" s="285" t="s">
        <v>478</v>
      </c>
      <c r="E174" s="286" t="s">
        <v>3612</v>
      </c>
      <c r="F174" s="287" t="s">
        <v>3613</v>
      </c>
      <c r="G174" s="288" t="s">
        <v>1045</v>
      </c>
      <c r="H174" s="289">
        <v>1</v>
      </c>
      <c r="I174" s="290"/>
      <c r="J174" s="291">
        <f>ROUND(I174*H174,2)</f>
        <v>0</v>
      </c>
      <c r="K174" s="287" t="s">
        <v>38</v>
      </c>
      <c r="L174" s="292"/>
      <c r="M174" s="293" t="s">
        <v>38</v>
      </c>
      <c r="N174" s="294" t="s">
        <v>53</v>
      </c>
      <c r="O174" s="49"/>
      <c r="P174" s="247">
        <f>O174*H174</f>
        <v>0</v>
      </c>
      <c r="Q174" s="247">
        <v>0</v>
      </c>
      <c r="R174" s="247">
        <f>Q174*H174</f>
        <v>0</v>
      </c>
      <c r="S174" s="247">
        <v>0</v>
      </c>
      <c r="T174" s="248">
        <f>S174*H174</f>
        <v>0</v>
      </c>
      <c r="AR174" s="25" t="s">
        <v>249</v>
      </c>
      <c r="AT174" s="25" t="s">
        <v>478</v>
      </c>
      <c r="AU174" s="25" t="s">
        <v>113</v>
      </c>
      <c r="AY174" s="25" t="s">
        <v>204</v>
      </c>
      <c r="BE174" s="249">
        <f>IF(N174="základní",J174,0)</f>
        <v>0</v>
      </c>
      <c r="BF174" s="249">
        <f>IF(N174="snížená",J174,0)</f>
        <v>0</v>
      </c>
      <c r="BG174" s="249">
        <f>IF(N174="zákl. přenesená",J174,0)</f>
        <v>0</v>
      </c>
      <c r="BH174" s="249">
        <f>IF(N174="sníž. přenesená",J174,0)</f>
        <v>0</v>
      </c>
      <c r="BI174" s="249">
        <f>IF(N174="nulová",J174,0)</f>
        <v>0</v>
      </c>
      <c r="BJ174" s="25" t="s">
        <v>25</v>
      </c>
      <c r="BK174" s="249">
        <f>ROUND(I174*H174,2)</f>
        <v>0</v>
      </c>
      <c r="BL174" s="25" t="s">
        <v>211</v>
      </c>
      <c r="BM174" s="25" t="s">
        <v>3616</v>
      </c>
    </row>
    <row r="175" spans="2:65" s="1" customFormat="1" ht="16.5" customHeight="1">
      <c r="B175" s="48"/>
      <c r="C175" s="285" t="s">
        <v>596</v>
      </c>
      <c r="D175" s="285" t="s">
        <v>478</v>
      </c>
      <c r="E175" s="286" t="s">
        <v>3617</v>
      </c>
      <c r="F175" s="287" t="s">
        <v>3618</v>
      </c>
      <c r="G175" s="288" t="s">
        <v>1045</v>
      </c>
      <c r="H175" s="289">
        <v>1</v>
      </c>
      <c r="I175" s="290"/>
      <c r="J175" s="291">
        <f>ROUND(I175*H175,2)</f>
        <v>0</v>
      </c>
      <c r="K175" s="287" t="s">
        <v>38</v>
      </c>
      <c r="L175" s="292"/>
      <c r="M175" s="293" t="s">
        <v>38</v>
      </c>
      <c r="N175" s="294" t="s">
        <v>53</v>
      </c>
      <c r="O175" s="49"/>
      <c r="P175" s="247">
        <f>O175*H175</f>
        <v>0</v>
      </c>
      <c r="Q175" s="247">
        <v>0</v>
      </c>
      <c r="R175" s="247">
        <f>Q175*H175</f>
        <v>0</v>
      </c>
      <c r="S175" s="247">
        <v>0</v>
      </c>
      <c r="T175" s="248">
        <f>S175*H175</f>
        <v>0</v>
      </c>
      <c r="AR175" s="25" t="s">
        <v>249</v>
      </c>
      <c r="AT175" s="25" t="s">
        <v>478</v>
      </c>
      <c r="AU175" s="25" t="s">
        <v>113</v>
      </c>
      <c r="AY175" s="25" t="s">
        <v>204</v>
      </c>
      <c r="BE175" s="249">
        <f>IF(N175="základní",J175,0)</f>
        <v>0</v>
      </c>
      <c r="BF175" s="249">
        <f>IF(N175="snížená",J175,0)</f>
        <v>0</v>
      </c>
      <c r="BG175" s="249">
        <f>IF(N175="zákl. přenesená",J175,0)</f>
        <v>0</v>
      </c>
      <c r="BH175" s="249">
        <f>IF(N175="sníž. přenesená",J175,0)</f>
        <v>0</v>
      </c>
      <c r="BI175" s="249">
        <f>IF(N175="nulová",J175,0)</f>
        <v>0</v>
      </c>
      <c r="BJ175" s="25" t="s">
        <v>25</v>
      </c>
      <c r="BK175" s="249">
        <f>ROUND(I175*H175,2)</f>
        <v>0</v>
      </c>
      <c r="BL175" s="25" t="s">
        <v>211</v>
      </c>
      <c r="BM175" s="25" t="s">
        <v>3619</v>
      </c>
    </row>
    <row r="176" spans="2:65" s="1" customFormat="1" ht="16.5" customHeight="1">
      <c r="B176" s="48"/>
      <c r="C176" s="285" t="s">
        <v>601</v>
      </c>
      <c r="D176" s="285" t="s">
        <v>478</v>
      </c>
      <c r="E176" s="286" t="s">
        <v>3617</v>
      </c>
      <c r="F176" s="287" t="s">
        <v>3618</v>
      </c>
      <c r="G176" s="288" t="s">
        <v>1045</v>
      </c>
      <c r="H176" s="289">
        <v>1</v>
      </c>
      <c r="I176" s="290"/>
      <c r="J176" s="291">
        <f>ROUND(I176*H176,2)</f>
        <v>0</v>
      </c>
      <c r="K176" s="287" t="s">
        <v>38</v>
      </c>
      <c r="L176" s="292"/>
      <c r="M176" s="293" t="s">
        <v>38</v>
      </c>
      <c r="N176" s="294" t="s">
        <v>53</v>
      </c>
      <c r="O176" s="49"/>
      <c r="P176" s="247">
        <f>O176*H176</f>
        <v>0</v>
      </c>
      <c r="Q176" s="247">
        <v>0</v>
      </c>
      <c r="R176" s="247">
        <f>Q176*H176</f>
        <v>0</v>
      </c>
      <c r="S176" s="247">
        <v>0</v>
      </c>
      <c r="T176" s="248">
        <f>S176*H176</f>
        <v>0</v>
      </c>
      <c r="AR176" s="25" t="s">
        <v>249</v>
      </c>
      <c r="AT176" s="25" t="s">
        <v>478</v>
      </c>
      <c r="AU176" s="25" t="s">
        <v>113</v>
      </c>
      <c r="AY176" s="25" t="s">
        <v>204</v>
      </c>
      <c r="BE176" s="249">
        <f>IF(N176="základní",J176,0)</f>
        <v>0</v>
      </c>
      <c r="BF176" s="249">
        <f>IF(N176="snížená",J176,0)</f>
        <v>0</v>
      </c>
      <c r="BG176" s="249">
        <f>IF(N176="zákl. přenesená",J176,0)</f>
        <v>0</v>
      </c>
      <c r="BH176" s="249">
        <f>IF(N176="sníž. přenesená",J176,0)</f>
        <v>0</v>
      </c>
      <c r="BI176" s="249">
        <f>IF(N176="nulová",J176,0)</f>
        <v>0</v>
      </c>
      <c r="BJ176" s="25" t="s">
        <v>25</v>
      </c>
      <c r="BK176" s="249">
        <f>ROUND(I176*H176,2)</f>
        <v>0</v>
      </c>
      <c r="BL176" s="25" t="s">
        <v>211</v>
      </c>
      <c r="BM176" s="25" t="s">
        <v>3620</v>
      </c>
    </row>
    <row r="177" spans="2:65" s="1" customFormat="1" ht="16.5" customHeight="1">
      <c r="B177" s="48"/>
      <c r="C177" s="285" t="s">
        <v>607</v>
      </c>
      <c r="D177" s="285" t="s">
        <v>478</v>
      </c>
      <c r="E177" s="286" t="s">
        <v>3617</v>
      </c>
      <c r="F177" s="287" t="s">
        <v>3618</v>
      </c>
      <c r="G177" s="288" t="s">
        <v>1045</v>
      </c>
      <c r="H177" s="289">
        <v>1</v>
      </c>
      <c r="I177" s="290"/>
      <c r="J177" s="291">
        <f>ROUND(I177*H177,2)</f>
        <v>0</v>
      </c>
      <c r="K177" s="287" t="s">
        <v>38</v>
      </c>
      <c r="L177" s="292"/>
      <c r="M177" s="293" t="s">
        <v>38</v>
      </c>
      <c r="N177" s="294" t="s">
        <v>53</v>
      </c>
      <c r="O177" s="49"/>
      <c r="P177" s="247">
        <f>O177*H177</f>
        <v>0</v>
      </c>
      <c r="Q177" s="247">
        <v>0</v>
      </c>
      <c r="R177" s="247">
        <f>Q177*H177</f>
        <v>0</v>
      </c>
      <c r="S177" s="247">
        <v>0</v>
      </c>
      <c r="T177" s="248">
        <f>S177*H177</f>
        <v>0</v>
      </c>
      <c r="AR177" s="25" t="s">
        <v>249</v>
      </c>
      <c r="AT177" s="25" t="s">
        <v>478</v>
      </c>
      <c r="AU177" s="25" t="s">
        <v>113</v>
      </c>
      <c r="AY177" s="25" t="s">
        <v>204</v>
      </c>
      <c r="BE177" s="249">
        <f>IF(N177="základní",J177,0)</f>
        <v>0</v>
      </c>
      <c r="BF177" s="249">
        <f>IF(N177="snížená",J177,0)</f>
        <v>0</v>
      </c>
      <c r="BG177" s="249">
        <f>IF(N177="zákl. přenesená",J177,0)</f>
        <v>0</v>
      </c>
      <c r="BH177" s="249">
        <f>IF(N177="sníž. přenesená",J177,0)</f>
        <v>0</v>
      </c>
      <c r="BI177" s="249">
        <f>IF(N177="nulová",J177,0)</f>
        <v>0</v>
      </c>
      <c r="BJ177" s="25" t="s">
        <v>25</v>
      </c>
      <c r="BK177" s="249">
        <f>ROUND(I177*H177,2)</f>
        <v>0</v>
      </c>
      <c r="BL177" s="25" t="s">
        <v>211</v>
      </c>
      <c r="BM177" s="25" t="s">
        <v>3621</v>
      </c>
    </row>
    <row r="178" spans="2:65" s="1" customFormat="1" ht="16.5" customHeight="1">
      <c r="B178" s="48"/>
      <c r="C178" s="285" t="s">
        <v>612</v>
      </c>
      <c r="D178" s="285" t="s">
        <v>478</v>
      </c>
      <c r="E178" s="286" t="s">
        <v>3617</v>
      </c>
      <c r="F178" s="287" t="s">
        <v>3618</v>
      </c>
      <c r="G178" s="288" t="s">
        <v>1045</v>
      </c>
      <c r="H178" s="289">
        <v>1</v>
      </c>
      <c r="I178" s="290"/>
      <c r="J178" s="291">
        <f>ROUND(I178*H178,2)</f>
        <v>0</v>
      </c>
      <c r="K178" s="287" t="s">
        <v>38</v>
      </c>
      <c r="L178" s="292"/>
      <c r="M178" s="293" t="s">
        <v>38</v>
      </c>
      <c r="N178" s="294" t="s">
        <v>53</v>
      </c>
      <c r="O178" s="49"/>
      <c r="P178" s="247">
        <f>O178*H178</f>
        <v>0</v>
      </c>
      <c r="Q178" s="247">
        <v>0</v>
      </c>
      <c r="R178" s="247">
        <f>Q178*H178</f>
        <v>0</v>
      </c>
      <c r="S178" s="247">
        <v>0</v>
      </c>
      <c r="T178" s="248">
        <f>S178*H178</f>
        <v>0</v>
      </c>
      <c r="AR178" s="25" t="s">
        <v>249</v>
      </c>
      <c r="AT178" s="25" t="s">
        <v>478</v>
      </c>
      <c r="AU178" s="25" t="s">
        <v>113</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3622</v>
      </c>
    </row>
    <row r="179" spans="2:65" s="1" customFormat="1" ht="16.5" customHeight="1">
      <c r="B179" s="48"/>
      <c r="C179" s="285" t="s">
        <v>616</v>
      </c>
      <c r="D179" s="285" t="s">
        <v>478</v>
      </c>
      <c r="E179" s="286" t="s">
        <v>3623</v>
      </c>
      <c r="F179" s="287" t="s">
        <v>3624</v>
      </c>
      <c r="G179" s="288" t="s">
        <v>1045</v>
      </c>
      <c r="H179" s="289">
        <v>2</v>
      </c>
      <c r="I179" s="290"/>
      <c r="J179" s="291">
        <f>ROUND(I179*H179,2)</f>
        <v>0</v>
      </c>
      <c r="K179" s="287" t="s">
        <v>38</v>
      </c>
      <c r="L179" s="292"/>
      <c r="M179" s="293" t="s">
        <v>38</v>
      </c>
      <c r="N179" s="294" t="s">
        <v>53</v>
      </c>
      <c r="O179" s="49"/>
      <c r="P179" s="247">
        <f>O179*H179</f>
        <v>0</v>
      </c>
      <c r="Q179" s="247">
        <v>0</v>
      </c>
      <c r="R179" s="247">
        <f>Q179*H179</f>
        <v>0</v>
      </c>
      <c r="S179" s="247">
        <v>0</v>
      </c>
      <c r="T179" s="248">
        <f>S179*H179</f>
        <v>0</v>
      </c>
      <c r="AR179" s="25" t="s">
        <v>249</v>
      </c>
      <c r="AT179" s="25" t="s">
        <v>478</v>
      </c>
      <c r="AU179" s="25" t="s">
        <v>113</v>
      </c>
      <c r="AY179" s="25" t="s">
        <v>204</v>
      </c>
      <c r="BE179" s="249">
        <f>IF(N179="základní",J179,0)</f>
        <v>0</v>
      </c>
      <c r="BF179" s="249">
        <f>IF(N179="snížená",J179,0)</f>
        <v>0</v>
      </c>
      <c r="BG179" s="249">
        <f>IF(N179="zákl. přenesená",J179,0)</f>
        <v>0</v>
      </c>
      <c r="BH179" s="249">
        <f>IF(N179="sníž. přenesená",J179,0)</f>
        <v>0</v>
      </c>
      <c r="BI179" s="249">
        <f>IF(N179="nulová",J179,0)</f>
        <v>0</v>
      </c>
      <c r="BJ179" s="25" t="s">
        <v>25</v>
      </c>
      <c r="BK179" s="249">
        <f>ROUND(I179*H179,2)</f>
        <v>0</v>
      </c>
      <c r="BL179" s="25" t="s">
        <v>211</v>
      </c>
      <c r="BM179" s="25" t="s">
        <v>3625</v>
      </c>
    </row>
    <row r="180" spans="2:65" s="1" customFormat="1" ht="16.5" customHeight="1">
      <c r="B180" s="48"/>
      <c r="C180" s="285" t="s">
        <v>620</v>
      </c>
      <c r="D180" s="285" t="s">
        <v>478</v>
      </c>
      <c r="E180" s="286" t="s">
        <v>3623</v>
      </c>
      <c r="F180" s="287" t="s">
        <v>3624</v>
      </c>
      <c r="G180" s="288" t="s">
        <v>1045</v>
      </c>
      <c r="H180" s="289">
        <v>2</v>
      </c>
      <c r="I180" s="290"/>
      <c r="J180" s="291">
        <f>ROUND(I180*H180,2)</f>
        <v>0</v>
      </c>
      <c r="K180" s="287" t="s">
        <v>38</v>
      </c>
      <c r="L180" s="292"/>
      <c r="M180" s="293" t="s">
        <v>38</v>
      </c>
      <c r="N180" s="294" t="s">
        <v>53</v>
      </c>
      <c r="O180" s="49"/>
      <c r="P180" s="247">
        <f>O180*H180</f>
        <v>0</v>
      </c>
      <c r="Q180" s="247">
        <v>0</v>
      </c>
      <c r="R180" s="247">
        <f>Q180*H180</f>
        <v>0</v>
      </c>
      <c r="S180" s="247">
        <v>0</v>
      </c>
      <c r="T180" s="248">
        <f>S180*H180</f>
        <v>0</v>
      </c>
      <c r="AR180" s="25" t="s">
        <v>249</v>
      </c>
      <c r="AT180" s="25" t="s">
        <v>478</v>
      </c>
      <c r="AU180" s="25" t="s">
        <v>113</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211</v>
      </c>
      <c r="BM180" s="25" t="s">
        <v>3626</v>
      </c>
    </row>
    <row r="181" spans="2:65" s="1" customFormat="1" ht="16.5" customHeight="1">
      <c r="B181" s="48"/>
      <c r="C181" s="285" t="s">
        <v>626</v>
      </c>
      <c r="D181" s="285" t="s">
        <v>478</v>
      </c>
      <c r="E181" s="286" t="s">
        <v>3623</v>
      </c>
      <c r="F181" s="287" t="s">
        <v>3624</v>
      </c>
      <c r="G181" s="288" t="s">
        <v>1045</v>
      </c>
      <c r="H181" s="289">
        <v>3</v>
      </c>
      <c r="I181" s="290"/>
      <c r="J181" s="291">
        <f>ROUND(I181*H181,2)</f>
        <v>0</v>
      </c>
      <c r="K181" s="287" t="s">
        <v>38</v>
      </c>
      <c r="L181" s="292"/>
      <c r="M181" s="293" t="s">
        <v>38</v>
      </c>
      <c r="N181" s="294" t="s">
        <v>53</v>
      </c>
      <c r="O181" s="49"/>
      <c r="P181" s="247">
        <f>O181*H181</f>
        <v>0</v>
      </c>
      <c r="Q181" s="247">
        <v>0</v>
      </c>
      <c r="R181" s="247">
        <f>Q181*H181</f>
        <v>0</v>
      </c>
      <c r="S181" s="247">
        <v>0</v>
      </c>
      <c r="T181" s="248">
        <f>S181*H181</f>
        <v>0</v>
      </c>
      <c r="AR181" s="25" t="s">
        <v>249</v>
      </c>
      <c r="AT181" s="25" t="s">
        <v>478</v>
      </c>
      <c r="AU181" s="25" t="s">
        <v>113</v>
      </c>
      <c r="AY181" s="25" t="s">
        <v>204</v>
      </c>
      <c r="BE181" s="249">
        <f>IF(N181="základní",J181,0)</f>
        <v>0</v>
      </c>
      <c r="BF181" s="249">
        <f>IF(N181="snížená",J181,0)</f>
        <v>0</v>
      </c>
      <c r="BG181" s="249">
        <f>IF(N181="zákl. přenesená",J181,0)</f>
        <v>0</v>
      </c>
      <c r="BH181" s="249">
        <f>IF(N181="sníž. přenesená",J181,0)</f>
        <v>0</v>
      </c>
      <c r="BI181" s="249">
        <f>IF(N181="nulová",J181,0)</f>
        <v>0</v>
      </c>
      <c r="BJ181" s="25" t="s">
        <v>25</v>
      </c>
      <c r="BK181" s="249">
        <f>ROUND(I181*H181,2)</f>
        <v>0</v>
      </c>
      <c r="BL181" s="25" t="s">
        <v>211</v>
      </c>
      <c r="BM181" s="25" t="s">
        <v>3627</v>
      </c>
    </row>
    <row r="182" spans="2:65" s="1" customFormat="1" ht="16.5" customHeight="1">
      <c r="B182" s="48"/>
      <c r="C182" s="285" t="s">
        <v>632</v>
      </c>
      <c r="D182" s="285" t="s">
        <v>478</v>
      </c>
      <c r="E182" s="286" t="s">
        <v>3623</v>
      </c>
      <c r="F182" s="287" t="s">
        <v>3624</v>
      </c>
      <c r="G182" s="288" t="s">
        <v>1045</v>
      </c>
      <c r="H182" s="289">
        <v>2</v>
      </c>
      <c r="I182" s="290"/>
      <c r="J182" s="291">
        <f>ROUND(I182*H182,2)</f>
        <v>0</v>
      </c>
      <c r="K182" s="287" t="s">
        <v>38</v>
      </c>
      <c r="L182" s="292"/>
      <c r="M182" s="293" t="s">
        <v>38</v>
      </c>
      <c r="N182" s="294" t="s">
        <v>53</v>
      </c>
      <c r="O182" s="49"/>
      <c r="P182" s="247">
        <f>O182*H182</f>
        <v>0</v>
      </c>
      <c r="Q182" s="247">
        <v>0</v>
      </c>
      <c r="R182" s="247">
        <f>Q182*H182</f>
        <v>0</v>
      </c>
      <c r="S182" s="247">
        <v>0</v>
      </c>
      <c r="T182" s="248">
        <f>S182*H182</f>
        <v>0</v>
      </c>
      <c r="AR182" s="25" t="s">
        <v>249</v>
      </c>
      <c r="AT182" s="25" t="s">
        <v>478</v>
      </c>
      <c r="AU182" s="25" t="s">
        <v>113</v>
      </c>
      <c r="AY182" s="25" t="s">
        <v>204</v>
      </c>
      <c r="BE182" s="249">
        <f>IF(N182="základní",J182,0)</f>
        <v>0</v>
      </c>
      <c r="BF182" s="249">
        <f>IF(N182="snížená",J182,0)</f>
        <v>0</v>
      </c>
      <c r="BG182" s="249">
        <f>IF(N182="zákl. přenesená",J182,0)</f>
        <v>0</v>
      </c>
      <c r="BH182" s="249">
        <f>IF(N182="sníž. přenesená",J182,0)</f>
        <v>0</v>
      </c>
      <c r="BI182" s="249">
        <f>IF(N182="nulová",J182,0)</f>
        <v>0</v>
      </c>
      <c r="BJ182" s="25" t="s">
        <v>25</v>
      </c>
      <c r="BK182" s="249">
        <f>ROUND(I182*H182,2)</f>
        <v>0</v>
      </c>
      <c r="BL182" s="25" t="s">
        <v>211</v>
      </c>
      <c r="BM182" s="25" t="s">
        <v>3628</v>
      </c>
    </row>
    <row r="183" spans="2:63" s="11" customFormat="1" ht="22.3" customHeight="1">
      <c r="B183" s="222"/>
      <c r="C183" s="223"/>
      <c r="D183" s="224" t="s">
        <v>81</v>
      </c>
      <c r="E183" s="236" t="s">
        <v>3170</v>
      </c>
      <c r="F183" s="236" t="s">
        <v>3629</v>
      </c>
      <c r="G183" s="223"/>
      <c r="H183" s="223"/>
      <c r="I183" s="226"/>
      <c r="J183" s="237">
        <f>BK183</f>
        <v>0</v>
      </c>
      <c r="K183" s="223"/>
      <c r="L183" s="228"/>
      <c r="M183" s="229"/>
      <c r="N183" s="230"/>
      <c r="O183" s="230"/>
      <c r="P183" s="231">
        <f>P184</f>
        <v>0</v>
      </c>
      <c r="Q183" s="230"/>
      <c r="R183" s="231">
        <f>R184</f>
        <v>0</v>
      </c>
      <c r="S183" s="230"/>
      <c r="T183" s="232">
        <f>T184</f>
        <v>0</v>
      </c>
      <c r="AR183" s="233" t="s">
        <v>25</v>
      </c>
      <c r="AT183" s="234" t="s">
        <v>81</v>
      </c>
      <c r="AU183" s="234" t="s">
        <v>90</v>
      </c>
      <c r="AY183" s="233" t="s">
        <v>204</v>
      </c>
      <c r="BK183" s="235">
        <f>BK184</f>
        <v>0</v>
      </c>
    </row>
    <row r="184" spans="2:65" s="1" customFormat="1" ht="38.25" customHeight="1">
      <c r="B184" s="48"/>
      <c r="C184" s="285" t="s">
        <v>639</v>
      </c>
      <c r="D184" s="285" t="s">
        <v>478</v>
      </c>
      <c r="E184" s="286" t="s">
        <v>3630</v>
      </c>
      <c r="F184" s="287" t="s">
        <v>3631</v>
      </c>
      <c r="G184" s="288" t="s">
        <v>1045</v>
      </c>
      <c r="H184" s="289">
        <v>1</v>
      </c>
      <c r="I184" s="290"/>
      <c r="J184" s="291">
        <f>ROUND(I184*H184,2)</f>
        <v>0</v>
      </c>
      <c r="K184" s="287" t="s">
        <v>38</v>
      </c>
      <c r="L184" s="292"/>
      <c r="M184" s="293" t="s">
        <v>38</v>
      </c>
      <c r="N184" s="294" t="s">
        <v>53</v>
      </c>
      <c r="O184" s="49"/>
      <c r="P184" s="247">
        <f>O184*H184</f>
        <v>0</v>
      </c>
      <c r="Q184" s="247">
        <v>0</v>
      </c>
      <c r="R184" s="247">
        <f>Q184*H184</f>
        <v>0</v>
      </c>
      <c r="S184" s="247">
        <v>0</v>
      </c>
      <c r="T184" s="248">
        <f>S184*H184</f>
        <v>0</v>
      </c>
      <c r="AR184" s="25" t="s">
        <v>249</v>
      </c>
      <c r="AT184" s="25" t="s">
        <v>478</v>
      </c>
      <c r="AU184" s="25" t="s">
        <v>113</v>
      </c>
      <c r="AY184" s="25" t="s">
        <v>204</v>
      </c>
      <c r="BE184" s="249">
        <f>IF(N184="základní",J184,0)</f>
        <v>0</v>
      </c>
      <c r="BF184" s="249">
        <f>IF(N184="snížená",J184,0)</f>
        <v>0</v>
      </c>
      <c r="BG184" s="249">
        <f>IF(N184="zákl. přenesená",J184,0)</f>
        <v>0</v>
      </c>
      <c r="BH184" s="249">
        <f>IF(N184="sníž. přenesená",J184,0)</f>
        <v>0</v>
      </c>
      <c r="BI184" s="249">
        <f>IF(N184="nulová",J184,0)</f>
        <v>0</v>
      </c>
      <c r="BJ184" s="25" t="s">
        <v>25</v>
      </c>
      <c r="BK184" s="249">
        <f>ROUND(I184*H184,2)</f>
        <v>0</v>
      </c>
      <c r="BL184" s="25" t="s">
        <v>211</v>
      </c>
      <c r="BM184" s="25" t="s">
        <v>3632</v>
      </c>
    </row>
    <row r="185" spans="2:63" s="11" customFormat="1" ht="29.85" customHeight="1">
      <c r="B185" s="222"/>
      <c r="C185" s="223"/>
      <c r="D185" s="224" t="s">
        <v>81</v>
      </c>
      <c r="E185" s="236" t="s">
        <v>3172</v>
      </c>
      <c r="F185" s="236" t="s">
        <v>3633</v>
      </c>
      <c r="G185" s="223"/>
      <c r="H185" s="223"/>
      <c r="I185" s="226"/>
      <c r="J185" s="237">
        <f>BK185</f>
        <v>0</v>
      </c>
      <c r="K185" s="223"/>
      <c r="L185" s="228"/>
      <c r="M185" s="229"/>
      <c r="N185" s="230"/>
      <c r="O185" s="230"/>
      <c r="P185" s="231">
        <f>SUM(P186:P191)</f>
        <v>0</v>
      </c>
      <c r="Q185" s="230"/>
      <c r="R185" s="231">
        <f>SUM(R186:R191)</f>
        <v>0</v>
      </c>
      <c r="S185" s="230"/>
      <c r="T185" s="232">
        <f>SUM(T186:T191)</f>
        <v>0</v>
      </c>
      <c r="AR185" s="233" t="s">
        <v>25</v>
      </c>
      <c r="AT185" s="234" t="s">
        <v>81</v>
      </c>
      <c r="AU185" s="234" t="s">
        <v>25</v>
      </c>
      <c r="AY185" s="233" t="s">
        <v>204</v>
      </c>
      <c r="BK185" s="235">
        <f>SUM(BK186:BK191)</f>
        <v>0</v>
      </c>
    </row>
    <row r="186" spans="2:65" s="1" customFormat="1" ht="16.5" customHeight="1">
      <c r="B186" s="48"/>
      <c r="C186" s="285" t="s">
        <v>644</v>
      </c>
      <c r="D186" s="285" t="s">
        <v>478</v>
      </c>
      <c r="E186" s="286" t="s">
        <v>3634</v>
      </c>
      <c r="F186" s="287" t="s">
        <v>3635</v>
      </c>
      <c r="G186" s="288" t="s">
        <v>343</v>
      </c>
      <c r="H186" s="289">
        <v>2648</v>
      </c>
      <c r="I186" s="290"/>
      <c r="J186" s="291">
        <f>ROUND(I186*H186,2)</f>
        <v>0</v>
      </c>
      <c r="K186" s="287" t="s">
        <v>38</v>
      </c>
      <c r="L186" s="292"/>
      <c r="M186" s="293" t="s">
        <v>38</v>
      </c>
      <c r="N186" s="294" t="s">
        <v>53</v>
      </c>
      <c r="O186" s="49"/>
      <c r="P186" s="247">
        <f>O186*H186</f>
        <v>0</v>
      </c>
      <c r="Q186" s="247">
        <v>0</v>
      </c>
      <c r="R186" s="247">
        <f>Q186*H186</f>
        <v>0</v>
      </c>
      <c r="S186" s="247">
        <v>0</v>
      </c>
      <c r="T186" s="248">
        <f>S186*H186</f>
        <v>0</v>
      </c>
      <c r="AR186" s="25" t="s">
        <v>249</v>
      </c>
      <c r="AT186" s="25" t="s">
        <v>478</v>
      </c>
      <c r="AU186" s="25" t="s">
        <v>90</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211</v>
      </c>
      <c r="BM186" s="25" t="s">
        <v>3636</v>
      </c>
    </row>
    <row r="187" spans="2:65" s="1" customFormat="1" ht="16.5" customHeight="1">
      <c r="B187" s="48"/>
      <c r="C187" s="285" t="s">
        <v>653</v>
      </c>
      <c r="D187" s="285" t="s">
        <v>478</v>
      </c>
      <c r="E187" s="286" t="s">
        <v>3637</v>
      </c>
      <c r="F187" s="287" t="s">
        <v>3638</v>
      </c>
      <c r="G187" s="288" t="s">
        <v>343</v>
      </c>
      <c r="H187" s="289">
        <v>60</v>
      </c>
      <c r="I187" s="290"/>
      <c r="J187" s="291">
        <f>ROUND(I187*H187,2)</f>
        <v>0</v>
      </c>
      <c r="K187" s="287" t="s">
        <v>38</v>
      </c>
      <c r="L187" s="292"/>
      <c r="M187" s="293" t="s">
        <v>38</v>
      </c>
      <c r="N187" s="294" t="s">
        <v>53</v>
      </c>
      <c r="O187" s="49"/>
      <c r="P187" s="247">
        <f>O187*H187</f>
        <v>0</v>
      </c>
      <c r="Q187" s="247">
        <v>0</v>
      </c>
      <c r="R187" s="247">
        <f>Q187*H187</f>
        <v>0</v>
      </c>
      <c r="S187" s="247">
        <v>0</v>
      </c>
      <c r="T187" s="248">
        <f>S187*H187</f>
        <v>0</v>
      </c>
      <c r="AR187" s="25" t="s">
        <v>249</v>
      </c>
      <c r="AT187" s="25" t="s">
        <v>478</v>
      </c>
      <c r="AU187" s="25" t="s">
        <v>90</v>
      </c>
      <c r="AY187" s="25" t="s">
        <v>204</v>
      </c>
      <c r="BE187" s="249">
        <f>IF(N187="základní",J187,0)</f>
        <v>0</v>
      </c>
      <c r="BF187" s="249">
        <f>IF(N187="snížená",J187,0)</f>
        <v>0</v>
      </c>
      <c r="BG187" s="249">
        <f>IF(N187="zákl. přenesená",J187,0)</f>
        <v>0</v>
      </c>
      <c r="BH187" s="249">
        <f>IF(N187="sníž. přenesená",J187,0)</f>
        <v>0</v>
      </c>
      <c r="BI187" s="249">
        <f>IF(N187="nulová",J187,0)</f>
        <v>0</v>
      </c>
      <c r="BJ187" s="25" t="s">
        <v>25</v>
      </c>
      <c r="BK187" s="249">
        <f>ROUND(I187*H187,2)</f>
        <v>0</v>
      </c>
      <c r="BL187" s="25" t="s">
        <v>211</v>
      </c>
      <c r="BM187" s="25" t="s">
        <v>3639</v>
      </c>
    </row>
    <row r="188" spans="2:65" s="1" customFormat="1" ht="16.5" customHeight="1">
      <c r="B188" s="48"/>
      <c r="C188" s="285" t="s">
        <v>659</v>
      </c>
      <c r="D188" s="285" t="s">
        <v>478</v>
      </c>
      <c r="E188" s="286" t="s">
        <v>3640</v>
      </c>
      <c r="F188" s="287" t="s">
        <v>3641</v>
      </c>
      <c r="G188" s="288" t="s">
        <v>343</v>
      </c>
      <c r="H188" s="289">
        <v>50</v>
      </c>
      <c r="I188" s="290"/>
      <c r="J188" s="291">
        <f>ROUND(I188*H188,2)</f>
        <v>0</v>
      </c>
      <c r="K188" s="287" t="s">
        <v>38</v>
      </c>
      <c r="L188" s="292"/>
      <c r="M188" s="293" t="s">
        <v>38</v>
      </c>
      <c r="N188" s="294" t="s">
        <v>53</v>
      </c>
      <c r="O188" s="49"/>
      <c r="P188" s="247">
        <f>O188*H188</f>
        <v>0</v>
      </c>
      <c r="Q188" s="247">
        <v>0</v>
      </c>
      <c r="R188" s="247">
        <f>Q188*H188</f>
        <v>0</v>
      </c>
      <c r="S188" s="247">
        <v>0</v>
      </c>
      <c r="T188" s="248">
        <f>S188*H188</f>
        <v>0</v>
      </c>
      <c r="AR188" s="25" t="s">
        <v>249</v>
      </c>
      <c r="AT188" s="25" t="s">
        <v>478</v>
      </c>
      <c r="AU188" s="25" t="s">
        <v>90</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3642</v>
      </c>
    </row>
    <row r="189" spans="2:65" s="1" customFormat="1" ht="16.5" customHeight="1">
      <c r="B189" s="48"/>
      <c r="C189" s="285" t="s">
        <v>665</v>
      </c>
      <c r="D189" s="285" t="s">
        <v>478</v>
      </c>
      <c r="E189" s="286" t="s">
        <v>3643</v>
      </c>
      <c r="F189" s="287" t="s">
        <v>3644</v>
      </c>
      <c r="G189" s="288" t="s">
        <v>343</v>
      </c>
      <c r="H189" s="289">
        <v>70</v>
      </c>
      <c r="I189" s="290"/>
      <c r="J189" s="291">
        <f>ROUND(I189*H189,2)</f>
        <v>0</v>
      </c>
      <c r="K189" s="287" t="s">
        <v>38</v>
      </c>
      <c r="L189" s="292"/>
      <c r="M189" s="293" t="s">
        <v>38</v>
      </c>
      <c r="N189" s="294" t="s">
        <v>53</v>
      </c>
      <c r="O189" s="49"/>
      <c r="P189" s="247">
        <f>O189*H189</f>
        <v>0</v>
      </c>
      <c r="Q189" s="247">
        <v>0</v>
      </c>
      <c r="R189" s="247">
        <f>Q189*H189</f>
        <v>0</v>
      </c>
      <c r="S189" s="247">
        <v>0</v>
      </c>
      <c r="T189" s="248">
        <f>S189*H189</f>
        <v>0</v>
      </c>
      <c r="AR189" s="25" t="s">
        <v>249</v>
      </c>
      <c r="AT189" s="25" t="s">
        <v>478</v>
      </c>
      <c r="AU189" s="25" t="s">
        <v>90</v>
      </c>
      <c r="AY189" s="25" t="s">
        <v>204</v>
      </c>
      <c r="BE189" s="249">
        <f>IF(N189="základní",J189,0)</f>
        <v>0</v>
      </c>
      <c r="BF189" s="249">
        <f>IF(N189="snížená",J189,0)</f>
        <v>0</v>
      </c>
      <c r="BG189" s="249">
        <f>IF(N189="zákl. přenesená",J189,0)</f>
        <v>0</v>
      </c>
      <c r="BH189" s="249">
        <f>IF(N189="sníž. přenesená",J189,0)</f>
        <v>0</v>
      </c>
      <c r="BI189" s="249">
        <f>IF(N189="nulová",J189,0)</f>
        <v>0</v>
      </c>
      <c r="BJ189" s="25" t="s">
        <v>25</v>
      </c>
      <c r="BK189" s="249">
        <f>ROUND(I189*H189,2)</f>
        <v>0</v>
      </c>
      <c r="BL189" s="25" t="s">
        <v>211</v>
      </c>
      <c r="BM189" s="25" t="s">
        <v>3645</v>
      </c>
    </row>
    <row r="190" spans="2:65" s="1" customFormat="1" ht="16.5" customHeight="1">
      <c r="B190" s="48"/>
      <c r="C190" s="285" t="s">
        <v>670</v>
      </c>
      <c r="D190" s="285" t="s">
        <v>478</v>
      </c>
      <c r="E190" s="286" t="s">
        <v>3646</v>
      </c>
      <c r="F190" s="287" t="s">
        <v>3647</v>
      </c>
      <c r="G190" s="288" t="s">
        <v>343</v>
      </c>
      <c r="H190" s="289">
        <v>80</v>
      </c>
      <c r="I190" s="290"/>
      <c r="J190" s="291">
        <f>ROUND(I190*H190,2)</f>
        <v>0</v>
      </c>
      <c r="K190" s="287" t="s">
        <v>38</v>
      </c>
      <c r="L190" s="292"/>
      <c r="M190" s="293" t="s">
        <v>38</v>
      </c>
      <c r="N190" s="294" t="s">
        <v>53</v>
      </c>
      <c r="O190" s="49"/>
      <c r="P190" s="247">
        <f>O190*H190</f>
        <v>0</v>
      </c>
      <c r="Q190" s="247">
        <v>0</v>
      </c>
      <c r="R190" s="247">
        <f>Q190*H190</f>
        <v>0</v>
      </c>
      <c r="S190" s="247">
        <v>0</v>
      </c>
      <c r="T190" s="248">
        <f>S190*H190</f>
        <v>0</v>
      </c>
      <c r="AR190" s="25" t="s">
        <v>249</v>
      </c>
      <c r="AT190" s="25" t="s">
        <v>478</v>
      </c>
      <c r="AU190" s="25" t="s">
        <v>90</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3648</v>
      </c>
    </row>
    <row r="191" spans="2:65" s="1" customFormat="1" ht="38.25" customHeight="1">
      <c r="B191" s="48"/>
      <c r="C191" s="238" t="s">
        <v>676</v>
      </c>
      <c r="D191" s="238" t="s">
        <v>206</v>
      </c>
      <c r="E191" s="239" t="s">
        <v>3649</v>
      </c>
      <c r="F191" s="240" t="s">
        <v>3650</v>
      </c>
      <c r="G191" s="241" t="s">
        <v>1045</v>
      </c>
      <c r="H191" s="242">
        <v>1</v>
      </c>
      <c r="I191" s="243"/>
      <c r="J191" s="244">
        <f>ROUND(I191*H191,2)</f>
        <v>0</v>
      </c>
      <c r="K191" s="240" t="s">
        <v>38</v>
      </c>
      <c r="L191" s="74"/>
      <c r="M191" s="245" t="s">
        <v>38</v>
      </c>
      <c r="N191" s="246" t="s">
        <v>53</v>
      </c>
      <c r="O191" s="49"/>
      <c r="P191" s="247">
        <f>O191*H191</f>
        <v>0</v>
      </c>
      <c r="Q191" s="247">
        <v>0</v>
      </c>
      <c r="R191" s="247">
        <f>Q191*H191</f>
        <v>0</v>
      </c>
      <c r="S191" s="247">
        <v>0</v>
      </c>
      <c r="T191" s="248">
        <f>S191*H191</f>
        <v>0</v>
      </c>
      <c r="AR191" s="25" t="s">
        <v>211</v>
      </c>
      <c r="AT191" s="25" t="s">
        <v>206</v>
      </c>
      <c r="AU191" s="25" t="s">
        <v>90</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3651</v>
      </c>
    </row>
    <row r="192" spans="2:63" s="11" customFormat="1" ht="29.85" customHeight="1">
      <c r="B192" s="222"/>
      <c r="C192" s="223"/>
      <c r="D192" s="224" t="s">
        <v>81</v>
      </c>
      <c r="E192" s="236" t="s">
        <v>3174</v>
      </c>
      <c r="F192" s="236" t="s">
        <v>3652</v>
      </c>
      <c r="G192" s="223"/>
      <c r="H192" s="223"/>
      <c r="I192" s="226"/>
      <c r="J192" s="237">
        <f>BK192</f>
        <v>0</v>
      </c>
      <c r="K192" s="223"/>
      <c r="L192" s="228"/>
      <c r="M192" s="229"/>
      <c r="N192" s="230"/>
      <c r="O192" s="230"/>
      <c r="P192" s="231">
        <f>SUM(P193:P196)</f>
        <v>0</v>
      </c>
      <c r="Q192" s="230"/>
      <c r="R192" s="231">
        <f>SUM(R193:R196)</f>
        <v>0</v>
      </c>
      <c r="S192" s="230"/>
      <c r="T192" s="232">
        <f>SUM(T193:T196)</f>
        <v>0</v>
      </c>
      <c r="AR192" s="233" t="s">
        <v>25</v>
      </c>
      <c r="AT192" s="234" t="s">
        <v>81</v>
      </c>
      <c r="AU192" s="234" t="s">
        <v>25</v>
      </c>
      <c r="AY192" s="233" t="s">
        <v>204</v>
      </c>
      <c r="BK192" s="235">
        <f>SUM(BK193:BK196)</f>
        <v>0</v>
      </c>
    </row>
    <row r="193" spans="2:65" s="1" customFormat="1" ht="16.5" customHeight="1">
      <c r="B193" s="48"/>
      <c r="C193" s="238" t="s">
        <v>682</v>
      </c>
      <c r="D193" s="238" t="s">
        <v>206</v>
      </c>
      <c r="E193" s="239" t="s">
        <v>3653</v>
      </c>
      <c r="F193" s="240" t="s">
        <v>3654</v>
      </c>
      <c r="G193" s="241" t="s">
        <v>1045</v>
      </c>
      <c r="H193" s="242">
        <v>1</v>
      </c>
      <c r="I193" s="243"/>
      <c r="J193" s="244">
        <f>ROUND(I193*H193,2)</f>
        <v>0</v>
      </c>
      <c r="K193" s="240" t="s">
        <v>38</v>
      </c>
      <c r="L193" s="74"/>
      <c r="M193" s="245" t="s">
        <v>38</v>
      </c>
      <c r="N193" s="246" t="s">
        <v>53</v>
      </c>
      <c r="O193" s="49"/>
      <c r="P193" s="247">
        <f>O193*H193</f>
        <v>0</v>
      </c>
      <c r="Q193" s="247">
        <v>0</v>
      </c>
      <c r="R193" s="247">
        <f>Q193*H193</f>
        <v>0</v>
      </c>
      <c r="S193" s="247">
        <v>0</v>
      </c>
      <c r="T193" s="248">
        <f>S193*H193</f>
        <v>0</v>
      </c>
      <c r="AR193" s="25" t="s">
        <v>211</v>
      </c>
      <c r="AT193" s="25" t="s">
        <v>206</v>
      </c>
      <c r="AU193" s="25" t="s">
        <v>90</v>
      </c>
      <c r="AY193" s="25" t="s">
        <v>204</v>
      </c>
      <c r="BE193" s="249">
        <f>IF(N193="základní",J193,0)</f>
        <v>0</v>
      </c>
      <c r="BF193" s="249">
        <f>IF(N193="snížená",J193,0)</f>
        <v>0</v>
      </c>
      <c r="BG193" s="249">
        <f>IF(N193="zákl. přenesená",J193,0)</f>
        <v>0</v>
      </c>
      <c r="BH193" s="249">
        <f>IF(N193="sníž. přenesená",J193,0)</f>
        <v>0</v>
      </c>
      <c r="BI193" s="249">
        <f>IF(N193="nulová",J193,0)</f>
        <v>0</v>
      </c>
      <c r="BJ193" s="25" t="s">
        <v>25</v>
      </c>
      <c r="BK193" s="249">
        <f>ROUND(I193*H193,2)</f>
        <v>0</v>
      </c>
      <c r="BL193" s="25" t="s">
        <v>211</v>
      </c>
      <c r="BM193" s="25" t="s">
        <v>3655</v>
      </c>
    </row>
    <row r="194" spans="2:65" s="1" customFormat="1" ht="16.5" customHeight="1">
      <c r="B194" s="48"/>
      <c r="C194" s="238" t="s">
        <v>687</v>
      </c>
      <c r="D194" s="238" t="s">
        <v>206</v>
      </c>
      <c r="E194" s="239" t="s">
        <v>3656</v>
      </c>
      <c r="F194" s="240" t="s">
        <v>3657</v>
      </c>
      <c r="G194" s="241" t="s">
        <v>1045</v>
      </c>
      <c r="H194" s="242">
        <v>1</v>
      </c>
      <c r="I194" s="243"/>
      <c r="J194" s="244">
        <f>ROUND(I194*H194,2)</f>
        <v>0</v>
      </c>
      <c r="K194" s="240" t="s">
        <v>38</v>
      </c>
      <c r="L194" s="74"/>
      <c r="M194" s="245" t="s">
        <v>38</v>
      </c>
      <c r="N194" s="246" t="s">
        <v>53</v>
      </c>
      <c r="O194" s="49"/>
      <c r="P194" s="247">
        <f>O194*H194</f>
        <v>0</v>
      </c>
      <c r="Q194" s="247">
        <v>0</v>
      </c>
      <c r="R194" s="247">
        <f>Q194*H194</f>
        <v>0</v>
      </c>
      <c r="S194" s="247">
        <v>0</v>
      </c>
      <c r="T194" s="248">
        <f>S194*H194</f>
        <v>0</v>
      </c>
      <c r="AR194" s="25" t="s">
        <v>211</v>
      </c>
      <c r="AT194" s="25" t="s">
        <v>206</v>
      </c>
      <c r="AU194" s="25" t="s">
        <v>90</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3658</v>
      </c>
    </row>
    <row r="195" spans="2:65" s="1" customFormat="1" ht="16.5" customHeight="1">
      <c r="B195" s="48"/>
      <c r="C195" s="238" t="s">
        <v>692</v>
      </c>
      <c r="D195" s="238" t="s">
        <v>206</v>
      </c>
      <c r="E195" s="239" t="s">
        <v>3659</v>
      </c>
      <c r="F195" s="240" t="s">
        <v>3660</v>
      </c>
      <c r="G195" s="241" t="s">
        <v>1045</v>
      </c>
      <c r="H195" s="242">
        <v>1</v>
      </c>
      <c r="I195" s="243"/>
      <c r="J195" s="244">
        <f>ROUND(I195*H195,2)</f>
        <v>0</v>
      </c>
      <c r="K195" s="240" t="s">
        <v>38</v>
      </c>
      <c r="L195" s="74"/>
      <c r="M195" s="245" t="s">
        <v>38</v>
      </c>
      <c r="N195" s="246" t="s">
        <v>53</v>
      </c>
      <c r="O195" s="49"/>
      <c r="P195" s="247">
        <f>O195*H195</f>
        <v>0</v>
      </c>
      <c r="Q195" s="247">
        <v>0</v>
      </c>
      <c r="R195" s="247">
        <f>Q195*H195</f>
        <v>0</v>
      </c>
      <c r="S195" s="247">
        <v>0</v>
      </c>
      <c r="T195" s="248">
        <f>S195*H195</f>
        <v>0</v>
      </c>
      <c r="AR195" s="25" t="s">
        <v>211</v>
      </c>
      <c r="AT195" s="25" t="s">
        <v>206</v>
      </c>
      <c r="AU195" s="25" t="s">
        <v>90</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211</v>
      </c>
      <c r="BM195" s="25" t="s">
        <v>3661</v>
      </c>
    </row>
    <row r="196" spans="2:65" s="1" customFormat="1" ht="16.5" customHeight="1">
      <c r="B196" s="48"/>
      <c r="C196" s="238" t="s">
        <v>699</v>
      </c>
      <c r="D196" s="238" t="s">
        <v>206</v>
      </c>
      <c r="E196" s="239" t="s">
        <v>3662</v>
      </c>
      <c r="F196" s="240" t="s">
        <v>3663</v>
      </c>
      <c r="G196" s="241" t="s">
        <v>1045</v>
      </c>
      <c r="H196" s="242">
        <v>1</v>
      </c>
      <c r="I196" s="243"/>
      <c r="J196" s="244">
        <f>ROUND(I196*H196,2)</f>
        <v>0</v>
      </c>
      <c r="K196" s="240" t="s">
        <v>38</v>
      </c>
      <c r="L196" s="74"/>
      <c r="M196" s="245" t="s">
        <v>38</v>
      </c>
      <c r="N196" s="317" t="s">
        <v>53</v>
      </c>
      <c r="O196" s="308"/>
      <c r="P196" s="314">
        <f>O196*H196</f>
        <v>0</v>
      </c>
      <c r="Q196" s="314">
        <v>0</v>
      </c>
      <c r="R196" s="314">
        <f>Q196*H196</f>
        <v>0</v>
      </c>
      <c r="S196" s="314">
        <v>0</v>
      </c>
      <c r="T196" s="315">
        <f>S196*H196</f>
        <v>0</v>
      </c>
      <c r="AR196" s="25" t="s">
        <v>211</v>
      </c>
      <c r="AT196" s="25" t="s">
        <v>206</v>
      </c>
      <c r="AU196" s="25" t="s">
        <v>90</v>
      </c>
      <c r="AY196" s="25" t="s">
        <v>204</v>
      </c>
      <c r="BE196" s="249">
        <f>IF(N196="základní",J196,0)</f>
        <v>0</v>
      </c>
      <c r="BF196" s="249">
        <f>IF(N196="snížená",J196,0)</f>
        <v>0</v>
      </c>
      <c r="BG196" s="249">
        <f>IF(N196="zákl. přenesená",J196,0)</f>
        <v>0</v>
      </c>
      <c r="BH196" s="249">
        <f>IF(N196="sníž. přenesená",J196,0)</f>
        <v>0</v>
      </c>
      <c r="BI196" s="249">
        <f>IF(N196="nulová",J196,0)</f>
        <v>0</v>
      </c>
      <c r="BJ196" s="25" t="s">
        <v>25</v>
      </c>
      <c r="BK196" s="249">
        <f>ROUND(I196*H196,2)</f>
        <v>0</v>
      </c>
      <c r="BL196" s="25" t="s">
        <v>211</v>
      </c>
      <c r="BM196" s="25" t="s">
        <v>3664</v>
      </c>
    </row>
    <row r="197" spans="2:12" s="1" customFormat="1" ht="6.95" customHeight="1">
      <c r="B197" s="69"/>
      <c r="C197" s="70"/>
      <c r="D197" s="70"/>
      <c r="E197" s="70"/>
      <c r="F197" s="70"/>
      <c r="G197" s="70"/>
      <c r="H197" s="70"/>
      <c r="I197" s="181"/>
      <c r="J197" s="70"/>
      <c r="K197" s="70"/>
      <c r="L197" s="74"/>
    </row>
  </sheetData>
  <sheetProtection password="CC35" sheet="1" objects="1" scenarios="1" formatColumns="0" formatRows="0" autoFilter="0"/>
  <autoFilter ref="C99:K196"/>
  <mergeCells count="16">
    <mergeCell ref="E7:H7"/>
    <mergeCell ref="E11:H11"/>
    <mergeCell ref="E9:H9"/>
    <mergeCell ref="E13:H13"/>
    <mergeCell ref="E28:H28"/>
    <mergeCell ref="E49:H49"/>
    <mergeCell ref="E53:H53"/>
    <mergeCell ref="E51:H51"/>
    <mergeCell ref="E55:H55"/>
    <mergeCell ref="J59:J60"/>
    <mergeCell ref="E86:H86"/>
    <mergeCell ref="E90:H90"/>
    <mergeCell ref="E88:H88"/>
    <mergeCell ref="E92:H92"/>
    <mergeCell ref="G1:H1"/>
    <mergeCell ref="L2:V2"/>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126</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ht="16.5" customHeight="1">
      <c r="B9" s="29"/>
      <c r="C9" s="30"/>
      <c r="D9" s="30"/>
      <c r="E9" s="158" t="s">
        <v>160</v>
      </c>
      <c r="F9" s="30"/>
      <c r="G9" s="30"/>
      <c r="H9" s="30"/>
      <c r="I9" s="157"/>
      <c r="J9" s="30"/>
      <c r="K9" s="32"/>
    </row>
    <row r="10" spans="2:11" ht="13.5">
      <c r="B10" s="29"/>
      <c r="C10" s="30"/>
      <c r="D10" s="41" t="s">
        <v>161</v>
      </c>
      <c r="E10" s="30"/>
      <c r="F10" s="30"/>
      <c r="G10" s="30"/>
      <c r="H10" s="30"/>
      <c r="I10" s="157"/>
      <c r="J10" s="30"/>
      <c r="K10" s="32"/>
    </row>
    <row r="11" spans="2:11" s="1" customFormat="1" ht="16.5" customHeight="1">
      <c r="B11" s="48"/>
      <c r="C11" s="49"/>
      <c r="D11" s="49"/>
      <c r="E11" s="57" t="s">
        <v>2347</v>
      </c>
      <c r="F11" s="49"/>
      <c r="G11" s="49"/>
      <c r="H11" s="49"/>
      <c r="I11" s="159"/>
      <c r="J11" s="49"/>
      <c r="K11" s="53"/>
    </row>
    <row r="12" spans="2:11" s="1" customFormat="1" ht="13.5">
      <c r="B12" s="48"/>
      <c r="C12" s="49"/>
      <c r="D12" s="41" t="s">
        <v>2348</v>
      </c>
      <c r="E12" s="49"/>
      <c r="F12" s="49"/>
      <c r="G12" s="49"/>
      <c r="H12" s="49"/>
      <c r="I12" s="159"/>
      <c r="J12" s="49"/>
      <c r="K12" s="53"/>
    </row>
    <row r="13" spans="2:11" s="1" customFormat="1" ht="36.95" customHeight="1">
      <c r="B13" s="48"/>
      <c r="C13" s="49"/>
      <c r="D13" s="49"/>
      <c r="E13" s="160" t="s">
        <v>3665</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1" t="s">
        <v>21</v>
      </c>
      <c r="E15" s="49"/>
      <c r="F15" s="36" t="s">
        <v>38</v>
      </c>
      <c r="G15" s="49"/>
      <c r="H15" s="49"/>
      <c r="I15" s="161" t="s">
        <v>23</v>
      </c>
      <c r="J15" s="36" t="s">
        <v>38</v>
      </c>
      <c r="K15" s="53"/>
    </row>
    <row r="16" spans="2:11" s="1" customFormat="1" ht="14.4" customHeight="1">
      <c r="B16" s="48"/>
      <c r="C16" s="49"/>
      <c r="D16" s="41" t="s">
        <v>26</v>
      </c>
      <c r="E16" s="49"/>
      <c r="F16" s="36" t="s">
        <v>27</v>
      </c>
      <c r="G16" s="49"/>
      <c r="H16" s="49"/>
      <c r="I16" s="161" t="s">
        <v>28</v>
      </c>
      <c r="J16" s="162" t="str">
        <f>'Rekapitulace stavby'!AN8</f>
        <v>25. 1. 2018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1" t="s">
        <v>36</v>
      </c>
      <c r="E18" s="49"/>
      <c r="F18" s="49"/>
      <c r="G18" s="49"/>
      <c r="H18" s="49"/>
      <c r="I18" s="161" t="s">
        <v>37</v>
      </c>
      <c r="J18" s="36" t="s">
        <v>38</v>
      </c>
      <c r="K18" s="53"/>
    </row>
    <row r="19" spans="2:11" s="1" customFormat="1" ht="18" customHeight="1">
      <c r="B19" s="48"/>
      <c r="C19" s="49"/>
      <c r="D19" s="49"/>
      <c r="E19" s="36" t="s">
        <v>39</v>
      </c>
      <c r="F19" s="49"/>
      <c r="G19" s="49"/>
      <c r="H19" s="49"/>
      <c r="I19" s="161" t="s">
        <v>40</v>
      </c>
      <c r="J19" s="36" t="s">
        <v>38</v>
      </c>
      <c r="K19" s="53"/>
    </row>
    <row r="20" spans="2:11" s="1" customFormat="1" ht="6.95" customHeight="1">
      <c r="B20" s="48"/>
      <c r="C20" s="49"/>
      <c r="D20" s="49"/>
      <c r="E20" s="49"/>
      <c r="F20" s="49"/>
      <c r="G20" s="49"/>
      <c r="H20" s="49"/>
      <c r="I20" s="159"/>
      <c r="J20" s="49"/>
      <c r="K20" s="53"/>
    </row>
    <row r="21" spans="2:11" s="1" customFormat="1" ht="14.4" customHeight="1">
      <c r="B21" s="48"/>
      <c r="C21" s="49"/>
      <c r="D21" s="41" t="s">
        <v>41</v>
      </c>
      <c r="E21" s="49"/>
      <c r="F21" s="49"/>
      <c r="G21" s="49"/>
      <c r="H21" s="49"/>
      <c r="I21" s="161" t="s">
        <v>37</v>
      </c>
      <c r="J21" s="36" t="str">
        <f>IF('Rekapitulace stavby'!AN13="Vyplň údaj","",IF('Rekapitulace stavby'!AN13="","",'Rekapitulace stavby'!AN13))</f>
        <v/>
      </c>
      <c r="K21" s="53"/>
    </row>
    <row r="22" spans="2:11" s="1" customFormat="1" ht="18" customHeight="1">
      <c r="B22" s="48"/>
      <c r="C22" s="49"/>
      <c r="D22" s="49"/>
      <c r="E22" s="36" t="str">
        <f>IF('Rekapitulace stavby'!E14="Vyplň údaj","",IF('Rekapitulace stavby'!E14="","",'Rekapitulace stavby'!E14))</f>
        <v/>
      </c>
      <c r="F22" s="49"/>
      <c r="G22" s="49"/>
      <c r="H22" s="49"/>
      <c r="I22" s="161" t="s">
        <v>40</v>
      </c>
      <c r="J22" s="36"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1" t="s">
        <v>43</v>
      </c>
      <c r="E24" s="49"/>
      <c r="F24" s="49"/>
      <c r="G24" s="49"/>
      <c r="H24" s="49"/>
      <c r="I24" s="161" t="s">
        <v>37</v>
      </c>
      <c r="J24" s="36" t="s">
        <v>38</v>
      </c>
      <c r="K24" s="53"/>
    </row>
    <row r="25" spans="2:11" s="1" customFormat="1" ht="18" customHeight="1">
      <c r="B25" s="48"/>
      <c r="C25" s="49"/>
      <c r="D25" s="49"/>
      <c r="E25" s="36" t="s">
        <v>44</v>
      </c>
      <c r="F25" s="49"/>
      <c r="G25" s="49"/>
      <c r="H25" s="49"/>
      <c r="I25" s="161" t="s">
        <v>40</v>
      </c>
      <c r="J25" s="36"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1" t="s">
        <v>46</v>
      </c>
      <c r="E27" s="49"/>
      <c r="F27" s="49"/>
      <c r="G27" s="49"/>
      <c r="H27" s="49"/>
      <c r="I27" s="159"/>
      <c r="J27" s="49"/>
      <c r="K27" s="53"/>
    </row>
    <row r="28" spans="2:11" s="7" customFormat="1" ht="213.75" customHeight="1">
      <c r="B28" s="163"/>
      <c r="C28" s="164"/>
      <c r="D28" s="164"/>
      <c r="E28" s="46" t="s">
        <v>2185</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48</v>
      </c>
      <c r="E31" s="49"/>
      <c r="F31" s="49"/>
      <c r="G31" s="49"/>
      <c r="H31" s="49"/>
      <c r="I31" s="159"/>
      <c r="J31" s="170">
        <f>ROUND(J113,2)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50</v>
      </c>
      <c r="G33" s="49"/>
      <c r="H33" s="49"/>
      <c r="I33" s="171" t="s">
        <v>49</v>
      </c>
      <c r="J33" s="54" t="s">
        <v>51</v>
      </c>
      <c r="K33" s="53"/>
    </row>
    <row r="34" spans="2:11" s="1" customFormat="1" ht="14.4" customHeight="1">
      <c r="B34" s="48"/>
      <c r="C34" s="49"/>
      <c r="D34" s="57" t="s">
        <v>52</v>
      </c>
      <c r="E34" s="57" t="s">
        <v>53</v>
      </c>
      <c r="F34" s="172">
        <f>ROUND(SUM(BE113:BE298),2)</f>
        <v>0</v>
      </c>
      <c r="G34" s="49"/>
      <c r="H34" s="49"/>
      <c r="I34" s="173">
        <v>0.21</v>
      </c>
      <c r="J34" s="172">
        <f>ROUND(ROUND((SUM(BE113:BE298)),2)*I34,2)</f>
        <v>0</v>
      </c>
      <c r="K34" s="53"/>
    </row>
    <row r="35" spans="2:11" s="1" customFormat="1" ht="14.4" customHeight="1">
      <c r="B35" s="48"/>
      <c r="C35" s="49"/>
      <c r="D35" s="49"/>
      <c r="E35" s="57" t="s">
        <v>54</v>
      </c>
      <c r="F35" s="172">
        <f>ROUND(SUM(BF113:BF298),2)</f>
        <v>0</v>
      </c>
      <c r="G35" s="49"/>
      <c r="H35" s="49"/>
      <c r="I35" s="173">
        <v>0.15</v>
      </c>
      <c r="J35" s="172">
        <f>ROUND(ROUND((SUM(BF113:BF298)),2)*I35,2)</f>
        <v>0</v>
      </c>
      <c r="K35" s="53"/>
    </row>
    <row r="36" spans="2:11" s="1" customFormat="1" ht="14.4" customHeight="1" hidden="1">
      <c r="B36" s="48"/>
      <c r="C36" s="49"/>
      <c r="D36" s="49"/>
      <c r="E36" s="57" t="s">
        <v>55</v>
      </c>
      <c r="F36" s="172">
        <f>ROUND(SUM(BG113:BG298),2)</f>
        <v>0</v>
      </c>
      <c r="G36" s="49"/>
      <c r="H36" s="49"/>
      <c r="I36" s="173">
        <v>0.21</v>
      </c>
      <c r="J36" s="172">
        <v>0</v>
      </c>
      <c r="K36" s="53"/>
    </row>
    <row r="37" spans="2:11" s="1" customFormat="1" ht="14.4" customHeight="1" hidden="1">
      <c r="B37" s="48"/>
      <c r="C37" s="49"/>
      <c r="D37" s="49"/>
      <c r="E37" s="57" t="s">
        <v>56</v>
      </c>
      <c r="F37" s="172">
        <f>ROUND(SUM(BH113:BH298),2)</f>
        <v>0</v>
      </c>
      <c r="G37" s="49"/>
      <c r="H37" s="49"/>
      <c r="I37" s="173">
        <v>0.15</v>
      </c>
      <c r="J37" s="172">
        <v>0</v>
      </c>
      <c r="K37" s="53"/>
    </row>
    <row r="38" spans="2:11" s="1" customFormat="1" ht="14.4" customHeight="1" hidden="1">
      <c r="B38" s="48"/>
      <c r="C38" s="49"/>
      <c r="D38" s="49"/>
      <c r="E38" s="57" t="s">
        <v>57</v>
      </c>
      <c r="F38" s="172">
        <f>ROUND(SUM(BI113:BI298),2)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58</v>
      </c>
      <c r="E40" s="100"/>
      <c r="F40" s="100"/>
      <c r="G40" s="176" t="s">
        <v>59</v>
      </c>
      <c r="H40" s="177" t="s">
        <v>60</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1" t="s">
        <v>164</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1" t="s">
        <v>18</v>
      </c>
      <c r="D48" s="49"/>
      <c r="E48" s="49"/>
      <c r="F48" s="49"/>
      <c r="G48" s="49"/>
      <c r="H48" s="49"/>
      <c r="I48" s="159"/>
      <c r="J48" s="49"/>
      <c r="K48" s="53"/>
    </row>
    <row r="49" spans="2:11" s="1" customFormat="1" ht="16.5" customHeight="1">
      <c r="B49" s="48"/>
      <c r="C49" s="49"/>
      <c r="D49" s="49"/>
      <c r="E49" s="158" t="str">
        <f>E7</f>
        <v>Areál TJ Lokomotiva Cheb-I.etapa-Fáze I.B-Rekonstrukce haly s přístavbou šaten-Uznatelné výdaje</v>
      </c>
      <c r="F49" s="41"/>
      <c r="G49" s="41"/>
      <c r="H49" s="41"/>
      <c r="I49" s="159"/>
      <c r="J49" s="49"/>
      <c r="K49" s="53"/>
    </row>
    <row r="50" spans="2:11" ht="13.5">
      <c r="B50" s="29"/>
      <c r="C50" s="41" t="s">
        <v>159</v>
      </c>
      <c r="D50" s="30"/>
      <c r="E50" s="30"/>
      <c r="F50" s="30"/>
      <c r="G50" s="30"/>
      <c r="H50" s="30"/>
      <c r="I50" s="157"/>
      <c r="J50" s="30"/>
      <c r="K50" s="32"/>
    </row>
    <row r="51" spans="2:11" ht="16.5" customHeight="1">
      <c r="B51" s="29"/>
      <c r="C51" s="30"/>
      <c r="D51" s="30"/>
      <c r="E51" s="158" t="s">
        <v>160</v>
      </c>
      <c r="F51" s="30"/>
      <c r="G51" s="30"/>
      <c r="H51" s="30"/>
      <c r="I51" s="157"/>
      <c r="J51" s="30"/>
      <c r="K51" s="32"/>
    </row>
    <row r="52" spans="2:11" ht="13.5">
      <c r="B52" s="29"/>
      <c r="C52" s="41" t="s">
        <v>161</v>
      </c>
      <c r="D52" s="30"/>
      <c r="E52" s="30"/>
      <c r="F52" s="30"/>
      <c r="G52" s="30"/>
      <c r="H52" s="30"/>
      <c r="I52" s="157"/>
      <c r="J52" s="30"/>
      <c r="K52" s="32"/>
    </row>
    <row r="53" spans="2:11" s="1" customFormat="1" ht="16.5" customHeight="1">
      <c r="B53" s="48"/>
      <c r="C53" s="49"/>
      <c r="D53" s="49"/>
      <c r="E53" s="57" t="s">
        <v>2347</v>
      </c>
      <c r="F53" s="49"/>
      <c r="G53" s="49"/>
      <c r="H53" s="49"/>
      <c r="I53" s="159"/>
      <c r="J53" s="49"/>
      <c r="K53" s="53"/>
    </row>
    <row r="54" spans="2:11" s="1" customFormat="1" ht="14.4" customHeight="1">
      <c r="B54" s="48"/>
      <c r="C54" s="41" t="s">
        <v>2348</v>
      </c>
      <c r="D54" s="49"/>
      <c r="E54" s="49"/>
      <c r="F54" s="49"/>
      <c r="G54" s="49"/>
      <c r="H54" s="49"/>
      <c r="I54" s="159"/>
      <c r="J54" s="49"/>
      <c r="K54" s="53"/>
    </row>
    <row r="55" spans="2:11" s="1" customFormat="1" ht="17.25" customHeight="1">
      <c r="B55" s="48"/>
      <c r="C55" s="49"/>
      <c r="D55" s="49"/>
      <c r="E55" s="160" t="str">
        <f>E13</f>
        <v>D.4.4. - Soupis prací Elektroinstalace-Silnoproud-UZNATELNÉ VÝDAJE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1" t="s">
        <v>26</v>
      </c>
      <c r="D57" s="49"/>
      <c r="E57" s="49"/>
      <c r="F57" s="36" t="str">
        <f>F16</f>
        <v>Cheb</v>
      </c>
      <c r="G57" s="49"/>
      <c r="H57" s="49"/>
      <c r="I57" s="161" t="s">
        <v>28</v>
      </c>
      <c r="J57" s="162" t="str">
        <f>IF(J16="","",J16)</f>
        <v>25. 1. 2018</v>
      </c>
      <c r="K57" s="53"/>
    </row>
    <row r="58" spans="2:11" s="1" customFormat="1" ht="6.95" customHeight="1">
      <c r="B58" s="48"/>
      <c r="C58" s="49"/>
      <c r="D58" s="49"/>
      <c r="E58" s="49"/>
      <c r="F58" s="49"/>
      <c r="G58" s="49"/>
      <c r="H58" s="49"/>
      <c r="I58" s="159"/>
      <c r="J58" s="49"/>
      <c r="K58" s="53"/>
    </row>
    <row r="59" spans="2:11" s="1" customFormat="1" ht="13.5">
      <c r="B59" s="48"/>
      <c r="C59" s="41" t="s">
        <v>36</v>
      </c>
      <c r="D59" s="49"/>
      <c r="E59" s="49"/>
      <c r="F59" s="36" t="str">
        <f>E19</f>
        <v>Město Cheb, Nám. Krále Jiřího z Poděbrad 1/14 Cheb</v>
      </c>
      <c r="G59" s="49"/>
      <c r="H59" s="49"/>
      <c r="I59" s="161" t="s">
        <v>43</v>
      </c>
      <c r="J59" s="46" t="str">
        <f>E25</f>
        <v>Ing. J. Šedivec-Staving Ateliér, Školní 27, Plzeň</v>
      </c>
      <c r="K59" s="53"/>
    </row>
    <row r="60" spans="2:11" s="1" customFormat="1" ht="14.4" customHeight="1">
      <c r="B60" s="48"/>
      <c r="C60" s="41" t="s">
        <v>41</v>
      </c>
      <c r="D60" s="49"/>
      <c r="E60" s="49"/>
      <c r="F60" s="36"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165</v>
      </c>
      <c r="D62" s="174"/>
      <c r="E62" s="174"/>
      <c r="F62" s="174"/>
      <c r="G62" s="174"/>
      <c r="H62" s="174"/>
      <c r="I62" s="188"/>
      <c r="J62" s="189" t="s">
        <v>166</v>
      </c>
      <c r="K62" s="190"/>
    </row>
    <row r="63" spans="2:11" s="1" customFormat="1" ht="10.3" customHeight="1">
      <c r="B63" s="48"/>
      <c r="C63" s="49"/>
      <c r="D63" s="49"/>
      <c r="E63" s="49"/>
      <c r="F63" s="49"/>
      <c r="G63" s="49"/>
      <c r="H63" s="49"/>
      <c r="I63" s="159"/>
      <c r="J63" s="49"/>
      <c r="K63" s="53"/>
    </row>
    <row r="64" spans="2:47" s="1" customFormat="1" ht="29.25" customHeight="1">
      <c r="B64" s="48"/>
      <c r="C64" s="191" t="s">
        <v>167</v>
      </c>
      <c r="D64" s="49"/>
      <c r="E64" s="49"/>
      <c r="F64" s="49"/>
      <c r="G64" s="49"/>
      <c r="H64" s="49"/>
      <c r="I64" s="159"/>
      <c r="J64" s="170">
        <f>J113</f>
        <v>0</v>
      </c>
      <c r="K64" s="53"/>
      <c r="AU64" s="25" t="s">
        <v>168</v>
      </c>
    </row>
    <row r="65" spans="2:11" s="8" customFormat="1" ht="24.95" customHeight="1">
      <c r="B65" s="192"/>
      <c r="C65" s="193"/>
      <c r="D65" s="194" t="s">
        <v>3666</v>
      </c>
      <c r="E65" s="195"/>
      <c r="F65" s="195"/>
      <c r="G65" s="195"/>
      <c r="H65" s="195"/>
      <c r="I65" s="196"/>
      <c r="J65" s="197">
        <f>J114</f>
        <v>0</v>
      </c>
      <c r="K65" s="198"/>
    </row>
    <row r="66" spans="2:11" s="8" customFormat="1" ht="24.95" customHeight="1">
      <c r="B66" s="192"/>
      <c r="C66" s="193"/>
      <c r="D66" s="194" t="s">
        <v>3667</v>
      </c>
      <c r="E66" s="195"/>
      <c r="F66" s="195"/>
      <c r="G66" s="195"/>
      <c r="H66" s="195"/>
      <c r="I66" s="196"/>
      <c r="J66" s="197">
        <f>J116</f>
        <v>0</v>
      </c>
      <c r="K66" s="198"/>
    </row>
    <row r="67" spans="2:11" s="8" customFormat="1" ht="24.95" customHeight="1">
      <c r="B67" s="192"/>
      <c r="C67" s="193"/>
      <c r="D67" s="194" t="s">
        <v>3668</v>
      </c>
      <c r="E67" s="195"/>
      <c r="F67" s="195"/>
      <c r="G67" s="195"/>
      <c r="H67" s="195"/>
      <c r="I67" s="196"/>
      <c r="J67" s="197">
        <f>J126</f>
        <v>0</v>
      </c>
      <c r="K67" s="198"/>
    </row>
    <row r="68" spans="2:11" s="8" customFormat="1" ht="24.95" customHeight="1">
      <c r="B68" s="192"/>
      <c r="C68" s="193"/>
      <c r="D68" s="194" t="s">
        <v>3669</v>
      </c>
      <c r="E68" s="195"/>
      <c r="F68" s="195"/>
      <c r="G68" s="195"/>
      <c r="H68" s="195"/>
      <c r="I68" s="196"/>
      <c r="J68" s="197">
        <f>J159</f>
        <v>0</v>
      </c>
      <c r="K68" s="198"/>
    </row>
    <row r="69" spans="2:11" s="8" customFormat="1" ht="24.95" customHeight="1">
      <c r="B69" s="192"/>
      <c r="C69" s="193"/>
      <c r="D69" s="194" t="s">
        <v>3670</v>
      </c>
      <c r="E69" s="195"/>
      <c r="F69" s="195"/>
      <c r="G69" s="195"/>
      <c r="H69" s="195"/>
      <c r="I69" s="196"/>
      <c r="J69" s="197">
        <f>J169</f>
        <v>0</v>
      </c>
      <c r="K69" s="198"/>
    </row>
    <row r="70" spans="2:11" s="8" customFormat="1" ht="24.95" customHeight="1">
      <c r="B70" s="192"/>
      <c r="C70" s="193"/>
      <c r="D70" s="194" t="s">
        <v>3666</v>
      </c>
      <c r="E70" s="195"/>
      <c r="F70" s="195"/>
      <c r="G70" s="195"/>
      <c r="H70" s="195"/>
      <c r="I70" s="196"/>
      <c r="J70" s="197">
        <f>J174</f>
        <v>0</v>
      </c>
      <c r="K70" s="198"/>
    </row>
    <row r="71" spans="2:11" s="8" customFormat="1" ht="24.95" customHeight="1">
      <c r="B71" s="192"/>
      <c r="C71" s="193"/>
      <c r="D71" s="194" t="s">
        <v>3667</v>
      </c>
      <c r="E71" s="195"/>
      <c r="F71" s="195"/>
      <c r="G71" s="195"/>
      <c r="H71" s="195"/>
      <c r="I71" s="196"/>
      <c r="J71" s="197">
        <f>J187</f>
        <v>0</v>
      </c>
      <c r="K71" s="198"/>
    </row>
    <row r="72" spans="2:11" s="8" customFormat="1" ht="24.95" customHeight="1">
      <c r="B72" s="192"/>
      <c r="C72" s="193"/>
      <c r="D72" s="194" t="s">
        <v>3671</v>
      </c>
      <c r="E72" s="195"/>
      <c r="F72" s="195"/>
      <c r="G72" s="195"/>
      <c r="H72" s="195"/>
      <c r="I72" s="196"/>
      <c r="J72" s="197">
        <f>J189</f>
        <v>0</v>
      </c>
      <c r="K72" s="198"/>
    </row>
    <row r="73" spans="2:11" s="8" customFormat="1" ht="24.95" customHeight="1">
      <c r="B73" s="192"/>
      <c r="C73" s="193"/>
      <c r="D73" s="194" t="s">
        <v>3672</v>
      </c>
      <c r="E73" s="195"/>
      <c r="F73" s="195"/>
      <c r="G73" s="195"/>
      <c r="H73" s="195"/>
      <c r="I73" s="196"/>
      <c r="J73" s="197">
        <f>J193</f>
        <v>0</v>
      </c>
      <c r="K73" s="198"/>
    </row>
    <row r="74" spans="2:11" s="8" customFormat="1" ht="24.95" customHeight="1">
      <c r="B74" s="192"/>
      <c r="C74" s="193"/>
      <c r="D74" s="194" t="s">
        <v>3668</v>
      </c>
      <c r="E74" s="195"/>
      <c r="F74" s="195"/>
      <c r="G74" s="195"/>
      <c r="H74" s="195"/>
      <c r="I74" s="196"/>
      <c r="J74" s="197">
        <f>J197</f>
        <v>0</v>
      </c>
      <c r="K74" s="198"/>
    </row>
    <row r="75" spans="2:11" s="8" customFormat="1" ht="24.95" customHeight="1">
      <c r="B75" s="192"/>
      <c r="C75" s="193"/>
      <c r="D75" s="194" t="s">
        <v>3668</v>
      </c>
      <c r="E75" s="195"/>
      <c r="F75" s="195"/>
      <c r="G75" s="195"/>
      <c r="H75" s="195"/>
      <c r="I75" s="196"/>
      <c r="J75" s="197">
        <f>J199</f>
        <v>0</v>
      </c>
      <c r="K75" s="198"/>
    </row>
    <row r="76" spans="2:11" s="8" customFormat="1" ht="24.95" customHeight="1">
      <c r="B76" s="192"/>
      <c r="C76" s="193"/>
      <c r="D76" s="194" t="s">
        <v>3669</v>
      </c>
      <c r="E76" s="195"/>
      <c r="F76" s="195"/>
      <c r="G76" s="195"/>
      <c r="H76" s="195"/>
      <c r="I76" s="196"/>
      <c r="J76" s="197">
        <f>J215</f>
        <v>0</v>
      </c>
      <c r="K76" s="198"/>
    </row>
    <row r="77" spans="2:11" s="8" customFormat="1" ht="24.95" customHeight="1">
      <c r="B77" s="192"/>
      <c r="C77" s="193"/>
      <c r="D77" s="194" t="s">
        <v>3670</v>
      </c>
      <c r="E77" s="195"/>
      <c r="F77" s="195"/>
      <c r="G77" s="195"/>
      <c r="H77" s="195"/>
      <c r="I77" s="196"/>
      <c r="J77" s="197">
        <f>J227</f>
        <v>0</v>
      </c>
      <c r="K77" s="198"/>
    </row>
    <row r="78" spans="2:11" s="8" customFormat="1" ht="24.95" customHeight="1">
      <c r="B78" s="192"/>
      <c r="C78" s="193"/>
      <c r="D78" s="194" t="s">
        <v>3666</v>
      </c>
      <c r="E78" s="195"/>
      <c r="F78" s="195"/>
      <c r="G78" s="195"/>
      <c r="H78" s="195"/>
      <c r="I78" s="196"/>
      <c r="J78" s="197">
        <f>J232</f>
        <v>0</v>
      </c>
      <c r="K78" s="198"/>
    </row>
    <row r="79" spans="2:11" s="8" customFormat="1" ht="24.95" customHeight="1">
      <c r="B79" s="192"/>
      <c r="C79" s="193"/>
      <c r="D79" s="194" t="s">
        <v>3667</v>
      </c>
      <c r="E79" s="195"/>
      <c r="F79" s="195"/>
      <c r="G79" s="195"/>
      <c r="H79" s="195"/>
      <c r="I79" s="196"/>
      <c r="J79" s="197">
        <f>J241</f>
        <v>0</v>
      </c>
      <c r="K79" s="198"/>
    </row>
    <row r="80" spans="2:11" s="8" customFormat="1" ht="24.95" customHeight="1">
      <c r="B80" s="192"/>
      <c r="C80" s="193"/>
      <c r="D80" s="194" t="s">
        <v>3671</v>
      </c>
      <c r="E80" s="195"/>
      <c r="F80" s="195"/>
      <c r="G80" s="195"/>
      <c r="H80" s="195"/>
      <c r="I80" s="196"/>
      <c r="J80" s="197">
        <f>J248</f>
        <v>0</v>
      </c>
      <c r="K80" s="198"/>
    </row>
    <row r="81" spans="2:11" s="8" customFormat="1" ht="24.95" customHeight="1">
      <c r="B81" s="192"/>
      <c r="C81" s="193"/>
      <c r="D81" s="194" t="s">
        <v>3672</v>
      </c>
      <c r="E81" s="195"/>
      <c r="F81" s="195"/>
      <c r="G81" s="195"/>
      <c r="H81" s="195"/>
      <c r="I81" s="196"/>
      <c r="J81" s="197">
        <f>J252</f>
        <v>0</v>
      </c>
      <c r="K81" s="198"/>
    </row>
    <row r="82" spans="2:11" s="8" customFormat="1" ht="24.95" customHeight="1">
      <c r="B82" s="192"/>
      <c r="C82" s="193"/>
      <c r="D82" s="194" t="s">
        <v>3668</v>
      </c>
      <c r="E82" s="195"/>
      <c r="F82" s="195"/>
      <c r="G82" s="195"/>
      <c r="H82" s="195"/>
      <c r="I82" s="196"/>
      <c r="J82" s="197">
        <f>J256</f>
        <v>0</v>
      </c>
      <c r="K82" s="198"/>
    </row>
    <row r="83" spans="2:11" s="8" customFormat="1" ht="24.95" customHeight="1">
      <c r="B83" s="192"/>
      <c r="C83" s="193"/>
      <c r="D83" s="194" t="s">
        <v>3668</v>
      </c>
      <c r="E83" s="195"/>
      <c r="F83" s="195"/>
      <c r="G83" s="195"/>
      <c r="H83" s="195"/>
      <c r="I83" s="196"/>
      <c r="J83" s="197">
        <f>J259</f>
        <v>0</v>
      </c>
      <c r="K83" s="198"/>
    </row>
    <row r="84" spans="2:11" s="8" customFormat="1" ht="24.95" customHeight="1">
      <c r="B84" s="192"/>
      <c r="C84" s="193"/>
      <c r="D84" s="194" t="s">
        <v>3668</v>
      </c>
      <c r="E84" s="195"/>
      <c r="F84" s="195"/>
      <c r="G84" s="195"/>
      <c r="H84" s="195"/>
      <c r="I84" s="196"/>
      <c r="J84" s="197">
        <f>J269</f>
        <v>0</v>
      </c>
      <c r="K84" s="198"/>
    </row>
    <row r="85" spans="2:11" s="8" customFormat="1" ht="24.95" customHeight="1">
      <c r="B85" s="192"/>
      <c r="C85" s="193"/>
      <c r="D85" s="194" t="s">
        <v>3667</v>
      </c>
      <c r="E85" s="195"/>
      <c r="F85" s="195"/>
      <c r="G85" s="195"/>
      <c r="H85" s="195"/>
      <c r="I85" s="196"/>
      <c r="J85" s="197">
        <f>J275</f>
        <v>0</v>
      </c>
      <c r="K85" s="198"/>
    </row>
    <row r="86" spans="2:11" s="8" customFormat="1" ht="24.95" customHeight="1">
      <c r="B86" s="192"/>
      <c r="C86" s="193"/>
      <c r="D86" s="194" t="s">
        <v>3671</v>
      </c>
      <c r="E86" s="195"/>
      <c r="F86" s="195"/>
      <c r="G86" s="195"/>
      <c r="H86" s="195"/>
      <c r="I86" s="196"/>
      <c r="J86" s="197">
        <f>J278</f>
        <v>0</v>
      </c>
      <c r="K86" s="198"/>
    </row>
    <row r="87" spans="2:11" s="8" customFormat="1" ht="24.95" customHeight="1">
      <c r="B87" s="192"/>
      <c r="C87" s="193"/>
      <c r="D87" s="194" t="s">
        <v>3672</v>
      </c>
      <c r="E87" s="195"/>
      <c r="F87" s="195"/>
      <c r="G87" s="195"/>
      <c r="H87" s="195"/>
      <c r="I87" s="196"/>
      <c r="J87" s="197">
        <f>J280</f>
        <v>0</v>
      </c>
      <c r="K87" s="198"/>
    </row>
    <row r="88" spans="2:11" s="8" customFormat="1" ht="24.95" customHeight="1">
      <c r="B88" s="192"/>
      <c r="C88" s="193"/>
      <c r="D88" s="194" t="s">
        <v>3668</v>
      </c>
      <c r="E88" s="195"/>
      <c r="F88" s="195"/>
      <c r="G88" s="195"/>
      <c r="H88" s="195"/>
      <c r="I88" s="196"/>
      <c r="J88" s="197">
        <f>J295</f>
        <v>0</v>
      </c>
      <c r="K88" s="198"/>
    </row>
    <row r="89" spans="2:11" s="8" customFormat="1" ht="24.95" customHeight="1">
      <c r="B89" s="192"/>
      <c r="C89" s="193"/>
      <c r="D89" s="194" t="s">
        <v>3672</v>
      </c>
      <c r="E89" s="195"/>
      <c r="F89" s="195"/>
      <c r="G89" s="195"/>
      <c r="H89" s="195"/>
      <c r="I89" s="196"/>
      <c r="J89" s="197">
        <f>J297</f>
        <v>0</v>
      </c>
      <c r="K89" s="198"/>
    </row>
    <row r="90" spans="2:11" s="1" customFormat="1" ht="21.8" customHeight="1">
      <c r="B90" s="48"/>
      <c r="C90" s="49"/>
      <c r="D90" s="49"/>
      <c r="E90" s="49"/>
      <c r="F90" s="49"/>
      <c r="G90" s="49"/>
      <c r="H90" s="49"/>
      <c r="I90" s="159"/>
      <c r="J90" s="49"/>
      <c r="K90" s="53"/>
    </row>
    <row r="91" spans="2:11" s="1" customFormat="1" ht="6.95" customHeight="1">
      <c r="B91" s="69"/>
      <c r="C91" s="70"/>
      <c r="D91" s="70"/>
      <c r="E91" s="70"/>
      <c r="F91" s="70"/>
      <c r="G91" s="70"/>
      <c r="H91" s="70"/>
      <c r="I91" s="181"/>
      <c r="J91" s="70"/>
      <c r="K91" s="71"/>
    </row>
    <row r="95" spans="2:12" s="1" customFormat="1" ht="6.95" customHeight="1">
      <c r="B95" s="72"/>
      <c r="C95" s="73"/>
      <c r="D95" s="73"/>
      <c r="E95" s="73"/>
      <c r="F95" s="73"/>
      <c r="G95" s="73"/>
      <c r="H95" s="73"/>
      <c r="I95" s="184"/>
      <c r="J95" s="73"/>
      <c r="K95" s="73"/>
      <c r="L95" s="74"/>
    </row>
    <row r="96" spans="2:12" s="1" customFormat="1" ht="36.95" customHeight="1">
      <c r="B96" s="48"/>
      <c r="C96" s="75" t="s">
        <v>188</v>
      </c>
      <c r="D96" s="76"/>
      <c r="E96" s="76"/>
      <c r="F96" s="76"/>
      <c r="G96" s="76"/>
      <c r="H96" s="76"/>
      <c r="I96" s="206"/>
      <c r="J96" s="76"/>
      <c r="K96" s="76"/>
      <c r="L96" s="74"/>
    </row>
    <row r="97" spans="2:12" s="1" customFormat="1" ht="6.95" customHeight="1">
      <c r="B97" s="48"/>
      <c r="C97" s="76"/>
      <c r="D97" s="76"/>
      <c r="E97" s="76"/>
      <c r="F97" s="76"/>
      <c r="G97" s="76"/>
      <c r="H97" s="76"/>
      <c r="I97" s="206"/>
      <c r="J97" s="76"/>
      <c r="K97" s="76"/>
      <c r="L97" s="74"/>
    </row>
    <row r="98" spans="2:12" s="1" customFormat="1" ht="14.4" customHeight="1">
      <c r="B98" s="48"/>
      <c r="C98" s="78" t="s">
        <v>18</v>
      </c>
      <c r="D98" s="76"/>
      <c r="E98" s="76"/>
      <c r="F98" s="76"/>
      <c r="G98" s="76"/>
      <c r="H98" s="76"/>
      <c r="I98" s="206"/>
      <c r="J98" s="76"/>
      <c r="K98" s="76"/>
      <c r="L98" s="74"/>
    </row>
    <row r="99" spans="2:12" s="1" customFormat="1" ht="16.5" customHeight="1">
      <c r="B99" s="48"/>
      <c r="C99" s="76"/>
      <c r="D99" s="76"/>
      <c r="E99" s="207" t="str">
        <f>E7</f>
        <v>Areál TJ Lokomotiva Cheb-I.etapa-Fáze I.B-Rekonstrukce haly s přístavbou šaten-Uznatelné výdaje</v>
      </c>
      <c r="F99" s="78"/>
      <c r="G99" s="78"/>
      <c r="H99" s="78"/>
      <c r="I99" s="206"/>
      <c r="J99" s="76"/>
      <c r="K99" s="76"/>
      <c r="L99" s="74"/>
    </row>
    <row r="100" spans="2:12" ht="13.5">
      <c r="B100" s="29"/>
      <c r="C100" s="78" t="s">
        <v>159</v>
      </c>
      <c r="D100" s="208"/>
      <c r="E100" s="208"/>
      <c r="F100" s="208"/>
      <c r="G100" s="208"/>
      <c r="H100" s="208"/>
      <c r="I100" s="151"/>
      <c r="J100" s="208"/>
      <c r="K100" s="208"/>
      <c r="L100" s="209"/>
    </row>
    <row r="101" spans="2:12" ht="16.5" customHeight="1">
      <c r="B101" s="29"/>
      <c r="C101" s="208"/>
      <c r="D101" s="208"/>
      <c r="E101" s="207" t="s">
        <v>160</v>
      </c>
      <c r="F101" s="208"/>
      <c r="G101" s="208"/>
      <c r="H101" s="208"/>
      <c r="I101" s="151"/>
      <c r="J101" s="208"/>
      <c r="K101" s="208"/>
      <c r="L101" s="209"/>
    </row>
    <row r="102" spans="2:12" ht="13.5">
      <c r="B102" s="29"/>
      <c r="C102" s="78" t="s">
        <v>161</v>
      </c>
      <c r="D102" s="208"/>
      <c r="E102" s="208"/>
      <c r="F102" s="208"/>
      <c r="G102" s="208"/>
      <c r="H102" s="208"/>
      <c r="I102" s="151"/>
      <c r="J102" s="208"/>
      <c r="K102" s="208"/>
      <c r="L102" s="209"/>
    </row>
    <row r="103" spans="2:12" s="1" customFormat="1" ht="16.5" customHeight="1">
      <c r="B103" s="48"/>
      <c r="C103" s="76"/>
      <c r="D103" s="76"/>
      <c r="E103" s="316" t="s">
        <v>2347</v>
      </c>
      <c r="F103" s="76"/>
      <c r="G103" s="76"/>
      <c r="H103" s="76"/>
      <c r="I103" s="206"/>
      <c r="J103" s="76"/>
      <c r="K103" s="76"/>
      <c r="L103" s="74"/>
    </row>
    <row r="104" spans="2:12" s="1" customFormat="1" ht="14.4" customHeight="1">
      <c r="B104" s="48"/>
      <c r="C104" s="78" t="s">
        <v>2348</v>
      </c>
      <c r="D104" s="76"/>
      <c r="E104" s="76"/>
      <c r="F104" s="76"/>
      <c r="G104" s="76"/>
      <c r="H104" s="76"/>
      <c r="I104" s="206"/>
      <c r="J104" s="76"/>
      <c r="K104" s="76"/>
      <c r="L104" s="74"/>
    </row>
    <row r="105" spans="2:12" s="1" customFormat="1" ht="17.25" customHeight="1">
      <c r="B105" s="48"/>
      <c r="C105" s="76"/>
      <c r="D105" s="76"/>
      <c r="E105" s="84" t="str">
        <f>E13</f>
        <v>D.4.4. - Soupis prací Elektroinstalace-Silnoproud-UZNATELNÉ VÝDAJE</v>
      </c>
      <c r="F105" s="76"/>
      <c r="G105" s="76"/>
      <c r="H105" s="76"/>
      <c r="I105" s="206"/>
      <c r="J105" s="76"/>
      <c r="K105" s="76"/>
      <c r="L105" s="74"/>
    </row>
    <row r="106" spans="2:12" s="1" customFormat="1" ht="6.95" customHeight="1">
      <c r="B106" s="48"/>
      <c r="C106" s="76"/>
      <c r="D106" s="76"/>
      <c r="E106" s="76"/>
      <c r="F106" s="76"/>
      <c r="G106" s="76"/>
      <c r="H106" s="76"/>
      <c r="I106" s="206"/>
      <c r="J106" s="76"/>
      <c r="K106" s="76"/>
      <c r="L106" s="74"/>
    </row>
    <row r="107" spans="2:12" s="1" customFormat="1" ht="18" customHeight="1">
      <c r="B107" s="48"/>
      <c r="C107" s="78" t="s">
        <v>26</v>
      </c>
      <c r="D107" s="76"/>
      <c r="E107" s="76"/>
      <c r="F107" s="210" t="str">
        <f>F16</f>
        <v>Cheb</v>
      </c>
      <c r="G107" s="76"/>
      <c r="H107" s="76"/>
      <c r="I107" s="211" t="s">
        <v>28</v>
      </c>
      <c r="J107" s="87" t="str">
        <f>IF(J16="","",J16)</f>
        <v>25. 1. 2018</v>
      </c>
      <c r="K107" s="76"/>
      <c r="L107" s="74"/>
    </row>
    <row r="108" spans="2:12" s="1" customFormat="1" ht="6.95" customHeight="1">
      <c r="B108" s="48"/>
      <c r="C108" s="76"/>
      <c r="D108" s="76"/>
      <c r="E108" s="76"/>
      <c r="F108" s="76"/>
      <c r="G108" s="76"/>
      <c r="H108" s="76"/>
      <c r="I108" s="206"/>
      <c r="J108" s="76"/>
      <c r="K108" s="76"/>
      <c r="L108" s="74"/>
    </row>
    <row r="109" spans="2:12" s="1" customFormat="1" ht="13.5">
      <c r="B109" s="48"/>
      <c r="C109" s="78" t="s">
        <v>36</v>
      </c>
      <c r="D109" s="76"/>
      <c r="E109" s="76"/>
      <c r="F109" s="210" t="str">
        <f>E19</f>
        <v>Město Cheb, Nám. Krále Jiřího z Poděbrad 1/14 Cheb</v>
      </c>
      <c r="G109" s="76"/>
      <c r="H109" s="76"/>
      <c r="I109" s="211" t="s">
        <v>43</v>
      </c>
      <c r="J109" s="210" t="str">
        <f>E25</f>
        <v>Ing. J. Šedivec-Staving Ateliér, Školní 27, Plzeň</v>
      </c>
      <c r="K109" s="76"/>
      <c r="L109" s="74"/>
    </row>
    <row r="110" spans="2:12" s="1" customFormat="1" ht="14.4" customHeight="1">
      <c r="B110" s="48"/>
      <c r="C110" s="78" t="s">
        <v>41</v>
      </c>
      <c r="D110" s="76"/>
      <c r="E110" s="76"/>
      <c r="F110" s="210" t="str">
        <f>IF(E22="","",E22)</f>
        <v/>
      </c>
      <c r="G110" s="76"/>
      <c r="H110" s="76"/>
      <c r="I110" s="206"/>
      <c r="J110" s="76"/>
      <c r="K110" s="76"/>
      <c r="L110" s="74"/>
    </row>
    <row r="111" spans="2:12" s="1" customFormat="1" ht="10.3" customHeight="1">
      <c r="B111" s="48"/>
      <c r="C111" s="76"/>
      <c r="D111" s="76"/>
      <c r="E111" s="76"/>
      <c r="F111" s="76"/>
      <c r="G111" s="76"/>
      <c r="H111" s="76"/>
      <c r="I111" s="206"/>
      <c r="J111" s="76"/>
      <c r="K111" s="76"/>
      <c r="L111" s="74"/>
    </row>
    <row r="112" spans="2:20" s="10" customFormat="1" ht="29.25" customHeight="1">
      <c r="B112" s="212"/>
      <c r="C112" s="213" t="s">
        <v>189</v>
      </c>
      <c r="D112" s="214" t="s">
        <v>67</v>
      </c>
      <c r="E112" s="214" t="s">
        <v>63</v>
      </c>
      <c r="F112" s="214" t="s">
        <v>190</v>
      </c>
      <c r="G112" s="214" t="s">
        <v>191</v>
      </c>
      <c r="H112" s="214" t="s">
        <v>192</v>
      </c>
      <c r="I112" s="215" t="s">
        <v>193</v>
      </c>
      <c r="J112" s="214" t="s">
        <v>166</v>
      </c>
      <c r="K112" s="216" t="s">
        <v>194</v>
      </c>
      <c r="L112" s="217"/>
      <c r="M112" s="104" t="s">
        <v>195</v>
      </c>
      <c r="N112" s="105" t="s">
        <v>52</v>
      </c>
      <c r="O112" s="105" t="s">
        <v>196</v>
      </c>
      <c r="P112" s="105" t="s">
        <v>197</v>
      </c>
      <c r="Q112" s="105" t="s">
        <v>198</v>
      </c>
      <c r="R112" s="105" t="s">
        <v>199</v>
      </c>
      <c r="S112" s="105" t="s">
        <v>200</v>
      </c>
      <c r="T112" s="106" t="s">
        <v>201</v>
      </c>
    </row>
    <row r="113" spans="2:63" s="1" customFormat="1" ht="29.25" customHeight="1">
      <c r="B113" s="48"/>
      <c r="C113" s="110" t="s">
        <v>167</v>
      </c>
      <c r="D113" s="76"/>
      <c r="E113" s="76"/>
      <c r="F113" s="76"/>
      <c r="G113" s="76"/>
      <c r="H113" s="76"/>
      <c r="I113" s="206"/>
      <c r="J113" s="218">
        <f>BK113</f>
        <v>0</v>
      </c>
      <c r="K113" s="76"/>
      <c r="L113" s="74"/>
      <c r="M113" s="107"/>
      <c r="N113" s="108"/>
      <c r="O113" s="108"/>
      <c r="P113" s="219">
        <f>P114+P116+P126+P159+P169+P174+P187+P189+P193+P197+P199+P215+P227+P232+P241+P248+P252+P256+P259+P269+P275+P278+P280+P295+P297</f>
        <v>0</v>
      </c>
      <c r="Q113" s="108"/>
      <c r="R113" s="219">
        <f>R114+R116+R126+R159+R169+R174+R187+R189+R193+R197+R199+R215+R227+R232+R241+R248+R252+R256+R259+R269+R275+R278+R280+R295+R297</f>
        <v>0</v>
      </c>
      <c r="S113" s="108"/>
      <c r="T113" s="220">
        <f>T114+T116+T126+T159+T169+T174+T187+T189+T193+T197+T199+T215+T227+T232+T241+T248+T252+T256+T259+T269+T275+T278+T280+T295+T297</f>
        <v>0</v>
      </c>
      <c r="AT113" s="25" t="s">
        <v>81</v>
      </c>
      <c r="AU113" s="25" t="s">
        <v>168</v>
      </c>
      <c r="BK113" s="221">
        <f>BK114+BK116+BK126+BK159+BK169+BK174+BK187+BK189+BK193+BK197+BK199+BK215+BK227+BK232+BK241+BK248+BK252+BK256+BK259+BK269+BK275+BK278+BK280+BK295+BK297</f>
        <v>0</v>
      </c>
    </row>
    <row r="114" spans="2:63" s="11" customFormat="1" ht="37.4" customHeight="1">
      <c r="B114" s="222"/>
      <c r="C114" s="223"/>
      <c r="D114" s="224" t="s">
        <v>81</v>
      </c>
      <c r="E114" s="225" t="s">
        <v>3154</v>
      </c>
      <c r="F114" s="225" t="s">
        <v>3673</v>
      </c>
      <c r="G114" s="223"/>
      <c r="H114" s="223"/>
      <c r="I114" s="226"/>
      <c r="J114" s="227">
        <f>BK114</f>
        <v>0</v>
      </c>
      <c r="K114" s="223"/>
      <c r="L114" s="228"/>
      <c r="M114" s="229"/>
      <c r="N114" s="230"/>
      <c r="O114" s="230"/>
      <c r="P114" s="231">
        <f>P115</f>
        <v>0</v>
      </c>
      <c r="Q114" s="230"/>
      <c r="R114" s="231">
        <f>R115</f>
        <v>0</v>
      </c>
      <c r="S114" s="230"/>
      <c r="T114" s="232">
        <f>T115</f>
        <v>0</v>
      </c>
      <c r="AR114" s="233" t="s">
        <v>25</v>
      </c>
      <c r="AT114" s="234" t="s">
        <v>81</v>
      </c>
      <c r="AU114" s="234" t="s">
        <v>82</v>
      </c>
      <c r="AY114" s="233" t="s">
        <v>204</v>
      </c>
      <c r="BK114" s="235">
        <f>BK115</f>
        <v>0</v>
      </c>
    </row>
    <row r="115" spans="2:65" s="1" customFormat="1" ht="16.5" customHeight="1">
      <c r="B115" s="48"/>
      <c r="C115" s="285" t="s">
        <v>25</v>
      </c>
      <c r="D115" s="285" t="s">
        <v>478</v>
      </c>
      <c r="E115" s="286" t="s">
        <v>3674</v>
      </c>
      <c r="F115" s="287" t="s">
        <v>3675</v>
      </c>
      <c r="G115" s="288" t="s">
        <v>1045</v>
      </c>
      <c r="H115" s="289">
        <v>1</v>
      </c>
      <c r="I115" s="290"/>
      <c r="J115" s="291">
        <f>ROUND(I115*H115,2)</f>
        <v>0</v>
      </c>
      <c r="K115" s="287" t="s">
        <v>38</v>
      </c>
      <c r="L115" s="292"/>
      <c r="M115" s="293" t="s">
        <v>38</v>
      </c>
      <c r="N115" s="294" t="s">
        <v>53</v>
      </c>
      <c r="O115" s="49"/>
      <c r="P115" s="247">
        <f>O115*H115</f>
        <v>0</v>
      </c>
      <c r="Q115" s="247">
        <v>0</v>
      </c>
      <c r="R115" s="247">
        <f>Q115*H115</f>
        <v>0</v>
      </c>
      <c r="S115" s="247">
        <v>0</v>
      </c>
      <c r="T115" s="248">
        <f>S115*H115</f>
        <v>0</v>
      </c>
      <c r="AR115" s="25" t="s">
        <v>249</v>
      </c>
      <c r="AT115" s="25" t="s">
        <v>478</v>
      </c>
      <c r="AU115" s="25" t="s">
        <v>25</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3676</v>
      </c>
    </row>
    <row r="116" spans="2:63" s="11" customFormat="1" ht="37.4" customHeight="1">
      <c r="B116" s="222"/>
      <c r="C116" s="223"/>
      <c r="D116" s="224" t="s">
        <v>81</v>
      </c>
      <c r="E116" s="225" t="s">
        <v>3158</v>
      </c>
      <c r="F116" s="225" t="s">
        <v>3677</v>
      </c>
      <c r="G116" s="223"/>
      <c r="H116" s="223"/>
      <c r="I116" s="226"/>
      <c r="J116" s="227">
        <f>BK116</f>
        <v>0</v>
      </c>
      <c r="K116" s="223"/>
      <c r="L116" s="228"/>
      <c r="M116" s="229"/>
      <c r="N116" s="230"/>
      <c r="O116" s="230"/>
      <c r="P116" s="231">
        <f>SUM(P117:P125)</f>
        <v>0</v>
      </c>
      <c r="Q116" s="230"/>
      <c r="R116" s="231">
        <f>SUM(R117:R125)</f>
        <v>0</v>
      </c>
      <c r="S116" s="230"/>
      <c r="T116" s="232">
        <f>SUM(T117:T125)</f>
        <v>0</v>
      </c>
      <c r="AR116" s="233" t="s">
        <v>25</v>
      </c>
      <c r="AT116" s="234" t="s">
        <v>81</v>
      </c>
      <c r="AU116" s="234" t="s">
        <v>82</v>
      </c>
      <c r="AY116" s="233" t="s">
        <v>204</v>
      </c>
      <c r="BK116" s="235">
        <f>SUM(BK117:BK125)</f>
        <v>0</v>
      </c>
    </row>
    <row r="117" spans="2:65" s="1" customFormat="1" ht="16.5" customHeight="1">
      <c r="B117" s="48"/>
      <c r="C117" s="285" t="s">
        <v>90</v>
      </c>
      <c r="D117" s="285" t="s">
        <v>478</v>
      </c>
      <c r="E117" s="286" t="s">
        <v>3678</v>
      </c>
      <c r="F117" s="287" t="s">
        <v>3679</v>
      </c>
      <c r="G117" s="288" t="s">
        <v>1045</v>
      </c>
      <c r="H117" s="289">
        <v>2</v>
      </c>
      <c r="I117" s="290"/>
      <c r="J117" s="291">
        <f>ROUND(I117*H117,2)</f>
        <v>0</v>
      </c>
      <c r="K117" s="287" t="s">
        <v>38</v>
      </c>
      <c r="L117" s="292"/>
      <c r="M117" s="293" t="s">
        <v>38</v>
      </c>
      <c r="N117" s="294" t="s">
        <v>53</v>
      </c>
      <c r="O117" s="49"/>
      <c r="P117" s="247">
        <f>O117*H117</f>
        <v>0</v>
      </c>
      <c r="Q117" s="247">
        <v>0</v>
      </c>
      <c r="R117" s="247">
        <f>Q117*H117</f>
        <v>0</v>
      </c>
      <c r="S117" s="247">
        <v>0</v>
      </c>
      <c r="T117" s="248">
        <f>S117*H117</f>
        <v>0</v>
      </c>
      <c r="AR117" s="25" t="s">
        <v>249</v>
      </c>
      <c r="AT117" s="25" t="s">
        <v>478</v>
      </c>
      <c r="AU117" s="25" t="s">
        <v>25</v>
      </c>
      <c r="AY117" s="25" t="s">
        <v>204</v>
      </c>
      <c r="BE117" s="249">
        <f>IF(N117="základní",J117,0)</f>
        <v>0</v>
      </c>
      <c r="BF117" s="249">
        <f>IF(N117="snížená",J117,0)</f>
        <v>0</v>
      </c>
      <c r="BG117" s="249">
        <f>IF(N117="zákl. přenesená",J117,0)</f>
        <v>0</v>
      </c>
      <c r="BH117" s="249">
        <f>IF(N117="sníž. přenesená",J117,0)</f>
        <v>0</v>
      </c>
      <c r="BI117" s="249">
        <f>IF(N117="nulová",J117,0)</f>
        <v>0</v>
      </c>
      <c r="BJ117" s="25" t="s">
        <v>25</v>
      </c>
      <c r="BK117" s="249">
        <f>ROUND(I117*H117,2)</f>
        <v>0</v>
      </c>
      <c r="BL117" s="25" t="s">
        <v>211</v>
      </c>
      <c r="BM117" s="25" t="s">
        <v>3680</v>
      </c>
    </row>
    <row r="118" spans="2:65" s="1" customFormat="1" ht="16.5" customHeight="1">
      <c r="B118" s="48"/>
      <c r="C118" s="285" t="s">
        <v>113</v>
      </c>
      <c r="D118" s="285" t="s">
        <v>478</v>
      </c>
      <c r="E118" s="286" t="s">
        <v>3681</v>
      </c>
      <c r="F118" s="287" t="s">
        <v>3682</v>
      </c>
      <c r="G118" s="288" t="s">
        <v>1045</v>
      </c>
      <c r="H118" s="289">
        <v>24</v>
      </c>
      <c r="I118" s="290"/>
      <c r="J118" s="291">
        <f>ROUND(I118*H118,2)</f>
        <v>0</v>
      </c>
      <c r="K118" s="287" t="s">
        <v>38</v>
      </c>
      <c r="L118" s="292"/>
      <c r="M118" s="293" t="s">
        <v>38</v>
      </c>
      <c r="N118" s="294" t="s">
        <v>53</v>
      </c>
      <c r="O118" s="49"/>
      <c r="P118" s="247">
        <f>O118*H118</f>
        <v>0</v>
      </c>
      <c r="Q118" s="247">
        <v>0</v>
      </c>
      <c r="R118" s="247">
        <f>Q118*H118</f>
        <v>0</v>
      </c>
      <c r="S118" s="247">
        <v>0</v>
      </c>
      <c r="T118" s="248">
        <f>S118*H118</f>
        <v>0</v>
      </c>
      <c r="AR118" s="25" t="s">
        <v>249</v>
      </c>
      <c r="AT118" s="25" t="s">
        <v>478</v>
      </c>
      <c r="AU118" s="25" t="s">
        <v>25</v>
      </c>
      <c r="AY118" s="25" t="s">
        <v>204</v>
      </c>
      <c r="BE118" s="249">
        <f>IF(N118="základní",J118,0)</f>
        <v>0</v>
      </c>
      <c r="BF118" s="249">
        <f>IF(N118="snížená",J118,0)</f>
        <v>0</v>
      </c>
      <c r="BG118" s="249">
        <f>IF(N118="zákl. přenesená",J118,0)</f>
        <v>0</v>
      </c>
      <c r="BH118" s="249">
        <f>IF(N118="sníž. přenesená",J118,0)</f>
        <v>0</v>
      </c>
      <c r="BI118" s="249">
        <f>IF(N118="nulová",J118,0)</f>
        <v>0</v>
      </c>
      <c r="BJ118" s="25" t="s">
        <v>25</v>
      </c>
      <c r="BK118" s="249">
        <f>ROUND(I118*H118,2)</f>
        <v>0</v>
      </c>
      <c r="BL118" s="25" t="s">
        <v>211</v>
      </c>
      <c r="BM118" s="25" t="s">
        <v>3683</v>
      </c>
    </row>
    <row r="119" spans="2:65" s="1" customFormat="1" ht="16.5" customHeight="1">
      <c r="B119" s="48"/>
      <c r="C119" s="285" t="s">
        <v>211</v>
      </c>
      <c r="D119" s="285" t="s">
        <v>478</v>
      </c>
      <c r="E119" s="286" t="s">
        <v>3684</v>
      </c>
      <c r="F119" s="287" t="s">
        <v>3685</v>
      </c>
      <c r="G119" s="288" t="s">
        <v>1045</v>
      </c>
      <c r="H119" s="289">
        <v>8</v>
      </c>
      <c r="I119" s="290"/>
      <c r="J119" s="291">
        <f>ROUND(I119*H119,2)</f>
        <v>0</v>
      </c>
      <c r="K119" s="287" t="s">
        <v>38</v>
      </c>
      <c r="L119" s="292"/>
      <c r="M119" s="293" t="s">
        <v>38</v>
      </c>
      <c r="N119" s="294" t="s">
        <v>53</v>
      </c>
      <c r="O119" s="49"/>
      <c r="P119" s="247">
        <f>O119*H119</f>
        <v>0</v>
      </c>
      <c r="Q119" s="247">
        <v>0</v>
      </c>
      <c r="R119" s="247">
        <f>Q119*H119</f>
        <v>0</v>
      </c>
      <c r="S119" s="247">
        <v>0</v>
      </c>
      <c r="T119" s="248">
        <f>S119*H119</f>
        <v>0</v>
      </c>
      <c r="AR119" s="25" t="s">
        <v>249</v>
      </c>
      <c r="AT119" s="25" t="s">
        <v>478</v>
      </c>
      <c r="AU119" s="25" t="s">
        <v>25</v>
      </c>
      <c r="AY119" s="25" t="s">
        <v>204</v>
      </c>
      <c r="BE119" s="249">
        <f>IF(N119="základní",J119,0)</f>
        <v>0</v>
      </c>
      <c r="BF119" s="249">
        <f>IF(N119="snížená",J119,0)</f>
        <v>0</v>
      </c>
      <c r="BG119" s="249">
        <f>IF(N119="zákl. přenesená",J119,0)</f>
        <v>0</v>
      </c>
      <c r="BH119" s="249">
        <f>IF(N119="sníž. přenesená",J119,0)</f>
        <v>0</v>
      </c>
      <c r="BI119" s="249">
        <f>IF(N119="nulová",J119,0)</f>
        <v>0</v>
      </c>
      <c r="BJ119" s="25" t="s">
        <v>25</v>
      </c>
      <c r="BK119" s="249">
        <f>ROUND(I119*H119,2)</f>
        <v>0</v>
      </c>
      <c r="BL119" s="25" t="s">
        <v>211</v>
      </c>
      <c r="BM119" s="25" t="s">
        <v>3686</v>
      </c>
    </row>
    <row r="120" spans="2:65" s="1" customFormat="1" ht="16.5" customHeight="1">
      <c r="B120" s="48"/>
      <c r="C120" s="285" t="s">
        <v>233</v>
      </c>
      <c r="D120" s="285" t="s">
        <v>478</v>
      </c>
      <c r="E120" s="286" t="s">
        <v>3687</v>
      </c>
      <c r="F120" s="287" t="s">
        <v>3688</v>
      </c>
      <c r="G120" s="288" t="s">
        <v>1045</v>
      </c>
      <c r="H120" s="289">
        <v>24</v>
      </c>
      <c r="I120" s="290"/>
      <c r="J120" s="291">
        <f>ROUND(I120*H120,2)</f>
        <v>0</v>
      </c>
      <c r="K120" s="287" t="s">
        <v>38</v>
      </c>
      <c r="L120" s="292"/>
      <c r="M120" s="293" t="s">
        <v>38</v>
      </c>
      <c r="N120" s="294" t="s">
        <v>53</v>
      </c>
      <c r="O120" s="49"/>
      <c r="P120" s="247">
        <f>O120*H120</f>
        <v>0</v>
      </c>
      <c r="Q120" s="247">
        <v>0</v>
      </c>
      <c r="R120" s="247">
        <f>Q120*H120</f>
        <v>0</v>
      </c>
      <c r="S120" s="247">
        <v>0</v>
      </c>
      <c r="T120" s="248">
        <f>S120*H120</f>
        <v>0</v>
      </c>
      <c r="AR120" s="25" t="s">
        <v>249</v>
      </c>
      <c r="AT120" s="25" t="s">
        <v>478</v>
      </c>
      <c r="AU120" s="25" t="s">
        <v>25</v>
      </c>
      <c r="AY120" s="25" t="s">
        <v>204</v>
      </c>
      <c r="BE120" s="249">
        <f>IF(N120="základní",J120,0)</f>
        <v>0</v>
      </c>
      <c r="BF120" s="249">
        <f>IF(N120="snížená",J120,0)</f>
        <v>0</v>
      </c>
      <c r="BG120" s="249">
        <f>IF(N120="zákl. přenesená",J120,0)</f>
        <v>0</v>
      </c>
      <c r="BH120" s="249">
        <f>IF(N120="sníž. přenesená",J120,0)</f>
        <v>0</v>
      </c>
      <c r="BI120" s="249">
        <f>IF(N120="nulová",J120,0)</f>
        <v>0</v>
      </c>
      <c r="BJ120" s="25" t="s">
        <v>25</v>
      </c>
      <c r="BK120" s="249">
        <f>ROUND(I120*H120,2)</f>
        <v>0</v>
      </c>
      <c r="BL120" s="25" t="s">
        <v>211</v>
      </c>
      <c r="BM120" s="25" t="s">
        <v>3689</v>
      </c>
    </row>
    <row r="121" spans="2:65" s="1" customFormat="1" ht="16.5" customHeight="1">
      <c r="B121" s="48"/>
      <c r="C121" s="285" t="s">
        <v>239</v>
      </c>
      <c r="D121" s="285" t="s">
        <v>478</v>
      </c>
      <c r="E121" s="286" t="s">
        <v>3690</v>
      </c>
      <c r="F121" s="287" t="s">
        <v>3691</v>
      </c>
      <c r="G121" s="288" t="s">
        <v>1045</v>
      </c>
      <c r="H121" s="289">
        <v>10</v>
      </c>
      <c r="I121" s="290"/>
      <c r="J121" s="291">
        <f>ROUND(I121*H121,2)</f>
        <v>0</v>
      </c>
      <c r="K121" s="287" t="s">
        <v>38</v>
      </c>
      <c r="L121" s="292"/>
      <c r="M121" s="293" t="s">
        <v>38</v>
      </c>
      <c r="N121" s="294" t="s">
        <v>53</v>
      </c>
      <c r="O121" s="49"/>
      <c r="P121" s="247">
        <f>O121*H121</f>
        <v>0</v>
      </c>
      <c r="Q121" s="247">
        <v>0</v>
      </c>
      <c r="R121" s="247">
        <f>Q121*H121</f>
        <v>0</v>
      </c>
      <c r="S121" s="247">
        <v>0</v>
      </c>
      <c r="T121" s="248">
        <f>S121*H121</f>
        <v>0</v>
      </c>
      <c r="AR121" s="25" t="s">
        <v>249</v>
      </c>
      <c r="AT121" s="25" t="s">
        <v>478</v>
      </c>
      <c r="AU121" s="25" t="s">
        <v>25</v>
      </c>
      <c r="AY121" s="25" t="s">
        <v>204</v>
      </c>
      <c r="BE121" s="249">
        <f>IF(N121="základní",J121,0)</f>
        <v>0</v>
      </c>
      <c r="BF121" s="249">
        <f>IF(N121="snížená",J121,0)</f>
        <v>0</v>
      </c>
      <c r="BG121" s="249">
        <f>IF(N121="zákl. přenesená",J121,0)</f>
        <v>0</v>
      </c>
      <c r="BH121" s="249">
        <f>IF(N121="sníž. přenesená",J121,0)</f>
        <v>0</v>
      </c>
      <c r="BI121" s="249">
        <f>IF(N121="nulová",J121,0)</f>
        <v>0</v>
      </c>
      <c r="BJ121" s="25" t="s">
        <v>25</v>
      </c>
      <c r="BK121" s="249">
        <f>ROUND(I121*H121,2)</f>
        <v>0</v>
      </c>
      <c r="BL121" s="25" t="s">
        <v>211</v>
      </c>
      <c r="BM121" s="25" t="s">
        <v>3692</v>
      </c>
    </row>
    <row r="122" spans="2:65" s="1" customFormat="1" ht="16.5" customHeight="1">
      <c r="B122" s="48"/>
      <c r="C122" s="285" t="s">
        <v>244</v>
      </c>
      <c r="D122" s="285" t="s">
        <v>478</v>
      </c>
      <c r="E122" s="286" t="s">
        <v>3693</v>
      </c>
      <c r="F122" s="287" t="s">
        <v>3694</v>
      </c>
      <c r="G122" s="288" t="s">
        <v>1045</v>
      </c>
      <c r="H122" s="289">
        <v>6</v>
      </c>
      <c r="I122" s="290"/>
      <c r="J122" s="291">
        <f>ROUND(I122*H122,2)</f>
        <v>0</v>
      </c>
      <c r="K122" s="287" t="s">
        <v>38</v>
      </c>
      <c r="L122" s="292"/>
      <c r="M122" s="293" t="s">
        <v>38</v>
      </c>
      <c r="N122" s="294" t="s">
        <v>53</v>
      </c>
      <c r="O122" s="49"/>
      <c r="P122" s="247">
        <f>O122*H122</f>
        <v>0</v>
      </c>
      <c r="Q122" s="247">
        <v>0</v>
      </c>
      <c r="R122" s="247">
        <f>Q122*H122</f>
        <v>0</v>
      </c>
      <c r="S122" s="247">
        <v>0</v>
      </c>
      <c r="T122" s="248">
        <f>S122*H122</f>
        <v>0</v>
      </c>
      <c r="AR122" s="25" t="s">
        <v>249</v>
      </c>
      <c r="AT122" s="25" t="s">
        <v>478</v>
      </c>
      <c r="AU122" s="25" t="s">
        <v>25</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211</v>
      </c>
      <c r="BM122" s="25" t="s">
        <v>3695</v>
      </c>
    </row>
    <row r="123" spans="2:65" s="1" customFormat="1" ht="16.5" customHeight="1">
      <c r="B123" s="48"/>
      <c r="C123" s="285" t="s">
        <v>249</v>
      </c>
      <c r="D123" s="285" t="s">
        <v>478</v>
      </c>
      <c r="E123" s="286" t="s">
        <v>3696</v>
      </c>
      <c r="F123" s="287" t="s">
        <v>3697</v>
      </c>
      <c r="G123" s="288" t="s">
        <v>1045</v>
      </c>
      <c r="H123" s="289">
        <v>16</v>
      </c>
      <c r="I123" s="290"/>
      <c r="J123" s="291">
        <f>ROUND(I123*H123,2)</f>
        <v>0</v>
      </c>
      <c r="K123" s="287" t="s">
        <v>38</v>
      </c>
      <c r="L123" s="292"/>
      <c r="M123" s="293" t="s">
        <v>38</v>
      </c>
      <c r="N123" s="294" t="s">
        <v>53</v>
      </c>
      <c r="O123" s="49"/>
      <c r="P123" s="247">
        <f>O123*H123</f>
        <v>0</v>
      </c>
      <c r="Q123" s="247">
        <v>0</v>
      </c>
      <c r="R123" s="247">
        <f>Q123*H123</f>
        <v>0</v>
      </c>
      <c r="S123" s="247">
        <v>0</v>
      </c>
      <c r="T123" s="248">
        <f>S123*H123</f>
        <v>0</v>
      </c>
      <c r="AR123" s="25" t="s">
        <v>249</v>
      </c>
      <c r="AT123" s="25" t="s">
        <v>478</v>
      </c>
      <c r="AU123" s="25" t="s">
        <v>25</v>
      </c>
      <c r="AY123" s="25" t="s">
        <v>204</v>
      </c>
      <c r="BE123" s="249">
        <f>IF(N123="základní",J123,0)</f>
        <v>0</v>
      </c>
      <c r="BF123" s="249">
        <f>IF(N123="snížená",J123,0)</f>
        <v>0</v>
      </c>
      <c r="BG123" s="249">
        <f>IF(N123="zákl. přenesená",J123,0)</f>
        <v>0</v>
      </c>
      <c r="BH123" s="249">
        <f>IF(N123="sníž. přenesená",J123,0)</f>
        <v>0</v>
      </c>
      <c r="BI123" s="249">
        <f>IF(N123="nulová",J123,0)</f>
        <v>0</v>
      </c>
      <c r="BJ123" s="25" t="s">
        <v>25</v>
      </c>
      <c r="BK123" s="249">
        <f>ROUND(I123*H123,2)</f>
        <v>0</v>
      </c>
      <c r="BL123" s="25" t="s">
        <v>211</v>
      </c>
      <c r="BM123" s="25" t="s">
        <v>3698</v>
      </c>
    </row>
    <row r="124" spans="2:65" s="1" customFormat="1" ht="16.5" customHeight="1">
      <c r="B124" s="48"/>
      <c r="C124" s="285" t="s">
        <v>255</v>
      </c>
      <c r="D124" s="285" t="s">
        <v>478</v>
      </c>
      <c r="E124" s="286" t="s">
        <v>3699</v>
      </c>
      <c r="F124" s="287" t="s">
        <v>3700</v>
      </c>
      <c r="G124" s="288" t="s">
        <v>1045</v>
      </c>
      <c r="H124" s="289">
        <v>3</v>
      </c>
      <c r="I124" s="290"/>
      <c r="J124" s="291">
        <f>ROUND(I124*H124,2)</f>
        <v>0</v>
      </c>
      <c r="K124" s="287" t="s">
        <v>38</v>
      </c>
      <c r="L124" s="292"/>
      <c r="M124" s="293" t="s">
        <v>38</v>
      </c>
      <c r="N124" s="294" t="s">
        <v>53</v>
      </c>
      <c r="O124" s="49"/>
      <c r="P124" s="247">
        <f>O124*H124</f>
        <v>0</v>
      </c>
      <c r="Q124" s="247">
        <v>0</v>
      </c>
      <c r="R124" s="247">
        <f>Q124*H124</f>
        <v>0</v>
      </c>
      <c r="S124" s="247">
        <v>0</v>
      </c>
      <c r="T124" s="248">
        <f>S124*H124</f>
        <v>0</v>
      </c>
      <c r="AR124" s="25" t="s">
        <v>249</v>
      </c>
      <c r="AT124" s="25" t="s">
        <v>478</v>
      </c>
      <c r="AU124" s="25" t="s">
        <v>25</v>
      </c>
      <c r="AY124" s="25" t="s">
        <v>204</v>
      </c>
      <c r="BE124" s="249">
        <f>IF(N124="základní",J124,0)</f>
        <v>0</v>
      </c>
      <c r="BF124" s="249">
        <f>IF(N124="snížená",J124,0)</f>
        <v>0</v>
      </c>
      <c r="BG124" s="249">
        <f>IF(N124="zákl. přenesená",J124,0)</f>
        <v>0</v>
      </c>
      <c r="BH124" s="249">
        <f>IF(N124="sníž. přenesená",J124,0)</f>
        <v>0</v>
      </c>
      <c r="BI124" s="249">
        <f>IF(N124="nulová",J124,0)</f>
        <v>0</v>
      </c>
      <c r="BJ124" s="25" t="s">
        <v>25</v>
      </c>
      <c r="BK124" s="249">
        <f>ROUND(I124*H124,2)</f>
        <v>0</v>
      </c>
      <c r="BL124" s="25" t="s">
        <v>211</v>
      </c>
      <c r="BM124" s="25" t="s">
        <v>3701</v>
      </c>
    </row>
    <row r="125" spans="2:65" s="1" customFormat="1" ht="16.5" customHeight="1">
      <c r="B125" s="48"/>
      <c r="C125" s="285" t="s">
        <v>30</v>
      </c>
      <c r="D125" s="285" t="s">
        <v>478</v>
      </c>
      <c r="E125" s="286" t="s">
        <v>3702</v>
      </c>
      <c r="F125" s="287" t="s">
        <v>3703</v>
      </c>
      <c r="G125" s="288" t="s">
        <v>1045</v>
      </c>
      <c r="H125" s="289">
        <v>1</v>
      </c>
      <c r="I125" s="290"/>
      <c r="J125" s="291">
        <f>ROUND(I125*H125,2)</f>
        <v>0</v>
      </c>
      <c r="K125" s="287" t="s">
        <v>38</v>
      </c>
      <c r="L125" s="292"/>
      <c r="M125" s="293" t="s">
        <v>38</v>
      </c>
      <c r="N125" s="294" t="s">
        <v>53</v>
      </c>
      <c r="O125" s="49"/>
      <c r="P125" s="247">
        <f>O125*H125</f>
        <v>0</v>
      </c>
      <c r="Q125" s="247">
        <v>0</v>
      </c>
      <c r="R125" s="247">
        <f>Q125*H125</f>
        <v>0</v>
      </c>
      <c r="S125" s="247">
        <v>0</v>
      </c>
      <c r="T125" s="248">
        <f>S125*H125</f>
        <v>0</v>
      </c>
      <c r="AR125" s="25" t="s">
        <v>249</v>
      </c>
      <c r="AT125" s="25" t="s">
        <v>478</v>
      </c>
      <c r="AU125" s="25" t="s">
        <v>25</v>
      </c>
      <c r="AY125" s="25" t="s">
        <v>204</v>
      </c>
      <c r="BE125" s="249">
        <f>IF(N125="základní",J125,0)</f>
        <v>0</v>
      </c>
      <c r="BF125" s="249">
        <f>IF(N125="snížená",J125,0)</f>
        <v>0</v>
      </c>
      <c r="BG125" s="249">
        <f>IF(N125="zákl. přenesená",J125,0)</f>
        <v>0</v>
      </c>
      <c r="BH125" s="249">
        <f>IF(N125="sníž. přenesená",J125,0)</f>
        <v>0</v>
      </c>
      <c r="BI125" s="249">
        <f>IF(N125="nulová",J125,0)</f>
        <v>0</v>
      </c>
      <c r="BJ125" s="25" t="s">
        <v>25</v>
      </c>
      <c r="BK125" s="249">
        <f>ROUND(I125*H125,2)</f>
        <v>0</v>
      </c>
      <c r="BL125" s="25" t="s">
        <v>211</v>
      </c>
      <c r="BM125" s="25" t="s">
        <v>3704</v>
      </c>
    </row>
    <row r="126" spans="2:63" s="11" customFormat="1" ht="37.4" customHeight="1">
      <c r="B126" s="222"/>
      <c r="C126" s="223"/>
      <c r="D126" s="224" t="s">
        <v>81</v>
      </c>
      <c r="E126" s="225" t="s">
        <v>3160</v>
      </c>
      <c r="F126" s="225" t="s">
        <v>3705</v>
      </c>
      <c r="G126" s="223"/>
      <c r="H126" s="223"/>
      <c r="I126" s="226"/>
      <c r="J126" s="227">
        <f>BK126</f>
        <v>0</v>
      </c>
      <c r="K126" s="223"/>
      <c r="L126" s="228"/>
      <c r="M126" s="229"/>
      <c r="N126" s="230"/>
      <c r="O126" s="230"/>
      <c r="P126" s="231">
        <f>SUM(P127:P158)</f>
        <v>0</v>
      </c>
      <c r="Q126" s="230"/>
      <c r="R126" s="231">
        <f>SUM(R127:R158)</f>
        <v>0</v>
      </c>
      <c r="S126" s="230"/>
      <c r="T126" s="232">
        <f>SUM(T127:T158)</f>
        <v>0</v>
      </c>
      <c r="AR126" s="233" t="s">
        <v>25</v>
      </c>
      <c r="AT126" s="234" t="s">
        <v>81</v>
      </c>
      <c r="AU126" s="234" t="s">
        <v>82</v>
      </c>
      <c r="AY126" s="233" t="s">
        <v>204</v>
      </c>
      <c r="BK126" s="235">
        <f>SUM(BK127:BK158)</f>
        <v>0</v>
      </c>
    </row>
    <row r="127" spans="2:65" s="1" customFormat="1" ht="16.5" customHeight="1">
      <c r="B127" s="48"/>
      <c r="C127" s="285" t="s">
        <v>268</v>
      </c>
      <c r="D127" s="285" t="s">
        <v>478</v>
      </c>
      <c r="E127" s="286" t="s">
        <v>3706</v>
      </c>
      <c r="F127" s="287" t="s">
        <v>3707</v>
      </c>
      <c r="G127" s="288" t="s">
        <v>343</v>
      </c>
      <c r="H127" s="289">
        <v>55</v>
      </c>
      <c r="I127" s="290"/>
      <c r="J127" s="291">
        <f>ROUND(I127*H127,2)</f>
        <v>0</v>
      </c>
      <c r="K127" s="287" t="s">
        <v>38</v>
      </c>
      <c r="L127" s="292"/>
      <c r="M127" s="293" t="s">
        <v>38</v>
      </c>
      <c r="N127" s="294" t="s">
        <v>53</v>
      </c>
      <c r="O127" s="49"/>
      <c r="P127" s="247">
        <f>O127*H127</f>
        <v>0</v>
      </c>
      <c r="Q127" s="247">
        <v>0</v>
      </c>
      <c r="R127" s="247">
        <f>Q127*H127</f>
        <v>0</v>
      </c>
      <c r="S127" s="247">
        <v>0</v>
      </c>
      <c r="T127" s="248">
        <f>S127*H127</f>
        <v>0</v>
      </c>
      <c r="AR127" s="25" t="s">
        <v>249</v>
      </c>
      <c r="AT127" s="25" t="s">
        <v>478</v>
      </c>
      <c r="AU127" s="25" t="s">
        <v>25</v>
      </c>
      <c r="AY127" s="25" t="s">
        <v>204</v>
      </c>
      <c r="BE127" s="249">
        <f>IF(N127="základní",J127,0)</f>
        <v>0</v>
      </c>
      <c r="BF127" s="249">
        <f>IF(N127="snížená",J127,0)</f>
        <v>0</v>
      </c>
      <c r="BG127" s="249">
        <f>IF(N127="zákl. přenesená",J127,0)</f>
        <v>0</v>
      </c>
      <c r="BH127" s="249">
        <f>IF(N127="sníž. přenesená",J127,0)</f>
        <v>0</v>
      </c>
      <c r="BI127" s="249">
        <f>IF(N127="nulová",J127,0)</f>
        <v>0</v>
      </c>
      <c r="BJ127" s="25" t="s">
        <v>25</v>
      </c>
      <c r="BK127" s="249">
        <f>ROUND(I127*H127,2)</f>
        <v>0</v>
      </c>
      <c r="BL127" s="25" t="s">
        <v>211</v>
      </c>
      <c r="BM127" s="25" t="s">
        <v>3708</v>
      </c>
    </row>
    <row r="128" spans="2:65" s="1" customFormat="1" ht="16.5" customHeight="1">
      <c r="B128" s="48"/>
      <c r="C128" s="285" t="s">
        <v>274</v>
      </c>
      <c r="D128" s="285" t="s">
        <v>478</v>
      </c>
      <c r="E128" s="286" t="s">
        <v>3709</v>
      </c>
      <c r="F128" s="287" t="s">
        <v>3710</v>
      </c>
      <c r="G128" s="288" t="s">
        <v>343</v>
      </c>
      <c r="H128" s="289">
        <v>265</v>
      </c>
      <c r="I128" s="290"/>
      <c r="J128" s="291">
        <f>ROUND(I128*H128,2)</f>
        <v>0</v>
      </c>
      <c r="K128" s="287" t="s">
        <v>38</v>
      </c>
      <c r="L128" s="292"/>
      <c r="M128" s="293" t="s">
        <v>38</v>
      </c>
      <c r="N128" s="294" t="s">
        <v>53</v>
      </c>
      <c r="O128" s="49"/>
      <c r="P128" s="247">
        <f>O128*H128</f>
        <v>0</v>
      </c>
      <c r="Q128" s="247">
        <v>0</v>
      </c>
      <c r="R128" s="247">
        <f>Q128*H128</f>
        <v>0</v>
      </c>
      <c r="S128" s="247">
        <v>0</v>
      </c>
      <c r="T128" s="248">
        <f>S128*H128</f>
        <v>0</v>
      </c>
      <c r="AR128" s="25" t="s">
        <v>249</v>
      </c>
      <c r="AT128" s="25" t="s">
        <v>478</v>
      </c>
      <c r="AU128" s="25" t="s">
        <v>25</v>
      </c>
      <c r="AY128" s="25" t="s">
        <v>204</v>
      </c>
      <c r="BE128" s="249">
        <f>IF(N128="základní",J128,0)</f>
        <v>0</v>
      </c>
      <c r="BF128" s="249">
        <f>IF(N128="snížená",J128,0)</f>
        <v>0</v>
      </c>
      <c r="BG128" s="249">
        <f>IF(N128="zákl. přenesená",J128,0)</f>
        <v>0</v>
      </c>
      <c r="BH128" s="249">
        <f>IF(N128="sníž. přenesená",J128,0)</f>
        <v>0</v>
      </c>
      <c r="BI128" s="249">
        <f>IF(N128="nulová",J128,0)</f>
        <v>0</v>
      </c>
      <c r="BJ128" s="25" t="s">
        <v>25</v>
      </c>
      <c r="BK128" s="249">
        <f>ROUND(I128*H128,2)</f>
        <v>0</v>
      </c>
      <c r="BL128" s="25" t="s">
        <v>211</v>
      </c>
      <c r="BM128" s="25" t="s">
        <v>3711</v>
      </c>
    </row>
    <row r="129" spans="2:65" s="1" customFormat="1" ht="16.5" customHeight="1">
      <c r="B129" s="48"/>
      <c r="C129" s="285" t="s">
        <v>280</v>
      </c>
      <c r="D129" s="285" t="s">
        <v>478</v>
      </c>
      <c r="E129" s="286" t="s">
        <v>3712</v>
      </c>
      <c r="F129" s="287" t="s">
        <v>3713</v>
      </c>
      <c r="G129" s="288" t="s">
        <v>343</v>
      </c>
      <c r="H129" s="289">
        <v>24</v>
      </c>
      <c r="I129" s="290"/>
      <c r="J129" s="291">
        <f>ROUND(I129*H129,2)</f>
        <v>0</v>
      </c>
      <c r="K129" s="287" t="s">
        <v>38</v>
      </c>
      <c r="L129" s="292"/>
      <c r="M129" s="293" t="s">
        <v>38</v>
      </c>
      <c r="N129" s="294" t="s">
        <v>53</v>
      </c>
      <c r="O129" s="49"/>
      <c r="P129" s="247">
        <f>O129*H129</f>
        <v>0</v>
      </c>
      <c r="Q129" s="247">
        <v>0</v>
      </c>
      <c r="R129" s="247">
        <f>Q129*H129</f>
        <v>0</v>
      </c>
      <c r="S129" s="247">
        <v>0</v>
      </c>
      <c r="T129" s="248">
        <f>S129*H129</f>
        <v>0</v>
      </c>
      <c r="AR129" s="25" t="s">
        <v>249</v>
      </c>
      <c r="AT129" s="25" t="s">
        <v>478</v>
      </c>
      <c r="AU129" s="25" t="s">
        <v>25</v>
      </c>
      <c r="AY129" s="25" t="s">
        <v>204</v>
      </c>
      <c r="BE129" s="249">
        <f>IF(N129="základní",J129,0)</f>
        <v>0</v>
      </c>
      <c r="BF129" s="249">
        <f>IF(N129="snížená",J129,0)</f>
        <v>0</v>
      </c>
      <c r="BG129" s="249">
        <f>IF(N129="zákl. přenesená",J129,0)</f>
        <v>0</v>
      </c>
      <c r="BH129" s="249">
        <f>IF(N129="sníž. přenesená",J129,0)</f>
        <v>0</v>
      </c>
      <c r="BI129" s="249">
        <f>IF(N129="nulová",J129,0)</f>
        <v>0</v>
      </c>
      <c r="BJ129" s="25" t="s">
        <v>25</v>
      </c>
      <c r="BK129" s="249">
        <f>ROUND(I129*H129,2)</f>
        <v>0</v>
      </c>
      <c r="BL129" s="25" t="s">
        <v>211</v>
      </c>
      <c r="BM129" s="25" t="s">
        <v>3714</v>
      </c>
    </row>
    <row r="130" spans="2:65" s="1" customFormat="1" ht="16.5" customHeight="1">
      <c r="B130" s="48"/>
      <c r="C130" s="285" t="s">
        <v>284</v>
      </c>
      <c r="D130" s="285" t="s">
        <v>478</v>
      </c>
      <c r="E130" s="286" t="s">
        <v>3715</v>
      </c>
      <c r="F130" s="287" t="s">
        <v>3716</v>
      </c>
      <c r="G130" s="288" t="s">
        <v>343</v>
      </c>
      <c r="H130" s="289">
        <v>270</v>
      </c>
      <c r="I130" s="290"/>
      <c r="J130" s="291">
        <f>ROUND(I130*H130,2)</f>
        <v>0</v>
      </c>
      <c r="K130" s="287" t="s">
        <v>38</v>
      </c>
      <c r="L130" s="292"/>
      <c r="M130" s="293" t="s">
        <v>38</v>
      </c>
      <c r="N130" s="294" t="s">
        <v>53</v>
      </c>
      <c r="O130" s="49"/>
      <c r="P130" s="247">
        <f>O130*H130</f>
        <v>0</v>
      </c>
      <c r="Q130" s="247">
        <v>0</v>
      </c>
      <c r="R130" s="247">
        <f>Q130*H130</f>
        <v>0</v>
      </c>
      <c r="S130" s="247">
        <v>0</v>
      </c>
      <c r="T130" s="248">
        <f>S130*H130</f>
        <v>0</v>
      </c>
      <c r="AR130" s="25" t="s">
        <v>249</v>
      </c>
      <c r="AT130" s="25" t="s">
        <v>478</v>
      </c>
      <c r="AU130" s="25" t="s">
        <v>25</v>
      </c>
      <c r="AY130" s="25" t="s">
        <v>204</v>
      </c>
      <c r="BE130" s="249">
        <f>IF(N130="základní",J130,0)</f>
        <v>0</v>
      </c>
      <c r="BF130" s="249">
        <f>IF(N130="snížená",J130,0)</f>
        <v>0</v>
      </c>
      <c r="BG130" s="249">
        <f>IF(N130="zákl. přenesená",J130,0)</f>
        <v>0</v>
      </c>
      <c r="BH130" s="249">
        <f>IF(N130="sníž. přenesená",J130,0)</f>
        <v>0</v>
      </c>
      <c r="BI130" s="249">
        <f>IF(N130="nulová",J130,0)</f>
        <v>0</v>
      </c>
      <c r="BJ130" s="25" t="s">
        <v>25</v>
      </c>
      <c r="BK130" s="249">
        <f>ROUND(I130*H130,2)</f>
        <v>0</v>
      </c>
      <c r="BL130" s="25" t="s">
        <v>211</v>
      </c>
      <c r="BM130" s="25" t="s">
        <v>3717</v>
      </c>
    </row>
    <row r="131" spans="2:65" s="1" customFormat="1" ht="16.5" customHeight="1">
      <c r="B131" s="48"/>
      <c r="C131" s="285" t="s">
        <v>10</v>
      </c>
      <c r="D131" s="285" t="s">
        <v>478</v>
      </c>
      <c r="E131" s="286" t="s">
        <v>3718</v>
      </c>
      <c r="F131" s="287" t="s">
        <v>3719</v>
      </c>
      <c r="G131" s="288" t="s">
        <v>1045</v>
      </c>
      <c r="H131" s="289">
        <v>560</v>
      </c>
      <c r="I131" s="290"/>
      <c r="J131" s="291">
        <f>ROUND(I131*H131,2)</f>
        <v>0</v>
      </c>
      <c r="K131" s="287" t="s">
        <v>38</v>
      </c>
      <c r="L131" s="292"/>
      <c r="M131" s="293" t="s">
        <v>38</v>
      </c>
      <c r="N131" s="294" t="s">
        <v>53</v>
      </c>
      <c r="O131" s="49"/>
      <c r="P131" s="247">
        <f>O131*H131</f>
        <v>0</v>
      </c>
      <c r="Q131" s="247">
        <v>0</v>
      </c>
      <c r="R131" s="247">
        <f>Q131*H131</f>
        <v>0</v>
      </c>
      <c r="S131" s="247">
        <v>0</v>
      </c>
      <c r="T131" s="248">
        <f>S131*H131</f>
        <v>0</v>
      </c>
      <c r="AR131" s="25" t="s">
        <v>249</v>
      </c>
      <c r="AT131" s="25" t="s">
        <v>478</v>
      </c>
      <c r="AU131" s="25" t="s">
        <v>25</v>
      </c>
      <c r="AY131" s="25" t="s">
        <v>204</v>
      </c>
      <c r="BE131" s="249">
        <f>IF(N131="základní",J131,0)</f>
        <v>0</v>
      </c>
      <c r="BF131" s="249">
        <f>IF(N131="snížená",J131,0)</f>
        <v>0</v>
      </c>
      <c r="BG131" s="249">
        <f>IF(N131="zákl. přenesená",J131,0)</f>
        <v>0</v>
      </c>
      <c r="BH131" s="249">
        <f>IF(N131="sníž. přenesená",J131,0)</f>
        <v>0</v>
      </c>
      <c r="BI131" s="249">
        <f>IF(N131="nulová",J131,0)</f>
        <v>0</v>
      </c>
      <c r="BJ131" s="25" t="s">
        <v>25</v>
      </c>
      <c r="BK131" s="249">
        <f>ROUND(I131*H131,2)</f>
        <v>0</v>
      </c>
      <c r="BL131" s="25" t="s">
        <v>211</v>
      </c>
      <c r="BM131" s="25" t="s">
        <v>3720</v>
      </c>
    </row>
    <row r="132" spans="2:65" s="1" customFormat="1" ht="16.5" customHeight="1">
      <c r="B132" s="48"/>
      <c r="C132" s="285" t="s">
        <v>294</v>
      </c>
      <c r="D132" s="285" t="s">
        <v>478</v>
      </c>
      <c r="E132" s="286" t="s">
        <v>3721</v>
      </c>
      <c r="F132" s="287" t="s">
        <v>3722</v>
      </c>
      <c r="G132" s="288" t="s">
        <v>1045</v>
      </c>
      <c r="H132" s="289">
        <v>10</v>
      </c>
      <c r="I132" s="290"/>
      <c r="J132" s="291">
        <f>ROUND(I132*H132,2)</f>
        <v>0</v>
      </c>
      <c r="K132" s="287" t="s">
        <v>38</v>
      </c>
      <c r="L132" s="292"/>
      <c r="M132" s="293" t="s">
        <v>38</v>
      </c>
      <c r="N132" s="294" t="s">
        <v>53</v>
      </c>
      <c r="O132" s="49"/>
      <c r="P132" s="247">
        <f>O132*H132</f>
        <v>0</v>
      </c>
      <c r="Q132" s="247">
        <v>0</v>
      </c>
      <c r="R132" s="247">
        <f>Q132*H132</f>
        <v>0</v>
      </c>
      <c r="S132" s="247">
        <v>0</v>
      </c>
      <c r="T132" s="248">
        <f>S132*H132</f>
        <v>0</v>
      </c>
      <c r="AR132" s="25" t="s">
        <v>249</v>
      </c>
      <c r="AT132" s="25" t="s">
        <v>478</v>
      </c>
      <c r="AU132" s="25" t="s">
        <v>25</v>
      </c>
      <c r="AY132" s="25" t="s">
        <v>204</v>
      </c>
      <c r="BE132" s="249">
        <f>IF(N132="základní",J132,0)</f>
        <v>0</v>
      </c>
      <c r="BF132" s="249">
        <f>IF(N132="snížená",J132,0)</f>
        <v>0</v>
      </c>
      <c r="BG132" s="249">
        <f>IF(N132="zákl. přenesená",J132,0)</f>
        <v>0</v>
      </c>
      <c r="BH132" s="249">
        <f>IF(N132="sníž. přenesená",J132,0)</f>
        <v>0</v>
      </c>
      <c r="BI132" s="249">
        <f>IF(N132="nulová",J132,0)</f>
        <v>0</v>
      </c>
      <c r="BJ132" s="25" t="s">
        <v>25</v>
      </c>
      <c r="BK132" s="249">
        <f>ROUND(I132*H132,2)</f>
        <v>0</v>
      </c>
      <c r="BL132" s="25" t="s">
        <v>211</v>
      </c>
      <c r="BM132" s="25" t="s">
        <v>3723</v>
      </c>
    </row>
    <row r="133" spans="2:65" s="1" customFormat="1" ht="16.5" customHeight="1">
      <c r="B133" s="48"/>
      <c r="C133" s="285" t="s">
        <v>300</v>
      </c>
      <c r="D133" s="285" t="s">
        <v>478</v>
      </c>
      <c r="E133" s="286" t="s">
        <v>3724</v>
      </c>
      <c r="F133" s="287" t="s">
        <v>3725</v>
      </c>
      <c r="G133" s="288" t="s">
        <v>1045</v>
      </c>
      <c r="H133" s="289">
        <v>16</v>
      </c>
      <c r="I133" s="290"/>
      <c r="J133" s="291">
        <f>ROUND(I133*H133,2)</f>
        <v>0</v>
      </c>
      <c r="K133" s="287" t="s">
        <v>38</v>
      </c>
      <c r="L133" s="292"/>
      <c r="M133" s="293" t="s">
        <v>38</v>
      </c>
      <c r="N133" s="294" t="s">
        <v>53</v>
      </c>
      <c r="O133" s="49"/>
      <c r="P133" s="247">
        <f>O133*H133</f>
        <v>0</v>
      </c>
      <c r="Q133" s="247">
        <v>0</v>
      </c>
      <c r="R133" s="247">
        <f>Q133*H133</f>
        <v>0</v>
      </c>
      <c r="S133" s="247">
        <v>0</v>
      </c>
      <c r="T133" s="248">
        <f>S133*H133</f>
        <v>0</v>
      </c>
      <c r="AR133" s="25" t="s">
        <v>249</v>
      </c>
      <c r="AT133" s="25" t="s">
        <v>478</v>
      </c>
      <c r="AU133" s="25" t="s">
        <v>25</v>
      </c>
      <c r="AY133" s="25" t="s">
        <v>204</v>
      </c>
      <c r="BE133" s="249">
        <f>IF(N133="základní",J133,0)</f>
        <v>0</v>
      </c>
      <c r="BF133" s="249">
        <f>IF(N133="snížená",J133,0)</f>
        <v>0</v>
      </c>
      <c r="BG133" s="249">
        <f>IF(N133="zákl. přenesená",J133,0)</f>
        <v>0</v>
      </c>
      <c r="BH133" s="249">
        <f>IF(N133="sníž. přenesená",J133,0)</f>
        <v>0</v>
      </c>
      <c r="BI133" s="249">
        <f>IF(N133="nulová",J133,0)</f>
        <v>0</v>
      </c>
      <c r="BJ133" s="25" t="s">
        <v>25</v>
      </c>
      <c r="BK133" s="249">
        <f>ROUND(I133*H133,2)</f>
        <v>0</v>
      </c>
      <c r="BL133" s="25" t="s">
        <v>211</v>
      </c>
      <c r="BM133" s="25" t="s">
        <v>3726</v>
      </c>
    </row>
    <row r="134" spans="2:65" s="1" customFormat="1" ht="16.5" customHeight="1">
      <c r="B134" s="48"/>
      <c r="C134" s="285" t="s">
        <v>306</v>
      </c>
      <c r="D134" s="285" t="s">
        <v>478</v>
      </c>
      <c r="E134" s="286" t="s">
        <v>3727</v>
      </c>
      <c r="F134" s="287" t="s">
        <v>3728</v>
      </c>
      <c r="G134" s="288" t="s">
        <v>1045</v>
      </c>
      <c r="H134" s="289">
        <v>8</v>
      </c>
      <c r="I134" s="290"/>
      <c r="J134" s="291">
        <f>ROUND(I134*H134,2)</f>
        <v>0</v>
      </c>
      <c r="K134" s="287" t="s">
        <v>38</v>
      </c>
      <c r="L134" s="292"/>
      <c r="M134" s="293" t="s">
        <v>38</v>
      </c>
      <c r="N134" s="294" t="s">
        <v>53</v>
      </c>
      <c r="O134" s="49"/>
      <c r="P134" s="247">
        <f>O134*H134</f>
        <v>0</v>
      </c>
      <c r="Q134" s="247">
        <v>0</v>
      </c>
      <c r="R134" s="247">
        <f>Q134*H134</f>
        <v>0</v>
      </c>
      <c r="S134" s="247">
        <v>0</v>
      </c>
      <c r="T134" s="248">
        <f>S134*H134</f>
        <v>0</v>
      </c>
      <c r="AR134" s="25" t="s">
        <v>249</v>
      </c>
      <c r="AT134" s="25" t="s">
        <v>478</v>
      </c>
      <c r="AU134" s="25" t="s">
        <v>25</v>
      </c>
      <c r="AY134" s="25" t="s">
        <v>204</v>
      </c>
      <c r="BE134" s="249">
        <f>IF(N134="základní",J134,0)</f>
        <v>0</v>
      </c>
      <c r="BF134" s="249">
        <f>IF(N134="snížená",J134,0)</f>
        <v>0</v>
      </c>
      <c r="BG134" s="249">
        <f>IF(N134="zákl. přenesená",J134,0)</f>
        <v>0</v>
      </c>
      <c r="BH134" s="249">
        <f>IF(N134="sníž. přenesená",J134,0)</f>
        <v>0</v>
      </c>
      <c r="BI134" s="249">
        <f>IF(N134="nulová",J134,0)</f>
        <v>0</v>
      </c>
      <c r="BJ134" s="25" t="s">
        <v>25</v>
      </c>
      <c r="BK134" s="249">
        <f>ROUND(I134*H134,2)</f>
        <v>0</v>
      </c>
      <c r="BL134" s="25" t="s">
        <v>211</v>
      </c>
      <c r="BM134" s="25" t="s">
        <v>3729</v>
      </c>
    </row>
    <row r="135" spans="2:65" s="1" customFormat="1" ht="16.5" customHeight="1">
      <c r="B135" s="48"/>
      <c r="C135" s="285" t="s">
        <v>313</v>
      </c>
      <c r="D135" s="285" t="s">
        <v>478</v>
      </c>
      <c r="E135" s="286" t="s">
        <v>3730</v>
      </c>
      <c r="F135" s="287" t="s">
        <v>3731</v>
      </c>
      <c r="G135" s="288" t="s">
        <v>1045</v>
      </c>
      <c r="H135" s="289">
        <v>20</v>
      </c>
      <c r="I135" s="290"/>
      <c r="J135" s="291">
        <f>ROUND(I135*H135,2)</f>
        <v>0</v>
      </c>
      <c r="K135" s="287" t="s">
        <v>38</v>
      </c>
      <c r="L135" s="292"/>
      <c r="M135" s="293" t="s">
        <v>38</v>
      </c>
      <c r="N135" s="294" t="s">
        <v>53</v>
      </c>
      <c r="O135" s="49"/>
      <c r="P135" s="247">
        <f>O135*H135</f>
        <v>0</v>
      </c>
      <c r="Q135" s="247">
        <v>0</v>
      </c>
      <c r="R135" s="247">
        <f>Q135*H135</f>
        <v>0</v>
      </c>
      <c r="S135" s="247">
        <v>0</v>
      </c>
      <c r="T135" s="248">
        <f>S135*H135</f>
        <v>0</v>
      </c>
      <c r="AR135" s="25" t="s">
        <v>249</v>
      </c>
      <c r="AT135" s="25" t="s">
        <v>478</v>
      </c>
      <c r="AU135" s="25" t="s">
        <v>25</v>
      </c>
      <c r="AY135" s="25" t="s">
        <v>204</v>
      </c>
      <c r="BE135" s="249">
        <f>IF(N135="základní",J135,0)</f>
        <v>0</v>
      </c>
      <c r="BF135" s="249">
        <f>IF(N135="snížená",J135,0)</f>
        <v>0</v>
      </c>
      <c r="BG135" s="249">
        <f>IF(N135="zákl. přenesená",J135,0)</f>
        <v>0</v>
      </c>
      <c r="BH135" s="249">
        <f>IF(N135="sníž. přenesená",J135,0)</f>
        <v>0</v>
      </c>
      <c r="BI135" s="249">
        <f>IF(N135="nulová",J135,0)</f>
        <v>0</v>
      </c>
      <c r="BJ135" s="25" t="s">
        <v>25</v>
      </c>
      <c r="BK135" s="249">
        <f>ROUND(I135*H135,2)</f>
        <v>0</v>
      </c>
      <c r="BL135" s="25" t="s">
        <v>211</v>
      </c>
      <c r="BM135" s="25" t="s">
        <v>3732</v>
      </c>
    </row>
    <row r="136" spans="2:65" s="1" customFormat="1" ht="16.5" customHeight="1">
      <c r="B136" s="48"/>
      <c r="C136" s="285" t="s">
        <v>318</v>
      </c>
      <c r="D136" s="285" t="s">
        <v>478</v>
      </c>
      <c r="E136" s="286" t="s">
        <v>3733</v>
      </c>
      <c r="F136" s="287" t="s">
        <v>3734</v>
      </c>
      <c r="G136" s="288" t="s">
        <v>1045</v>
      </c>
      <c r="H136" s="289">
        <v>8</v>
      </c>
      <c r="I136" s="290"/>
      <c r="J136" s="291">
        <f>ROUND(I136*H136,2)</f>
        <v>0</v>
      </c>
      <c r="K136" s="287" t="s">
        <v>38</v>
      </c>
      <c r="L136" s="292"/>
      <c r="M136" s="293" t="s">
        <v>38</v>
      </c>
      <c r="N136" s="294" t="s">
        <v>53</v>
      </c>
      <c r="O136" s="49"/>
      <c r="P136" s="247">
        <f>O136*H136</f>
        <v>0</v>
      </c>
      <c r="Q136" s="247">
        <v>0</v>
      </c>
      <c r="R136" s="247">
        <f>Q136*H136</f>
        <v>0</v>
      </c>
      <c r="S136" s="247">
        <v>0</v>
      </c>
      <c r="T136" s="248">
        <f>S136*H136</f>
        <v>0</v>
      </c>
      <c r="AR136" s="25" t="s">
        <v>249</v>
      </c>
      <c r="AT136" s="25" t="s">
        <v>478</v>
      </c>
      <c r="AU136" s="25" t="s">
        <v>25</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211</v>
      </c>
      <c r="BM136" s="25" t="s">
        <v>3735</v>
      </c>
    </row>
    <row r="137" spans="2:65" s="1" customFormat="1" ht="16.5" customHeight="1">
      <c r="B137" s="48"/>
      <c r="C137" s="285" t="s">
        <v>9</v>
      </c>
      <c r="D137" s="285" t="s">
        <v>478</v>
      </c>
      <c r="E137" s="286" t="s">
        <v>3736</v>
      </c>
      <c r="F137" s="287" t="s">
        <v>3737</v>
      </c>
      <c r="G137" s="288" t="s">
        <v>1045</v>
      </c>
      <c r="H137" s="289">
        <v>16</v>
      </c>
      <c r="I137" s="290"/>
      <c r="J137" s="291">
        <f>ROUND(I137*H137,2)</f>
        <v>0</v>
      </c>
      <c r="K137" s="287" t="s">
        <v>38</v>
      </c>
      <c r="L137" s="292"/>
      <c r="M137" s="293" t="s">
        <v>38</v>
      </c>
      <c r="N137" s="294" t="s">
        <v>53</v>
      </c>
      <c r="O137" s="49"/>
      <c r="P137" s="247">
        <f>O137*H137</f>
        <v>0</v>
      </c>
      <c r="Q137" s="247">
        <v>0</v>
      </c>
      <c r="R137" s="247">
        <f>Q137*H137</f>
        <v>0</v>
      </c>
      <c r="S137" s="247">
        <v>0</v>
      </c>
      <c r="T137" s="248">
        <f>S137*H137</f>
        <v>0</v>
      </c>
      <c r="AR137" s="25" t="s">
        <v>249</v>
      </c>
      <c r="AT137" s="25" t="s">
        <v>478</v>
      </c>
      <c r="AU137" s="25" t="s">
        <v>25</v>
      </c>
      <c r="AY137" s="25" t="s">
        <v>204</v>
      </c>
      <c r="BE137" s="249">
        <f>IF(N137="základní",J137,0)</f>
        <v>0</v>
      </c>
      <c r="BF137" s="249">
        <f>IF(N137="snížená",J137,0)</f>
        <v>0</v>
      </c>
      <c r="BG137" s="249">
        <f>IF(N137="zákl. přenesená",J137,0)</f>
        <v>0</v>
      </c>
      <c r="BH137" s="249">
        <f>IF(N137="sníž. přenesená",J137,0)</f>
        <v>0</v>
      </c>
      <c r="BI137" s="249">
        <f>IF(N137="nulová",J137,0)</f>
        <v>0</v>
      </c>
      <c r="BJ137" s="25" t="s">
        <v>25</v>
      </c>
      <c r="BK137" s="249">
        <f>ROUND(I137*H137,2)</f>
        <v>0</v>
      </c>
      <c r="BL137" s="25" t="s">
        <v>211</v>
      </c>
      <c r="BM137" s="25" t="s">
        <v>3738</v>
      </c>
    </row>
    <row r="138" spans="2:65" s="1" customFormat="1" ht="16.5" customHeight="1">
      <c r="B138" s="48"/>
      <c r="C138" s="285" t="s">
        <v>331</v>
      </c>
      <c r="D138" s="285" t="s">
        <v>478</v>
      </c>
      <c r="E138" s="286" t="s">
        <v>3739</v>
      </c>
      <c r="F138" s="287" t="s">
        <v>3740</v>
      </c>
      <c r="G138" s="288" t="s">
        <v>1045</v>
      </c>
      <c r="H138" s="289">
        <v>30</v>
      </c>
      <c r="I138" s="290"/>
      <c r="J138" s="291">
        <f>ROUND(I138*H138,2)</f>
        <v>0</v>
      </c>
      <c r="K138" s="287" t="s">
        <v>38</v>
      </c>
      <c r="L138" s="292"/>
      <c r="M138" s="293" t="s">
        <v>38</v>
      </c>
      <c r="N138" s="294" t="s">
        <v>53</v>
      </c>
      <c r="O138" s="49"/>
      <c r="P138" s="247">
        <f>O138*H138</f>
        <v>0</v>
      </c>
      <c r="Q138" s="247">
        <v>0</v>
      </c>
      <c r="R138" s="247">
        <f>Q138*H138</f>
        <v>0</v>
      </c>
      <c r="S138" s="247">
        <v>0</v>
      </c>
      <c r="T138" s="248">
        <f>S138*H138</f>
        <v>0</v>
      </c>
      <c r="AR138" s="25" t="s">
        <v>249</v>
      </c>
      <c r="AT138" s="25" t="s">
        <v>478</v>
      </c>
      <c r="AU138" s="25" t="s">
        <v>25</v>
      </c>
      <c r="AY138" s="25" t="s">
        <v>204</v>
      </c>
      <c r="BE138" s="249">
        <f>IF(N138="základní",J138,0)</f>
        <v>0</v>
      </c>
      <c r="BF138" s="249">
        <f>IF(N138="snížená",J138,0)</f>
        <v>0</v>
      </c>
      <c r="BG138" s="249">
        <f>IF(N138="zákl. přenesená",J138,0)</f>
        <v>0</v>
      </c>
      <c r="BH138" s="249">
        <f>IF(N138="sníž. přenesená",J138,0)</f>
        <v>0</v>
      </c>
      <c r="BI138" s="249">
        <f>IF(N138="nulová",J138,0)</f>
        <v>0</v>
      </c>
      <c r="BJ138" s="25" t="s">
        <v>25</v>
      </c>
      <c r="BK138" s="249">
        <f>ROUND(I138*H138,2)</f>
        <v>0</v>
      </c>
      <c r="BL138" s="25" t="s">
        <v>211</v>
      </c>
      <c r="BM138" s="25" t="s">
        <v>3741</v>
      </c>
    </row>
    <row r="139" spans="2:65" s="1" customFormat="1" ht="16.5" customHeight="1">
      <c r="B139" s="48"/>
      <c r="C139" s="285" t="s">
        <v>335</v>
      </c>
      <c r="D139" s="285" t="s">
        <v>478</v>
      </c>
      <c r="E139" s="286" t="s">
        <v>3742</v>
      </c>
      <c r="F139" s="287" t="s">
        <v>3743</v>
      </c>
      <c r="G139" s="288" t="s">
        <v>1045</v>
      </c>
      <c r="H139" s="289">
        <v>8</v>
      </c>
      <c r="I139" s="290"/>
      <c r="J139" s="291">
        <f>ROUND(I139*H139,2)</f>
        <v>0</v>
      </c>
      <c r="K139" s="287" t="s">
        <v>38</v>
      </c>
      <c r="L139" s="292"/>
      <c r="M139" s="293" t="s">
        <v>38</v>
      </c>
      <c r="N139" s="294" t="s">
        <v>53</v>
      </c>
      <c r="O139" s="49"/>
      <c r="P139" s="247">
        <f>O139*H139</f>
        <v>0</v>
      </c>
      <c r="Q139" s="247">
        <v>0</v>
      </c>
      <c r="R139" s="247">
        <f>Q139*H139</f>
        <v>0</v>
      </c>
      <c r="S139" s="247">
        <v>0</v>
      </c>
      <c r="T139" s="248">
        <f>S139*H139</f>
        <v>0</v>
      </c>
      <c r="AR139" s="25" t="s">
        <v>249</v>
      </c>
      <c r="AT139" s="25" t="s">
        <v>478</v>
      </c>
      <c r="AU139" s="25" t="s">
        <v>25</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3744</v>
      </c>
    </row>
    <row r="140" spans="2:65" s="1" customFormat="1" ht="16.5" customHeight="1">
      <c r="B140" s="48"/>
      <c r="C140" s="285" t="s">
        <v>340</v>
      </c>
      <c r="D140" s="285" t="s">
        <v>478</v>
      </c>
      <c r="E140" s="286" t="s">
        <v>3745</v>
      </c>
      <c r="F140" s="287" t="s">
        <v>3746</v>
      </c>
      <c r="G140" s="288" t="s">
        <v>1045</v>
      </c>
      <c r="H140" s="289">
        <v>10</v>
      </c>
      <c r="I140" s="290"/>
      <c r="J140" s="291">
        <f>ROUND(I140*H140,2)</f>
        <v>0</v>
      </c>
      <c r="K140" s="287" t="s">
        <v>38</v>
      </c>
      <c r="L140" s="292"/>
      <c r="M140" s="293" t="s">
        <v>38</v>
      </c>
      <c r="N140" s="294" t="s">
        <v>53</v>
      </c>
      <c r="O140" s="49"/>
      <c r="P140" s="247">
        <f>O140*H140</f>
        <v>0</v>
      </c>
      <c r="Q140" s="247">
        <v>0</v>
      </c>
      <c r="R140" s="247">
        <f>Q140*H140</f>
        <v>0</v>
      </c>
      <c r="S140" s="247">
        <v>0</v>
      </c>
      <c r="T140" s="248">
        <f>S140*H140</f>
        <v>0</v>
      </c>
      <c r="AR140" s="25" t="s">
        <v>249</v>
      </c>
      <c r="AT140" s="25" t="s">
        <v>478</v>
      </c>
      <c r="AU140" s="25" t="s">
        <v>25</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211</v>
      </c>
      <c r="BM140" s="25" t="s">
        <v>3747</v>
      </c>
    </row>
    <row r="141" spans="2:65" s="1" customFormat="1" ht="16.5" customHeight="1">
      <c r="B141" s="48"/>
      <c r="C141" s="285" t="s">
        <v>346</v>
      </c>
      <c r="D141" s="285" t="s">
        <v>478</v>
      </c>
      <c r="E141" s="286" t="s">
        <v>3748</v>
      </c>
      <c r="F141" s="287" t="s">
        <v>3749</v>
      </c>
      <c r="G141" s="288" t="s">
        <v>1045</v>
      </c>
      <c r="H141" s="289">
        <v>4</v>
      </c>
      <c r="I141" s="290"/>
      <c r="J141" s="291">
        <f>ROUND(I141*H141,2)</f>
        <v>0</v>
      </c>
      <c r="K141" s="287" t="s">
        <v>38</v>
      </c>
      <c r="L141" s="292"/>
      <c r="M141" s="293" t="s">
        <v>38</v>
      </c>
      <c r="N141" s="294" t="s">
        <v>53</v>
      </c>
      <c r="O141" s="49"/>
      <c r="P141" s="247">
        <f>O141*H141</f>
        <v>0</v>
      </c>
      <c r="Q141" s="247">
        <v>0</v>
      </c>
      <c r="R141" s="247">
        <f>Q141*H141</f>
        <v>0</v>
      </c>
      <c r="S141" s="247">
        <v>0</v>
      </c>
      <c r="T141" s="248">
        <f>S141*H141</f>
        <v>0</v>
      </c>
      <c r="AR141" s="25" t="s">
        <v>249</v>
      </c>
      <c r="AT141" s="25" t="s">
        <v>478</v>
      </c>
      <c r="AU141" s="25" t="s">
        <v>25</v>
      </c>
      <c r="AY141" s="25" t="s">
        <v>204</v>
      </c>
      <c r="BE141" s="249">
        <f>IF(N141="základní",J141,0)</f>
        <v>0</v>
      </c>
      <c r="BF141" s="249">
        <f>IF(N141="snížená",J141,0)</f>
        <v>0</v>
      </c>
      <c r="BG141" s="249">
        <f>IF(N141="zákl. přenesená",J141,0)</f>
        <v>0</v>
      </c>
      <c r="BH141" s="249">
        <f>IF(N141="sníž. přenesená",J141,0)</f>
        <v>0</v>
      </c>
      <c r="BI141" s="249">
        <f>IF(N141="nulová",J141,0)</f>
        <v>0</v>
      </c>
      <c r="BJ141" s="25" t="s">
        <v>25</v>
      </c>
      <c r="BK141" s="249">
        <f>ROUND(I141*H141,2)</f>
        <v>0</v>
      </c>
      <c r="BL141" s="25" t="s">
        <v>211</v>
      </c>
      <c r="BM141" s="25" t="s">
        <v>3750</v>
      </c>
    </row>
    <row r="142" spans="2:65" s="1" customFormat="1" ht="16.5" customHeight="1">
      <c r="B142" s="48"/>
      <c r="C142" s="285" t="s">
        <v>352</v>
      </c>
      <c r="D142" s="285" t="s">
        <v>478</v>
      </c>
      <c r="E142" s="286" t="s">
        <v>3751</v>
      </c>
      <c r="F142" s="287" t="s">
        <v>3752</v>
      </c>
      <c r="G142" s="288" t="s">
        <v>1045</v>
      </c>
      <c r="H142" s="289">
        <v>180</v>
      </c>
      <c r="I142" s="290"/>
      <c r="J142" s="291">
        <f>ROUND(I142*H142,2)</f>
        <v>0</v>
      </c>
      <c r="K142" s="287" t="s">
        <v>38</v>
      </c>
      <c r="L142" s="292"/>
      <c r="M142" s="293" t="s">
        <v>38</v>
      </c>
      <c r="N142" s="294" t="s">
        <v>53</v>
      </c>
      <c r="O142" s="49"/>
      <c r="P142" s="247">
        <f>O142*H142</f>
        <v>0</v>
      </c>
      <c r="Q142" s="247">
        <v>0</v>
      </c>
      <c r="R142" s="247">
        <f>Q142*H142</f>
        <v>0</v>
      </c>
      <c r="S142" s="247">
        <v>0</v>
      </c>
      <c r="T142" s="248">
        <f>S142*H142</f>
        <v>0</v>
      </c>
      <c r="AR142" s="25" t="s">
        <v>249</v>
      </c>
      <c r="AT142" s="25" t="s">
        <v>478</v>
      </c>
      <c r="AU142" s="25" t="s">
        <v>25</v>
      </c>
      <c r="AY142" s="25" t="s">
        <v>204</v>
      </c>
      <c r="BE142" s="249">
        <f>IF(N142="základní",J142,0)</f>
        <v>0</v>
      </c>
      <c r="BF142" s="249">
        <f>IF(N142="snížená",J142,0)</f>
        <v>0</v>
      </c>
      <c r="BG142" s="249">
        <f>IF(N142="zákl. přenesená",J142,0)</f>
        <v>0</v>
      </c>
      <c r="BH142" s="249">
        <f>IF(N142="sníž. přenesená",J142,0)</f>
        <v>0</v>
      </c>
      <c r="BI142" s="249">
        <f>IF(N142="nulová",J142,0)</f>
        <v>0</v>
      </c>
      <c r="BJ142" s="25" t="s">
        <v>25</v>
      </c>
      <c r="BK142" s="249">
        <f>ROUND(I142*H142,2)</f>
        <v>0</v>
      </c>
      <c r="BL142" s="25" t="s">
        <v>211</v>
      </c>
      <c r="BM142" s="25" t="s">
        <v>3753</v>
      </c>
    </row>
    <row r="143" spans="2:65" s="1" customFormat="1" ht="16.5" customHeight="1">
      <c r="B143" s="48"/>
      <c r="C143" s="285" t="s">
        <v>359</v>
      </c>
      <c r="D143" s="285" t="s">
        <v>478</v>
      </c>
      <c r="E143" s="286" t="s">
        <v>3754</v>
      </c>
      <c r="F143" s="287" t="s">
        <v>3755</v>
      </c>
      <c r="G143" s="288" t="s">
        <v>1045</v>
      </c>
      <c r="H143" s="289">
        <v>60</v>
      </c>
      <c r="I143" s="290"/>
      <c r="J143" s="291">
        <f>ROUND(I143*H143,2)</f>
        <v>0</v>
      </c>
      <c r="K143" s="287" t="s">
        <v>38</v>
      </c>
      <c r="L143" s="292"/>
      <c r="M143" s="293" t="s">
        <v>38</v>
      </c>
      <c r="N143" s="294" t="s">
        <v>53</v>
      </c>
      <c r="O143" s="49"/>
      <c r="P143" s="247">
        <f>O143*H143</f>
        <v>0</v>
      </c>
      <c r="Q143" s="247">
        <v>0</v>
      </c>
      <c r="R143" s="247">
        <f>Q143*H143</f>
        <v>0</v>
      </c>
      <c r="S143" s="247">
        <v>0</v>
      </c>
      <c r="T143" s="248">
        <f>S143*H143</f>
        <v>0</v>
      </c>
      <c r="AR143" s="25" t="s">
        <v>249</v>
      </c>
      <c r="AT143" s="25" t="s">
        <v>478</v>
      </c>
      <c r="AU143" s="25" t="s">
        <v>25</v>
      </c>
      <c r="AY143" s="25" t="s">
        <v>204</v>
      </c>
      <c r="BE143" s="249">
        <f>IF(N143="základní",J143,0)</f>
        <v>0</v>
      </c>
      <c r="BF143" s="249">
        <f>IF(N143="snížená",J143,0)</f>
        <v>0</v>
      </c>
      <c r="BG143" s="249">
        <f>IF(N143="zákl. přenesená",J143,0)</f>
        <v>0</v>
      </c>
      <c r="BH143" s="249">
        <f>IF(N143="sníž. přenesená",J143,0)</f>
        <v>0</v>
      </c>
      <c r="BI143" s="249">
        <f>IF(N143="nulová",J143,0)</f>
        <v>0</v>
      </c>
      <c r="BJ143" s="25" t="s">
        <v>25</v>
      </c>
      <c r="BK143" s="249">
        <f>ROUND(I143*H143,2)</f>
        <v>0</v>
      </c>
      <c r="BL143" s="25" t="s">
        <v>211</v>
      </c>
      <c r="BM143" s="25" t="s">
        <v>3756</v>
      </c>
    </row>
    <row r="144" spans="2:65" s="1" customFormat="1" ht="16.5" customHeight="1">
      <c r="B144" s="48"/>
      <c r="C144" s="285" t="s">
        <v>365</v>
      </c>
      <c r="D144" s="285" t="s">
        <v>478</v>
      </c>
      <c r="E144" s="286" t="s">
        <v>3757</v>
      </c>
      <c r="F144" s="287" t="s">
        <v>3758</v>
      </c>
      <c r="G144" s="288" t="s">
        <v>1045</v>
      </c>
      <c r="H144" s="289">
        <v>8</v>
      </c>
      <c r="I144" s="290"/>
      <c r="J144" s="291">
        <f>ROUND(I144*H144,2)</f>
        <v>0</v>
      </c>
      <c r="K144" s="287" t="s">
        <v>38</v>
      </c>
      <c r="L144" s="292"/>
      <c r="M144" s="293" t="s">
        <v>38</v>
      </c>
      <c r="N144" s="294" t="s">
        <v>53</v>
      </c>
      <c r="O144" s="49"/>
      <c r="P144" s="247">
        <f>O144*H144</f>
        <v>0</v>
      </c>
      <c r="Q144" s="247">
        <v>0</v>
      </c>
      <c r="R144" s="247">
        <f>Q144*H144</f>
        <v>0</v>
      </c>
      <c r="S144" s="247">
        <v>0</v>
      </c>
      <c r="T144" s="248">
        <f>S144*H144</f>
        <v>0</v>
      </c>
      <c r="AR144" s="25" t="s">
        <v>249</v>
      </c>
      <c r="AT144" s="25" t="s">
        <v>478</v>
      </c>
      <c r="AU144" s="25" t="s">
        <v>25</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3759</v>
      </c>
    </row>
    <row r="145" spans="2:65" s="1" customFormat="1" ht="16.5" customHeight="1">
      <c r="B145" s="48"/>
      <c r="C145" s="285" t="s">
        <v>370</v>
      </c>
      <c r="D145" s="285" t="s">
        <v>478</v>
      </c>
      <c r="E145" s="286" t="s">
        <v>3760</v>
      </c>
      <c r="F145" s="287" t="s">
        <v>3761</v>
      </c>
      <c r="G145" s="288" t="s">
        <v>1045</v>
      </c>
      <c r="H145" s="289">
        <v>15</v>
      </c>
      <c r="I145" s="290"/>
      <c r="J145" s="291">
        <f>ROUND(I145*H145,2)</f>
        <v>0</v>
      </c>
      <c r="K145" s="287" t="s">
        <v>38</v>
      </c>
      <c r="L145" s="292"/>
      <c r="M145" s="293" t="s">
        <v>38</v>
      </c>
      <c r="N145" s="294" t="s">
        <v>53</v>
      </c>
      <c r="O145" s="49"/>
      <c r="P145" s="247">
        <f>O145*H145</f>
        <v>0</v>
      </c>
      <c r="Q145" s="247">
        <v>0</v>
      </c>
      <c r="R145" s="247">
        <f>Q145*H145</f>
        <v>0</v>
      </c>
      <c r="S145" s="247">
        <v>0</v>
      </c>
      <c r="T145" s="248">
        <f>S145*H145</f>
        <v>0</v>
      </c>
      <c r="AR145" s="25" t="s">
        <v>249</v>
      </c>
      <c r="AT145" s="25" t="s">
        <v>478</v>
      </c>
      <c r="AU145" s="25" t="s">
        <v>25</v>
      </c>
      <c r="AY145" s="25" t="s">
        <v>204</v>
      </c>
      <c r="BE145" s="249">
        <f>IF(N145="základní",J145,0)</f>
        <v>0</v>
      </c>
      <c r="BF145" s="249">
        <f>IF(N145="snížená",J145,0)</f>
        <v>0</v>
      </c>
      <c r="BG145" s="249">
        <f>IF(N145="zákl. přenesená",J145,0)</f>
        <v>0</v>
      </c>
      <c r="BH145" s="249">
        <f>IF(N145="sníž. přenesená",J145,0)</f>
        <v>0</v>
      </c>
      <c r="BI145" s="249">
        <f>IF(N145="nulová",J145,0)</f>
        <v>0</v>
      </c>
      <c r="BJ145" s="25" t="s">
        <v>25</v>
      </c>
      <c r="BK145" s="249">
        <f>ROUND(I145*H145,2)</f>
        <v>0</v>
      </c>
      <c r="BL145" s="25" t="s">
        <v>211</v>
      </c>
      <c r="BM145" s="25" t="s">
        <v>3762</v>
      </c>
    </row>
    <row r="146" spans="2:65" s="1" customFormat="1" ht="16.5" customHeight="1">
      <c r="B146" s="48"/>
      <c r="C146" s="285" t="s">
        <v>376</v>
      </c>
      <c r="D146" s="285" t="s">
        <v>478</v>
      </c>
      <c r="E146" s="286" t="s">
        <v>3763</v>
      </c>
      <c r="F146" s="287" t="s">
        <v>3764</v>
      </c>
      <c r="G146" s="288" t="s">
        <v>1045</v>
      </c>
      <c r="H146" s="289">
        <v>105</v>
      </c>
      <c r="I146" s="290"/>
      <c r="J146" s="291">
        <f>ROUND(I146*H146,2)</f>
        <v>0</v>
      </c>
      <c r="K146" s="287" t="s">
        <v>38</v>
      </c>
      <c r="L146" s="292"/>
      <c r="M146" s="293" t="s">
        <v>38</v>
      </c>
      <c r="N146" s="294" t="s">
        <v>53</v>
      </c>
      <c r="O146" s="49"/>
      <c r="P146" s="247">
        <f>O146*H146</f>
        <v>0</v>
      </c>
      <c r="Q146" s="247">
        <v>0</v>
      </c>
      <c r="R146" s="247">
        <f>Q146*H146</f>
        <v>0</v>
      </c>
      <c r="S146" s="247">
        <v>0</v>
      </c>
      <c r="T146" s="248">
        <f>S146*H146</f>
        <v>0</v>
      </c>
      <c r="AR146" s="25" t="s">
        <v>249</v>
      </c>
      <c r="AT146" s="25" t="s">
        <v>478</v>
      </c>
      <c r="AU146" s="25" t="s">
        <v>25</v>
      </c>
      <c r="AY146" s="25" t="s">
        <v>204</v>
      </c>
      <c r="BE146" s="249">
        <f>IF(N146="základní",J146,0)</f>
        <v>0</v>
      </c>
      <c r="BF146" s="249">
        <f>IF(N146="snížená",J146,0)</f>
        <v>0</v>
      </c>
      <c r="BG146" s="249">
        <f>IF(N146="zákl. přenesená",J146,0)</f>
        <v>0</v>
      </c>
      <c r="BH146" s="249">
        <f>IF(N146="sníž. přenesená",J146,0)</f>
        <v>0</v>
      </c>
      <c r="BI146" s="249">
        <f>IF(N146="nulová",J146,0)</f>
        <v>0</v>
      </c>
      <c r="BJ146" s="25" t="s">
        <v>25</v>
      </c>
      <c r="BK146" s="249">
        <f>ROUND(I146*H146,2)</f>
        <v>0</v>
      </c>
      <c r="BL146" s="25" t="s">
        <v>211</v>
      </c>
      <c r="BM146" s="25" t="s">
        <v>3765</v>
      </c>
    </row>
    <row r="147" spans="2:65" s="1" customFormat="1" ht="16.5" customHeight="1">
      <c r="B147" s="48"/>
      <c r="C147" s="285" t="s">
        <v>381</v>
      </c>
      <c r="D147" s="285" t="s">
        <v>478</v>
      </c>
      <c r="E147" s="286" t="s">
        <v>3766</v>
      </c>
      <c r="F147" s="287" t="s">
        <v>3767</v>
      </c>
      <c r="G147" s="288" t="s">
        <v>343</v>
      </c>
      <c r="H147" s="289">
        <v>595</v>
      </c>
      <c r="I147" s="290"/>
      <c r="J147" s="291">
        <f>ROUND(I147*H147,2)</f>
        <v>0</v>
      </c>
      <c r="K147" s="287" t="s">
        <v>38</v>
      </c>
      <c r="L147" s="292"/>
      <c r="M147" s="293" t="s">
        <v>38</v>
      </c>
      <c r="N147" s="294" t="s">
        <v>53</v>
      </c>
      <c r="O147" s="49"/>
      <c r="P147" s="247">
        <f>O147*H147</f>
        <v>0</v>
      </c>
      <c r="Q147" s="247">
        <v>0</v>
      </c>
      <c r="R147" s="247">
        <f>Q147*H147</f>
        <v>0</v>
      </c>
      <c r="S147" s="247">
        <v>0</v>
      </c>
      <c r="T147" s="248">
        <f>S147*H147</f>
        <v>0</v>
      </c>
      <c r="AR147" s="25" t="s">
        <v>249</v>
      </c>
      <c r="AT147" s="25" t="s">
        <v>478</v>
      </c>
      <c r="AU147" s="25" t="s">
        <v>25</v>
      </c>
      <c r="AY147" s="25" t="s">
        <v>204</v>
      </c>
      <c r="BE147" s="249">
        <f>IF(N147="základní",J147,0)</f>
        <v>0</v>
      </c>
      <c r="BF147" s="249">
        <f>IF(N147="snížená",J147,0)</f>
        <v>0</v>
      </c>
      <c r="BG147" s="249">
        <f>IF(N147="zákl. přenesená",J147,0)</f>
        <v>0</v>
      </c>
      <c r="BH147" s="249">
        <f>IF(N147="sníž. přenesená",J147,0)</f>
        <v>0</v>
      </c>
      <c r="BI147" s="249">
        <f>IF(N147="nulová",J147,0)</f>
        <v>0</v>
      </c>
      <c r="BJ147" s="25" t="s">
        <v>25</v>
      </c>
      <c r="BK147" s="249">
        <f>ROUND(I147*H147,2)</f>
        <v>0</v>
      </c>
      <c r="BL147" s="25" t="s">
        <v>211</v>
      </c>
      <c r="BM147" s="25" t="s">
        <v>3768</v>
      </c>
    </row>
    <row r="148" spans="2:65" s="1" customFormat="1" ht="16.5" customHeight="1">
      <c r="B148" s="48"/>
      <c r="C148" s="285" t="s">
        <v>392</v>
      </c>
      <c r="D148" s="285" t="s">
        <v>478</v>
      </c>
      <c r="E148" s="286" t="s">
        <v>3769</v>
      </c>
      <c r="F148" s="287" t="s">
        <v>3770</v>
      </c>
      <c r="G148" s="288" t="s">
        <v>1045</v>
      </c>
      <c r="H148" s="289">
        <v>39</v>
      </c>
      <c r="I148" s="290"/>
      <c r="J148" s="291">
        <f>ROUND(I148*H148,2)</f>
        <v>0</v>
      </c>
      <c r="K148" s="287" t="s">
        <v>38</v>
      </c>
      <c r="L148" s="292"/>
      <c r="M148" s="293" t="s">
        <v>38</v>
      </c>
      <c r="N148" s="294" t="s">
        <v>53</v>
      </c>
      <c r="O148" s="49"/>
      <c r="P148" s="247">
        <f>O148*H148</f>
        <v>0</v>
      </c>
      <c r="Q148" s="247">
        <v>0</v>
      </c>
      <c r="R148" s="247">
        <f>Q148*H148</f>
        <v>0</v>
      </c>
      <c r="S148" s="247">
        <v>0</v>
      </c>
      <c r="T148" s="248">
        <f>S148*H148</f>
        <v>0</v>
      </c>
      <c r="AR148" s="25" t="s">
        <v>249</v>
      </c>
      <c r="AT148" s="25" t="s">
        <v>478</v>
      </c>
      <c r="AU148" s="25" t="s">
        <v>25</v>
      </c>
      <c r="AY148" s="25" t="s">
        <v>204</v>
      </c>
      <c r="BE148" s="249">
        <f>IF(N148="základní",J148,0)</f>
        <v>0</v>
      </c>
      <c r="BF148" s="249">
        <f>IF(N148="snížená",J148,0)</f>
        <v>0</v>
      </c>
      <c r="BG148" s="249">
        <f>IF(N148="zákl. přenesená",J148,0)</f>
        <v>0</v>
      </c>
      <c r="BH148" s="249">
        <f>IF(N148="sníž. přenesená",J148,0)</f>
        <v>0</v>
      </c>
      <c r="BI148" s="249">
        <f>IF(N148="nulová",J148,0)</f>
        <v>0</v>
      </c>
      <c r="BJ148" s="25" t="s">
        <v>25</v>
      </c>
      <c r="BK148" s="249">
        <f>ROUND(I148*H148,2)</f>
        <v>0</v>
      </c>
      <c r="BL148" s="25" t="s">
        <v>211</v>
      </c>
      <c r="BM148" s="25" t="s">
        <v>3771</v>
      </c>
    </row>
    <row r="149" spans="2:65" s="1" customFormat="1" ht="16.5" customHeight="1">
      <c r="B149" s="48"/>
      <c r="C149" s="285" t="s">
        <v>398</v>
      </c>
      <c r="D149" s="285" t="s">
        <v>478</v>
      </c>
      <c r="E149" s="286" t="s">
        <v>3772</v>
      </c>
      <c r="F149" s="287" t="s">
        <v>3770</v>
      </c>
      <c r="G149" s="288" t="s">
        <v>1045</v>
      </c>
      <c r="H149" s="289">
        <v>8</v>
      </c>
      <c r="I149" s="290"/>
      <c r="J149" s="291">
        <f>ROUND(I149*H149,2)</f>
        <v>0</v>
      </c>
      <c r="K149" s="287" t="s">
        <v>38</v>
      </c>
      <c r="L149" s="292"/>
      <c r="M149" s="293" t="s">
        <v>38</v>
      </c>
      <c r="N149" s="294" t="s">
        <v>53</v>
      </c>
      <c r="O149" s="49"/>
      <c r="P149" s="247">
        <f>O149*H149</f>
        <v>0</v>
      </c>
      <c r="Q149" s="247">
        <v>0</v>
      </c>
      <c r="R149" s="247">
        <f>Q149*H149</f>
        <v>0</v>
      </c>
      <c r="S149" s="247">
        <v>0</v>
      </c>
      <c r="T149" s="248">
        <f>S149*H149</f>
        <v>0</v>
      </c>
      <c r="AR149" s="25" t="s">
        <v>249</v>
      </c>
      <c r="AT149" s="25" t="s">
        <v>478</v>
      </c>
      <c r="AU149" s="25" t="s">
        <v>25</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3773</v>
      </c>
    </row>
    <row r="150" spans="2:65" s="1" customFormat="1" ht="16.5" customHeight="1">
      <c r="B150" s="48"/>
      <c r="C150" s="285" t="s">
        <v>402</v>
      </c>
      <c r="D150" s="285" t="s">
        <v>478</v>
      </c>
      <c r="E150" s="286" t="s">
        <v>3774</v>
      </c>
      <c r="F150" s="287" t="s">
        <v>3775</v>
      </c>
      <c r="G150" s="288" t="s">
        <v>1045</v>
      </c>
      <c r="H150" s="289">
        <v>15</v>
      </c>
      <c r="I150" s="290"/>
      <c r="J150" s="291">
        <f>ROUND(I150*H150,2)</f>
        <v>0</v>
      </c>
      <c r="K150" s="287" t="s">
        <v>38</v>
      </c>
      <c r="L150" s="292"/>
      <c r="M150" s="293" t="s">
        <v>38</v>
      </c>
      <c r="N150" s="294" t="s">
        <v>53</v>
      </c>
      <c r="O150" s="49"/>
      <c r="P150" s="247">
        <f>O150*H150</f>
        <v>0</v>
      </c>
      <c r="Q150" s="247">
        <v>0</v>
      </c>
      <c r="R150" s="247">
        <f>Q150*H150</f>
        <v>0</v>
      </c>
      <c r="S150" s="247">
        <v>0</v>
      </c>
      <c r="T150" s="248">
        <f>S150*H150</f>
        <v>0</v>
      </c>
      <c r="AR150" s="25" t="s">
        <v>249</v>
      </c>
      <c r="AT150" s="25" t="s">
        <v>478</v>
      </c>
      <c r="AU150" s="25" t="s">
        <v>25</v>
      </c>
      <c r="AY150" s="25" t="s">
        <v>204</v>
      </c>
      <c r="BE150" s="249">
        <f>IF(N150="základní",J150,0)</f>
        <v>0</v>
      </c>
      <c r="BF150" s="249">
        <f>IF(N150="snížená",J150,0)</f>
        <v>0</v>
      </c>
      <c r="BG150" s="249">
        <f>IF(N150="zákl. přenesená",J150,0)</f>
        <v>0</v>
      </c>
      <c r="BH150" s="249">
        <f>IF(N150="sníž. přenesená",J150,0)</f>
        <v>0</v>
      </c>
      <c r="BI150" s="249">
        <f>IF(N150="nulová",J150,0)</f>
        <v>0</v>
      </c>
      <c r="BJ150" s="25" t="s">
        <v>25</v>
      </c>
      <c r="BK150" s="249">
        <f>ROUND(I150*H150,2)</f>
        <v>0</v>
      </c>
      <c r="BL150" s="25" t="s">
        <v>211</v>
      </c>
      <c r="BM150" s="25" t="s">
        <v>3776</v>
      </c>
    </row>
    <row r="151" spans="2:65" s="1" customFormat="1" ht="16.5" customHeight="1">
      <c r="B151" s="48"/>
      <c r="C151" s="285" t="s">
        <v>409</v>
      </c>
      <c r="D151" s="285" t="s">
        <v>478</v>
      </c>
      <c r="E151" s="286" t="s">
        <v>3777</v>
      </c>
      <c r="F151" s="287" t="s">
        <v>3778</v>
      </c>
      <c r="G151" s="288" t="s">
        <v>1045</v>
      </c>
      <c r="H151" s="289">
        <v>15</v>
      </c>
      <c r="I151" s="290"/>
      <c r="J151" s="291">
        <f>ROUND(I151*H151,2)</f>
        <v>0</v>
      </c>
      <c r="K151" s="287" t="s">
        <v>38</v>
      </c>
      <c r="L151" s="292"/>
      <c r="M151" s="293" t="s">
        <v>38</v>
      </c>
      <c r="N151" s="294" t="s">
        <v>53</v>
      </c>
      <c r="O151" s="49"/>
      <c r="P151" s="247">
        <f>O151*H151</f>
        <v>0</v>
      </c>
      <c r="Q151" s="247">
        <v>0</v>
      </c>
      <c r="R151" s="247">
        <f>Q151*H151</f>
        <v>0</v>
      </c>
      <c r="S151" s="247">
        <v>0</v>
      </c>
      <c r="T151" s="248">
        <f>S151*H151</f>
        <v>0</v>
      </c>
      <c r="AR151" s="25" t="s">
        <v>249</v>
      </c>
      <c r="AT151" s="25" t="s">
        <v>478</v>
      </c>
      <c r="AU151" s="25" t="s">
        <v>25</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211</v>
      </c>
      <c r="BM151" s="25" t="s">
        <v>3779</v>
      </c>
    </row>
    <row r="152" spans="2:65" s="1" customFormat="1" ht="16.5" customHeight="1">
      <c r="B152" s="48"/>
      <c r="C152" s="285" t="s">
        <v>416</v>
      </c>
      <c r="D152" s="285" t="s">
        <v>478</v>
      </c>
      <c r="E152" s="286" t="s">
        <v>3780</v>
      </c>
      <c r="F152" s="287" t="s">
        <v>3781</v>
      </c>
      <c r="G152" s="288" t="s">
        <v>1045</v>
      </c>
      <c r="H152" s="289">
        <v>15</v>
      </c>
      <c r="I152" s="290"/>
      <c r="J152" s="291">
        <f>ROUND(I152*H152,2)</f>
        <v>0</v>
      </c>
      <c r="K152" s="287" t="s">
        <v>38</v>
      </c>
      <c r="L152" s="292"/>
      <c r="M152" s="293" t="s">
        <v>38</v>
      </c>
      <c r="N152" s="294" t="s">
        <v>53</v>
      </c>
      <c r="O152" s="49"/>
      <c r="P152" s="247">
        <f>O152*H152</f>
        <v>0</v>
      </c>
      <c r="Q152" s="247">
        <v>0</v>
      </c>
      <c r="R152" s="247">
        <f>Q152*H152</f>
        <v>0</v>
      </c>
      <c r="S152" s="247">
        <v>0</v>
      </c>
      <c r="T152" s="248">
        <f>S152*H152</f>
        <v>0</v>
      </c>
      <c r="AR152" s="25" t="s">
        <v>249</v>
      </c>
      <c r="AT152" s="25" t="s">
        <v>478</v>
      </c>
      <c r="AU152" s="25" t="s">
        <v>25</v>
      </c>
      <c r="AY152" s="25" t="s">
        <v>204</v>
      </c>
      <c r="BE152" s="249">
        <f>IF(N152="základní",J152,0)</f>
        <v>0</v>
      </c>
      <c r="BF152" s="249">
        <f>IF(N152="snížená",J152,0)</f>
        <v>0</v>
      </c>
      <c r="BG152" s="249">
        <f>IF(N152="zákl. přenesená",J152,0)</f>
        <v>0</v>
      </c>
      <c r="BH152" s="249">
        <f>IF(N152="sníž. přenesená",J152,0)</f>
        <v>0</v>
      </c>
      <c r="BI152" s="249">
        <f>IF(N152="nulová",J152,0)</f>
        <v>0</v>
      </c>
      <c r="BJ152" s="25" t="s">
        <v>25</v>
      </c>
      <c r="BK152" s="249">
        <f>ROUND(I152*H152,2)</f>
        <v>0</v>
      </c>
      <c r="BL152" s="25" t="s">
        <v>211</v>
      </c>
      <c r="BM152" s="25" t="s">
        <v>3782</v>
      </c>
    </row>
    <row r="153" spans="2:65" s="1" customFormat="1" ht="16.5" customHeight="1">
      <c r="B153" s="48"/>
      <c r="C153" s="285" t="s">
        <v>425</v>
      </c>
      <c r="D153" s="285" t="s">
        <v>478</v>
      </c>
      <c r="E153" s="286" t="s">
        <v>3783</v>
      </c>
      <c r="F153" s="287" t="s">
        <v>3784</v>
      </c>
      <c r="G153" s="288" t="s">
        <v>1045</v>
      </c>
      <c r="H153" s="289">
        <v>290</v>
      </c>
      <c r="I153" s="290"/>
      <c r="J153" s="291">
        <f>ROUND(I153*H153,2)</f>
        <v>0</v>
      </c>
      <c r="K153" s="287" t="s">
        <v>38</v>
      </c>
      <c r="L153" s="292"/>
      <c r="M153" s="293" t="s">
        <v>38</v>
      </c>
      <c r="N153" s="294" t="s">
        <v>53</v>
      </c>
      <c r="O153" s="49"/>
      <c r="P153" s="247">
        <f>O153*H153</f>
        <v>0</v>
      </c>
      <c r="Q153" s="247">
        <v>0</v>
      </c>
      <c r="R153" s="247">
        <f>Q153*H153</f>
        <v>0</v>
      </c>
      <c r="S153" s="247">
        <v>0</v>
      </c>
      <c r="T153" s="248">
        <f>S153*H153</f>
        <v>0</v>
      </c>
      <c r="AR153" s="25" t="s">
        <v>249</v>
      </c>
      <c r="AT153" s="25" t="s">
        <v>478</v>
      </c>
      <c r="AU153" s="25" t="s">
        <v>25</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3785</v>
      </c>
    </row>
    <row r="154" spans="2:65" s="1" customFormat="1" ht="16.5" customHeight="1">
      <c r="B154" s="48"/>
      <c r="C154" s="285" t="s">
        <v>434</v>
      </c>
      <c r="D154" s="285" t="s">
        <v>478</v>
      </c>
      <c r="E154" s="286" t="s">
        <v>3786</v>
      </c>
      <c r="F154" s="287" t="s">
        <v>3787</v>
      </c>
      <c r="G154" s="288" t="s">
        <v>1045</v>
      </c>
      <c r="H154" s="289">
        <v>16</v>
      </c>
      <c r="I154" s="290"/>
      <c r="J154" s="291">
        <f>ROUND(I154*H154,2)</f>
        <v>0</v>
      </c>
      <c r="K154" s="287" t="s">
        <v>38</v>
      </c>
      <c r="L154" s="292"/>
      <c r="M154" s="293" t="s">
        <v>38</v>
      </c>
      <c r="N154" s="294" t="s">
        <v>53</v>
      </c>
      <c r="O154" s="49"/>
      <c r="P154" s="247">
        <f>O154*H154</f>
        <v>0</v>
      </c>
      <c r="Q154" s="247">
        <v>0</v>
      </c>
      <c r="R154" s="247">
        <f>Q154*H154</f>
        <v>0</v>
      </c>
      <c r="S154" s="247">
        <v>0</v>
      </c>
      <c r="T154" s="248">
        <f>S154*H154</f>
        <v>0</v>
      </c>
      <c r="AR154" s="25" t="s">
        <v>249</v>
      </c>
      <c r="AT154" s="25" t="s">
        <v>478</v>
      </c>
      <c r="AU154" s="25" t="s">
        <v>25</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211</v>
      </c>
      <c r="BM154" s="25" t="s">
        <v>3788</v>
      </c>
    </row>
    <row r="155" spans="2:65" s="1" customFormat="1" ht="16.5" customHeight="1">
      <c r="B155" s="48"/>
      <c r="C155" s="285" t="s">
        <v>440</v>
      </c>
      <c r="D155" s="285" t="s">
        <v>478</v>
      </c>
      <c r="E155" s="286" t="s">
        <v>3789</v>
      </c>
      <c r="F155" s="287" t="s">
        <v>3790</v>
      </c>
      <c r="G155" s="288" t="s">
        <v>1045</v>
      </c>
      <c r="H155" s="289">
        <v>4</v>
      </c>
      <c r="I155" s="290"/>
      <c r="J155" s="291">
        <f>ROUND(I155*H155,2)</f>
        <v>0</v>
      </c>
      <c r="K155" s="287" t="s">
        <v>38</v>
      </c>
      <c r="L155" s="292"/>
      <c r="M155" s="293" t="s">
        <v>38</v>
      </c>
      <c r="N155" s="294" t="s">
        <v>53</v>
      </c>
      <c r="O155" s="49"/>
      <c r="P155" s="247">
        <f>O155*H155</f>
        <v>0</v>
      </c>
      <c r="Q155" s="247">
        <v>0</v>
      </c>
      <c r="R155" s="247">
        <f>Q155*H155</f>
        <v>0</v>
      </c>
      <c r="S155" s="247">
        <v>0</v>
      </c>
      <c r="T155" s="248">
        <f>S155*H155</f>
        <v>0</v>
      </c>
      <c r="AR155" s="25" t="s">
        <v>249</v>
      </c>
      <c r="AT155" s="25" t="s">
        <v>478</v>
      </c>
      <c r="AU155" s="25" t="s">
        <v>25</v>
      </c>
      <c r="AY155" s="25" t="s">
        <v>204</v>
      </c>
      <c r="BE155" s="249">
        <f>IF(N155="základní",J155,0)</f>
        <v>0</v>
      </c>
      <c r="BF155" s="249">
        <f>IF(N155="snížená",J155,0)</f>
        <v>0</v>
      </c>
      <c r="BG155" s="249">
        <f>IF(N155="zákl. přenesená",J155,0)</f>
        <v>0</v>
      </c>
      <c r="BH155" s="249">
        <f>IF(N155="sníž. přenesená",J155,0)</f>
        <v>0</v>
      </c>
      <c r="BI155" s="249">
        <f>IF(N155="nulová",J155,0)</f>
        <v>0</v>
      </c>
      <c r="BJ155" s="25" t="s">
        <v>25</v>
      </c>
      <c r="BK155" s="249">
        <f>ROUND(I155*H155,2)</f>
        <v>0</v>
      </c>
      <c r="BL155" s="25" t="s">
        <v>211</v>
      </c>
      <c r="BM155" s="25" t="s">
        <v>3791</v>
      </c>
    </row>
    <row r="156" spans="2:65" s="1" customFormat="1" ht="16.5" customHeight="1">
      <c r="B156" s="48"/>
      <c r="C156" s="285" t="s">
        <v>446</v>
      </c>
      <c r="D156" s="285" t="s">
        <v>478</v>
      </c>
      <c r="E156" s="286" t="s">
        <v>3792</v>
      </c>
      <c r="F156" s="287" t="s">
        <v>3793</v>
      </c>
      <c r="G156" s="288" t="s">
        <v>1045</v>
      </c>
      <c r="H156" s="289">
        <v>1</v>
      </c>
      <c r="I156" s="290"/>
      <c r="J156" s="291">
        <f>ROUND(I156*H156,2)</f>
        <v>0</v>
      </c>
      <c r="K156" s="287" t="s">
        <v>38</v>
      </c>
      <c r="L156" s="292"/>
      <c r="M156" s="293" t="s">
        <v>38</v>
      </c>
      <c r="N156" s="294" t="s">
        <v>53</v>
      </c>
      <c r="O156" s="49"/>
      <c r="P156" s="247">
        <f>O156*H156</f>
        <v>0</v>
      </c>
      <c r="Q156" s="247">
        <v>0</v>
      </c>
      <c r="R156" s="247">
        <f>Q156*H156</f>
        <v>0</v>
      </c>
      <c r="S156" s="247">
        <v>0</v>
      </c>
      <c r="T156" s="248">
        <f>S156*H156</f>
        <v>0</v>
      </c>
      <c r="AR156" s="25" t="s">
        <v>249</v>
      </c>
      <c r="AT156" s="25" t="s">
        <v>478</v>
      </c>
      <c r="AU156" s="25" t="s">
        <v>25</v>
      </c>
      <c r="AY156" s="25" t="s">
        <v>204</v>
      </c>
      <c r="BE156" s="249">
        <f>IF(N156="základní",J156,0)</f>
        <v>0</v>
      </c>
      <c r="BF156" s="249">
        <f>IF(N156="snížená",J156,0)</f>
        <v>0</v>
      </c>
      <c r="BG156" s="249">
        <f>IF(N156="zákl. přenesená",J156,0)</f>
        <v>0</v>
      </c>
      <c r="BH156" s="249">
        <f>IF(N156="sníž. přenesená",J156,0)</f>
        <v>0</v>
      </c>
      <c r="BI156" s="249">
        <f>IF(N156="nulová",J156,0)</f>
        <v>0</v>
      </c>
      <c r="BJ156" s="25" t="s">
        <v>25</v>
      </c>
      <c r="BK156" s="249">
        <f>ROUND(I156*H156,2)</f>
        <v>0</v>
      </c>
      <c r="BL156" s="25" t="s">
        <v>211</v>
      </c>
      <c r="BM156" s="25" t="s">
        <v>3794</v>
      </c>
    </row>
    <row r="157" spans="2:65" s="1" customFormat="1" ht="16.5" customHeight="1">
      <c r="B157" s="48"/>
      <c r="C157" s="285" t="s">
        <v>452</v>
      </c>
      <c r="D157" s="285" t="s">
        <v>478</v>
      </c>
      <c r="E157" s="286" t="s">
        <v>3795</v>
      </c>
      <c r="F157" s="287" t="s">
        <v>3796</v>
      </c>
      <c r="G157" s="288" t="s">
        <v>1045</v>
      </c>
      <c r="H157" s="289">
        <v>3</v>
      </c>
      <c r="I157" s="290"/>
      <c r="J157" s="291">
        <f>ROUND(I157*H157,2)</f>
        <v>0</v>
      </c>
      <c r="K157" s="287" t="s">
        <v>38</v>
      </c>
      <c r="L157" s="292"/>
      <c r="M157" s="293" t="s">
        <v>38</v>
      </c>
      <c r="N157" s="294" t="s">
        <v>53</v>
      </c>
      <c r="O157" s="49"/>
      <c r="P157" s="247">
        <f>O157*H157</f>
        <v>0</v>
      </c>
      <c r="Q157" s="247">
        <v>0</v>
      </c>
      <c r="R157" s="247">
        <f>Q157*H157</f>
        <v>0</v>
      </c>
      <c r="S157" s="247">
        <v>0</v>
      </c>
      <c r="T157" s="248">
        <f>S157*H157</f>
        <v>0</v>
      </c>
      <c r="AR157" s="25" t="s">
        <v>249</v>
      </c>
      <c r="AT157" s="25" t="s">
        <v>478</v>
      </c>
      <c r="AU157" s="25" t="s">
        <v>25</v>
      </c>
      <c r="AY157" s="25" t="s">
        <v>204</v>
      </c>
      <c r="BE157" s="249">
        <f>IF(N157="základní",J157,0)</f>
        <v>0</v>
      </c>
      <c r="BF157" s="249">
        <f>IF(N157="snížená",J157,0)</f>
        <v>0</v>
      </c>
      <c r="BG157" s="249">
        <f>IF(N157="zákl. přenesená",J157,0)</f>
        <v>0</v>
      </c>
      <c r="BH157" s="249">
        <f>IF(N157="sníž. přenesená",J157,0)</f>
        <v>0</v>
      </c>
      <c r="BI157" s="249">
        <f>IF(N157="nulová",J157,0)</f>
        <v>0</v>
      </c>
      <c r="BJ157" s="25" t="s">
        <v>25</v>
      </c>
      <c r="BK157" s="249">
        <f>ROUND(I157*H157,2)</f>
        <v>0</v>
      </c>
      <c r="BL157" s="25" t="s">
        <v>211</v>
      </c>
      <c r="BM157" s="25" t="s">
        <v>3797</v>
      </c>
    </row>
    <row r="158" spans="2:65" s="1" customFormat="1" ht="16.5" customHeight="1">
      <c r="B158" s="48"/>
      <c r="C158" s="285" t="s">
        <v>460</v>
      </c>
      <c r="D158" s="285" t="s">
        <v>478</v>
      </c>
      <c r="E158" s="286" t="s">
        <v>3798</v>
      </c>
      <c r="F158" s="287" t="s">
        <v>3799</v>
      </c>
      <c r="G158" s="288" t="s">
        <v>343</v>
      </c>
      <c r="H158" s="289">
        <v>150</v>
      </c>
      <c r="I158" s="290"/>
      <c r="J158" s="291">
        <f>ROUND(I158*H158,2)</f>
        <v>0</v>
      </c>
      <c r="K158" s="287" t="s">
        <v>38</v>
      </c>
      <c r="L158" s="292"/>
      <c r="M158" s="293" t="s">
        <v>38</v>
      </c>
      <c r="N158" s="294" t="s">
        <v>53</v>
      </c>
      <c r="O158" s="49"/>
      <c r="P158" s="247">
        <f>O158*H158</f>
        <v>0</v>
      </c>
      <c r="Q158" s="247">
        <v>0</v>
      </c>
      <c r="R158" s="247">
        <f>Q158*H158</f>
        <v>0</v>
      </c>
      <c r="S158" s="247">
        <v>0</v>
      </c>
      <c r="T158" s="248">
        <f>S158*H158</f>
        <v>0</v>
      </c>
      <c r="AR158" s="25" t="s">
        <v>249</v>
      </c>
      <c r="AT158" s="25" t="s">
        <v>478</v>
      </c>
      <c r="AU158" s="25" t="s">
        <v>25</v>
      </c>
      <c r="AY158" s="25" t="s">
        <v>204</v>
      </c>
      <c r="BE158" s="249">
        <f>IF(N158="základní",J158,0)</f>
        <v>0</v>
      </c>
      <c r="BF158" s="249">
        <f>IF(N158="snížená",J158,0)</f>
        <v>0</v>
      </c>
      <c r="BG158" s="249">
        <f>IF(N158="zákl. přenesená",J158,0)</f>
        <v>0</v>
      </c>
      <c r="BH158" s="249">
        <f>IF(N158="sníž. přenesená",J158,0)</f>
        <v>0</v>
      </c>
      <c r="BI158" s="249">
        <f>IF(N158="nulová",J158,0)</f>
        <v>0</v>
      </c>
      <c r="BJ158" s="25" t="s">
        <v>25</v>
      </c>
      <c r="BK158" s="249">
        <f>ROUND(I158*H158,2)</f>
        <v>0</v>
      </c>
      <c r="BL158" s="25" t="s">
        <v>211</v>
      </c>
      <c r="BM158" s="25" t="s">
        <v>3800</v>
      </c>
    </row>
    <row r="159" spans="2:63" s="11" customFormat="1" ht="37.4" customHeight="1">
      <c r="B159" s="222"/>
      <c r="C159" s="223"/>
      <c r="D159" s="224" t="s">
        <v>81</v>
      </c>
      <c r="E159" s="225" t="s">
        <v>3162</v>
      </c>
      <c r="F159" s="225" t="s">
        <v>3801</v>
      </c>
      <c r="G159" s="223"/>
      <c r="H159" s="223"/>
      <c r="I159" s="226"/>
      <c r="J159" s="227">
        <f>BK159</f>
        <v>0</v>
      </c>
      <c r="K159" s="223"/>
      <c r="L159" s="228"/>
      <c r="M159" s="229"/>
      <c r="N159" s="230"/>
      <c r="O159" s="230"/>
      <c r="P159" s="231">
        <f>SUM(P160:P168)</f>
        <v>0</v>
      </c>
      <c r="Q159" s="230"/>
      <c r="R159" s="231">
        <f>SUM(R160:R168)</f>
        <v>0</v>
      </c>
      <c r="S159" s="230"/>
      <c r="T159" s="232">
        <f>SUM(T160:T168)</f>
        <v>0</v>
      </c>
      <c r="AR159" s="233" t="s">
        <v>25</v>
      </c>
      <c r="AT159" s="234" t="s">
        <v>81</v>
      </c>
      <c r="AU159" s="234" t="s">
        <v>82</v>
      </c>
      <c r="AY159" s="233" t="s">
        <v>204</v>
      </c>
      <c r="BK159" s="235">
        <f>SUM(BK160:BK168)</f>
        <v>0</v>
      </c>
    </row>
    <row r="160" spans="2:65" s="1" customFormat="1" ht="16.5" customHeight="1">
      <c r="B160" s="48"/>
      <c r="C160" s="285" t="s">
        <v>465</v>
      </c>
      <c r="D160" s="285" t="s">
        <v>478</v>
      </c>
      <c r="E160" s="286" t="s">
        <v>3802</v>
      </c>
      <c r="F160" s="287" t="s">
        <v>3803</v>
      </c>
      <c r="G160" s="288" t="s">
        <v>343</v>
      </c>
      <c r="H160" s="289">
        <v>785</v>
      </c>
      <c r="I160" s="290"/>
      <c r="J160" s="291">
        <f>ROUND(I160*H160,2)</f>
        <v>0</v>
      </c>
      <c r="K160" s="287" t="s">
        <v>38</v>
      </c>
      <c r="L160" s="292"/>
      <c r="M160" s="293" t="s">
        <v>38</v>
      </c>
      <c r="N160" s="294" t="s">
        <v>53</v>
      </c>
      <c r="O160" s="49"/>
      <c r="P160" s="247">
        <f>O160*H160</f>
        <v>0</v>
      </c>
      <c r="Q160" s="247">
        <v>0</v>
      </c>
      <c r="R160" s="247">
        <f>Q160*H160</f>
        <v>0</v>
      </c>
      <c r="S160" s="247">
        <v>0</v>
      </c>
      <c r="T160" s="248">
        <f>S160*H160</f>
        <v>0</v>
      </c>
      <c r="AR160" s="25" t="s">
        <v>249</v>
      </c>
      <c r="AT160" s="25" t="s">
        <v>478</v>
      </c>
      <c r="AU160" s="25" t="s">
        <v>25</v>
      </c>
      <c r="AY160" s="25" t="s">
        <v>204</v>
      </c>
      <c r="BE160" s="249">
        <f>IF(N160="základní",J160,0)</f>
        <v>0</v>
      </c>
      <c r="BF160" s="249">
        <f>IF(N160="snížená",J160,0)</f>
        <v>0</v>
      </c>
      <c r="BG160" s="249">
        <f>IF(N160="zákl. přenesená",J160,0)</f>
        <v>0</v>
      </c>
      <c r="BH160" s="249">
        <f>IF(N160="sníž. přenesená",J160,0)</f>
        <v>0</v>
      </c>
      <c r="BI160" s="249">
        <f>IF(N160="nulová",J160,0)</f>
        <v>0</v>
      </c>
      <c r="BJ160" s="25" t="s">
        <v>25</v>
      </c>
      <c r="BK160" s="249">
        <f>ROUND(I160*H160,2)</f>
        <v>0</v>
      </c>
      <c r="BL160" s="25" t="s">
        <v>211</v>
      </c>
      <c r="BM160" s="25" t="s">
        <v>3804</v>
      </c>
    </row>
    <row r="161" spans="2:65" s="1" customFormat="1" ht="16.5" customHeight="1">
      <c r="B161" s="48"/>
      <c r="C161" s="285" t="s">
        <v>471</v>
      </c>
      <c r="D161" s="285" t="s">
        <v>478</v>
      </c>
      <c r="E161" s="286" t="s">
        <v>3805</v>
      </c>
      <c r="F161" s="287" t="s">
        <v>3806</v>
      </c>
      <c r="G161" s="288" t="s">
        <v>343</v>
      </c>
      <c r="H161" s="289">
        <v>255</v>
      </c>
      <c r="I161" s="290"/>
      <c r="J161" s="291">
        <f>ROUND(I161*H161,2)</f>
        <v>0</v>
      </c>
      <c r="K161" s="287" t="s">
        <v>38</v>
      </c>
      <c r="L161" s="292"/>
      <c r="M161" s="293" t="s">
        <v>38</v>
      </c>
      <c r="N161" s="294" t="s">
        <v>53</v>
      </c>
      <c r="O161" s="49"/>
      <c r="P161" s="247">
        <f>O161*H161</f>
        <v>0</v>
      </c>
      <c r="Q161" s="247">
        <v>0</v>
      </c>
      <c r="R161" s="247">
        <f>Q161*H161</f>
        <v>0</v>
      </c>
      <c r="S161" s="247">
        <v>0</v>
      </c>
      <c r="T161" s="248">
        <f>S161*H161</f>
        <v>0</v>
      </c>
      <c r="AR161" s="25" t="s">
        <v>249</v>
      </c>
      <c r="AT161" s="25" t="s">
        <v>478</v>
      </c>
      <c r="AU161" s="25" t="s">
        <v>25</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3807</v>
      </c>
    </row>
    <row r="162" spans="2:65" s="1" customFormat="1" ht="16.5" customHeight="1">
      <c r="B162" s="48"/>
      <c r="C162" s="285" t="s">
        <v>477</v>
      </c>
      <c r="D162" s="285" t="s">
        <v>478</v>
      </c>
      <c r="E162" s="286" t="s">
        <v>3808</v>
      </c>
      <c r="F162" s="287" t="s">
        <v>3809</v>
      </c>
      <c r="G162" s="288" t="s">
        <v>343</v>
      </c>
      <c r="H162" s="289">
        <v>865</v>
      </c>
      <c r="I162" s="290"/>
      <c r="J162" s="291">
        <f>ROUND(I162*H162,2)</f>
        <v>0</v>
      </c>
      <c r="K162" s="287" t="s">
        <v>38</v>
      </c>
      <c r="L162" s="292"/>
      <c r="M162" s="293" t="s">
        <v>38</v>
      </c>
      <c r="N162" s="294" t="s">
        <v>53</v>
      </c>
      <c r="O162" s="49"/>
      <c r="P162" s="247">
        <f>O162*H162</f>
        <v>0</v>
      </c>
      <c r="Q162" s="247">
        <v>0</v>
      </c>
      <c r="R162" s="247">
        <f>Q162*H162</f>
        <v>0</v>
      </c>
      <c r="S162" s="247">
        <v>0</v>
      </c>
      <c r="T162" s="248">
        <f>S162*H162</f>
        <v>0</v>
      </c>
      <c r="AR162" s="25" t="s">
        <v>249</v>
      </c>
      <c r="AT162" s="25" t="s">
        <v>478</v>
      </c>
      <c r="AU162" s="25" t="s">
        <v>25</v>
      </c>
      <c r="AY162" s="25" t="s">
        <v>204</v>
      </c>
      <c r="BE162" s="249">
        <f>IF(N162="základní",J162,0)</f>
        <v>0</v>
      </c>
      <c r="BF162" s="249">
        <f>IF(N162="snížená",J162,0)</f>
        <v>0</v>
      </c>
      <c r="BG162" s="249">
        <f>IF(N162="zákl. přenesená",J162,0)</f>
        <v>0</v>
      </c>
      <c r="BH162" s="249">
        <f>IF(N162="sníž. přenesená",J162,0)</f>
        <v>0</v>
      </c>
      <c r="BI162" s="249">
        <f>IF(N162="nulová",J162,0)</f>
        <v>0</v>
      </c>
      <c r="BJ162" s="25" t="s">
        <v>25</v>
      </c>
      <c r="BK162" s="249">
        <f>ROUND(I162*H162,2)</f>
        <v>0</v>
      </c>
      <c r="BL162" s="25" t="s">
        <v>211</v>
      </c>
      <c r="BM162" s="25" t="s">
        <v>3810</v>
      </c>
    </row>
    <row r="163" spans="2:65" s="1" customFormat="1" ht="16.5" customHeight="1">
      <c r="B163" s="48"/>
      <c r="C163" s="285" t="s">
        <v>483</v>
      </c>
      <c r="D163" s="285" t="s">
        <v>478</v>
      </c>
      <c r="E163" s="286" t="s">
        <v>3811</v>
      </c>
      <c r="F163" s="287" t="s">
        <v>3812</v>
      </c>
      <c r="G163" s="288" t="s">
        <v>343</v>
      </c>
      <c r="H163" s="289">
        <v>35</v>
      </c>
      <c r="I163" s="290"/>
      <c r="J163" s="291">
        <f>ROUND(I163*H163,2)</f>
        <v>0</v>
      </c>
      <c r="K163" s="287" t="s">
        <v>38</v>
      </c>
      <c r="L163" s="292"/>
      <c r="M163" s="293" t="s">
        <v>38</v>
      </c>
      <c r="N163" s="294" t="s">
        <v>53</v>
      </c>
      <c r="O163" s="49"/>
      <c r="P163" s="247">
        <f>O163*H163</f>
        <v>0</v>
      </c>
      <c r="Q163" s="247">
        <v>0</v>
      </c>
      <c r="R163" s="247">
        <f>Q163*H163</f>
        <v>0</v>
      </c>
      <c r="S163" s="247">
        <v>0</v>
      </c>
      <c r="T163" s="248">
        <f>S163*H163</f>
        <v>0</v>
      </c>
      <c r="AR163" s="25" t="s">
        <v>249</v>
      </c>
      <c r="AT163" s="25" t="s">
        <v>478</v>
      </c>
      <c r="AU163" s="25" t="s">
        <v>25</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3813</v>
      </c>
    </row>
    <row r="164" spans="2:65" s="1" customFormat="1" ht="16.5" customHeight="1">
      <c r="B164" s="48"/>
      <c r="C164" s="285" t="s">
        <v>489</v>
      </c>
      <c r="D164" s="285" t="s">
        <v>478</v>
      </c>
      <c r="E164" s="286" t="s">
        <v>3814</v>
      </c>
      <c r="F164" s="287" t="s">
        <v>3815</v>
      </c>
      <c r="G164" s="288" t="s">
        <v>343</v>
      </c>
      <c r="H164" s="289">
        <v>155</v>
      </c>
      <c r="I164" s="290"/>
      <c r="J164" s="291">
        <f>ROUND(I164*H164,2)</f>
        <v>0</v>
      </c>
      <c r="K164" s="287" t="s">
        <v>38</v>
      </c>
      <c r="L164" s="292"/>
      <c r="M164" s="293" t="s">
        <v>38</v>
      </c>
      <c r="N164" s="294" t="s">
        <v>53</v>
      </c>
      <c r="O164" s="49"/>
      <c r="P164" s="247">
        <f>O164*H164</f>
        <v>0</v>
      </c>
      <c r="Q164" s="247">
        <v>0</v>
      </c>
      <c r="R164" s="247">
        <f>Q164*H164</f>
        <v>0</v>
      </c>
      <c r="S164" s="247">
        <v>0</v>
      </c>
      <c r="T164" s="248">
        <f>S164*H164</f>
        <v>0</v>
      </c>
      <c r="AR164" s="25" t="s">
        <v>249</v>
      </c>
      <c r="AT164" s="25" t="s">
        <v>478</v>
      </c>
      <c r="AU164" s="25" t="s">
        <v>25</v>
      </c>
      <c r="AY164" s="25" t="s">
        <v>204</v>
      </c>
      <c r="BE164" s="249">
        <f>IF(N164="základní",J164,0)</f>
        <v>0</v>
      </c>
      <c r="BF164" s="249">
        <f>IF(N164="snížená",J164,0)</f>
        <v>0</v>
      </c>
      <c r="BG164" s="249">
        <f>IF(N164="zákl. přenesená",J164,0)</f>
        <v>0</v>
      </c>
      <c r="BH164" s="249">
        <f>IF(N164="sníž. přenesená",J164,0)</f>
        <v>0</v>
      </c>
      <c r="BI164" s="249">
        <f>IF(N164="nulová",J164,0)</f>
        <v>0</v>
      </c>
      <c r="BJ164" s="25" t="s">
        <v>25</v>
      </c>
      <c r="BK164" s="249">
        <f>ROUND(I164*H164,2)</f>
        <v>0</v>
      </c>
      <c r="BL164" s="25" t="s">
        <v>211</v>
      </c>
      <c r="BM164" s="25" t="s">
        <v>3816</v>
      </c>
    </row>
    <row r="165" spans="2:65" s="1" customFormat="1" ht="16.5" customHeight="1">
      <c r="B165" s="48"/>
      <c r="C165" s="285" t="s">
        <v>494</v>
      </c>
      <c r="D165" s="285" t="s">
        <v>478</v>
      </c>
      <c r="E165" s="286" t="s">
        <v>3817</v>
      </c>
      <c r="F165" s="287" t="s">
        <v>3818</v>
      </c>
      <c r="G165" s="288" t="s">
        <v>343</v>
      </c>
      <c r="H165" s="289">
        <v>15</v>
      </c>
      <c r="I165" s="290"/>
      <c r="J165" s="291">
        <f>ROUND(I165*H165,2)</f>
        <v>0</v>
      </c>
      <c r="K165" s="287" t="s">
        <v>38</v>
      </c>
      <c r="L165" s="292"/>
      <c r="M165" s="293" t="s">
        <v>38</v>
      </c>
      <c r="N165" s="294" t="s">
        <v>53</v>
      </c>
      <c r="O165" s="49"/>
      <c r="P165" s="247">
        <f>O165*H165</f>
        <v>0</v>
      </c>
      <c r="Q165" s="247">
        <v>0</v>
      </c>
      <c r="R165" s="247">
        <f>Q165*H165</f>
        <v>0</v>
      </c>
      <c r="S165" s="247">
        <v>0</v>
      </c>
      <c r="T165" s="248">
        <f>S165*H165</f>
        <v>0</v>
      </c>
      <c r="AR165" s="25" t="s">
        <v>249</v>
      </c>
      <c r="AT165" s="25" t="s">
        <v>478</v>
      </c>
      <c r="AU165" s="25" t="s">
        <v>25</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211</v>
      </c>
      <c r="BM165" s="25" t="s">
        <v>3819</v>
      </c>
    </row>
    <row r="166" spans="2:65" s="1" customFormat="1" ht="16.5" customHeight="1">
      <c r="B166" s="48"/>
      <c r="C166" s="285" t="s">
        <v>498</v>
      </c>
      <c r="D166" s="285" t="s">
        <v>478</v>
      </c>
      <c r="E166" s="286" t="s">
        <v>3820</v>
      </c>
      <c r="F166" s="287" t="s">
        <v>3821</v>
      </c>
      <c r="G166" s="288" t="s">
        <v>343</v>
      </c>
      <c r="H166" s="289">
        <v>245</v>
      </c>
      <c r="I166" s="290"/>
      <c r="J166" s="291">
        <f>ROUND(I166*H166,2)</f>
        <v>0</v>
      </c>
      <c r="K166" s="287" t="s">
        <v>38</v>
      </c>
      <c r="L166" s="292"/>
      <c r="M166" s="293" t="s">
        <v>38</v>
      </c>
      <c r="N166" s="294" t="s">
        <v>53</v>
      </c>
      <c r="O166" s="49"/>
      <c r="P166" s="247">
        <f>O166*H166</f>
        <v>0</v>
      </c>
      <c r="Q166" s="247">
        <v>0</v>
      </c>
      <c r="R166" s="247">
        <f>Q166*H166</f>
        <v>0</v>
      </c>
      <c r="S166" s="247">
        <v>0</v>
      </c>
      <c r="T166" s="248">
        <f>S166*H166</f>
        <v>0</v>
      </c>
      <c r="AR166" s="25" t="s">
        <v>249</v>
      </c>
      <c r="AT166" s="25" t="s">
        <v>478</v>
      </c>
      <c r="AU166" s="25" t="s">
        <v>25</v>
      </c>
      <c r="AY166" s="25" t="s">
        <v>204</v>
      </c>
      <c r="BE166" s="249">
        <f>IF(N166="základní",J166,0)</f>
        <v>0</v>
      </c>
      <c r="BF166" s="249">
        <f>IF(N166="snížená",J166,0)</f>
        <v>0</v>
      </c>
      <c r="BG166" s="249">
        <f>IF(N166="zákl. přenesená",J166,0)</f>
        <v>0</v>
      </c>
      <c r="BH166" s="249">
        <f>IF(N166="sníž. přenesená",J166,0)</f>
        <v>0</v>
      </c>
      <c r="BI166" s="249">
        <f>IF(N166="nulová",J166,0)</f>
        <v>0</v>
      </c>
      <c r="BJ166" s="25" t="s">
        <v>25</v>
      </c>
      <c r="BK166" s="249">
        <f>ROUND(I166*H166,2)</f>
        <v>0</v>
      </c>
      <c r="BL166" s="25" t="s">
        <v>211</v>
      </c>
      <c r="BM166" s="25" t="s">
        <v>3822</v>
      </c>
    </row>
    <row r="167" spans="2:65" s="1" customFormat="1" ht="16.5" customHeight="1">
      <c r="B167" s="48"/>
      <c r="C167" s="285" t="s">
        <v>505</v>
      </c>
      <c r="D167" s="285" t="s">
        <v>478</v>
      </c>
      <c r="E167" s="286" t="s">
        <v>3823</v>
      </c>
      <c r="F167" s="287" t="s">
        <v>3824</v>
      </c>
      <c r="G167" s="288" t="s">
        <v>343</v>
      </c>
      <c r="H167" s="289">
        <v>50</v>
      </c>
      <c r="I167" s="290"/>
      <c r="J167" s="291">
        <f>ROUND(I167*H167,2)</f>
        <v>0</v>
      </c>
      <c r="K167" s="287" t="s">
        <v>38</v>
      </c>
      <c r="L167" s="292"/>
      <c r="M167" s="293" t="s">
        <v>38</v>
      </c>
      <c r="N167" s="294" t="s">
        <v>53</v>
      </c>
      <c r="O167" s="49"/>
      <c r="P167" s="247">
        <f>O167*H167</f>
        <v>0</v>
      </c>
      <c r="Q167" s="247">
        <v>0</v>
      </c>
      <c r="R167" s="247">
        <f>Q167*H167</f>
        <v>0</v>
      </c>
      <c r="S167" s="247">
        <v>0</v>
      </c>
      <c r="T167" s="248">
        <f>S167*H167</f>
        <v>0</v>
      </c>
      <c r="AR167" s="25" t="s">
        <v>249</v>
      </c>
      <c r="AT167" s="25" t="s">
        <v>478</v>
      </c>
      <c r="AU167" s="25" t="s">
        <v>25</v>
      </c>
      <c r="AY167" s="25" t="s">
        <v>204</v>
      </c>
      <c r="BE167" s="249">
        <f>IF(N167="základní",J167,0)</f>
        <v>0</v>
      </c>
      <c r="BF167" s="249">
        <f>IF(N167="snížená",J167,0)</f>
        <v>0</v>
      </c>
      <c r="BG167" s="249">
        <f>IF(N167="zákl. přenesená",J167,0)</f>
        <v>0</v>
      </c>
      <c r="BH167" s="249">
        <f>IF(N167="sníž. přenesená",J167,0)</f>
        <v>0</v>
      </c>
      <c r="BI167" s="249">
        <f>IF(N167="nulová",J167,0)</f>
        <v>0</v>
      </c>
      <c r="BJ167" s="25" t="s">
        <v>25</v>
      </c>
      <c r="BK167" s="249">
        <f>ROUND(I167*H167,2)</f>
        <v>0</v>
      </c>
      <c r="BL167" s="25" t="s">
        <v>211</v>
      </c>
      <c r="BM167" s="25" t="s">
        <v>3825</v>
      </c>
    </row>
    <row r="168" spans="2:65" s="1" customFormat="1" ht="16.5" customHeight="1">
      <c r="B168" s="48"/>
      <c r="C168" s="285" t="s">
        <v>511</v>
      </c>
      <c r="D168" s="285" t="s">
        <v>478</v>
      </c>
      <c r="E168" s="286" t="s">
        <v>3826</v>
      </c>
      <c r="F168" s="287" t="s">
        <v>3827</v>
      </c>
      <c r="G168" s="288" t="s">
        <v>343</v>
      </c>
      <c r="H168" s="289">
        <v>245</v>
      </c>
      <c r="I168" s="290"/>
      <c r="J168" s="291">
        <f>ROUND(I168*H168,2)</f>
        <v>0</v>
      </c>
      <c r="K168" s="287" t="s">
        <v>38</v>
      </c>
      <c r="L168" s="292"/>
      <c r="M168" s="293" t="s">
        <v>38</v>
      </c>
      <c r="N168" s="294" t="s">
        <v>53</v>
      </c>
      <c r="O168" s="49"/>
      <c r="P168" s="247">
        <f>O168*H168</f>
        <v>0</v>
      </c>
      <c r="Q168" s="247">
        <v>0</v>
      </c>
      <c r="R168" s="247">
        <f>Q168*H168</f>
        <v>0</v>
      </c>
      <c r="S168" s="247">
        <v>0</v>
      </c>
      <c r="T168" s="248">
        <f>S168*H168</f>
        <v>0</v>
      </c>
      <c r="AR168" s="25" t="s">
        <v>249</v>
      </c>
      <c r="AT168" s="25" t="s">
        <v>478</v>
      </c>
      <c r="AU168" s="25" t="s">
        <v>25</v>
      </c>
      <c r="AY168" s="25" t="s">
        <v>204</v>
      </c>
      <c r="BE168" s="249">
        <f>IF(N168="základní",J168,0)</f>
        <v>0</v>
      </c>
      <c r="BF168" s="249">
        <f>IF(N168="snížená",J168,0)</f>
        <v>0</v>
      </c>
      <c r="BG168" s="249">
        <f>IF(N168="zákl. přenesená",J168,0)</f>
        <v>0</v>
      </c>
      <c r="BH168" s="249">
        <f>IF(N168="sníž. přenesená",J168,0)</f>
        <v>0</v>
      </c>
      <c r="BI168" s="249">
        <f>IF(N168="nulová",J168,0)</f>
        <v>0</v>
      </c>
      <c r="BJ168" s="25" t="s">
        <v>25</v>
      </c>
      <c r="BK168" s="249">
        <f>ROUND(I168*H168,2)</f>
        <v>0</v>
      </c>
      <c r="BL168" s="25" t="s">
        <v>211</v>
      </c>
      <c r="BM168" s="25" t="s">
        <v>3828</v>
      </c>
    </row>
    <row r="169" spans="2:63" s="11" customFormat="1" ht="37.4" customHeight="1">
      <c r="B169" s="222"/>
      <c r="C169" s="223"/>
      <c r="D169" s="224" t="s">
        <v>81</v>
      </c>
      <c r="E169" s="225" t="s">
        <v>3164</v>
      </c>
      <c r="F169" s="225" t="s">
        <v>3829</v>
      </c>
      <c r="G169" s="223"/>
      <c r="H169" s="223"/>
      <c r="I169" s="226"/>
      <c r="J169" s="227">
        <f>BK169</f>
        <v>0</v>
      </c>
      <c r="K169" s="223"/>
      <c r="L169" s="228"/>
      <c r="M169" s="229"/>
      <c r="N169" s="230"/>
      <c r="O169" s="230"/>
      <c r="P169" s="231">
        <f>SUM(P170:P173)</f>
        <v>0</v>
      </c>
      <c r="Q169" s="230"/>
      <c r="R169" s="231">
        <f>SUM(R170:R173)</f>
        <v>0</v>
      </c>
      <c r="S169" s="230"/>
      <c r="T169" s="232">
        <f>SUM(T170:T173)</f>
        <v>0</v>
      </c>
      <c r="AR169" s="233" t="s">
        <v>25</v>
      </c>
      <c r="AT169" s="234" t="s">
        <v>81</v>
      </c>
      <c r="AU169" s="234" t="s">
        <v>82</v>
      </c>
      <c r="AY169" s="233" t="s">
        <v>204</v>
      </c>
      <c r="BK169" s="235">
        <f>SUM(BK170:BK173)</f>
        <v>0</v>
      </c>
    </row>
    <row r="170" spans="2:65" s="1" customFormat="1" ht="16.5" customHeight="1">
      <c r="B170" s="48"/>
      <c r="C170" s="285" t="s">
        <v>516</v>
      </c>
      <c r="D170" s="285" t="s">
        <v>478</v>
      </c>
      <c r="E170" s="286" t="s">
        <v>3830</v>
      </c>
      <c r="F170" s="287" t="s">
        <v>3831</v>
      </c>
      <c r="G170" s="288" t="s">
        <v>1045</v>
      </c>
      <c r="H170" s="289">
        <v>91</v>
      </c>
      <c r="I170" s="290"/>
      <c r="J170" s="291">
        <f>ROUND(I170*H170,2)</f>
        <v>0</v>
      </c>
      <c r="K170" s="287" t="s">
        <v>38</v>
      </c>
      <c r="L170" s="292"/>
      <c r="M170" s="293" t="s">
        <v>38</v>
      </c>
      <c r="N170" s="294" t="s">
        <v>53</v>
      </c>
      <c r="O170" s="49"/>
      <c r="P170" s="247">
        <f>O170*H170</f>
        <v>0</v>
      </c>
      <c r="Q170" s="247">
        <v>0</v>
      </c>
      <c r="R170" s="247">
        <f>Q170*H170</f>
        <v>0</v>
      </c>
      <c r="S170" s="247">
        <v>0</v>
      </c>
      <c r="T170" s="248">
        <f>S170*H170</f>
        <v>0</v>
      </c>
      <c r="AR170" s="25" t="s">
        <v>249</v>
      </c>
      <c r="AT170" s="25" t="s">
        <v>478</v>
      </c>
      <c r="AU170" s="25" t="s">
        <v>25</v>
      </c>
      <c r="AY170" s="25" t="s">
        <v>204</v>
      </c>
      <c r="BE170" s="249">
        <f>IF(N170="základní",J170,0)</f>
        <v>0</v>
      </c>
      <c r="BF170" s="249">
        <f>IF(N170="snížená",J170,0)</f>
        <v>0</v>
      </c>
      <c r="BG170" s="249">
        <f>IF(N170="zákl. přenesená",J170,0)</f>
        <v>0</v>
      </c>
      <c r="BH170" s="249">
        <f>IF(N170="sníž. přenesená",J170,0)</f>
        <v>0</v>
      </c>
      <c r="BI170" s="249">
        <f>IF(N170="nulová",J170,0)</f>
        <v>0</v>
      </c>
      <c r="BJ170" s="25" t="s">
        <v>25</v>
      </c>
      <c r="BK170" s="249">
        <f>ROUND(I170*H170,2)</f>
        <v>0</v>
      </c>
      <c r="BL170" s="25" t="s">
        <v>211</v>
      </c>
      <c r="BM170" s="25" t="s">
        <v>3832</v>
      </c>
    </row>
    <row r="171" spans="2:65" s="1" customFormat="1" ht="16.5" customHeight="1">
      <c r="B171" s="48"/>
      <c r="C171" s="285" t="s">
        <v>520</v>
      </c>
      <c r="D171" s="285" t="s">
        <v>478</v>
      </c>
      <c r="E171" s="286" t="s">
        <v>3833</v>
      </c>
      <c r="F171" s="287" t="s">
        <v>3834</v>
      </c>
      <c r="G171" s="288" t="s">
        <v>1045</v>
      </c>
      <c r="H171" s="289">
        <v>55</v>
      </c>
      <c r="I171" s="290"/>
      <c r="J171" s="291">
        <f>ROUND(I171*H171,2)</f>
        <v>0</v>
      </c>
      <c r="K171" s="287" t="s">
        <v>38</v>
      </c>
      <c r="L171" s="292"/>
      <c r="M171" s="293" t="s">
        <v>38</v>
      </c>
      <c r="N171" s="294" t="s">
        <v>53</v>
      </c>
      <c r="O171" s="49"/>
      <c r="P171" s="247">
        <f>O171*H171</f>
        <v>0</v>
      </c>
      <c r="Q171" s="247">
        <v>0</v>
      </c>
      <c r="R171" s="247">
        <f>Q171*H171</f>
        <v>0</v>
      </c>
      <c r="S171" s="247">
        <v>0</v>
      </c>
      <c r="T171" s="248">
        <f>S171*H171</f>
        <v>0</v>
      </c>
      <c r="AR171" s="25" t="s">
        <v>249</v>
      </c>
      <c r="AT171" s="25" t="s">
        <v>478</v>
      </c>
      <c r="AU171" s="25" t="s">
        <v>25</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211</v>
      </c>
      <c r="BM171" s="25" t="s">
        <v>3835</v>
      </c>
    </row>
    <row r="172" spans="2:65" s="1" customFormat="1" ht="16.5" customHeight="1">
      <c r="B172" s="48"/>
      <c r="C172" s="285" t="s">
        <v>525</v>
      </c>
      <c r="D172" s="285" t="s">
        <v>478</v>
      </c>
      <c r="E172" s="286" t="s">
        <v>3836</v>
      </c>
      <c r="F172" s="287" t="s">
        <v>3837</v>
      </c>
      <c r="G172" s="288" t="s">
        <v>343</v>
      </c>
      <c r="H172" s="289">
        <v>80</v>
      </c>
      <c r="I172" s="290"/>
      <c r="J172" s="291">
        <f>ROUND(I172*H172,2)</f>
        <v>0</v>
      </c>
      <c r="K172" s="287" t="s">
        <v>38</v>
      </c>
      <c r="L172" s="292"/>
      <c r="M172" s="293" t="s">
        <v>38</v>
      </c>
      <c r="N172" s="294" t="s">
        <v>53</v>
      </c>
      <c r="O172" s="49"/>
      <c r="P172" s="247">
        <f>O172*H172</f>
        <v>0</v>
      </c>
      <c r="Q172" s="247">
        <v>0</v>
      </c>
      <c r="R172" s="247">
        <f>Q172*H172</f>
        <v>0</v>
      </c>
      <c r="S172" s="247">
        <v>0</v>
      </c>
      <c r="T172" s="248">
        <f>S172*H172</f>
        <v>0</v>
      </c>
      <c r="AR172" s="25" t="s">
        <v>249</v>
      </c>
      <c r="AT172" s="25" t="s">
        <v>478</v>
      </c>
      <c r="AU172" s="25" t="s">
        <v>25</v>
      </c>
      <c r="AY172" s="25" t="s">
        <v>204</v>
      </c>
      <c r="BE172" s="249">
        <f>IF(N172="základní",J172,0)</f>
        <v>0</v>
      </c>
      <c r="BF172" s="249">
        <f>IF(N172="snížená",J172,0)</f>
        <v>0</v>
      </c>
      <c r="BG172" s="249">
        <f>IF(N172="zákl. přenesená",J172,0)</f>
        <v>0</v>
      </c>
      <c r="BH172" s="249">
        <f>IF(N172="sníž. přenesená",J172,0)</f>
        <v>0</v>
      </c>
      <c r="BI172" s="249">
        <f>IF(N172="nulová",J172,0)</f>
        <v>0</v>
      </c>
      <c r="BJ172" s="25" t="s">
        <v>25</v>
      </c>
      <c r="BK172" s="249">
        <f>ROUND(I172*H172,2)</f>
        <v>0</v>
      </c>
      <c r="BL172" s="25" t="s">
        <v>211</v>
      </c>
      <c r="BM172" s="25" t="s">
        <v>3838</v>
      </c>
    </row>
    <row r="173" spans="2:65" s="1" customFormat="1" ht="16.5" customHeight="1">
      <c r="B173" s="48"/>
      <c r="C173" s="285" t="s">
        <v>531</v>
      </c>
      <c r="D173" s="285" t="s">
        <v>478</v>
      </c>
      <c r="E173" s="286" t="s">
        <v>3839</v>
      </c>
      <c r="F173" s="287" t="s">
        <v>3840</v>
      </c>
      <c r="G173" s="288" t="s">
        <v>343</v>
      </c>
      <c r="H173" s="289">
        <v>105</v>
      </c>
      <c r="I173" s="290"/>
      <c r="J173" s="291">
        <f>ROUND(I173*H173,2)</f>
        <v>0</v>
      </c>
      <c r="K173" s="287" t="s">
        <v>38</v>
      </c>
      <c r="L173" s="292"/>
      <c r="M173" s="293" t="s">
        <v>38</v>
      </c>
      <c r="N173" s="294" t="s">
        <v>53</v>
      </c>
      <c r="O173" s="49"/>
      <c r="P173" s="247">
        <f>O173*H173</f>
        <v>0</v>
      </c>
      <c r="Q173" s="247">
        <v>0</v>
      </c>
      <c r="R173" s="247">
        <f>Q173*H173</f>
        <v>0</v>
      </c>
      <c r="S173" s="247">
        <v>0</v>
      </c>
      <c r="T173" s="248">
        <f>S173*H173</f>
        <v>0</v>
      </c>
      <c r="AR173" s="25" t="s">
        <v>249</v>
      </c>
      <c r="AT173" s="25" t="s">
        <v>478</v>
      </c>
      <c r="AU173" s="25" t="s">
        <v>25</v>
      </c>
      <c r="AY173" s="25" t="s">
        <v>204</v>
      </c>
      <c r="BE173" s="249">
        <f>IF(N173="základní",J173,0)</f>
        <v>0</v>
      </c>
      <c r="BF173" s="249">
        <f>IF(N173="snížená",J173,0)</f>
        <v>0</v>
      </c>
      <c r="BG173" s="249">
        <f>IF(N173="zákl. přenesená",J173,0)</f>
        <v>0</v>
      </c>
      <c r="BH173" s="249">
        <f>IF(N173="sníž. přenesená",J173,0)</f>
        <v>0</v>
      </c>
      <c r="BI173" s="249">
        <f>IF(N173="nulová",J173,0)</f>
        <v>0</v>
      </c>
      <c r="BJ173" s="25" t="s">
        <v>25</v>
      </c>
      <c r="BK173" s="249">
        <f>ROUND(I173*H173,2)</f>
        <v>0</v>
      </c>
      <c r="BL173" s="25" t="s">
        <v>211</v>
      </c>
      <c r="BM173" s="25" t="s">
        <v>3841</v>
      </c>
    </row>
    <row r="174" spans="2:63" s="11" customFormat="1" ht="37.4" customHeight="1">
      <c r="B174" s="222"/>
      <c r="C174" s="223"/>
      <c r="D174" s="224" t="s">
        <v>81</v>
      </c>
      <c r="E174" s="225" t="s">
        <v>3154</v>
      </c>
      <c r="F174" s="225" t="s">
        <v>3673</v>
      </c>
      <c r="G174" s="223"/>
      <c r="H174" s="223"/>
      <c r="I174" s="226"/>
      <c r="J174" s="227">
        <f>BK174</f>
        <v>0</v>
      </c>
      <c r="K174" s="223"/>
      <c r="L174" s="228"/>
      <c r="M174" s="229"/>
      <c r="N174" s="230"/>
      <c r="O174" s="230"/>
      <c r="P174" s="231">
        <f>SUM(P175:P186)</f>
        <v>0</v>
      </c>
      <c r="Q174" s="230"/>
      <c r="R174" s="231">
        <f>SUM(R175:R186)</f>
        <v>0</v>
      </c>
      <c r="S174" s="230"/>
      <c r="T174" s="232">
        <f>SUM(T175:T186)</f>
        <v>0</v>
      </c>
      <c r="AR174" s="233" t="s">
        <v>25</v>
      </c>
      <c r="AT174" s="234" t="s">
        <v>81</v>
      </c>
      <c r="AU174" s="234" t="s">
        <v>82</v>
      </c>
      <c r="AY174" s="233" t="s">
        <v>204</v>
      </c>
      <c r="BK174" s="235">
        <f>SUM(BK175:BK186)</f>
        <v>0</v>
      </c>
    </row>
    <row r="175" spans="2:65" s="1" customFormat="1" ht="16.5" customHeight="1">
      <c r="B175" s="48"/>
      <c r="C175" s="285" t="s">
        <v>537</v>
      </c>
      <c r="D175" s="285" t="s">
        <v>478</v>
      </c>
      <c r="E175" s="286" t="s">
        <v>3842</v>
      </c>
      <c r="F175" s="287" t="s">
        <v>3843</v>
      </c>
      <c r="G175" s="288" t="s">
        <v>1045</v>
      </c>
      <c r="H175" s="289">
        <v>21</v>
      </c>
      <c r="I175" s="290"/>
      <c r="J175" s="291">
        <f>ROUND(I175*H175,2)</f>
        <v>0</v>
      </c>
      <c r="K175" s="287" t="s">
        <v>38</v>
      </c>
      <c r="L175" s="292"/>
      <c r="M175" s="293" t="s">
        <v>38</v>
      </c>
      <c r="N175" s="294" t="s">
        <v>53</v>
      </c>
      <c r="O175" s="49"/>
      <c r="P175" s="247">
        <f>O175*H175</f>
        <v>0</v>
      </c>
      <c r="Q175" s="247">
        <v>0</v>
      </c>
      <c r="R175" s="247">
        <f>Q175*H175</f>
        <v>0</v>
      </c>
      <c r="S175" s="247">
        <v>0</v>
      </c>
      <c r="T175" s="248">
        <f>S175*H175</f>
        <v>0</v>
      </c>
      <c r="AR175" s="25" t="s">
        <v>249</v>
      </c>
      <c r="AT175" s="25" t="s">
        <v>478</v>
      </c>
      <c r="AU175" s="25" t="s">
        <v>25</v>
      </c>
      <c r="AY175" s="25" t="s">
        <v>204</v>
      </c>
      <c r="BE175" s="249">
        <f>IF(N175="základní",J175,0)</f>
        <v>0</v>
      </c>
      <c r="BF175" s="249">
        <f>IF(N175="snížená",J175,0)</f>
        <v>0</v>
      </c>
      <c r="BG175" s="249">
        <f>IF(N175="zákl. přenesená",J175,0)</f>
        <v>0</v>
      </c>
      <c r="BH175" s="249">
        <f>IF(N175="sníž. přenesená",J175,0)</f>
        <v>0</v>
      </c>
      <c r="BI175" s="249">
        <f>IF(N175="nulová",J175,0)</f>
        <v>0</v>
      </c>
      <c r="BJ175" s="25" t="s">
        <v>25</v>
      </c>
      <c r="BK175" s="249">
        <f>ROUND(I175*H175,2)</f>
        <v>0</v>
      </c>
      <c r="BL175" s="25" t="s">
        <v>211</v>
      </c>
      <c r="BM175" s="25" t="s">
        <v>3844</v>
      </c>
    </row>
    <row r="176" spans="2:65" s="1" customFormat="1" ht="16.5" customHeight="1">
      <c r="B176" s="48"/>
      <c r="C176" s="285" t="s">
        <v>546</v>
      </c>
      <c r="D176" s="285" t="s">
        <v>478</v>
      </c>
      <c r="E176" s="286" t="s">
        <v>3845</v>
      </c>
      <c r="F176" s="287" t="s">
        <v>3846</v>
      </c>
      <c r="G176" s="288" t="s">
        <v>1045</v>
      </c>
      <c r="H176" s="289">
        <v>21</v>
      </c>
      <c r="I176" s="290"/>
      <c r="J176" s="291">
        <f>ROUND(I176*H176,2)</f>
        <v>0</v>
      </c>
      <c r="K176" s="287" t="s">
        <v>38</v>
      </c>
      <c r="L176" s="292"/>
      <c r="M176" s="293" t="s">
        <v>38</v>
      </c>
      <c r="N176" s="294" t="s">
        <v>53</v>
      </c>
      <c r="O176" s="49"/>
      <c r="P176" s="247">
        <f>O176*H176</f>
        <v>0</v>
      </c>
      <c r="Q176" s="247">
        <v>0</v>
      </c>
      <c r="R176" s="247">
        <f>Q176*H176</f>
        <v>0</v>
      </c>
      <c r="S176" s="247">
        <v>0</v>
      </c>
      <c r="T176" s="248">
        <f>S176*H176</f>
        <v>0</v>
      </c>
      <c r="AR176" s="25" t="s">
        <v>249</v>
      </c>
      <c r="AT176" s="25" t="s">
        <v>478</v>
      </c>
      <c r="AU176" s="25" t="s">
        <v>25</v>
      </c>
      <c r="AY176" s="25" t="s">
        <v>204</v>
      </c>
      <c r="BE176" s="249">
        <f>IF(N176="základní",J176,0)</f>
        <v>0</v>
      </c>
      <c r="BF176" s="249">
        <f>IF(N176="snížená",J176,0)</f>
        <v>0</v>
      </c>
      <c r="BG176" s="249">
        <f>IF(N176="zákl. přenesená",J176,0)</f>
        <v>0</v>
      </c>
      <c r="BH176" s="249">
        <f>IF(N176="sníž. přenesená",J176,0)</f>
        <v>0</v>
      </c>
      <c r="BI176" s="249">
        <f>IF(N176="nulová",J176,0)</f>
        <v>0</v>
      </c>
      <c r="BJ176" s="25" t="s">
        <v>25</v>
      </c>
      <c r="BK176" s="249">
        <f>ROUND(I176*H176,2)</f>
        <v>0</v>
      </c>
      <c r="BL176" s="25" t="s">
        <v>211</v>
      </c>
      <c r="BM176" s="25" t="s">
        <v>3847</v>
      </c>
    </row>
    <row r="177" spans="2:65" s="1" customFormat="1" ht="16.5" customHeight="1">
      <c r="B177" s="48"/>
      <c r="C177" s="285" t="s">
        <v>550</v>
      </c>
      <c r="D177" s="285" t="s">
        <v>478</v>
      </c>
      <c r="E177" s="286" t="s">
        <v>3848</v>
      </c>
      <c r="F177" s="287" t="s">
        <v>3849</v>
      </c>
      <c r="G177" s="288" t="s">
        <v>38</v>
      </c>
      <c r="H177" s="289">
        <v>21</v>
      </c>
      <c r="I177" s="290"/>
      <c r="J177" s="291">
        <f>ROUND(I177*H177,2)</f>
        <v>0</v>
      </c>
      <c r="K177" s="287" t="s">
        <v>38</v>
      </c>
      <c r="L177" s="292"/>
      <c r="M177" s="293" t="s">
        <v>38</v>
      </c>
      <c r="N177" s="294" t="s">
        <v>53</v>
      </c>
      <c r="O177" s="49"/>
      <c r="P177" s="247">
        <f>O177*H177</f>
        <v>0</v>
      </c>
      <c r="Q177" s="247">
        <v>0</v>
      </c>
      <c r="R177" s="247">
        <f>Q177*H177</f>
        <v>0</v>
      </c>
      <c r="S177" s="247">
        <v>0</v>
      </c>
      <c r="T177" s="248">
        <f>S177*H177</f>
        <v>0</v>
      </c>
      <c r="AR177" s="25" t="s">
        <v>249</v>
      </c>
      <c r="AT177" s="25" t="s">
        <v>478</v>
      </c>
      <c r="AU177" s="25" t="s">
        <v>25</v>
      </c>
      <c r="AY177" s="25" t="s">
        <v>204</v>
      </c>
      <c r="BE177" s="249">
        <f>IF(N177="základní",J177,0)</f>
        <v>0</v>
      </c>
      <c r="BF177" s="249">
        <f>IF(N177="snížená",J177,0)</f>
        <v>0</v>
      </c>
      <c r="BG177" s="249">
        <f>IF(N177="zákl. přenesená",J177,0)</f>
        <v>0</v>
      </c>
      <c r="BH177" s="249">
        <f>IF(N177="sníž. přenesená",J177,0)</f>
        <v>0</v>
      </c>
      <c r="BI177" s="249">
        <f>IF(N177="nulová",J177,0)</f>
        <v>0</v>
      </c>
      <c r="BJ177" s="25" t="s">
        <v>25</v>
      </c>
      <c r="BK177" s="249">
        <f>ROUND(I177*H177,2)</f>
        <v>0</v>
      </c>
      <c r="BL177" s="25" t="s">
        <v>211</v>
      </c>
      <c r="BM177" s="25" t="s">
        <v>3850</v>
      </c>
    </row>
    <row r="178" spans="2:65" s="1" customFormat="1" ht="16.5" customHeight="1">
      <c r="B178" s="48"/>
      <c r="C178" s="285" t="s">
        <v>554</v>
      </c>
      <c r="D178" s="285" t="s">
        <v>478</v>
      </c>
      <c r="E178" s="286" t="s">
        <v>3851</v>
      </c>
      <c r="F178" s="287" t="s">
        <v>3852</v>
      </c>
      <c r="G178" s="288" t="s">
        <v>1045</v>
      </c>
      <c r="H178" s="289">
        <v>6</v>
      </c>
      <c r="I178" s="290"/>
      <c r="J178" s="291">
        <f>ROUND(I178*H178,2)</f>
        <v>0</v>
      </c>
      <c r="K178" s="287" t="s">
        <v>38</v>
      </c>
      <c r="L178" s="292"/>
      <c r="M178" s="293" t="s">
        <v>38</v>
      </c>
      <c r="N178" s="294" t="s">
        <v>53</v>
      </c>
      <c r="O178" s="49"/>
      <c r="P178" s="247">
        <f>O178*H178</f>
        <v>0</v>
      </c>
      <c r="Q178" s="247">
        <v>0</v>
      </c>
      <c r="R178" s="247">
        <f>Q178*H178</f>
        <v>0</v>
      </c>
      <c r="S178" s="247">
        <v>0</v>
      </c>
      <c r="T178" s="248">
        <f>S178*H178</f>
        <v>0</v>
      </c>
      <c r="AR178" s="25" t="s">
        <v>249</v>
      </c>
      <c r="AT178" s="25" t="s">
        <v>478</v>
      </c>
      <c r="AU178" s="25" t="s">
        <v>25</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3853</v>
      </c>
    </row>
    <row r="179" spans="2:65" s="1" customFormat="1" ht="16.5" customHeight="1">
      <c r="B179" s="48"/>
      <c r="C179" s="285" t="s">
        <v>561</v>
      </c>
      <c r="D179" s="285" t="s">
        <v>478</v>
      </c>
      <c r="E179" s="286" t="s">
        <v>3854</v>
      </c>
      <c r="F179" s="287" t="s">
        <v>3855</v>
      </c>
      <c r="G179" s="288" t="s">
        <v>1045</v>
      </c>
      <c r="H179" s="289">
        <v>6</v>
      </c>
      <c r="I179" s="290"/>
      <c r="J179" s="291">
        <f>ROUND(I179*H179,2)</f>
        <v>0</v>
      </c>
      <c r="K179" s="287" t="s">
        <v>38</v>
      </c>
      <c r="L179" s="292"/>
      <c r="M179" s="293" t="s">
        <v>38</v>
      </c>
      <c r="N179" s="294" t="s">
        <v>53</v>
      </c>
      <c r="O179" s="49"/>
      <c r="P179" s="247">
        <f>O179*H179</f>
        <v>0</v>
      </c>
      <c r="Q179" s="247">
        <v>0</v>
      </c>
      <c r="R179" s="247">
        <f>Q179*H179</f>
        <v>0</v>
      </c>
      <c r="S179" s="247">
        <v>0</v>
      </c>
      <c r="T179" s="248">
        <f>S179*H179</f>
        <v>0</v>
      </c>
      <c r="AR179" s="25" t="s">
        <v>249</v>
      </c>
      <c r="AT179" s="25" t="s">
        <v>478</v>
      </c>
      <c r="AU179" s="25" t="s">
        <v>25</v>
      </c>
      <c r="AY179" s="25" t="s">
        <v>204</v>
      </c>
      <c r="BE179" s="249">
        <f>IF(N179="základní",J179,0)</f>
        <v>0</v>
      </c>
      <c r="BF179" s="249">
        <f>IF(N179="snížená",J179,0)</f>
        <v>0</v>
      </c>
      <c r="BG179" s="249">
        <f>IF(N179="zákl. přenesená",J179,0)</f>
        <v>0</v>
      </c>
      <c r="BH179" s="249">
        <f>IF(N179="sníž. přenesená",J179,0)</f>
        <v>0</v>
      </c>
      <c r="BI179" s="249">
        <f>IF(N179="nulová",J179,0)</f>
        <v>0</v>
      </c>
      <c r="BJ179" s="25" t="s">
        <v>25</v>
      </c>
      <c r="BK179" s="249">
        <f>ROUND(I179*H179,2)</f>
        <v>0</v>
      </c>
      <c r="BL179" s="25" t="s">
        <v>211</v>
      </c>
      <c r="BM179" s="25" t="s">
        <v>3856</v>
      </c>
    </row>
    <row r="180" spans="2:65" s="1" customFormat="1" ht="16.5" customHeight="1">
      <c r="B180" s="48"/>
      <c r="C180" s="285" t="s">
        <v>566</v>
      </c>
      <c r="D180" s="285" t="s">
        <v>478</v>
      </c>
      <c r="E180" s="286" t="s">
        <v>3857</v>
      </c>
      <c r="F180" s="287" t="s">
        <v>3858</v>
      </c>
      <c r="G180" s="288" t="s">
        <v>1045</v>
      </c>
      <c r="H180" s="289">
        <v>3</v>
      </c>
      <c r="I180" s="290"/>
      <c r="J180" s="291">
        <f>ROUND(I180*H180,2)</f>
        <v>0</v>
      </c>
      <c r="K180" s="287" t="s">
        <v>38</v>
      </c>
      <c r="L180" s="292"/>
      <c r="M180" s="293" t="s">
        <v>38</v>
      </c>
      <c r="N180" s="294" t="s">
        <v>53</v>
      </c>
      <c r="O180" s="49"/>
      <c r="P180" s="247">
        <f>O180*H180</f>
        <v>0</v>
      </c>
      <c r="Q180" s="247">
        <v>0</v>
      </c>
      <c r="R180" s="247">
        <f>Q180*H180</f>
        <v>0</v>
      </c>
      <c r="S180" s="247">
        <v>0</v>
      </c>
      <c r="T180" s="248">
        <f>S180*H180</f>
        <v>0</v>
      </c>
      <c r="AR180" s="25" t="s">
        <v>249</v>
      </c>
      <c r="AT180" s="25" t="s">
        <v>478</v>
      </c>
      <c r="AU180" s="25" t="s">
        <v>25</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211</v>
      </c>
      <c r="BM180" s="25" t="s">
        <v>3859</v>
      </c>
    </row>
    <row r="181" spans="2:65" s="1" customFormat="1" ht="16.5" customHeight="1">
      <c r="B181" s="48"/>
      <c r="C181" s="285" t="s">
        <v>573</v>
      </c>
      <c r="D181" s="285" t="s">
        <v>478</v>
      </c>
      <c r="E181" s="286" t="s">
        <v>3860</v>
      </c>
      <c r="F181" s="287" t="s">
        <v>3861</v>
      </c>
      <c r="G181" s="288" t="s">
        <v>1045</v>
      </c>
      <c r="H181" s="289">
        <v>1</v>
      </c>
      <c r="I181" s="290"/>
      <c r="J181" s="291">
        <f>ROUND(I181*H181,2)</f>
        <v>0</v>
      </c>
      <c r="K181" s="287" t="s">
        <v>38</v>
      </c>
      <c r="L181" s="292"/>
      <c r="M181" s="293" t="s">
        <v>38</v>
      </c>
      <c r="N181" s="294" t="s">
        <v>53</v>
      </c>
      <c r="O181" s="49"/>
      <c r="P181" s="247">
        <f>O181*H181</f>
        <v>0</v>
      </c>
      <c r="Q181" s="247">
        <v>0</v>
      </c>
      <c r="R181" s="247">
        <f>Q181*H181</f>
        <v>0</v>
      </c>
      <c r="S181" s="247">
        <v>0</v>
      </c>
      <c r="T181" s="248">
        <f>S181*H181</f>
        <v>0</v>
      </c>
      <c r="AR181" s="25" t="s">
        <v>249</v>
      </c>
      <c r="AT181" s="25" t="s">
        <v>478</v>
      </c>
      <c r="AU181" s="25" t="s">
        <v>25</v>
      </c>
      <c r="AY181" s="25" t="s">
        <v>204</v>
      </c>
      <c r="BE181" s="249">
        <f>IF(N181="základní",J181,0)</f>
        <v>0</v>
      </c>
      <c r="BF181" s="249">
        <f>IF(N181="snížená",J181,0)</f>
        <v>0</v>
      </c>
      <c r="BG181" s="249">
        <f>IF(N181="zákl. přenesená",J181,0)</f>
        <v>0</v>
      </c>
      <c r="BH181" s="249">
        <f>IF(N181="sníž. přenesená",J181,0)</f>
        <v>0</v>
      </c>
      <c r="BI181" s="249">
        <f>IF(N181="nulová",J181,0)</f>
        <v>0</v>
      </c>
      <c r="BJ181" s="25" t="s">
        <v>25</v>
      </c>
      <c r="BK181" s="249">
        <f>ROUND(I181*H181,2)</f>
        <v>0</v>
      </c>
      <c r="BL181" s="25" t="s">
        <v>211</v>
      </c>
      <c r="BM181" s="25" t="s">
        <v>3862</v>
      </c>
    </row>
    <row r="182" spans="2:65" s="1" customFormat="1" ht="16.5" customHeight="1">
      <c r="B182" s="48"/>
      <c r="C182" s="285" t="s">
        <v>579</v>
      </c>
      <c r="D182" s="285" t="s">
        <v>478</v>
      </c>
      <c r="E182" s="286" t="s">
        <v>3863</v>
      </c>
      <c r="F182" s="287" t="s">
        <v>3864</v>
      </c>
      <c r="G182" s="288" t="s">
        <v>1045</v>
      </c>
      <c r="H182" s="289">
        <v>21</v>
      </c>
      <c r="I182" s="290"/>
      <c r="J182" s="291">
        <f>ROUND(I182*H182,2)</f>
        <v>0</v>
      </c>
      <c r="K182" s="287" t="s">
        <v>38</v>
      </c>
      <c r="L182" s="292"/>
      <c r="M182" s="293" t="s">
        <v>38</v>
      </c>
      <c r="N182" s="294" t="s">
        <v>53</v>
      </c>
      <c r="O182" s="49"/>
      <c r="P182" s="247">
        <f>O182*H182</f>
        <v>0</v>
      </c>
      <c r="Q182" s="247">
        <v>0</v>
      </c>
      <c r="R182" s="247">
        <f>Q182*H182</f>
        <v>0</v>
      </c>
      <c r="S182" s="247">
        <v>0</v>
      </c>
      <c r="T182" s="248">
        <f>S182*H182</f>
        <v>0</v>
      </c>
      <c r="AR182" s="25" t="s">
        <v>249</v>
      </c>
      <c r="AT182" s="25" t="s">
        <v>478</v>
      </c>
      <c r="AU182" s="25" t="s">
        <v>25</v>
      </c>
      <c r="AY182" s="25" t="s">
        <v>204</v>
      </c>
      <c r="BE182" s="249">
        <f>IF(N182="základní",J182,0)</f>
        <v>0</v>
      </c>
      <c r="BF182" s="249">
        <f>IF(N182="snížená",J182,0)</f>
        <v>0</v>
      </c>
      <c r="BG182" s="249">
        <f>IF(N182="zákl. přenesená",J182,0)</f>
        <v>0</v>
      </c>
      <c r="BH182" s="249">
        <f>IF(N182="sníž. přenesená",J182,0)</f>
        <v>0</v>
      </c>
      <c r="BI182" s="249">
        <f>IF(N182="nulová",J182,0)</f>
        <v>0</v>
      </c>
      <c r="BJ182" s="25" t="s">
        <v>25</v>
      </c>
      <c r="BK182" s="249">
        <f>ROUND(I182*H182,2)</f>
        <v>0</v>
      </c>
      <c r="BL182" s="25" t="s">
        <v>211</v>
      </c>
      <c r="BM182" s="25" t="s">
        <v>3865</v>
      </c>
    </row>
    <row r="183" spans="2:65" s="1" customFormat="1" ht="16.5" customHeight="1">
      <c r="B183" s="48"/>
      <c r="C183" s="285" t="s">
        <v>584</v>
      </c>
      <c r="D183" s="285" t="s">
        <v>478</v>
      </c>
      <c r="E183" s="286" t="s">
        <v>3866</v>
      </c>
      <c r="F183" s="287" t="s">
        <v>3867</v>
      </c>
      <c r="G183" s="288" t="s">
        <v>1045</v>
      </c>
      <c r="H183" s="289">
        <v>26</v>
      </c>
      <c r="I183" s="290"/>
      <c r="J183" s="291">
        <f>ROUND(I183*H183,2)</f>
        <v>0</v>
      </c>
      <c r="K183" s="287" t="s">
        <v>38</v>
      </c>
      <c r="L183" s="292"/>
      <c r="M183" s="293" t="s">
        <v>38</v>
      </c>
      <c r="N183" s="294" t="s">
        <v>53</v>
      </c>
      <c r="O183" s="49"/>
      <c r="P183" s="247">
        <f>O183*H183</f>
        <v>0</v>
      </c>
      <c r="Q183" s="247">
        <v>0</v>
      </c>
      <c r="R183" s="247">
        <f>Q183*H183</f>
        <v>0</v>
      </c>
      <c r="S183" s="247">
        <v>0</v>
      </c>
      <c r="T183" s="248">
        <f>S183*H183</f>
        <v>0</v>
      </c>
      <c r="AR183" s="25" t="s">
        <v>249</v>
      </c>
      <c r="AT183" s="25" t="s">
        <v>478</v>
      </c>
      <c r="AU183" s="25" t="s">
        <v>25</v>
      </c>
      <c r="AY183" s="25" t="s">
        <v>204</v>
      </c>
      <c r="BE183" s="249">
        <f>IF(N183="základní",J183,0)</f>
        <v>0</v>
      </c>
      <c r="BF183" s="249">
        <f>IF(N183="snížená",J183,0)</f>
        <v>0</v>
      </c>
      <c r="BG183" s="249">
        <f>IF(N183="zákl. přenesená",J183,0)</f>
        <v>0</v>
      </c>
      <c r="BH183" s="249">
        <f>IF(N183="sníž. přenesená",J183,0)</f>
        <v>0</v>
      </c>
      <c r="BI183" s="249">
        <f>IF(N183="nulová",J183,0)</f>
        <v>0</v>
      </c>
      <c r="BJ183" s="25" t="s">
        <v>25</v>
      </c>
      <c r="BK183" s="249">
        <f>ROUND(I183*H183,2)</f>
        <v>0</v>
      </c>
      <c r="BL183" s="25" t="s">
        <v>211</v>
      </c>
      <c r="BM183" s="25" t="s">
        <v>3868</v>
      </c>
    </row>
    <row r="184" spans="2:65" s="1" customFormat="1" ht="16.5" customHeight="1">
      <c r="B184" s="48"/>
      <c r="C184" s="285" t="s">
        <v>589</v>
      </c>
      <c r="D184" s="285" t="s">
        <v>478</v>
      </c>
      <c r="E184" s="286" t="s">
        <v>3869</v>
      </c>
      <c r="F184" s="287" t="s">
        <v>3864</v>
      </c>
      <c r="G184" s="288" t="s">
        <v>1045</v>
      </c>
      <c r="H184" s="289">
        <v>41</v>
      </c>
      <c r="I184" s="290"/>
      <c r="J184" s="291">
        <f>ROUND(I184*H184,2)</f>
        <v>0</v>
      </c>
      <c r="K184" s="287" t="s">
        <v>38</v>
      </c>
      <c r="L184" s="292"/>
      <c r="M184" s="293" t="s">
        <v>38</v>
      </c>
      <c r="N184" s="294" t="s">
        <v>53</v>
      </c>
      <c r="O184" s="49"/>
      <c r="P184" s="247">
        <f>O184*H184</f>
        <v>0</v>
      </c>
      <c r="Q184" s="247">
        <v>0</v>
      </c>
      <c r="R184" s="247">
        <f>Q184*H184</f>
        <v>0</v>
      </c>
      <c r="S184" s="247">
        <v>0</v>
      </c>
      <c r="T184" s="248">
        <f>S184*H184</f>
        <v>0</v>
      </c>
      <c r="AR184" s="25" t="s">
        <v>249</v>
      </c>
      <c r="AT184" s="25" t="s">
        <v>478</v>
      </c>
      <c r="AU184" s="25" t="s">
        <v>25</v>
      </c>
      <c r="AY184" s="25" t="s">
        <v>204</v>
      </c>
      <c r="BE184" s="249">
        <f>IF(N184="základní",J184,0)</f>
        <v>0</v>
      </c>
      <c r="BF184" s="249">
        <f>IF(N184="snížená",J184,0)</f>
        <v>0</v>
      </c>
      <c r="BG184" s="249">
        <f>IF(N184="zákl. přenesená",J184,0)</f>
        <v>0</v>
      </c>
      <c r="BH184" s="249">
        <f>IF(N184="sníž. přenesená",J184,0)</f>
        <v>0</v>
      </c>
      <c r="BI184" s="249">
        <f>IF(N184="nulová",J184,0)</f>
        <v>0</v>
      </c>
      <c r="BJ184" s="25" t="s">
        <v>25</v>
      </c>
      <c r="BK184" s="249">
        <f>ROUND(I184*H184,2)</f>
        <v>0</v>
      </c>
      <c r="BL184" s="25" t="s">
        <v>211</v>
      </c>
      <c r="BM184" s="25" t="s">
        <v>3870</v>
      </c>
    </row>
    <row r="185" spans="2:65" s="1" customFormat="1" ht="16.5" customHeight="1">
      <c r="B185" s="48"/>
      <c r="C185" s="285" t="s">
        <v>596</v>
      </c>
      <c r="D185" s="285" t="s">
        <v>478</v>
      </c>
      <c r="E185" s="286" t="s">
        <v>3871</v>
      </c>
      <c r="F185" s="287" t="s">
        <v>3872</v>
      </c>
      <c r="G185" s="288" t="s">
        <v>1045</v>
      </c>
      <c r="H185" s="289">
        <v>1</v>
      </c>
      <c r="I185" s="290"/>
      <c r="J185" s="291">
        <f>ROUND(I185*H185,2)</f>
        <v>0</v>
      </c>
      <c r="K185" s="287" t="s">
        <v>38</v>
      </c>
      <c r="L185" s="292"/>
      <c r="M185" s="293" t="s">
        <v>38</v>
      </c>
      <c r="N185" s="294" t="s">
        <v>53</v>
      </c>
      <c r="O185" s="49"/>
      <c r="P185" s="247">
        <f>O185*H185</f>
        <v>0</v>
      </c>
      <c r="Q185" s="247">
        <v>0</v>
      </c>
      <c r="R185" s="247">
        <f>Q185*H185</f>
        <v>0</v>
      </c>
      <c r="S185" s="247">
        <v>0</v>
      </c>
      <c r="T185" s="248">
        <f>S185*H185</f>
        <v>0</v>
      </c>
      <c r="AR185" s="25" t="s">
        <v>249</v>
      </c>
      <c r="AT185" s="25" t="s">
        <v>478</v>
      </c>
      <c r="AU185" s="25" t="s">
        <v>25</v>
      </c>
      <c r="AY185" s="25" t="s">
        <v>204</v>
      </c>
      <c r="BE185" s="249">
        <f>IF(N185="základní",J185,0)</f>
        <v>0</v>
      </c>
      <c r="BF185" s="249">
        <f>IF(N185="snížená",J185,0)</f>
        <v>0</v>
      </c>
      <c r="BG185" s="249">
        <f>IF(N185="zákl. přenesená",J185,0)</f>
        <v>0</v>
      </c>
      <c r="BH185" s="249">
        <f>IF(N185="sníž. přenesená",J185,0)</f>
        <v>0</v>
      </c>
      <c r="BI185" s="249">
        <f>IF(N185="nulová",J185,0)</f>
        <v>0</v>
      </c>
      <c r="BJ185" s="25" t="s">
        <v>25</v>
      </c>
      <c r="BK185" s="249">
        <f>ROUND(I185*H185,2)</f>
        <v>0</v>
      </c>
      <c r="BL185" s="25" t="s">
        <v>211</v>
      </c>
      <c r="BM185" s="25" t="s">
        <v>3873</v>
      </c>
    </row>
    <row r="186" spans="2:65" s="1" customFormat="1" ht="16.5" customHeight="1">
      <c r="B186" s="48"/>
      <c r="C186" s="285" t="s">
        <v>601</v>
      </c>
      <c r="D186" s="285" t="s">
        <v>478</v>
      </c>
      <c r="E186" s="286" t="s">
        <v>3874</v>
      </c>
      <c r="F186" s="287" t="s">
        <v>3875</v>
      </c>
      <c r="G186" s="288" t="s">
        <v>1045</v>
      </c>
      <c r="H186" s="289">
        <v>1</v>
      </c>
      <c r="I186" s="290"/>
      <c r="J186" s="291">
        <f>ROUND(I186*H186,2)</f>
        <v>0</v>
      </c>
      <c r="K186" s="287" t="s">
        <v>38</v>
      </c>
      <c r="L186" s="292"/>
      <c r="M186" s="293" t="s">
        <v>38</v>
      </c>
      <c r="N186" s="294" t="s">
        <v>53</v>
      </c>
      <c r="O186" s="49"/>
      <c r="P186" s="247">
        <f>O186*H186</f>
        <v>0</v>
      </c>
      <c r="Q186" s="247">
        <v>0</v>
      </c>
      <c r="R186" s="247">
        <f>Q186*H186</f>
        <v>0</v>
      </c>
      <c r="S186" s="247">
        <v>0</v>
      </c>
      <c r="T186" s="248">
        <f>S186*H186</f>
        <v>0</v>
      </c>
      <c r="AR186" s="25" t="s">
        <v>249</v>
      </c>
      <c r="AT186" s="25" t="s">
        <v>478</v>
      </c>
      <c r="AU186" s="25" t="s">
        <v>25</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211</v>
      </c>
      <c r="BM186" s="25" t="s">
        <v>3876</v>
      </c>
    </row>
    <row r="187" spans="2:63" s="11" customFormat="1" ht="37.4" customHeight="1">
      <c r="B187" s="222"/>
      <c r="C187" s="223"/>
      <c r="D187" s="224" t="s">
        <v>81</v>
      </c>
      <c r="E187" s="225" t="s">
        <v>3158</v>
      </c>
      <c r="F187" s="225" t="s">
        <v>3677</v>
      </c>
      <c r="G187" s="223"/>
      <c r="H187" s="223"/>
      <c r="I187" s="226"/>
      <c r="J187" s="227">
        <f>BK187</f>
        <v>0</v>
      </c>
      <c r="K187" s="223"/>
      <c r="L187" s="228"/>
      <c r="M187" s="229"/>
      <c r="N187" s="230"/>
      <c r="O187" s="230"/>
      <c r="P187" s="231">
        <f>P188</f>
        <v>0</v>
      </c>
      <c r="Q187" s="230"/>
      <c r="R187" s="231">
        <f>R188</f>
        <v>0</v>
      </c>
      <c r="S187" s="230"/>
      <c r="T187" s="232">
        <f>T188</f>
        <v>0</v>
      </c>
      <c r="AR187" s="233" t="s">
        <v>25</v>
      </c>
      <c r="AT187" s="234" t="s">
        <v>81</v>
      </c>
      <c r="AU187" s="234" t="s">
        <v>82</v>
      </c>
      <c r="AY187" s="233" t="s">
        <v>204</v>
      </c>
      <c r="BK187" s="235">
        <f>BK188</f>
        <v>0</v>
      </c>
    </row>
    <row r="188" spans="2:65" s="1" customFormat="1" ht="16.5" customHeight="1">
      <c r="B188" s="48"/>
      <c r="C188" s="285" t="s">
        <v>607</v>
      </c>
      <c r="D188" s="285" t="s">
        <v>478</v>
      </c>
      <c r="E188" s="286" t="s">
        <v>3877</v>
      </c>
      <c r="F188" s="287" t="s">
        <v>3878</v>
      </c>
      <c r="G188" s="288" t="s">
        <v>1045</v>
      </c>
      <c r="H188" s="289">
        <v>10</v>
      </c>
      <c r="I188" s="290"/>
      <c r="J188" s="291">
        <f>ROUND(I188*H188,2)</f>
        <v>0</v>
      </c>
      <c r="K188" s="287" t="s">
        <v>38</v>
      </c>
      <c r="L188" s="292"/>
      <c r="M188" s="293" t="s">
        <v>38</v>
      </c>
      <c r="N188" s="294" t="s">
        <v>53</v>
      </c>
      <c r="O188" s="49"/>
      <c r="P188" s="247">
        <f>O188*H188</f>
        <v>0</v>
      </c>
      <c r="Q188" s="247">
        <v>0</v>
      </c>
      <c r="R188" s="247">
        <f>Q188*H188</f>
        <v>0</v>
      </c>
      <c r="S188" s="247">
        <v>0</v>
      </c>
      <c r="T188" s="248">
        <f>S188*H188</f>
        <v>0</v>
      </c>
      <c r="AR188" s="25" t="s">
        <v>249</v>
      </c>
      <c r="AT188" s="25" t="s">
        <v>478</v>
      </c>
      <c r="AU188" s="25" t="s">
        <v>25</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3879</v>
      </c>
    </row>
    <row r="189" spans="2:63" s="11" customFormat="1" ht="37.4" customHeight="1">
      <c r="B189" s="222"/>
      <c r="C189" s="223"/>
      <c r="D189" s="224" t="s">
        <v>81</v>
      </c>
      <c r="E189" s="225" t="s">
        <v>3166</v>
      </c>
      <c r="F189" s="225" t="s">
        <v>3880</v>
      </c>
      <c r="G189" s="223"/>
      <c r="H189" s="223"/>
      <c r="I189" s="226"/>
      <c r="J189" s="227">
        <f>BK189</f>
        <v>0</v>
      </c>
      <c r="K189" s="223"/>
      <c r="L189" s="228"/>
      <c r="M189" s="229"/>
      <c r="N189" s="230"/>
      <c r="O189" s="230"/>
      <c r="P189" s="231">
        <f>SUM(P190:P192)</f>
        <v>0</v>
      </c>
      <c r="Q189" s="230"/>
      <c r="R189" s="231">
        <f>SUM(R190:R192)</f>
        <v>0</v>
      </c>
      <c r="S189" s="230"/>
      <c r="T189" s="232">
        <f>SUM(T190:T192)</f>
        <v>0</v>
      </c>
      <c r="AR189" s="233" t="s">
        <v>25</v>
      </c>
      <c r="AT189" s="234" t="s">
        <v>81</v>
      </c>
      <c r="AU189" s="234" t="s">
        <v>82</v>
      </c>
      <c r="AY189" s="233" t="s">
        <v>204</v>
      </c>
      <c r="BK189" s="235">
        <f>SUM(BK190:BK192)</f>
        <v>0</v>
      </c>
    </row>
    <row r="190" spans="2:65" s="1" customFormat="1" ht="16.5" customHeight="1">
      <c r="B190" s="48"/>
      <c r="C190" s="285" t="s">
        <v>612</v>
      </c>
      <c r="D190" s="285" t="s">
        <v>478</v>
      </c>
      <c r="E190" s="286" t="s">
        <v>3881</v>
      </c>
      <c r="F190" s="287" t="s">
        <v>3882</v>
      </c>
      <c r="G190" s="288" t="s">
        <v>1045</v>
      </c>
      <c r="H190" s="289">
        <v>1</v>
      </c>
      <c r="I190" s="290"/>
      <c r="J190" s="291">
        <f>ROUND(I190*H190,2)</f>
        <v>0</v>
      </c>
      <c r="K190" s="287" t="s">
        <v>38</v>
      </c>
      <c r="L190" s="292"/>
      <c r="M190" s="293" t="s">
        <v>38</v>
      </c>
      <c r="N190" s="294" t="s">
        <v>53</v>
      </c>
      <c r="O190" s="49"/>
      <c r="P190" s="247">
        <f>O190*H190</f>
        <v>0</v>
      </c>
      <c r="Q190" s="247">
        <v>0</v>
      </c>
      <c r="R190" s="247">
        <f>Q190*H190</f>
        <v>0</v>
      </c>
      <c r="S190" s="247">
        <v>0</v>
      </c>
      <c r="T190" s="248">
        <f>S190*H190</f>
        <v>0</v>
      </c>
      <c r="AR190" s="25" t="s">
        <v>249</v>
      </c>
      <c r="AT190" s="25" t="s">
        <v>478</v>
      </c>
      <c r="AU190" s="25" t="s">
        <v>25</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3883</v>
      </c>
    </row>
    <row r="191" spans="2:65" s="1" customFormat="1" ht="16.5" customHeight="1">
      <c r="B191" s="48"/>
      <c r="C191" s="285" t="s">
        <v>616</v>
      </c>
      <c r="D191" s="285" t="s">
        <v>478</v>
      </c>
      <c r="E191" s="286" t="s">
        <v>3884</v>
      </c>
      <c r="F191" s="287" t="s">
        <v>3885</v>
      </c>
      <c r="G191" s="288" t="s">
        <v>1045</v>
      </c>
      <c r="H191" s="289">
        <v>1</v>
      </c>
      <c r="I191" s="290"/>
      <c r="J191" s="291">
        <f>ROUND(I191*H191,2)</f>
        <v>0</v>
      </c>
      <c r="K191" s="287" t="s">
        <v>38</v>
      </c>
      <c r="L191" s="292"/>
      <c r="M191" s="293" t="s">
        <v>38</v>
      </c>
      <c r="N191" s="294" t="s">
        <v>53</v>
      </c>
      <c r="O191" s="49"/>
      <c r="P191" s="247">
        <f>O191*H191</f>
        <v>0</v>
      </c>
      <c r="Q191" s="247">
        <v>0</v>
      </c>
      <c r="R191" s="247">
        <f>Q191*H191</f>
        <v>0</v>
      </c>
      <c r="S191" s="247">
        <v>0</v>
      </c>
      <c r="T191" s="248">
        <f>S191*H191</f>
        <v>0</v>
      </c>
      <c r="AR191" s="25" t="s">
        <v>249</v>
      </c>
      <c r="AT191" s="25" t="s">
        <v>478</v>
      </c>
      <c r="AU191" s="25" t="s">
        <v>25</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3886</v>
      </c>
    </row>
    <row r="192" spans="2:65" s="1" customFormat="1" ht="16.5" customHeight="1">
      <c r="B192" s="48"/>
      <c r="C192" s="285" t="s">
        <v>620</v>
      </c>
      <c r="D192" s="285" t="s">
        <v>478</v>
      </c>
      <c r="E192" s="286" t="s">
        <v>3887</v>
      </c>
      <c r="F192" s="287" t="s">
        <v>3888</v>
      </c>
      <c r="G192" s="288" t="s">
        <v>1045</v>
      </c>
      <c r="H192" s="289">
        <v>1</v>
      </c>
      <c r="I192" s="290"/>
      <c r="J192" s="291">
        <f>ROUND(I192*H192,2)</f>
        <v>0</v>
      </c>
      <c r="K192" s="287" t="s">
        <v>38</v>
      </c>
      <c r="L192" s="292"/>
      <c r="M192" s="293" t="s">
        <v>38</v>
      </c>
      <c r="N192" s="294" t="s">
        <v>53</v>
      </c>
      <c r="O192" s="49"/>
      <c r="P192" s="247">
        <f>O192*H192</f>
        <v>0</v>
      </c>
      <c r="Q192" s="247">
        <v>0</v>
      </c>
      <c r="R192" s="247">
        <f>Q192*H192</f>
        <v>0</v>
      </c>
      <c r="S192" s="247">
        <v>0</v>
      </c>
      <c r="T192" s="248">
        <f>S192*H192</f>
        <v>0</v>
      </c>
      <c r="AR192" s="25" t="s">
        <v>249</v>
      </c>
      <c r="AT192" s="25" t="s">
        <v>478</v>
      </c>
      <c r="AU192" s="25" t="s">
        <v>25</v>
      </c>
      <c r="AY192" s="25" t="s">
        <v>204</v>
      </c>
      <c r="BE192" s="249">
        <f>IF(N192="základní",J192,0)</f>
        <v>0</v>
      </c>
      <c r="BF192" s="249">
        <f>IF(N192="snížená",J192,0)</f>
        <v>0</v>
      </c>
      <c r="BG192" s="249">
        <f>IF(N192="zákl. přenesená",J192,0)</f>
        <v>0</v>
      </c>
      <c r="BH192" s="249">
        <f>IF(N192="sníž. přenesená",J192,0)</f>
        <v>0</v>
      </c>
      <c r="BI192" s="249">
        <f>IF(N192="nulová",J192,0)</f>
        <v>0</v>
      </c>
      <c r="BJ192" s="25" t="s">
        <v>25</v>
      </c>
      <c r="BK192" s="249">
        <f>ROUND(I192*H192,2)</f>
        <v>0</v>
      </c>
      <c r="BL192" s="25" t="s">
        <v>211</v>
      </c>
      <c r="BM192" s="25" t="s">
        <v>3889</v>
      </c>
    </row>
    <row r="193" spans="2:63" s="11" customFormat="1" ht="37.4" customHeight="1">
      <c r="B193" s="222"/>
      <c r="C193" s="223"/>
      <c r="D193" s="224" t="s">
        <v>81</v>
      </c>
      <c r="E193" s="225" t="s">
        <v>3168</v>
      </c>
      <c r="F193" s="225" t="s">
        <v>3890</v>
      </c>
      <c r="G193" s="223"/>
      <c r="H193" s="223"/>
      <c r="I193" s="226"/>
      <c r="J193" s="227">
        <f>BK193</f>
        <v>0</v>
      </c>
      <c r="K193" s="223"/>
      <c r="L193" s="228"/>
      <c r="M193" s="229"/>
      <c r="N193" s="230"/>
      <c r="O193" s="230"/>
      <c r="P193" s="231">
        <f>SUM(P194:P196)</f>
        <v>0</v>
      </c>
      <c r="Q193" s="230"/>
      <c r="R193" s="231">
        <f>SUM(R194:R196)</f>
        <v>0</v>
      </c>
      <c r="S193" s="230"/>
      <c r="T193" s="232">
        <f>SUM(T194:T196)</f>
        <v>0</v>
      </c>
      <c r="AR193" s="233" t="s">
        <v>25</v>
      </c>
      <c r="AT193" s="234" t="s">
        <v>81</v>
      </c>
      <c r="AU193" s="234" t="s">
        <v>82</v>
      </c>
      <c r="AY193" s="233" t="s">
        <v>204</v>
      </c>
      <c r="BK193" s="235">
        <f>SUM(BK194:BK196)</f>
        <v>0</v>
      </c>
    </row>
    <row r="194" spans="2:65" s="1" customFormat="1" ht="16.5" customHeight="1">
      <c r="B194" s="48"/>
      <c r="C194" s="285" t="s">
        <v>626</v>
      </c>
      <c r="D194" s="285" t="s">
        <v>478</v>
      </c>
      <c r="E194" s="286" t="s">
        <v>3891</v>
      </c>
      <c r="F194" s="287" t="s">
        <v>3892</v>
      </c>
      <c r="G194" s="288" t="s">
        <v>209</v>
      </c>
      <c r="H194" s="289">
        <v>2</v>
      </c>
      <c r="I194" s="290"/>
      <c r="J194" s="291">
        <f>ROUND(I194*H194,2)</f>
        <v>0</v>
      </c>
      <c r="K194" s="287" t="s">
        <v>38</v>
      </c>
      <c r="L194" s="292"/>
      <c r="M194" s="293" t="s">
        <v>38</v>
      </c>
      <c r="N194" s="294" t="s">
        <v>53</v>
      </c>
      <c r="O194" s="49"/>
      <c r="P194" s="247">
        <f>O194*H194</f>
        <v>0</v>
      </c>
      <c r="Q194" s="247">
        <v>0</v>
      </c>
      <c r="R194" s="247">
        <f>Q194*H194</f>
        <v>0</v>
      </c>
      <c r="S194" s="247">
        <v>0</v>
      </c>
      <c r="T194" s="248">
        <f>S194*H194</f>
        <v>0</v>
      </c>
      <c r="AR194" s="25" t="s">
        <v>249</v>
      </c>
      <c r="AT194" s="25" t="s">
        <v>478</v>
      </c>
      <c r="AU194" s="25" t="s">
        <v>25</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3893</v>
      </c>
    </row>
    <row r="195" spans="2:65" s="1" customFormat="1" ht="16.5" customHeight="1">
      <c r="B195" s="48"/>
      <c r="C195" s="285" t="s">
        <v>632</v>
      </c>
      <c r="D195" s="285" t="s">
        <v>478</v>
      </c>
      <c r="E195" s="286" t="s">
        <v>3894</v>
      </c>
      <c r="F195" s="287" t="s">
        <v>3895</v>
      </c>
      <c r="G195" s="288" t="s">
        <v>209</v>
      </c>
      <c r="H195" s="289">
        <v>0.5</v>
      </c>
      <c r="I195" s="290"/>
      <c r="J195" s="291">
        <f>ROUND(I195*H195,2)</f>
        <v>0</v>
      </c>
      <c r="K195" s="287" t="s">
        <v>38</v>
      </c>
      <c r="L195" s="292"/>
      <c r="M195" s="293" t="s">
        <v>38</v>
      </c>
      <c r="N195" s="294" t="s">
        <v>53</v>
      </c>
      <c r="O195" s="49"/>
      <c r="P195" s="247">
        <f>O195*H195</f>
        <v>0</v>
      </c>
      <c r="Q195" s="247">
        <v>0</v>
      </c>
      <c r="R195" s="247">
        <f>Q195*H195</f>
        <v>0</v>
      </c>
      <c r="S195" s="247">
        <v>0</v>
      </c>
      <c r="T195" s="248">
        <f>S195*H195</f>
        <v>0</v>
      </c>
      <c r="AR195" s="25" t="s">
        <v>249</v>
      </c>
      <c r="AT195" s="25" t="s">
        <v>478</v>
      </c>
      <c r="AU195" s="25" t="s">
        <v>25</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211</v>
      </c>
      <c r="BM195" s="25" t="s">
        <v>3896</v>
      </c>
    </row>
    <row r="196" spans="2:65" s="1" customFormat="1" ht="16.5" customHeight="1">
      <c r="B196" s="48"/>
      <c r="C196" s="285" t="s">
        <v>639</v>
      </c>
      <c r="D196" s="285" t="s">
        <v>478</v>
      </c>
      <c r="E196" s="286" t="s">
        <v>3897</v>
      </c>
      <c r="F196" s="287" t="s">
        <v>3898</v>
      </c>
      <c r="G196" s="288" t="s">
        <v>1045</v>
      </c>
      <c r="H196" s="289">
        <v>1</v>
      </c>
      <c r="I196" s="290"/>
      <c r="J196" s="291">
        <f>ROUND(I196*H196,2)</f>
        <v>0</v>
      </c>
      <c r="K196" s="287" t="s">
        <v>38</v>
      </c>
      <c r="L196" s="292"/>
      <c r="M196" s="293" t="s">
        <v>38</v>
      </c>
      <c r="N196" s="294" t="s">
        <v>53</v>
      </c>
      <c r="O196" s="49"/>
      <c r="P196" s="247">
        <f>O196*H196</f>
        <v>0</v>
      </c>
      <c r="Q196" s="247">
        <v>0</v>
      </c>
      <c r="R196" s="247">
        <f>Q196*H196</f>
        <v>0</v>
      </c>
      <c r="S196" s="247">
        <v>0</v>
      </c>
      <c r="T196" s="248">
        <f>S196*H196</f>
        <v>0</v>
      </c>
      <c r="AR196" s="25" t="s">
        <v>249</v>
      </c>
      <c r="AT196" s="25" t="s">
        <v>478</v>
      </c>
      <c r="AU196" s="25" t="s">
        <v>25</v>
      </c>
      <c r="AY196" s="25" t="s">
        <v>204</v>
      </c>
      <c r="BE196" s="249">
        <f>IF(N196="základní",J196,0)</f>
        <v>0</v>
      </c>
      <c r="BF196" s="249">
        <f>IF(N196="snížená",J196,0)</f>
        <v>0</v>
      </c>
      <c r="BG196" s="249">
        <f>IF(N196="zákl. přenesená",J196,0)</f>
        <v>0</v>
      </c>
      <c r="BH196" s="249">
        <f>IF(N196="sníž. přenesená",J196,0)</f>
        <v>0</v>
      </c>
      <c r="BI196" s="249">
        <f>IF(N196="nulová",J196,0)</f>
        <v>0</v>
      </c>
      <c r="BJ196" s="25" t="s">
        <v>25</v>
      </c>
      <c r="BK196" s="249">
        <f>ROUND(I196*H196,2)</f>
        <v>0</v>
      </c>
      <c r="BL196" s="25" t="s">
        <v>211</v>
      </c>
      <c r="BM196" s="25" t="s">
        <v>3899</v>
      </c>
    </row>
    <row r="197" spans="2:63" s="11" customFormat="1" ht="37.4" customHeight="1">
      <c r="B197" s="222"/>
      <c r="C197" s="223"/>
      <c r="D197" s="224" t="s">
        <v>81</v>
      </c>
      <c r="E197" s="225" t="s">
        <v>3160</v>
      </c>
      <c r="F197" s="225" t="s">
        <v>3705</v>
      </c>
      <c r="G197" s="223"/>
      <c r="H197" s="223"/>
      <c r="I197" s="226"/>
      <c r="J197" s="227">
        <f>BK197</f>
        <v>0</v>
      </c>
      <c r="K197" s="223"/>
      <c r="L197" s="228"/>
      <c r="M197" s="229"/>
      <c r="N197" s="230"/>
      <c r="O197" s="230"/>
      <c r="P197" s="231">
        <f>P198</f>
        <v>0</v>
      </c>
      <c r="Q197" s="230"/>
      <c r="R197" s="231">
        <f>R198</f>
        <v>0</v>
      </c>
      <c r="S197" s="230"/>
      <c r="T197" s="232">
        <f>T198</f>
        <v>0</v>
      </c>
      <c r="AR197" s="233" t="s">
        <v>25</v>
      </c>
      <c r="AT197" s="234" t="s">
        <v>81</v>
      </c>
      <c r="AU197" s="234" t="s">
        <v>82</v>
      </c>
      <c r="AY197" s="233" t="s">
        <v>204</v>
      </c>
      <c r="BK197" s="235">
        <f>BK198</f>
        <v>0</v>
      </c>
    </row>
    <row r="198" spans="2:65" s="1" customFormat="1" ht="16.5" customHeight="1">
      <c r="B198" s="48"/>
      <c r="C198" s="285" t="s">
        <v>644</v>
      </c>
      <c r="D198" s="285" t="s">
        <v>478</v>
      </c>
      <c r="E198" s="286" t="s">
        <v>3900</v>
      </c>
      <c r="F198" s="287" t="s">
        <v>3901</v>
      </c>
      <c r="G198" s="288" t="s">
        <v>906</v>
      </c>
      <c r="H198" s="289">
        <v>7.6</v>
      </c>
      <c r="I198" s="290"/>
      <c r="J198" s="291">
        <f>ROUND(I198*H198,2)</f>
        <v>0</v>
      </c>
      <c r="K198" s="287" t="s">
        <v>38</v>
      </c>
      <c r="L198" s="292"/>
      <c r="M198" s="293" t="s">
        <v>38</v>
      </c>
      <c r="N198" s="294" t="s">
        <v>53</v>
      </c>
      <c r="O198" s="49"/>
      <c r="P198" s="247">
        <f>O198*H198</f>
        <v>0</v>
      </c>
      <c r="Q198" s="247">
        <v>0</v>
      </c>
      <c r="R198" s="247">
        <f>Q198*H198</f>
        <v>0</v>
      </c>
      <c r="S198" s="247">
        <v>0</v>
      </c>
      <c r="T198" s="248">
        <f>S198*H198</f>
        <v>0</v>
      </c>
      <c r="AR198" s="25" t="s">
        <v>249</v>
      </c>
      <c r="AT198" s="25" t="s">
        <v>478</v>
      </c>
      <c r="AU198" s="25" t="s">
        <v>25</v>
      </c>
      <c r="AY198" s="25" t="s">
        <v>204</v>
      </c>
      <c r="BE198" s="249">
        <f>IF(N198="základní",J198,0)</f>
        <v>0</v>
      </c>
      <c r="BF198" s="249">
        <f>IF(N198="snížená",J198,0)</f>
        <v>0</v>
      </c>
      <c r="BG198" s="249">
        <f>IF(N198="zákl. přenesená",J198,0)</f>
        <v>0</v>
      </c>
      <c r="BH198" s="249">
        <f>IF(N198="sníž. přenesená",J198,0)</f>
        <v>0</v>
      </c>
      <c r="BI198" s="249">
        <f>IF(N198="nulová",J198,0)</f>
        <v>0</v>
      </c>
      <c r="BJ198" s="25" t="s">
        <v>25</v>
      </c>
      <c r="BK198" s="249">
        <f>ROUND(I198*H198,2)</f>
        <v>0</v>
      </c>
      <c r="BL198" s="25" t="s">
        <v>211</v>
      </c>
      <c r="BM198" s="25" t="s">
        <v>3902</v>
      </c>
    </row>
    <row r="199" spans="2:63" s="11" customFormat="1" ht="37.4" customHeight="1">
      <c r="B199" s="222"/>
      <c r="C199" s="223"/>
      <c r="D199" s="224" t="s">
        <v>81</v>
      </c>
      <c r="E199" s="225" t="s">
        <v>3160</v>
      </c>
      <c r="F199" s="225" t="s">
        <v>3705</v>
      </c>
      <c r="G199" s="223"/>
      <c r="H199" s="223"/>
      <c r="I199" s="226"/>
      <c r="J199" s="227">
        <f>BK199</f>
        <v>0</v>
      </c>
      <c r="K199" s="223"/>
      <c r="L199" s="228"/>
      <c r="M199" s="229"/>
      <c r="N199" s="230"/>
      <c r="O199" s="230"/>
      <c r="P199" s="231">
        <f>SUM(P200:P214)</f>
        <v>0</v>
      </c>
      <c r="Q199" s="230"/>
      <c r="R199" s="231">
        <f>SUM(R200:R214)</f>
        <v>0</v>
      </c>
      <c r="S199" s="230"/>
      <c r="T199" s="232">
        <f>SUM(T200:T214)</f>
        <v>0</v>
      </c>
      <c r="AR199" s="233" t="s">
        <v>25</v>
      </c>
      <c r="AT199" s="234" t="s">
        <v>81</v>
      </c>
      <c r="AU199" s="234" t="s">
        <v>82</v>
      </c>
      <c r="AY199" s="233" t="s">
        <v>204</v>
      </c>
      <c r="BK199" s="235">
        <f>SUM(BK200:BK214)</f>
        <v>0</v>
      </c>
    </row>
    <row r="200" spans="2:65" s="1" customFormat="1" ht="16.5" customHeight="1">
      <c r="B200" s="48"/>
      <c r="C200" s="238" t="s">
        <v>653</v>
      </c>
      <c r="D200" s="238" t="s">
        <v>206</v>
      </c>
      <c r="E200" s="239" t="s">
        <v>3903</v>
      </c>
      <c r="F200" s="240" t="s">
        <v>3904</v>
      </c>
      <c r="G200" s="241" t="s">
        <v>906</v>
      </c>
      <c r="H200" s="242">
        <v>1260</v>
      </c>
      <c r="I200" s="243"/>
      <c r="J200" s="244">
        <f>ROUND(I200*H200,2)</f>
        <v>0</v>
      </c>
      <c r="K200" s="240" t="s">
        <v>38</v>
      </c>
      <c r="L200" s="74"/>
      <c r="M200" s="245" t="s">
        <v>38</v>
      </c>
      <c r="N200" s="246" t="s">
        <v>53</v>
      </c>
      <c r="O200" s="49"/>
      <c r="P200" s="247">
        <f>O200*H200</f>
        <v>0</v>
      </c>
      <c r="Q200" s="247">
        <v>0</v>
      </c>
      <c r="R200" s="247">
        <f>Q200*H200</f>
        <v>0</v>
      </c>
      <c r="S200" s="247">
        <v>0</v>
      </c>
      <c r="T200" s="248">
        <f>S200*H200</f>
        <v>0</v>
      </c>
      <c r="AR200" s="25" t="s">
        <v>211</v>
      </c>
      <c r="AT200" s="25" t="s">
        <v>206</v>
      </c>
      <c r="AU200" s="25" t="s">
        <v>25</v>
      </c>
      <c r="AY200" s="25" t="s">
        <v>204</v>
      </c>
      <c r="BE200" s="249">
        <f>IF(N200="základní",J200,0)</f>
        <v>0</v>
      </c>
      <c r="BF200" s="249">
        <f>IF(N200="snížená",J200,0)</f>
        <v>0</v>
      </c>
      <c r="BG200" s="249">
        <f>IF(N200="zákl. přenesená",J200,0)</f>
        <v>0</v>
      </c>
      <c r="BH200" s="249">
        <f>IF(N200="sníž. přenesená",J200,0)</f>
        <v>0</v>
      </c>
      <c r="BI200" s="249">
        <f>IF(N200="nulová",J200,0)</f>
        <v>0</v>
      </c>
      <c r="BJ200" s="25" t="s">
        <v>25</v>
      </c>
      <c r="BK200" s="249">
        <f>ROUND(I200*H200,2)</f>
        <v>0</v>
      </c>
      <c r="BL200" s="25" t="s">
        <v>211</v>
      </c>
      <c r="BM200" s="25" t="s">
        <v>3905</v>
      </c>
    </row>
    <row r="201" spans="2:65" s="1" customFormat="1" ht="16.5" customHeight="1">
      <c r="B201" s="48"/>
      <c r="C201" s="238" t="s">
        <v>659</v>
      </c>
      <c r="D201" s="238" t="s">
        <v>206</v>
      </c>
      <c r="E201" s="239" t="s">
        <v>3906</v>
      </c>
      <c r="F201" s="240" t="s">
        <v>3907</v>
      </c>
      <c r="G201" s="241" t="s">
        <v>1045</v>
      </c>
      <c r="H201" s="242">
        <v>62</v>
      </c>
      <c r="I201" s="243"/>
      <c r="J201" s="244">
        <f>ROUND(I201*H201,2)</f>
        <v>0</v>
      </c>
      <c r="K201" s="240" t="s">
        <v>38</v>
      </c>
      <c r="L201" s="74"/>
      <c r="M201" s="245" t="s">
        <v>38</v>
      </c>
      <c r="N201" s="246" t="s">
        <v>53</v>
      </c>
      <c r="O201" s="49"/>
      <c r="P201" s="247">
        <f>O201*H201</f>
        <v>0</v>
      </c>
      <c r="Q201" s="247">
        <v>0</v>
      </c>
      <c r="R201" s="247">
        <f>Q201*H201</f>
        <v>0</v>
      </c>
      <c r="S201" s="247">
        <v>0</v>
      </c>
      <c r="T201" s="248">
        <f>S201*H201</f>
        <v>0</v>
      </c>
      <c r="AR201" s="25" t="s">
        <v>211</v>
      </c>
      <c r="AT201" s="25" t="s">
        <v>206</v>
      </c>
      <c r="AU201" s="25" t="s">
        <v>25</v>
      </c>
      <c r="AY201" s="25" t="s">
        <v>204</v>
      </c>
      <c r="BE201" s="249">
        <f>IF(N201="základní",J201,0)</f>
        <v>0</v>
      </c>
      <c r="BF201" s="249">
        <f>IF(N201="snížená",J201,0)</f>
        <v>0</v>
      </c>
      <c r="BG201" s="249">
        <f>IF(N201="zákl. přenesená",J201,0)</f>
        <v>0</v>
      </c>
      <c r="BH201" s="249">
        <f>IF(N201="sníž. přenesená",J201,0)</f>
        <v>0</v>
      </c>
      <c r="BI201" s="249">
        <f>IF(N201="nulová",J201,0)</f>
        <v>0</v>
      </c>
      <c r="BJ201" s="25" t="s">
        <v>25</v>
      </c>
      <c r="BK201" s="249">
        <f>ROUND(I201*H201,2)</f>
        <v>0</v>
      </c>
      <c r="BL201" s="25" t="s">
        <v>211</v>
      </c>
      <c r="BM201" s="25" t="s">
        <v>3908</v>
      </c>
    </row>
    <row r="202" spans="2:65" s="1" customFormat="1" ht="16.5" customHeight="1">
      <c r="B202" s="48"/>
      <c r="C202" s="238" t="s">
        <v>665</v>
      </c>
      <c r="D202" s="238" t="s">
        <v>206</v>
      </c>
      <c r="E202" s="239" t="s">
        <v>3909</v>
      </c>
      <c r="F202" s="240" t="s">
        <v>3910</v>
      </c>
      <c r="G202" s="241" t="s">
        <v>1045</v>
      </c>
      <c r="H202" s="242">
        <v>1</v>
      </c>
      <c r="I202" s="243"/>
      <c r="J202" s="244">
        <f>ROUND(I202*H202,2)</f>
        <v>0</v>
      </c>
      <c r="K202" s="240" t="s">
        <v>38</v>
      </c>
      <c r="L202" s="74"/>
      <c r="M202" s="245" t="s">
        <v>38</v>
      </c>
      <c r="N202" s="246" t="s">
        <v>53</v>
      </c>
      <c r="O202" s="49"/>
      <c r="P202" s="247">
        <f>O202*H202</f>
        <v>0</v>
      </c>
      <c r="Q202" s="247">
        <v>0</v>
      </c>
      <c r="R202" s="247">
        <f>Q202*H202</f>
        <v>0</v>
      </c>
      <c r="S202" s="247">
        <v>0</v>
      </c>
      <c r="T202" s="248">
        <f>S202*H202</f>
        <v>0</v>
      </c>
      <c r="AR202" s="25" t="s">
        <v>211</v>
      </c>
      <c r="AT202" s="25" t="s">
        <v>206</v>
      </c>
      <c r="AU202" s="25" t="s">
        <v>25</v>
      </c>
      <c r="AY202" s="25" t="s">
        <v>204</v>
      </c>
      <c r="BE202" s="249">
        <f>IF(N202="základní",J202,0)</f>
        <v>0</v>
      </c>
      <c r="BF202" s="249">
        <f>IF(N202="snížená",J202,0)</f>
        <v>0</v>
      </c>
      <c r="BG202" s="249">
        <f>IF(N202="zákl. přenesená",J202,0)</f>
        <v>0</v>
      </c>
      <c r="BH202" s="249">
        <f>IF(N202="sníž. přenesená",J202,0)</f>
        <v>0</v>
      </c>
      <c r="BI202" s="249">
        <f>IF(N202="nulová",J202,0)</f>
        <v>0</v>
      </c>
      <c r="BJ202" s="25" t="s">
        <v>25</v>
      </c>
      <c r="BK202" s="249">
        <f>ROUND(I202*H202,2)</f>
        <v>0</v>
      </c>
      <c r="BL202" s="25" t="s">
        <v>211</v>
      </c>
      <c r="BM202" s="25" t="s">
        <v>3911</v>
      </c>
    </row>
    <row r="203" spans="2:65" s="1" customFormat="1" ht="16.5" customHeight="1">
      <c r="B203" s="48"/>
      <c r="C203" s="238" t="s">
        <v>670</v>
      </c>
      <c r="D203" s="238" t="s">
        <v>206</v>
      </c>
      <c r="E203" s="239" t="s">
        <v>3912</v>
      </c>
      <c r="F203" s="240" t="s">
        <v>3913</v>
      </c>
      <c r="G203" s="241" t="s">
        <v>343</v>
      </c>
      <c r="H203" s="242">
        <v>270</v>
      </c>
      <c r="I203" s="243"/>
      <c r="J203" s="244">
        <f>ROUND(I203*H203,2)</f>
        <v>0</v>
      </c>
      <c r="K203" s="240" t="s">
        <v>38</v>
      </c>
      <c r="L203" s="74"/>
      <c r="M203" s="245" t="s">
        <v>38</v>
      </c>
      <c r="N203" s="246" t="s">
        <v>53</v>
      </c>
      <c r="O203" s="49"/>
      <c r="P203" s="247">
        <f>O203*H203</f>
        <v>0</v>
      </c>
      <c r="Q203" s="247">
        <v>0</v>
      </c>
      <c r="R203" s="247">
        <f>Q203*H203</f>
        <v>0</v>
      </c>
      <c r="S203" s="247">
        <v>0</v>
      </c>
      <c r="T203" s="248">
        <f>S203*H203</f>
        <v>0</v>
      </c>
      <c r="AR203" s="25" t="s">
        <v>211</v>
      </c>
      <c r="AT203" s="25" t="s">
        <v>206</v>
      </c>
      <c r="AU203" s="25" t="s">
        <v>25</v>
      </c>
      <c r="AY203" s="25" t="s">
        <v>204</v>
      </c>
      <c r="BE203" s="249">
        <f>IF(N203="základní",J203,0)</f>
        <v>0</v>
      </c>
      <c r="BF203" s="249">
        <f>IF(N203="snížená",J203,0)</f>
        <v>0</v>
      </c>
      <c r="BG203" s="249">
        <f>IF(N203="zákl. přenesená",J203,0)</f>
        <v>0</v>
      </c>
      <c r="BH203" s="249">
        <f>IF(N203="sníž. přenesená",J203,0)</f>
        <v>0</v>
      </c>
      <c r="BI203" s="249">
        <f>IF(N203="nulová",J203,0)</f>
        <v>0</v>
      </c>
      <c r="BJ203" s="25" t="s">
        <v>25</v>
      </c>
      <c r="BK203" s="249">
        <f>ROUND(I203*H203,2)</f>
        <v>0</v>
      </c>
      <c r="BL203" s="25" t="s">
        <v>211</v>
      </c>
      <c r="BM203" s="25" t="s">
        <v>3914</v>
      </c>
    </row>
    <row r="204" spans="2:65" s="1" customFormat="1" ht="16.5" customHeight="1">
      <c r="B204" s="48"/>
      <c r="C204" s="238" t="s">
        <v>676</v>
      </c>
      <c r="D204" s="238" t="s">
        <v>206</v>
      </c>
      <c r="E204" s="239" t="s">
        <v>3915</v>
      </c>
      <c r="F204" s="240" t="s">
        <v>3916</v>
      </c>
      <c r="G204" s="241" t="s">
        <v>343</v>
      </c>
      <c r="H204" s="242">
        <v>24</v>
      </c>
      <c r="I204" s="243"/>
      <c r="J204" s="244">
        <f>ROUND(I204*H204,2)</f>
        <v>0</v>
      </c>
      <c r="K204" s="240" t="s">
        <v>38</v>
      </c>
      <c r="L204" s="74"/>
      <c r="M204" s="245" t="s">
        <v>38</v>
      </c>
      <c r="N204" s="246" t="s">
        <v>53</v>
      </c>
      <c r="O204" s="49"/>
      <c r="P204" s="247">
        <f>O204*H204</f>
        <v>0</v>
      </c>
      <c r="Q204" s="247">
        <v>0</v>
      </c>
      <c r="R204" s="247">
        <f>Q204*H204</f>
        <v>0</v>
      </c>
      <c r="S204" s="247">
        <v>0</v>
      </c>
      <c r="T204" s="248">
        <f>S204*H204</f>
        <v>0</v>
      </c>
      <c r="AR204" s="25" t="s">
        <v>211</v>
      </c>
      <c r="AT204" s="25" t="s">
        <v>206</v>
      </c>
      <c r="AU204" s="25" t="s">
        <v>25</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3917</v>
      </c>
    </row>
    <row r="205" spans="2:65" s="1" customFormat="1" ht="16.5" customHeight="1">
      <c r="B205" s="48"/>
      <c r="C205" s="238" t="s">
        <v>682</v>
      </c>
      <c r="D205" s="238" t="s">
        <v>206</v>
      </c>
      <c r="E205" s="239" t="s">
        <v>3918</v>
      </c>
      <c r="F205" s="240" t="s">
        <v>3919</v>
      </c>
      <c r="G205" s="241" t="s">
        <v>343</v>
      </c>
      <c r="H205" s="242">
        <v>265</v>
      </c>
      <c r="I205" s="243"/>
      <c r="J205" s="244">
        <f>ROUND(I205*H205,2)</f>
        <v>0</v>
      </c>
      <c r="K205" s="240" t="s">
        <v>38</v>
      </c>
      <c r="L205" s="74"/>
      <c r="M205" s="245" t="s">
        <v>38</v>
      </c>
      <c r="N205" s="246" t="s">
        <v>53</v>
      </c>
      <c r="O205" s="49"/>
      <c r="P205" s="247">
        <f>O205*H205</f>
        <v>0</v>
      </c>
      <c r="Q205" s="247">
        <v>0</v>
      </c>
      <c r="R205" s="247">
        <f>Q205*H205</f>
        <v>0</v>
      </c>
      <c r="S205" s="247">
        <v>0</v>
      </c>
      <c r="T205" s="248">
        <f>S205*H205</f>
        <v>0</v>
      </c>
      <c r="AR205" s="25" t="s">
        <v>211</v>
      </c>
      <c r="AT205" s="25" t="s">
        <v>206</v>
      </c>
      <c r="AU205" s="25" t="s">
        <v>25</v>
      </c>
      <c r="AY205" s="25" t="s">
        <v>204</v>
      </c>
      <c r="BE205" s="249">
        <f>IF(N205="základní",J205,0)</f>
        <v>0</v>
      </c>
      <c r="BF205" s="249">
        <f>IF(N205="snížená",J205,0)</f>
        <v>0</v>
      </c>
      <c r="BG205" s="249">
        <f>IF(N205="zákl. přenesená",J205,0)</f>
        <v>0</v>
      </c>
      <c r="BH205" s="249">
        <f>IF(N205="sníž. přenesená",J205,0)</f>
        <v>0</v>
      </c>
      <c r="BI205" s="249">
        <f>IF(N205="nulová",J205,0)</f>
        <v>0</v>
      </c>
      <c r="BJ205" s="25" t="s">
        <v>25</v>
      </c>
      <c r="BK205" s="249">
        <f>ROUND(I205*H205,2)</f>
        <v>0</v>
      </c>
      <c r="BL205" s="25" t="s">
        <v>211</v>
      </c>
      <c r="BM205" s="25" t="s">
        <v>3920</v>
      </c>
    </row>
    <row r="206" spans="2:65" s="1" customFormat="1" ht="16.5" customHeight="1">
      <c r="B206" s="48"/>
      <c r="C206" s="238" t="s">
        <v>687</v>
      </c>
      <c r="D206" s="238" t="s">
        <v>206</v>
      </c>
      <c r="E206" s="239" t="s">
        <v>3921</v>
      </c>
      <c r="F206" s="240" t="s">
        <v>3922</v>
      </c>
      <c r="G206" s="241" t="s">
        <v>343</v>
      </c>
      <c r="H206" s="242">
        <v>595</v>
      </c>
      <c r="I206" s="243"/>
      <c r="J206" s="244">
        <f>ROUND(I206*H206,2)</f>
        <v>0</v>
      </c>
      <c r="K206" s="240" t="s">
        <v>38</v>
      </c>
      <c r="L206" s="74"/>
      <c r="M206" s="245" t="s">
        <v>38</v>
      </c>
      <c r="N206" s="246" t="s">
        <v>53</v>
      </c>
      <c r="O206" s="49"/>
      <c r="P206" s="247">
        <f>O206*H206</f>
        <v>0</v>
      </c>
      <c r="Q206" s="247">
        <v>0</v>
      </c>
      <c r="R206" s="247">
        <f>Q206*H206</f>
        <v>0</v>
      </c>
      <c r="S206" s="247">
        <v>0</v>
      </c>
      <c r="T206" s="248">
        <f>S206*H206</f>
        <v>0</v>
      </c>
      <c r="AR206" s="25" t="s">
        <v>211</v>
      </c>
      <c r="AT206" s="25" t="s">
        <v>206</v>
      </c>
      <c r="AU206" s="25" t="s">
        <v>25</v>
      </c>
      <c r="AY206" s="25" t="s">
        <v>204</v>
      </c>
      <c r="BE206" s="249">
        <f>IF(N206="základní",J206,0)</f>
        <v>0</v>
      </c>
      <c r="BF206" s="249">
        <f>IF(N206="snížená",J206,0)</f>
        <v>0</v>
      </c>
      <c r="BG206" s="249">
        <f>IF(N206="zákl. přenesená",J206,0)</f>
        <v>0</v>
      </c>
      <c r="BH206" s="249">
        <f>IF(N206="sníž. přenesená",J206,0)</f>
        <v>0</v>
      </c>
      <c r="BI206" s="249">
        <f>IF(N206="nulová",J206,0)</f>
        <v>0</v>
      </c>
      <c r="BJ206" s="25" t="s">
        <v>25</v>
      </c>
      <c r="BK206" s="249">
        <f>ROUND(I206*H206,2)</f>
        <v>0</v>
      </c>
      <c r="BL206" s="25" t="s">
        <v>211</v>
      </c>
      <c r="BM206" s="25" t="s">
        <v>3923</v>
      </c>
    </row>
    <row r="207" spans="2:65" s="1" customFormat="1" ht="16.5" customHeight="1">
      <c r="B207" s="48"/>
      <c r="C207" s="238" t="s">
        <v>692</v>
      </c>
      <c r="D207" s="238" t="s">
        <v>206</v>
      </c>
      <c r="E207" s="239" t="s">
        <v>3924</v>
      </c>
      <c r="F207" s="240" t="s">
        <v>3925</v>
      </c>
      <c r="G207" s="241" t="s">
        <v>1045</v>
      </c>
      <c r="H207" s="242">
        <v>15</v>
      </c>
      <c r="I207" s="243"/>
      <c r="J207" s="244">
        <f>ROUND(I207*H207,2)</f>
        <v>0</v>
      </c>
      <c r="K207" s="240" t="s">
        <v>38</v>
      </c>
      <c r="L207" s="74"/>
      <c r="M207" s="245" t="s">
        <v>38</v>
      </c>
      <c r="N207" s="246" t="s">
        <v>53</v>
      </c>
      <c r="O207" s="49"/>
      <c r="P207" s="247">
        <f>O207*H207</f>
        <v>0</v>
      </c>
      <c r="Q207" s="247">
        <v>0</v>
      </c>
      <c r="R207" s="247">
        <f>Q207*H207</f>
        <v>0</v>
      </c>
      <c r="S207" s="247">
        <v>0</v>
      </c>
      <c r="T207" s="248">
        <f>S207*H207</f>
        <v>0</v>
      </c>
      <c r="AR207" s="25" t="s">
        <v>211</v>
      </c>
      <c r="AT207" s="25" t="s">
        <v>206</v>
      </c>
      <c r="AU207" s="25" t="s">
        <v>25</v>
      </c>
      <c r="AY207" s="25" t="s">
        <v>204</v>
      </c>
      <c r="BE207" s="249">
        <f>IF(N207="základní",J207,0)</f>
        <v>0</v>
      </c>
      <c r="BF207" s="249">
        <f>IF(N207="snížená",J207,0)</f>
        <v>0</v>
      </c>
      <c r="BG207" s="249">
        <f>IF(N207="zákl. přenesená",J207,0)</f>
        <v>0</v>
      </c>
      <c r="BH207" s="249">
        <f>IF(N207="sníž. přenesená",J207,0)</f>
        <v>0</v>
      </c>
      <c r="BI207" s="249">
        <f>IF(N207="nulová",J207,0)</f>
        <v>0</v>
      </c>
      <c r="BJ207" s="25" t="s">
        <v>25</v>
      </c>
      <c r="BK207" s="249">
        <f>ROUND(I207*H207,2)</f>
        <v>0</v>
      </c>
      <c r="BL207" s="25" t="s">
        <v>211</v>
      </c>
      <c r="BM207" s="25" t="s">
        <v>3926</v>
      </c>
    </row>
    <row r="208" spans="2:65" s="1" customFormat="1" ht="16.5" customHeight="1">
      <c r="B208" s="48"/>
      <c r="C208" s="238" t="s">
        <v>699</v>
      </c>
      <c r="D208" s="238" t="s">
        <v>206</v>
      </c>
      <c r="E208" s="239" t="s">
        <v>3927</v>
      </c>
      <c r="F208" s="240" t="s">
        <v>3928</v>
      </c>
      <c r="G208" s="241" t="s">
        <v>1045</v>
      </c>
      <c r="H208" s="242">
        <v>74</v>
      </c>
      <c r="I208" s="243"/>
      <c r="J208" s="244">
        <f>ROUND(I208*H208,2)</f>
        <v>0</v>
      </c>
      <c r="K208" s="240" t="s">
        <v>38</v>
      </c>
      <c r="L208" s="74"/>
      <c r="M208" s="245" t="s">
        <v>38</v>
      </c>
      <c r="N208" s="246" t="s">
        <v>53</v>
      </c>
      <c r="O208" s="49"/>
      <c r="P208" s="247">
        <f>O208*H208</f>
        <v>0</v>
      </c>
      <c r="Q208" s="247">
        <v>0</v>
      </c>
      <c r="R208" s="247">
        <f>Q208*H208</f>
        <v>0</v>
      </c>
      <c r="S208" s="247">
        <v>0</v>
      </c>
      <c r="T208" s="248">
        <f>S208*H208</f>
        <v>0</v>
      </c>
      <c r="AR208" s="25" t="s">
        <v>211</v>
      </c>
      <c r="AT208" s="25" t="s">
        <v>206</v>
      </c>
      <c r="AU208" s="25" t="s">
        <v>25</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3929</v>
      </c>
    </row>
    <row r="209" spans="2:65" s="1" customFormat="1" ht="16.5" customHeight="1">
      <c r="B209" s="48"/>
      <c r="C209" s="238" t="s">
        <v>703</v>
      </c>
      <c r="D209" s="238" t="s">
        <v>206</v>
      </c>
      <c r="E209" s="239" t="s">
        <v>3930</v>
      </c>
      <c r="F209" s="240" t="s">
        <v>3931</v>
      </c>
      <c r="G209" s="241" t="s">
        <v>1045</v>
      </c>
      <c r="H209" s="242">
        <v>42</v>
      </c>
      <c r="I209" s="243"/>
      <c r="J209" s="244">
        <f>ROUND(I209*H209,2)</f>
        <v>0</v>
      </c>
      <c r="K209" s="240" t="s">
        <v>38</v>
      </c>
      <c r="L209" s="74"/>
      <c r="M209" s="245" t="s">
        <v>38</v>
      </c>
      <c r="N209" s="246" t="s">
        <v>53</v>
      </c>
      <c r="O209" s="49"/>
      <c r="P209" s="247">
        <f>O209*H209</f>
        <v>0</v>
      </c>
      <c r="Q209" s="247">
        <v>0</v>
      </c>
      <c r="R209" s="247">
        <f>Q209*H209</f>
        <v>0</v>
      </c>
      <c r="S209" s="247">
        <v>0</v>
      </c>
      <c r="T209" s="248">
        <f>S209*H209</f>
        <v>0</v>
      </c>
      <c r="AR209" s="25" t="s">
        <v>211</v>
      </c>
      <c r="AT209" s="25" t="s">
        <v>206</v>
      </c>
      <c r="AU209" s="25" t="s">
        <v>25</v>
      </c>
      <c r="AY209" s="25" t="s">
        <v>204</v>
      </c>
      <c r="BE209" s="249">
        <f>IF(N209="základní",J209,0)</f>
        <v>0</v>
      </c>
      <c r="BF209" s="249">
        <f>IF(N209="snížená",J209,0)</f>
        <v>0</v>
      </c>
      <c r="BG209" s="249">
        <f>IF(N209="zákl. přenesená",J209,0)</f>
        <v>0</v>
      </c>
      <c r="BH209" s="249">
        <f>IF(N209="sníž. přenesená",J209,0)</f>
        <v>0</v>
      </c>
      <c r="BI209" s="249">
        <f>IF(N209="nulová",J209,0)</f>
        <v>0</v>
      </c>
      <c r="BJ209" s="25" t="s">
        <v>25</v>
      </c>
      <c r="BK209" s="249">
        <f>ROUND(I209*H209,2)</f>
        <v>0</v>
      </c>
      <c r="BL209" s="25" t="s">
        <v>211</v>
      </c>
      <c r="BM209" s="25" t="s">
        <v>3932</v>
      </c>
    </row>
    <row r="210" spans="2:65" s="1" customFormat="1" ht="16.5" customHeight="1">
      <c r="B210" s="48"/>
      <c r="C210" s="238" t="s">
        <v>707</v>
      </c>
      <c r="D210" s="238" t="s">
        <v>206</v>
      </c>
      <c r="E210" s="239" t="s">
        <v>3933</v>
      </c>
      <c r="F210" s="240" t="s">
        <v>3934</v>
      </c>
      <c r="G210" s="241" t="s">
        <v>1045</v>
      </c>
      <c r="H210" s="242">
        <v>16</v>
      </c>
      <c r="I210" s="243"/>
      <c r="J210" s="244">
        <f>ROUND(I210*H210,2)</f>
        <v>0</v>
      </c>
      <c r="K210" s="240" t="s">
        <v>38</v>
      </c>
      <c r="L210" s="74"/>
      <c r="M210" s="245" t="s">
        <v>38</v>
      </c>
      <c r="N210" s="246" t="s">
        <v>53</v>
      </c>
      <c r="O210" s="49"/>
      <c r="P210" s="247">
        <f>O210*H210</f>
        <v>0</v>
      </c>
      <c r="Q210" s="247">
        <v>0</v>
      </c>
      <c r="R210" s="247">
        <f>Q210*H210</f>
        <v>0</v>
      </c>
      <c r="S210" s="247">
        <v>0</v>
      </c>
      <c r="T210" s="248">
        <f>S210*H210</f>
        <v>0</v>
      </c>
      <c r="AR210" s="25" t="s">
        <v>211</v>
      </c>
      <c r="AT210" s="25" t="s">
        <v>206</v>
      </c>
      <c r="AU210" s="25" t="s">
        <v>25</v>
      </c>
      <c r="AY210" s="25" t="s">
        <v>204</v>
      </c>
      <c r="BE210" s="249">
        <f>IF(N210="základní",J210,0)</f>
        <v>0</v>
      </c>
      <c r="BF210" s="249">
        <f>IF(N210="snížená",J210,0)</f>
        <v>0</v>
      </c>
      <c r="BG210" s="249">
        <f>IF(N210="zákl. přenesená",J210,0)</f>
        <v>0</v>
      </c>
      <c r="BH210" s="249">
        <f>IF(N210="sníž. přenesená",J210,0)</f>
        <v>0</v>
      </c>
      <c r="BI210" s="249">
        <f>IF(N210="nulová",J210,0)</f>
        <v>0</v>
      </c>
      <c r="BJ210" s="25" t="s">
        <v>25</v>
      </c>
      <c r="BK210" s="249">
        <f>ROUND(I210*H210,2)</f>
        <v>0</v>
      </c>
      <c r="BL210" s="25" t="s">
        <v>211</v>
      </c>
      <c r="BM210" s="25" t="s">
        <v>3935</v>
      </c>
    </row>
    <row r="211" spans="2:65" s="1" customFormat="1" ht="16.5" customHeight="1">
      <c r="B211" s="48"/>
      <c r="C211" s="238" t="s">
        <v>712</v>
      </c>
      <c r="D211" s="238" t="s">
        <v>206</v>
      </c>
      <c r="E211" s="239" t="s">
        <v>3936</v>
      </c>
      <c r="F211" s="240" t="s">
        <v>3937</v>
      </c>
      <c r="G211" s="241" t="s">
        <v>1045</v>
      </c>
      <c r="H211" s="242">
        <v>8</v>
      </c>
      <c r="I211" s="243"/>
      <c r="J211" s="244">
        <f>ROUND(I211*H211,2)</f>
        <v>0</v>
      </c>
      <c r="K211" s="240" t="s">
        <v>38</v>
      </c>
      <c r="L211" s="74"/>
      <c r="M211" s="245" t="s">
        <v>38</v>
      </c>
      <c r="N211" s="246" t="s">
        <v>53</v>
      </c>
      <c r="O211" s="49"/>
      <c r="P211" s="247">
        <f>O211*H211</f>
        <v>0</v>
      </c>
      <c r="Q211" s="247">
        <v>0</v>
      </c>
      <c r="R211" s="247">
        <f>Q211*H211</f>
        <v>0</v>
      </c>
      <c r="S211" s="247">
        <v>0</v>
      </c>
      <c r="T211" s="248">
        <f>S211*H211</f>
        <v>0</v>
      </c>
      <c r="AR211" s="25" t="s">
        <v>211</v>
      </c>
      <c r="AT211" s="25" t="s">
        <v>206</v>
      </c>
      <c r="AU211" s="25" t="s">
        <v>25</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211</v>
      </c>
      <c r="BM211" s="25" t="s">
        <v>3938</v>
      </c>
    </row>
    <row r="212" spans="2:65" s="1" customFormat="1" ht="16.5" customHeight="1">
      <c r="B212" s="48"/>
      <c r="C212" s="238" t="s">
        <v>717</v>
      </c>
      <c r="D212" s="238" t="s">
        <v>206</v>
      </c>
      <c r="E212" s="239" t="s">
        <v>3939</v>
      </c>
      <c r="F212" s="240" t="s">
        <v>3940</v>
      </c>
      <c r="G212" s="241" t="s">
        <v>1045</v>
      </c>
      <c r="H212" s="242">
        <v>38</v>
      </c>
      <c r="I212" s="243"/>
      <c r="J212" s="244">
        <f>ROUND(I212*H212,2)</f>
        <v>0</v>
      </c>
      <c r="K212" s="240" t="s">
        <v>38</v>
      </c>
      <c r="L212" s="74"/>
      <c r="M212" s="245" t="s">
        <v>38</v>
      </c>
      <c r="N212" s="246" t="s">
        <v>53</v>
      </c>
      <c r="O212" s="49"/>
      <c r="P212" s="247">
        <f>O212*H212</f>
        <v>0</v>
      </c>
      <c r="Q212" s="247">
        <v>0</v>
      </c>
      <c r="R212" s="247">
        <f>Q212*H212</f>
        <v>0</v>
      </c>
      <c r="S212" s="247">
        <v>0</v>
      </c>
      <c r="T212" s="248">
        <f>S212*H212</f>
        <v>0</v>
      </c>
      <c r="AR212" s="25" t="s">
        <v>211</v>
      </c>
      <c r="AT212" s="25" t="s">
        <v>206</v>
      </c>
      <c r="AU212" s="25" t="s">
        <v>25</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211</v>
      </c>
      <c r="BM212" s="25" t="s">
        <v>3941</v>
      </c>
    </row>
    <row r="213" spans="2:65" s="1" customFormat="1" ht="16.5" customHeight="1">
      <c r="B213" s="48"/>
      <c r="C213" s="238" t="s">
        <v>722</v>
      </c>
      <c r="D213" s="238" t="s">
        <v>206</v>
      </c>
      <c r="E213" s="239" t="s">
        <v>3942</v>
      </c>
      <c r="F213" s="240" t="s">
        <v>3943</v>
      </c>
      <c r="G213" s="241" t="s">
        <v>343</v>
      </c>
      <c r="H213" s="242">
        <v>55</v>
      </c>
      <c r="I213" s="243"/>
      <c r="J213" s="244">
        <f>ROUND(I213*H213,2)</f>
        <v>0</v>
      </c>
      <c r="K213" s="240" t="s">
        <v>38</v>
      </c>
      <c r="L213" s="74"/>
      <c r="M213" s="245" t="s">
        <v>38</v>
      </c>
      <c r="N213" s="246" t="s">
        <v>53</v>
      </c>
      <c r="O213" s="49"/>
      <c r="P213" s="247">
        <f>O213*H213</f>
        <v>0</v>
      </c>
      <c r="Q213" s="247">
        <v>0</v>
      </c>
      <c r="R213" s="247">
        <f>Q213*H213</f>
        <v>0</v>
      </c>
      <c r="S213" s="247">
        <v>0</v>
      </c>
      <c r="T213" s="248">
        <f>S213*H213</f>
        <v>0</v>
      </c>
      <c r="AR213" s="25" t="s">
        <v>211</v>
      </c>
      <c r="AT213" s="25" t="s">
        <v>206</v>
      </c>
      <c r="AU213" s="25" t="s">
        <v>25</v>
      </c>
      <c r="AY213" s="25" t="s">
        <v>204</v>
      </c>
      <c r="BE213" s="249">
        <f>IF(N213="základní",J213,0)</f>
        <v>0</v>
      </c>
      <c r="BF213" s="249">
        <f>IF(N213="snížená",J213,0)</f>
        <v>0</v>
      </c>
      <c r="BG213" s="249">
        <f>IF(N213="zákl. přenesená",J213,0)</f>
        <v>0</v>
      </c>
      <c r="BH213" s="249">
        <f>IF(N213="sníž. přenesená",J213,0)</f>
        <v>0</v>
      </c>
      <c r="BI213" s="249">
        <f>IF(N213="nulová",J213,0)</f>
        <v>0</v>
      </c>
      <c r="BJ213" s="25" t="s">
        <v>25</v>
      </c>
      <c r="BK213" s="249">
        <f>ROUND(I213*H213,2)</f>
        <v>0</v>
      </c>
      <c r="BL213" s="25" t="s">
        <v>211</v>
      </c>
      <c r="BM213" s="25" t="s">
        <v>3944</v>
      </c>
    </row>
    <row r="214" spans="2:65" s="1" customFormat="1" ht="16.5" customHeight="1">
      <c r="B214" s="48"/>
      <c r="C214" s="238" t="s">
        <v>727</v>
      </c>
      <c r="D214" s="238" t="s">
        <v>206</v>
      </c>
      <c r="E214" s="239" t="s">
        <v>3945</v>
      </c>
      <c r="F214" s="240" t="s">
        <v>3946</v>
      </c>
      <c r="G214" s="241" t="s">
        <v>1045</v>
      </c>
      <c r="H214" s="242">
        <v>1</v>
      </c>
      <c r="I214" s="243"/>
      <c r="J214" s="244">
        <f>ROUND(I214*H214,2)</f>
        <v>0</v>
      </c>
      <c r="K214" s="240" t="s">
        <v>38</v>
      </c>
      <c r="L214" s="74"/>
      <c r="M214" s="245" t="s">
        <v>38</v>
      </c>
      <c r="N214" s="246" t="s">
        <v>53</v>
      </c>
      <c r="O214" s="49"/>
      <c r="P214" s="247">
        <f>O214*H214</f>
        <v>0</v>
      </c>
      <c r="Q214" s="247">
        <v>0</v>
      </c>
      <c r="R214" s="247">
        <f>Q214*H214</f>
        <v>0</v>
      </c>
      <c r="S214" s="247">
        <v>0</v>
      </c>
      <c r="T214" s="248">
        <f>S214*H214</f>
        <v>0</v>
      </c>
      <c r="AR214" s="25" t="s">
        <v>211</v>
      </c>
      <c r="AT214" s="25" t="s">
        <v>206</v>
      </c>
      <c r="AU214" s="25" t="s">
        <v>25</v>
      </c>
      <c r="AY214" s="25" t="s">
        <v>204</v>
      </c>
      <c r="BE214" s="249">
        <f>IF(N214="základní",J214,0)</f>
        <v>0</v>
      </c>
      <c r="BF214" s="249">
        <f>IF(N214="snížená",J214,0)</f>
        <v>0</v>
      </c>
      <c r="BG214" s="249">
        <f>IF(N214="zákl. přenesená",J214,0)</f>
        <v>0</v>
      </c>
      <c r="BH214" s="249">
        <f>IF(N214="sníž. přenesená",J214,0)</f>
        <v>0</v>
      </c>
      <c r="BI214" s="249">
        <f>IF(N214="nulová",J214,0)</f>
        <v>0</v>
      </c>
      <c r="BJ214" s="25" t="s">
        <v>25</v>
      </c>
      <c r="BK214" s="249">
        <f>ROUND(I214*H214,2)</f>
        <v>0</v>
      </c>
      <c r="BL214" s="25" t="s">
        <v>211</v>
      </c>
      <c r="BM214" s="25" t="s">
        <v>3947</v>
      </c>
    </row>
    <row r="215" spans="2:63" s="11" customFormat="1" ht="37.4" customHeight="1">
      <c r="B215" s="222"/>
      <c r="C215" s="223"/>
      <c r="D215" s="224" t="s">
        <v>81</v>
      </c>
      <c r="E215" s="225" t="s">
        <v>3162</v>
      </c>
      <c r="F215" s="225" t="s">
        <v>3801</v>
      </c>
      <c r="G215" s="223"/>
      <c r="H215" s="223"/>
      <c r="I215" s="226"/>
      <c r="J215" s="227">
        <f>BK215</f>
        <v>0</v>
      </c>
      <c r="K215" s="223"/>
      <c r="L215" s="228"/>
      <c r="M215" s="229"/>
      <c r="N215" s="230"/>
      <c r="O215" s="230"/>
      <c r="P215" s="231">
        <f>SUM(P216:P226)</f>
        <v>0</v>
      </c>
      <c r="Q215" s="230"/>
      <c r="R215" s="231">
        <f>SUM(R216:R226)</f>
        <v>0</v>
      </c>
      <c r="S215" s="230"/>
      <c r="T215" s="232">
        <f>SUM(T216:T226)</f>
        <v>0</v>
      </c>
      <c r="AR215" s="233" t="s">
        <v>25</v>
      </c>
      <c r="AT215" s="234" t="s">
        <v>81</v>
      </c>
      <c r="AU215" s="234" t="s">
        <v>82</v>
      </c>
      <c r="AY215" s="233" t="s">
        <v>204</v>
      </c>
      <c r="BK215" s="235">
        <f>SUM(BK216:BK226)</f>
        <v>0</v>
      </c>
    </row>
    <row r="216" spans="2:65" s="1" customFormat="1" ht="16.5" customHeight="1">
      <c r="B216" s="48"/>
      <c r="C216" s="238" t="s">
        <v>732</v>
      </c>
      <c r="D216" s="238" t="s">
        <v>206</v>
      </c>
      <c r="E216" s="239" t="s">
        <v>3948</v>
      </c>
      <c r="F216" s="240" t="s">
        <v>3949</v>
      </c>
      <c r="G216" s="241" t="s">
        <v>1045</v>
      </c>
      <c r="H216" s="242">
        <v>135</v>
      </c>
      <c r="I216" s="243"/>
      <c r="J216" s="244">
        <f>ROUND(I216*H216,2)</f>
        <v>0</v>
      </c>
      <c r="K216" s="240" t="s">
        <v>38</v>
      </c>
      <c r="L216" s="74"/>
      <c r="M216" s="245" t="s">
        <v>38</v>
      </c>
      <c r="N216" s="246" t="s">
        <v>53</v>
      </c>
      <c r="O216" s="49"/>
      <c r="P216" s="247">
        <f>O216*H216</f>
        <v>0</v>
      </c>
      <c r="Q216" s="247">
        <v>0</v>
      </c>
      <c r="R216" s="247">
        <f>Q216*H216</f>
        <v>0</v>
      </c>
      <c r="S216" s="247">
        <v>0</v>
      </c>
      <c r="T216" s="248">
        <f>S216*H216</f>
        <v>0</v>
      </c>
      <c r="AR216" s="25" t="s">
        <v>211</v>
      </c>
      <c r="AT216" s="25" t="s">
        <v>206</v>
      </c>
      <c r="AU216" s="25" t="s">
        <v>25</v>
      </c>
      <c r="AY216" s="25" t="s">
        <v>204</v>
      </c>
      <c r="BE216" s="249">
        <f>IF(N216="základní",J216,0)</f>
        <v>0</v>
      </c>
      <c r="BF216" s="249">
        <f>IF(N216="snížená",J216,0)</f>
        <v>0</v>
      </c>
      <c r="BG216" s="249">
        <f>IF(N216="zákl. přenesená",J216,0)</f>
        <v>0</v>
      </c>
      <c r="BH216" s="249">
        <f>IF(N216="sníž. přenesená",J216,0)</f>
        <v>0</v>
      </c>
      <c r="BI216" s="249">
        <f>IF(N216="nulová",J216,0)</f>
        <v>0</v>
      </c>
      <c r="BJ216" s="25" t="s">
        <v>25</v>
      </c>
      <c r="BK216" s="249">
        <f>ROUND(I216*H216,2)</f>
        <v>0</v>
      </c>
      <c r="BL216" s="25" t="s">
        <v>211</v>
      </c>
      <c r="BM216" s="25" t="s">
        <v>3950</v>
      </c>
    </row>
    <row r="217" spans="2:65" s="1" customFormat="1" ht="16.5" customHeight="1">
      <c r="B217" s="48"/>
      <c r="C217" s="238" t="s">
        <v>738</v>
      </c>
      <c r="D217" s="238" t="s">
        <v>206</v>
      </c>
      <c r="E217" s="239" t="s">
        <v>3951</v>
      </c>
      <c r="F217" s="240" t="s">
        <v>3952</v>
      </c>
      <c r="G217" s="241" t="s">
        <v>1045</v>
      </c>
      <c r="H217" s="242">
        <v>3</v>
      </c>
      <c r="I217" s="243"/>
      <c r="J217" s="244">
        <f>ROUND(I217*H217,2)</f>
        <v>0</v>
      </c>
      <c r="K217" s="240" t="s">
        <v>38</v>
      </c>
      <c r="L217" s="74"/>
      <c r="M217" s="245" t="s">
        <v>38</v>
      </c>
      <c r="N217" s="246" t="s">
        <v>53</v>
      </c>
      <c r="O217" s="49"/>
      <c r="P217" s="247">
        <f>O217*H217</f>
        <v>0</v>
      </c>
      <c r="Q217" s="247">
        <v>0</v>
      </c>
      <c r="R217" s="247">
        <f>Q217*H217</f>
        <v>0</v>
      </c>
      <c r="S217" s="247">
        <v>0</v>
      </c>
      <c r="T217" s="248">
        <f>S217*H217</f>
        <v>0</v>
      </c>
      <c r="AR217" s="25" t="s">
        <v>211</v>
      </c>
      <c r="AT217" s="25" t="s">
        <v>206</v>
      </c>
      <c r="AU217" s="25" t="s">
        <v>25</v>
      </c>
      <c r="AY217" s="25" t="s">
        <v>204</v>
      </c>
      <c r="BE217" s="249">
        <f>IF(N217="základní",J217,0)</f>
        <v>0</v>
      </c>
      <c r="BF217" s="249">
        <f>IF(N217="snížená",J217,0)</f>
        <v>0</v>
      </c>
      <c r="BG217" s="249">
        <f>IF(N217="zákl. přenesená",J217,0)</f>
        <v>0</v>
      </c>
      <c r="BH217" s="249">
        <f>IF(N217="sníž. přenesená",J217,0)</f>
        <v>0</v>
      </c>
      <c r="BI217" s="249">
        <f>IF(N217="nulová",J217,0)</f>
        <v>0</v>
      </c>
      <c r="BJ217" s="25" t="s">
        <v>25</v>
      </c>
      <c r="BK217" s="249">
        <f>ROUND(I217*H217,2)</f>
        <v>0</v>
      </c>
      <c r="BL217" s="25" t="s">
        <v>211</v>
      </c>
      <c r="BM217" s="25" t="s">
        <v>3953</v>
      </c>
    </row>
    <row r="218" spans="2:65" s="1" customFormat="1" ht="16.5" customHeight="1">
      <c r="B218" s="48"/>
      <c r="C218" s="238" t="s">
        <v>743</v>
      </c>
      <c r="D218" s="238" t="s">
        <v>206</v>
      </c>
      <c r="E218" s="239" t="s">
        <v>3954</v>
      </c>
      <c r="F218" s="240" t="s">
        <v>3955</v>
      </c>
      <c r="G218" s="241" t="s">
        <v>1045</v>
      </c>
      <c r="H218" s="242">
        <v>5</v>
      </c>
      <c r="I218" s="243"/>
      <c r="J218" s="244">
        <f>ROUND(I218*H218,2)</f>
        <v>0</v>
      </c>
      <c r="K218" s="240" t="s">
        <v>38</v>
      </c>
      <c r="L218" s="74"/>
      <c r="M218" s="245" t="s">
        <v>38</v>
      </c>
      <c r="N218" s="246" t="s">
        <v>53</v>
      </c>
      <c r="O218" s="49"/>
      <c r="P218" s="247">
        <f>O218*H218</f>
        <v>0</v>
      </c>
      <c r="Q218" s="247">
        <v>0</v>
      </c>
      <c r="R218" s="247">
        <f>Q218*H218</f>
        <v>0</v>
      </c>
      <c r="S218" s="247">
        <v>0</v>
      </c>
      <c r="T218" s="248">
        <f>S218*H218</f>
        <v>0</v>
      </c>
      <c r="AR218" s="25" t="s">
        <v>211</v>
      </c>
      <c r="AT218" s="25" t="s">
        <v>206</v>
      </c>
      <c r="AU218" s="25" t="s">
        <v>25</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211</v>
      </c>
      <c r="BM218" s="25" t="s">
        <v>3956</v>
      </c>
    </row>
    <row r="219" spans="2:65" s="1" customFormat="1" ht="16.5" customHeight="1">
      <c r="B219" s="48"/>
      <c r="C219" s="238" t="s">
        <v>749</v>
      </c>
      <c r="D219" s="238" t="s">
        <v>206</v>
      </c>
      <c r="E219" s="239" t="s">
        <v>3957</v>
      </c>
      <c r="F219" s="240" t="s">
        <v>3958</v>
      </c>
      <c r="G219" s="241" t="s">
        <v>1045</v>
      </c>
      <c r="H219" s="242">
        <v>8</v>
      </c>
      <c r="I219" s="243"/>
      <c r="J219" s="244">
        <f>ROUND(I219*H219,2)</f>
        <v>0</v>
      </c>
      <c r="K219" s="240" t="s">
        <v>38</v>
      </c>
      <c r="L219" s="74"/>
      <c r="M219" s="245" t="s">
        <v>38</v>
      </c>
      <c r="N219" s="246" t="s">
        <v>53</v>
      </c>
      <c r="O219" s="49"/>
      <c r="P219" s="247">
        <f>O219*H219</f>
        <v>0</v>
      </c>
      <c r="Q219" s="247">
        <v>0</v>
      </c>
      <c r="R219" s="247">
        <f>Q219*H219</f>
        <v>0</v>
      </c>
      <c r="S219" s="247">
        <v>0</v>
      </c>
      <c r="T219" s="248">
        <f>S219*H219</f>
        <v>0</v>
      </c>
      <c r="AR219" s="25" t="s">
        <v>211</v>
      </c>
      <c r="AT219" s="25" t="s">
        <v>206</v>
      </c>
      <c r="AU219" s="25" t="s">
        <v>25</v>
      </c>
      <c r="AY219" s="25" t="s">
        <v>204</v>
      </c>
      <c r="BE219" s="249">
        <f>IF(N219="základní",J219,0)</f>
        <v>0</v>
      </c>
      <c r="BF219" s="249">
        <f>IF(N219="snížená",J219,0)</f>
        <v>0</v>
      </c>
      <c r="BG219" s="249">
        <f>IF(N219="zákl. přenesená",J219,0)</f>
        <v>0</v>
      </c>
      <c r="BH219" s="249">
        <f>IF(N219="sníž. přenesená",J219,0)</f>
        <v>0</v>
      </c>
      <c r="BI219" s="249">
        <f>IF(N219="nulová",J219,0)</f>
        <v>0</v>
      </c>
      <c r="BJ219" s="25" t="s">
        <v>25</v>
      </c>
      <c r="BK219" s="249">
        <f>ROUND(I219*H219,2)</f>
        <v>0</v>
      </c>
      <c r="BL219" s="25" t="s">
        <v>211</v>
      </c>
      <c r="BM219" s="25" t="s">
        <v>3959</v>
      </c>
    </row>
    <row r="220" spans="2:65" s="1" customFormat="1" ht="16.5" customHeight="1">
      <c r="B220" s="48"/>
      <c r="C220" s="238" t="s">
        <v>755</v>
      </c>
      <c r="D220" s="238" t="s">
        <v>206</v>
      </c>
      <c r="E220" s="239" t="s">
        <v>3960</v>
      </c>
      <c r="F220" s="240" t="s">
        <v>3961</v>
      </c>
      <c r="G220" s="241" t="s">
        <v>1045</v>
      </c>
      <c r="H220" s="242">
        <v>26</v>
      </c>
      <c r="I220" s="243"/>
      <c r="J220" s="244">
        <f>ROUND(I220*H220,2)</f>
        <v>0</v>
      </c>
      <c r="K220" s="240" t="s">
        <v>38</v>
      </c>
      <c r="L220" s="74"/>
      <c r="M220" s="245" t="s">
        <v>38</v>
      </c>
      <c r="N220" s="246" t="s">
        <v>53</v>
      </c>
      <c r="O220" s="49"/>
      <c r="P220" s="247">
        <f>O220*H220</f>
        <v>0</v>
      </c>
      <c r="Q220" s="247">
        <v>0</v>
      </c>
      <c r="R220" s="247">
        <f>Q220*H220</f>
        <v>0</v>
      </c>
      <c r="S220" s="247">
        <v>0</v>
      </c>
      <c r="T220" s="248">
        <f>S220*H220</f>
        <v>0</v>
      </c>
      <c r="AR220" s="25" t="s">
        <v>211</v>
      </c>
      <c r="AT220" s="25" t="s">
        <v>206</v>
      </c>
      <c r="AU220" s="25" t="s">
        <v>25</v>
      </c>
      <c r="AY220" s="25" t="s">
        <v>204</v>
      </c>
      <c r="BE220" s="249">
        <f>IF(N220="základní",J220,0)</f>
        <v>0</v>
      </c>
      <c r="BF220" s="249">
        <f>IF(N220="snížená",J220,0)</f>
        <v>0</v>
      </c>
      <c r="BG220" s="249">
        <f>IF(N220="zákl. přenesená",J220,0)</f>
        <v>0</v>
      </c>
      <c r="BH220" s="249">
        <f>IF(N220="sníž. přenesená",J220,0)</f>
        <v>0</v>
      </c>
      <c r="BI220" s="249">
        <f>IF(N220="nulová",J220,0)</f>
        <v>0</v>
      </c>
      <c r="BJ220" s="25" t="s">
        <v>25</v>
      </c>
      <c r="BK220" s="249">
        <f>ROUND(I220*H220,2)</f>
        <v>0</v>
      </c>
      <c r="BL220" s="25" t="s">
        <v>211</v>
      </c>
      <c r="BM220" s="25" t="s">
        <v>3962</v>
      </c>
    </row>
    <row r="221" spans="2:65" s="1" customFormat="1" ht="16.5" customHeight="1">
      <c r="B221" s="48"/>
      <c r="C221" s="238" t="s">
        <v>761</v>
      </c>
      <c r="D221" s="238" t="s">
        <v>206</v>
      </c>
      <c r="E221" s="239" t="s">
        <v>3963</v>
      </c>
      <c r="F221" s="240" t="s">
        <v>3964</v>
      </c>
      <c r="G221" s="241" t="s">
        <v>343</v>
      </c>
      <c r="H221" s="242">
        <v>50</v>
      </c>
      <c r="I221" s="243"/>
      <c r="J221" s="244">
        <f>ROUND(I221*H221,2)</f>
        <v>0</v>
      </c>
      <c r="K221" s="240" t="s">
        <v>38</v>
      </c>
      <c r="L221" s="74"/>
      <c r="M221" s="245" t="s">
        <v>38</v>
      </c>
      <c r="N221" s="246" t="s">
        <v>53</v>
      </c>
      <c r="O221" s="49"/>
      <c r="P221" s="247">
        <f>O221*H221</f>
        <v>0</v>
      </c>
      <c r="Q221" s="247">
        <v>0</v>
      </c>
      <c r="R221" s="247">
        <f>Q221*H221</f>
        <v>0</v>
      </c>
      <c r="S221" s="247">
        <v>0</v>
      </c>
      <c r="T221" s="248">
        <f>S221*H221</f>
        <v>0</v>
      </c>
      <c r="AR221" s="25" t="s">
        <v>211</v>
      </c>
      <c r="AT221" s="25" t="s">
        <v>206</v>
      </c>
      <c r="AU221" s="25" t="s">
        <v>25</v>
      </c>
      <c r="AY221" s="25" t="s">
        <v>204</v>
      </c>
      <c r="BE221" s="249">
        <f>IF(N221="základní",J221,0)</f>
        <v>0</v>
      </c>
      <c r="BF221" s="249">
        <f>IF(N221="snížená",J221,0)</f>
        <v>0</v>
      </c>
      <c r="BG221" s="249">
        <f>IF(N221="zákl. přenesená",J221,0)</f>
        <v>0</v>
      </c>
      <c r="BH221" s="249">
        <f>IF(N221="sníž. přenesená",J221,0)</f>
        <v>0</v>
      </c>
      <c r="BI221" s="249">
        <f>IF(N221="nulová",J221,0)</f>
        <v>0</v>
      </c>
      <c r="BJ221" s="25" t="s">
        <v>25</v>
      </c>
      <c r="BK221" s="249">
        <f>ROUND(I221*H221,2)</f>
        <v>0</v>
      </c>
      <c r="BL221" s="25" t="s">
        <v>211</v>
      </c>
      <c r="BM221" s="25" t="s">
        <v>3965</v>
      </c>
    </row>
    <row r="222" spans="2:65" s="1" customFormat="1" ht="16.5" customHeight="1">
      <c r="B222" s="48"/>
      <c r="C222" s="238" t="s">
        <v>767</v>
      </c>
      <c r="D222" s="238" t="s">
        <v>206</v>
      </c>
      <c r="E222" s="239" t="s">
        <v>3966</v>
      </c>
      <c r="F222" s="240" t="s">
        <v>3967</v>
      </c>
      <c r="G222" s="241" t="s">
        <v>343</v>
      </c>
      <c r="H222" s="242">
        <v>2060</v>
      </c>
      <c r="I222" s="243"/>
      <c r="J222" s="244">
        <f>ROUND(I222*H222,2)</f>
        <v>0</v>
      </c>
      <c r="K222" s="240" t="s">
        <v>38</v>
      </c>
      <c r="L222" s="74"/>
      <c r="M222" s="245" t="s">
        <v>38</v>
      </c>
      <c r="N222" s="246" t="s">
        <v>53</v>
      </c>
      <c r="O222" s="49"/>
      <c r="P222" s="247">
        <f>O222*H222</f>
        <v>0</v>
      </c>
      <c r="Q222" s="247">
        <v>0</v>
      </c>
      <c r="R222" s="247">
        <f>Q222*H222</f>
        <v>0</v>
      </c>
      <c r="S222" s="247">
        <v>0</v>
      </c>
      <c r="T222" s="248">
        <f>S222*H222</f>
        <v>0</v>
      </c>
      <c r="AR222" s="25" t="s">
        <v>211</v>
      </c>
      <c r="AT222" s="25" t="s">
        <v>206</v>
      </c>
      <c r="AU222" s="25" t="s">
        <v>25</v>
      </c>
      <c r="AY222" s="25" t="s">
        <v>204</v>
      </c>
      <c r="BE222" s="249">
        <f>IF(N222="základní",J222,0)</f>
        <v>0</v>
      </c>
      <c r="BF222" s="249">
        <f>IF(N222="snížená",J222,0)</f>
        <v>0</v>
      </c>
      <c r="BG222" s="249">
        <f>IF(N222="zákl. přenesená",J222,0)</f>
        <v>0</v>
      </c>
      <c r="BH222" s="249">
        <f>IF(N222="sníž. přenesená",J222,0)</f>
        <v>0</v>
      </c>
      <c r="BI222" s="249">
        <f>IF(N222="nulová",J222,0)</f>
        <v>0</v>
      </c>
      <c r="BJ222" s="25" t="s">
        <v>25</v>
      </c>
      <c r="BK222" s="249">
        <f>ROUND(I222*H222,2)</f>
        <v>0</v>
      </c>
      <c r="BL222" s="25" t="s">
        <v>211</v>
      </c>
      <c r="BM222" s="25" t="s">
        <v>3968</v>
      </c>
    </row>
    <row r="223" spans="2:65" s="1" customFormat="1" ht="16.5" customHeight="1">
      <c r="B223" s="48"/>
      <c r="C223" s="238" t="s">
        <v>772</v>
      </c>
      <c r="D223" s="238" t="s">
        <v>206</v>
      </c>
      <c r="E223" s="239" t="s">
        <v>3969</v>
      </c>
      <c r="F223" s="240" t="s">
        <v>3970</v>
      </c>
      <c r="G223" s="241" t="s">
        <v>343</v>
      </c>
      <c r="H223" s="242">
        <v>35</v>
      </c>
      <c r="I223" s="243"/>
      <c r="J223" s="244">
        <f>ROUND(I223*H223,2)</f>
        <v>0</v>
      </c>
      <c r="K223" s="240" t="s">
        <v>38</v>
      </c>
      <c r="L223" s="74"/>
      <c r="M223" s="245" t="s">
        <v>38</v>
      </c>
      <c r="N223" s="246" t="s">
        <v>53</v>
      </c>
      <c r="O223" s="49"/>
      <c r="P223" s="247">
        <f>O223*H223</f>
        <v>0</v>
      </c>
      <c r="Q223" s="247">
        <v>0</v>
      </c>
      <c r="R223" s="247">
        <f>Q223*H223</f>
        <v>0</v>
      </c>
      <c r="S223" s="247">
        <v>0</v>
      </c>
      <c r="T223" s="248">
        <f>S223*H223</f>
        <v>0</v>
      </c>
      <c r="AR223" s="25" t="s">
        <v>211</v>
      </c>
      <c r="AT223" s="25" t="s">
        <v>206</v>
      </c>
      <c r="AU223" s="25" t="s">
        <v>25</v>
      </c>
      <c r="AY223" s="25" t="s">
        <v>204</v>
      </c>
      <c r="BE223" s="249">
        <f>IF(N223="základní",J223,0)</f>
        <v>0</v>
      </c>
      <c r="BF223" s="249">
        <f>IF(N223="snížená",J223,0)</f>
        <v>0</v>
      </c>
      <c r="BG223" s="249">
        <f>IF(N223="zákl. přenesená",J223,0)</f>
        <v>0</v>
      </c>
      <c r="BH223" s="249">
        <f>IF(N223="sníž. přenesená",J223,0)</f>
        <v>0</v>
      </c>
      <c r="BI223" s="249">
        <f>IF(N223="nulová",J223,0)</f>
        <v>0</v>
      </c>
      <c r="BJ223" s="25" t="s">
        <v>25</v>
      </c>
      <c r="BK223" s="249">
        <f>ROUND(I223*H223,2)</f>
        <v>0</v>
      </c>
      <c r="BL223" s="25" t="s">
        <v>211</v>
      </c>
      <c r="BM223" s="25" t="s">
        <v>3971</v>
      </c>
    </row>
    <row r="224" spans="2:65" s="1" customFormat="1" ht="16.5" customHeight="1">
      <c r="B224" s="48"/>
      <c r="C224" s="238" t="s">
        <v>777</v>
      </c>
      <c r="D224" s="238" t="s">
        <v>206</v>
      </c>
      <c r="E224" s="239" t="s">
        <v>3972</v>
      </c>
      <c r="F224" s="240" t="s">
        <v>3973</v>
      </c>
      <c r="G224" s="241" t="s">
        <v>343</v>
      </c>
      <c r="H224" s="242">
        <v>15</v>
      </c>
      <c r="I224" s="243"/>
      <c r="J224" s="244">
        <f>ROUND(I224*H224,2)</f>
        <v>0</v>
      </c>
      <c r="K224" s="240" t="s">
        <v>38</v>
      </c>
      <c r="L224" s="74"/>
      <c r="M224" s="245" t="s">
        <v>38</v>
      </c>
      <c r="N224" s="246" t="s">
        <v>53</v>
      </c>
      <c r="O224" s="49"/>
      <c r="P224" s="247">
        <f>O224*H224</f>
        <v>0</v>
      </c>
      <c r="Q224" s="247">
        <v>0</v>
      </c>
      <c r="R224" s="247">
        <f>Q224*H224</f>
        <v>0</v>
      </c>
      <c r="S224" s="247">
        <v>0</v>
      </c>
      <c r="T224" s="248">
        <f>S224*H224</f>
        <v>0</v>
      </c>
      <c r="AR224" s="25" t="s">
        <v>211</v>
      </c>
      <c r="AT224" s="25" t="s">
        <v>206</v>
      </c>
      <c r="AU224" s="25" t="s">
        <v>25</v>
      </c>
      <c r="AY224" s="25" t="s">
        <v>204</v>
      </c>
      <c r="BE224" s="249">
        <f>IF(N224="základní",J224,0)</f>
        <v>0</v>
      </c>
      <c r="BF224" s="249">
        <f>IF(N224="snížená",J224,0)</f>
        <v>0</v>
      </c>
      <c r="BG224" s="249">
        <f>IF(N224="zákl. přenesená",J224,0)</f>
        <v>0</v>
      </c>
      <c r="BH224" s="249">
        <f>IF(N224="sníž. přenesená",J224,0)</f>
        <v>0</v>
      </c>
      <c r="BI224" s="249">
        <f>IF(N224="nulová",J224,0)</f>
        <v>0</v>
      </c>
      <c r="BJ224" s="25" t="s">
        <v>25</v>
      </c>
      <c r="BK224" s="249">
        <f>ROUND(I224*H224,2)</f>
        <v>0</v>
      </c>
      <c r="BL224" s="25" t="s">
        <v>211</v>
      </c>
      <c r="BM224" s="25" t="s">
        <v>3974</v>
      </c>
    </row>
    <row r="225" spans="2:65" s="1" customFormat="1" ht="16.5" customHeight="1">
      <c r="B225" s="48"/>
      <c r="C225" s="238" t="s">
        <v>35</v>
      </c>
      <c r="D225" s="238" t="s">
        <v>206</v>
      </c>
      <c r="E225" s="239" t="s">
        <v>3975</v>
      </c>
      <c r="F225" s="240" t="s">
        <v>3976</v>
      </c>
      <c r="G225" s="241" t="s">
        <v>343</v>
      </c>
      <c r="H225" s="242">
        <v>245</v>
      </c>
      <c r="I225" s="243"/>
      <c r="J225" s="244">
        <f>ROUND(I225*H225,2)</f>
        <v>0</v>
      </c>
      <c r="K225" s="240" t="s">
        <v>38</v>
      </c>
      <c r="L225" s="74"/>
      <c r="M225" s="245" t="s">
        <v>38</v>
      </c>
      <c r="N225" s="246" t="s">
        <v>53</v>
      </c>
      <c r="O225" s="49"/>
      <c r="P225" s="247">
        <f>O225*H225</f>
        <v>0</v>
      </c>
      <c r="Q225" s="247">
        <v>0</v>
      </c>
      <c r="R225" s="247">
        <f>Q225*H225</f>
        <v>0</v>
      </c>
      <c r="S225" s="247">
        <v>0</v>
      </c>
      <c r="T225" s="248">
        <f>S225*H225</f>
        <v>0</v>
      </c>
      <c r="AR225" s="25" t="s">
        <v>211</v>
      </c>
      <c r="AT225" s="25" t="s">
        <v>206</v>
      </c>
      <c r="AU225" s="25" t="s">
        <v>25</v>
      </c>
      <c r="AY225" s="25" t="s">
        <v>204</v>
      </c>
      <c r="BE225" s="249">
        <f>IF(N225="základní",J225,0)</f>
        <v>0</v>
      </c>
      <c r="BF225" s="249">
        <f>IF(N225="snížená",J225,0)</f>
        <v>0</v>
      </c>
      <c r="BG225" s="249">
        <f>IF(N225="zákl. přenesená",J225,0)</f>
        <v>0</v>
      </c>
      <c r="BH225" s="249">
        <f>IF(N225="sníž. přenesená",J225,0)</f>
        <v>0</v>
      </c>
      <c r="BI225" s="249">
        <f>IF(N225="nulová",J225,0)</f>
        <v>0</v>
      </c>
      <c r="BJ225" s="25" t="s">
        <v>25</v>
      </c>
      <c r="BK225" s="249">
        <f>ROUND(I225*H225,2)</f>
        <v>0</v>
      </c>
      <c r="BL225" s="25" t="s">
        <v>211</v>
      </c>
      <c r="BM225" s="25" t="s">
        <v>3977</v>
      </c>
    </row>
    <row r="226" spans="2:65" s="1" customFormat="1" ht="16.5" customHeight="1">
      <c r="B226" s="48"/>
      <c r="C226" s="238" t="s">
        <v>785</v>
      </c>
      <c r="D226" s="238" t="s">
        <v>206</v>
      </c>
      <c r="E226" s="239" t="s">
        <v>3978</v>
      </c>
      <c r="F226" s="240" t="s">
        <v>3979</v>
      </c>
      <c r="G226" s="241" t="s">
        <v>343</v>
      </c>
      <c r="H226" s="242">
        <v>245</v>
      </c>
      <c r="I226" s="243"/>
      <c r="J226" s="244">
        <f>ROUND(I226*H226,2)</f>
        <v>0</v>
      </c>
      <c r="K226" s="240" t="s">
        <v>38</v>
      </c>
      <c r="L226" s="74"/>
      <c r="M226" s="245" t="s">
        <v>38</v>
      </c>
      <c r="N226" s="246" t="s">
        <v>53</v>
      </c>
      <c r="O226" s="49"/>
      <c r="P226" s="247">
        <f>O226*H226</f>
        <v>0</v>
      </c>
      <c r="Q226" s="247">
        <v>0</v>
      </c>
      <c r="R226" s="247">
        <f>Q226*H226</f>
        <v>0</v>
      </c>
      <c r="S226" s="247">
        <v>0</v>
      </c>
      <c r="T226" s="248">
        <f>S226*H226</f>
        <v>0</v>
      </c>
      <c r="AR226" s="25" t="s">
        <v>211</v>
      </c>
      <c r="AT226" s="25" t="s">
        <v>206</v>
      </c>
      <c r="AU226" s="25" t="s">
        <v>25</v>
      </c>
      <c r="AY226" s="25" t="s">
        <v>204</v>
      </c>
      <c r="BE226" s="249">
        <f>IF(N226="základní",J226,0)</f>
        <v>0</v>
      </c>
      <c r="BF226" s="249">
        <f>IF(N226="snížená",J226,0)</f>
        <v>0</v>
      </c>
      <c r="BG226" s="249">
        <f>IF(N226="zákl. přenesená",J226,0)</f>
        <v>0</v>
      </c>
      <c r="BH226" s="249">
        <f>IF(N226="sníž. přenesená",J226,0)</f>
        <v>0</v>
      </c>
      <c r="BI226" s="249">
        <f>IF(N226="nulová",J226,0)</f>
        <v>0</v>
      </c>
      <c r="BJ226" s="25" t="s">
        <v>25</v>
      </c>
      <c r="BK226" s="249">
        <f>ROUND(I226*H226,2)</f>
        <v>0</v>
      </c>
      <c r="BL226" s="25" t="s">
        <v>211</v>
      </c>
      <c r="BM226" s="25" t="s">
        <v>3980</v>
      </c>
    </row>
    <row r="227" spans="2:63" s="11" customFormat="1" ht="37.4" customHeight="1">
      <c r="B227" s="222"/>
      <c r="C227" s="223"/>
      <c r="D227" s="224" t="s">
        <v>81</v>
      </c>
      <c r="E227" s="225" t="s">
        <v>3164</v>
      </c>
      <c r="F227" s="225" t="s">
        <v>3829</v>
      </c>
      <c r="G227" s="223"/>
      <c r="H227" s="223"/>
      <c r="I227" s="226"/>
      <c r="J227" s="227">
        <f>BK227</f>
        <v>0</v>
      </c>
      <c r="K227" s="223"/>
      <c r="L227" s="228"/>
      <c r="M227" s="229"/>
      <c r="N227" s="230"/>
      <c r="O227" s="230"/>
      <c r="P227" s="231">
        <f>SUM(P228:P231)</f>
        <v>0</v>
      </c>
      <c r="Q227" s="230"/>
      <c r="R227" s="231">
        <f>SUM(R228:R231)</f>
        <v>0</v>
      </c>
      <c r="S227" s="230"/>
      <c r="T227" s="232">
        <f>SUM(T228:T231)</f>
        <v>0</v>
      </c>
      <c r="AR227" s="233" t="s">
        <v>25</v>
      </c>
      <c r="AT227" s="234" t="s">
        <v>81</v>
      </c>
      <c r="AU227" s="234" t="s">
        <v>82</v>
      </c>
      <c r="AY227" s="233" t="s">
        <v>204</v>
      </c>
      <c r="BK227" s="235">
        <f>SUM(BK228:BK231)</f>
        <v>0</v>
      </c>
    </row>
    <row r="228" spans="2:65" s="1" customFormat="1" ht="16.5" customHeight="1">
      <c r="B228" s="48"/>
      <c r="C228" s="285" t="s">
        <v>790</v>
      </c>
      <c r="D228" s="285" t="s">
        <v>478</v>
      </c>
      <c r="E228" s="286" t="s">
        <v>3981</v>
      </c>
      <c r="F228" s="287" t="s">
        <v>3982</v>
      </c>
      <c r="G228" s="288" t="s">
        <v>343</v>
      </c>
      <c r="H228" s="289">
        <v>80</v>
      </c>
      <c r="I228" s="290"/>
      <c r="J228" s="291">
        <f>ROUND(I228*H228,2)</f>
        <v>0</v>
      </c>
      <c r="K228" s="287" t="s">
        <v>38</v>
      </c>
      <c r="L228" s="292"/>
      <c r="M228" s="293" t="s">
        <v>38</v>
      </c>
      <c r="N228" s="294" t="s">
        <v>53</v>
      </c>
      <c r="O228" s="49"/>
      <c r="P228" s="247">
        <f>O228*H228</f>
        <v>0</v>
      </c>
      <c r="Q228" s="247">
        <v>0</v>
      </c>
      <c r="R228" s="247">
        <f>Q228*H228</f>
        <v>0</v>
      </c>
      <c r="S228" s="247">
        <v>0</v>
      </c>
      <c r="T228" s="248">
        <f>S228*H228</f>
        <v>0</v>
      </c>
      <c r="AR228" s="25" t="s">
        <v>249</v>
      </c>
      <c r="AT228" s="25" t="s">
        <v>478</v>
      </c>
      <c r="AU228" s="25" t="s">
        <v>25</v>
      </c>
      <c r="AY228" s="25" t="s">
        <v>204</v>
      </c>
      <c r="BE228" s="249">
        <f>IF(N228="základní",J228,0)</f>
        <v>0</v>
      </c>
      <c r="BF228" s="249">
        <f>IF(N228="snížená",J228,0)</f>
        <v>0</v>
      </c>
      <c r="BG228" s="249">
        <f>IF(N228="zákl. přenesená",J228,0)</f>
        <v>0</v>
      </c>
      <c r="BH228" s="249">
        <f>IF(N228="sníž. přenesená",J228,0)</f>
        <v>0</v>
      </c>
      <c r="BI228" s="249">
        <f>IF(N228="nulová",J228,0)</f>
        <v>0</v>
      </c>
      <c r="BJ228" s="25" t="s">
        <v>25</v>
      </c>
      <c r="BK228" s="249">
        <f>ROUND(I228*H228,2)</f>
        <v>0</v>
      </c>
      <c r="BL228" s="25" t="s">
        <v>211</v>
      </c>
      <c r="BM228" s="25" t="s">
        <v>3983</v>
      </c>
    </row>
    <row r="229" spans="2:65" s="1" customFormat="1" ht="16.5" customHeight="1">
      <c r="B229" s="48"/>
      <c r="C229" s="285" t="s">
        <v>799</v>
      </c>
      <c r="D229" s="285" t="s">
        <v>478</v>
      </c>
      <c r="E229" s="286" t="s">
        <v>3984</v>
      </c>
      <c r="F229" s="287" t="s">
        <v>3985</v>
      </c>
      <c r="G229" s="288" t="s">
        <v>1045</v>
      </c>
      <c r="H229" s="289">
        <v>91</v>
      </c>
      <c r="I229" s="290"/>
      <c r="J229" s="291">
        <f>ROUND(I229*H229,2)</f>
        <v>0</v>
      </c>
      <c r="K229" s="287" t="s">
        <v>38</v>
      </c>
      <c r="L229" s="292"/>
      <c r="M229" s="293" t="s">
        <v>38</v>
      </c>
      <c r="N229" s="294" t="s">
        <v>53</v>
      </c>
      <c r="O229" s="49"/>
      <c r="P229" s="247">
        <f>O229*H229</f>
        <v>0</v>
      </c>
      <c r="Q229" s="247">
        <v>0</v>
      </c>
      <c r="R229" s="247">
        <f>Q229*H229</f>
        <v>0</v>
      </c>
      <c r="S229" s="247">
        <v>0</v>
      </c>
      <c r="T229" s="248">
        <f>S229*H229</f>
        <v>0</v>
      </c>
      <c r="AR229" s="25" t="s">
        <v>249</v>
      </c>
      <c r="AT229" s="25" t="s">
        <v>478</v>
      </c>
      <c r="AU229" s="25" t="s">
        <v>25</v>
      </c>
      <c r="AY229" s="25" t="s">
        <v>204</v>
      </c>
      <c r="BE229" s="249">
        <f>IF(N229="základní",J229,0)</f>
        <v>0</v>
      </c>
      <c r="BF229" s="249">
        <f>IF(N229="snížená",J229,0)</f>
        <v>0</v>
      </c>
      <c r="BG229" s="249">
        <f>IF(N229="zákl. přenesená",J229,0)</f>
        <v>0</v>
      </c>
      <c r="BH229" s="249">
        <f>IF(N229="sníž. přenesená",J229,0)</f>
        <v>0</v>
      </c>
      <c r="BI229" s="249">
        <f>IF(N229="nulová",J229,0)</f>
        <v>0</v>
      </c>
      <c r="BJ229" s="25" t="s">
        <v>25</v>
      </c>
      <c r="BK229" s="249">
        <f>ROUND(I229*H229,2)</f>
        <v>0</v>
      </c>
      <c r="BL229" s="25" t="s">
        <v>211</v>
      </c>
      <c r="BM229" s="25" t="s">
        <v>3986</v>
      </c>
    </row>
    <row r="230" spans="2:65" s="1" customFormat="1" ht="16.5" customHeight="1">
      <c r="B230" s="48"/>
      <c r="C230" s="285" t="s">
        <v>804</v>
      </c>
      <c r="D230" s="285" t="s">
        <v>478</v>
      </c>
      <c r="E230" s="286" t="s">
        <v>3987</v>
      </c>
      <c r="F230" s="287" t="s">
        <v>3988</v>
      </c>
      <c r="G230" s="288" t="s">
        <v>1045</v>
      </c>
      <c r="H230" s="289">
        <v>55</v>
      </c>
      <c r="I230" s="290"/>
      <c r="J230" s="291">
        <f>ROUND(I230*H230,2)</f>
        <v>0</v>
      </c>
      <c r="K230" s="287" t="s">
        <v>38</v>
      </c>
      <c r="L230" s="292"/>
      <c r="M230" s="293" t="s">
        <v>38</v>
      </c>
      <c r="N230" s="294" t="s">
        <v>53</v>
      </c>
      <c r="O230" s="49"/>
      <c r="P230" s="247">
        <f>O230*H230</f>
        <v>0</v>
      </c>
      <c r="Q230" s="247">
        <v>0</v>
      </c>
      <c r="R230" s="247">
        <f>Q230*H230</f>
        <v>0</v>
      </c>
      <c r="S230" s="247">
        <v>0</v>
      </c>
      <c r="T230" s="248">
        <f>S230*H230</f>
        <v>0</v>
      </c>
      <c r="AR230" s="25" t="s">
        <v>249</v>
      </c>
      <c r="AT230" s="25" t="s">
        <v>478</v>
      </c>
      <c r="AU230" s="25" t="s">
        <v>25</v>
      </c>
      <c r="AY230" s="25" t="s">
        <v>204</v>
      </c>
      <c r="BE230" s="249">
        <f>IF(N230="základní",J230,0)</f>
        <v>0</v>
      </c>
      <c r="BF230" s="249">
        <f>IF(N230="snížená",J230,0)</f>
        <v>0</v>
      </c>
      <c r="BG230" s="249">
        <f>IF(N230="zákl. přenesená",J230,0)</f>
        <v>0</v>
      </c>
      <c r="BH230" s="249">
        <f>IF(N230="sníž. přenesená",J230,0)</f>
        <v>0</v>
      </c>
      <c r="BI230" s="249">
        <f>IF(N230="nulová",J230,0)</f>
        <v>0</v>
      </c>
      <c r="BJ230" s="25" t="s">
        <v>25</v>
      </c>
      <c r="BK230" s="249">
        <f>ROUND(I230*H230,2)</f>
        <v>0</v>
      </c>
      <c r="BL230" s="25" t="s">
        <v>211</v>
      </c>
      <c r="BM230" s="25" t="s">
        <v>3989</v>
      </c>
    </row>
    <row r="231" spans="2:65" s="1" customFormat="1" ht="16.5" customHeight="1">
      <c r="B231" s="48"/>
      <c r="C231" s="285" t="s">
        <v>808</v>
      </c>
      <c r="D231" s="285" t="s">
        <v>478</v>
      </c>
      <c r="E231" s="286" t="s">
        <v>3990</v>
      </c>
      <c r="F231" s="287" t="s">
        <v>3991</v>
      </c>
      <c r="G231" s="288" t="s">
        <v>343</v>
      </c>
      <c r="H231" s="289">
        <v>105</v>
      </c>
      <c r="I231" s="290"/>
      <c r="J231" s="291">
        <f>ROUND(I231*H231,2)</f>
        <v>0</v>
      </c>
      <c r="K231" s="287" t="s">
        <v>38</v>
      </c>
      <c r="L231" s="292"/>
      <c r="M231" s="293" t="s">
        <v>38</v>
      </c>
      <c r="N231" s="294" t="s">
        <v>53</v>
      </c>
      <c r="O231" s="49"/>
      <c r="P231" s="247">
        <f>O231*H231</f>
        <v>0</v>
      </c>
      <c r="Q231" s="247">
        <v>0</v>
      </c>
      <c r="R231" s="247">
        <f>Q231*H231</f>
        <v>0</v>
      </c>
      <c r="S231" s="247">
        <v>0</v>
      </c>
      <c r="T231" s="248">
        <f>S231*H231</f>
        <v>0</v>
      </c>
      <c r="AR231" s="25" t="s">
        <v>249</v>
      </c>
      <c r="AT231" s="25" t="s">
        <v>478</v>
      </c>
      <c r="AU231" s="25" t="s">
        <v>25</v>
      </c>
      <c r="AY231" s="25" t="s">
        <v>204</v>
      </c>
      <c r="BE231" s="249">
        <f>IF(N231="základní",J231,0)</f>
        <v>0</v>
      </c>
      <c r="BF231" s="249">
        <f>IF(N231="snížená",J231,0)</f>
        <v>0</v>
      </c>
      <c r="BG231" s="249">
        <f>IF(N231="zákl. přenesená",J231,0)</f>
        <v>0</v>
      </c>
      <c r="BH231" s="249">
        <f>IF(N231="sníž. přenesená",J231,0)</f>
        <v>0</v>
      </c>
      <c r="BI231" s="249">
        <f>IF(N231="nulová",J231,0)</f>
        <v>0</v>
      </c>
      <c r="BJ231" s="25" t="s">
        <v>25</v>
      </c>
      <c r="BK231" s="249">
        <f>ROUND(I231*H231,2)</f>
        <v>0</v>
      </c>
      <c r="BL231" s="25" t="s">
        <v>211</v>
      </c>
      <c r="BM231" s="25" t="s">
        <v>3992</v>
      </c>
    </row>
    <row r="232" spans="2:63" s="11" customFormat="1" ht="37.4" customHeight="1">
      <c r="B232" s="222"/>
      <c r="C232" s="223"/>
      <c r="D232" s="224" t="s">
        <v>81</v>
      </c>
      <c r="E232" s="225" t="s">
        <v>3154</v>
      </c>
      <c r="F232" s="225" t="s">
        <v>3673</v>
      </c>
      <c r="G232" s="223"/>
      <c r="H232" s="223"/>
      <c r="I232" s="226"/>
      <c r="J232" s="227">
        <f>BK232</f>
        <v>0</v>
      </c>
      <c r="K232" s="223"/>
      <c r="L232" s="228"/>
      <c r="M232" s="229"/>
      <c r="N232" s="230"/>
      <c r="O232" s="230"/>
      <c r="P232" s="231">
        <f>SUM(P233:P240)</f>
        <v>0</v>
      </c>
      <c r="Q232" s="230"/>
      <c r="R232" s="231">
        <f>SUM(R233:R240)</f>
        <v>0</v>
      </c>
      <c r="S232" s="230"/>
      <c r="T232" s="232">
        <f>SUM(T233:T240)</f>
        <v>0</v>
      </c>
      <c r="AR232" s="233" t="s">
        <v>25</v>
      </c>
      <c r="AT232" s="234" t="s">
        <v>81</v>
      </c>
      <c r="AU232" s="234" t="s">
        <v>82</v>
      </c>
      <c r="AY232" s="233" t="s">
        <v>204</v>
      </c>
      <c r="BK232" s="235">
        <f>SUM(BK233:BK240)</f>
        <v>0</v>
      </c>
    </row>
    <row r="233" spans="2:65" s="1" customFormat="1" ht="16.5" customHeight="1">
      <c r="B233" s="48"/>
      <c r="C233" s="238" t="s">
        <v>813</v>
      </c>
      <c r="D233" s="238" t="s">
        <v>206</v>
      </c>
      <c r="E233" s="239" t="s">
        <v>3993</v>
      </c>
      <c r="F233" s="240" t="s">
        <v>3994</v>
      </c>
      <c r="G233" s="241" t="s">
        <v>1045</v>
      </c>
      <c r="H233" s="242">
        <v>3</v>
      </c>
      <c r="I233" s="243"/>
      <c r="J233" s="244">
        <f>ROUND(I233*H233,2)</f>
        <v>0</v>
      </c>
      <c r="K233" s="240" t="s">
        <v>38</v>
      </c>
      <c r="L233" s="74"/>
      <c r="M233" s="245" t="s">
        <v>38</v>
      </c>
      <c r="N233" s="246" t="s">
        <v>53</v>
      </c>
      <c r="O233" s="49"/>
      <c r="P233" s="247">
        <f>O233*H233</f>
        <v>0</v>
      </c>
      <c r="Q233" s="247">
        <v>0</v>
      </c>
      <c r="R233" s="247">
        <f>Q233*H233</f>
        <v>0</v>
      </c>
      <c r="S233" s="247">
        <v>0</v>
      </c>
      <c r="T233" s="248">
        <f>S233*H233</f>
        <v>0</v>
      </c>
      <c r="AR233" s="25" t="s">
        <v>211</v>
      </c>
      <c r="AT233" s="25" t="s">
        <v>206</v>
      </c>
      <c r="AU233" s="25" t="s">
        <v>25</v>
      </c>
      <c r="AY233" s="25" t="s">
        <v>204</v>
      </c>
      <c r="BE233" s="249">
        <f>IF(N233="základní",J233,0)</f>
        <v>0</v>
      </c>
      <c r="BF233" s="249">
        <f>IF(N233="snížená",J233,0)</f>
        <v>0</v>
      </c>
      <c r="BG233" s="249">
        <f>IF(N233="zákl. přenesená",J233,0)</f>
        <v>0</v>
      </c>
      <c r="BH233" s="249">
        <f>IF(N233="sníž. přenesená",J233,0)</f>
        <v>0</v>
      </c>
      <c r="BI233" s="249">
        <f>IF(N233="nulová",J233,0)</f>
        <v>0</v>
      </c>
      <c r="BJ233" s="25" t="s">
        <v>25</v>
      </c>
      <c r="BK233" s="249">
        <f>ROUND(I233*H233,2)</f>
        <v>0</v>
      </c>
      <c r="BL233" s="25" t="s">
        <v>211</v>
      </c>
      <c r="BM233" s="25" t="s">
        <v>3995</v>
      </c>
    </row>
    <row r="234" spans="2:65" s="1" customFormat="1" ht="16.5" customHeight="1">
      <c r="B234" s="48"/>
      <c r="C234" s="238" t="s">
        <v>821</v>
      </c>
      <c r="D234" s="238" t="s">
        <v>206</v>
      </c>
      <c r="E234" s="239" t="s">
        <v>3996</v>
      </c>
      <c r="F234" s="240" t="s">
        <v>3997</v>
      </c>
      <c r="G234" s="241" t="s">
        <v>1045</v>
      </c>
      <c r="H234" s="242">
        <v>6</v>
      </c>
      <c r="I234" s="243"/>
      <c r="J234" s="244">
        <f>ROUND(I234*H234,2)</f>
        <v>0</v>
      </c>
      <c r="K234" s="240" t="s">
        <v>38</v>
      </c>
      <c r="L234" s="74"/>
      <c r="M234" s="245" t="s">
        <v>38</v>
      </c>
      <c r="N234" s="246" t="s">
        <v>53</v>
      </c>
      <c r="O234" s="49"/>
      <c r="P234" s="247">
        <f>O234*H234</f>
        <v>0</v>
      </c>
      <c r="Q234" s="247">
        <v>0</v>
      </c>
      <c r="R234" s="247">
        <f>Q234*H234</f>
        <v>0</v>
      </c>
      <c r="S234" s="247">
        <v>0</v>
      </c>
      <c r="T234" s="248">
        <f>S234*H234</f>
        <v>0</v>
      </c>
      <c r="AR234" s="25" t="s">
        <v>211</v>
      </c>
      <c r="AT234" s="25" t="s">
        <v>206</v>
      </c>
      <c r="AU234" s="25" t="s">
        <v>25</v>
      </c>
      <c r="AY234" s="25" t="s">
        <v>204</v>
      </c>
      <c r="BE234" s="249">
        <f>IF(N234="základní",J234,0)</f>
        <v>0</v>
      </c>
      <c r="BF234" s="249">
        <f>IF(N234="snížená",J234,0)</f>
        <v>0</v>
      </c>
      <c r="BG234" s="249">
        <f>IF(N234="zákl. přenesená",J234,0)</f>
        <v>0</v>
      </c>
      <c r="BH234" s="249">
        <f>IF(N234="sníž. přenesená",J234,0)</f>
        <v>0</v>
      </c>
      <c r="BI234" s="249">
        <f>IF(N234="nulová",J234,0)</f>
        <v>0</v>
      </c>
      <c r="BJ234" s="25" t="s">
        <v>25</v>
      </c>
      <c r="BK234" s="249">
        <f>ROUND(I234*H234,2)</f>
        <v>0</v>
      </c>
      <c r="BL234" s="25" t="s">
        <v>211</v>
      </c>
      <c r="BM234" s="25" t="s">
        <v>3998</v>
      </c>
    </row>
    <row r="235" spans="2:65" s="1" customFormat="1" ht="16.5" customHeight="1">
      <c r="B235" s="48"/>
      <c r="C235" s="238" t="s">
        <v>825</v>
      </c>
      <c r="D235" s="238" t="s">
        <v>206</v>
      </c>
      <c r="E235" s="239" t="s">
        <v>3999</v>
      </c>
      <c r="F235" s="240" t="s">
        <v>4000</v>
      </c>
      <c r="G235" s="241" t="s">
        <v>1045</v>
      </c>
      <c r="H235" s="242">
        <v>6</v>
      </c>
      <c r="I235" s="243"/>
      <c r="J235" s="244">
        <f>ROUND(I235*H235,2)</f>
        <v>0</v>
      </c>
      <c r="K235" s="240" t="s">
        <v>38</v>
      </c>
      <c r="L235" s="74"/>
      <c r="M235" s="245" t="s">
        <v>38</v>
      </c>
      <c r="N235" s="246" t="s">
        <v>53</v>
      </c>
      <c r="O235" s="49"/>
      <c r="P235" s="247">
        <f>O235*H235</f>
        <v>0</v>
      </c>
      <c r="Q235" s="247">
        <v>0</v>
      </c>
      <c r="R235" s="247">
        <f>Q235*H235</f>
        <v>0</v>
      </c>
      <c r="S235" s="247">
        <v>0</v>
      </c>
      <c r="T235" s="248">
        <f>S235*H235</f>
        <v>0</v>
      </c>
      <c r="AR235" s="25" t="s">
        <v>211</v>
      </c>
      <c r="AT235" s="25" t="s">
        <v>206</v>
      </c>
      <c r="AU235" s="25" t="s">
        <v>25</v>
      </c>
      <c r="AY235" s="25" t="s">
        <v>204</v>
      </c>
      <c r="BE235" s="249">
        <f>IF(N235="základní",J235,0)</f>
        <v>0</v>
      </c>
      <c r="BF235" s="249">
        <f>IF(N235="snížená",J235,0)</f>
        <v>0</v>
      </c>
      <c r="BG235" s="249">
        <f>IF(N235="zákl. přenesená",J235,0)</f>
        <v>0</v>
      </c>
      <c r="BH235" s="249">
        <f>IF(N235="sníž. přenesená",J235,0)</f>
        <v>0</v>
      </c>
      <c r="BI235" s="249">
        <f>IF(N235="nulová",J235,0)</f>
        <v>0</v>
      </c>
      <c r="BJ235" s="25" t="s">
        <v>25</v>
      </c>
      <c r="BK235" s="249">
        <f>ROUND(I235*H235,2)</f>
        <v>0</v>
      </c>
      <c r="BL235" s="25" t="s">
        <v>211</v>
      </c>
      <c r="BM235" s="25" t="s">
        <v>4001</v>
      </c>
    </row>
    <row r="236" spans="2:65" s="1" customFormat="1" ht="16.5" customHeight="1">
      <c r="B236" s="48"/>
      <c r="C236" s="238" t="s">
        <v>829</v>
      </c>
      <c r="D236" s="238" t="s">
        <v>206</v>
      </c>
      <c r="E236" s="239" t="s">
        <v>4002</v>
      </c>
      <c r="F236" s="240" t="s">
        <v>4003</v>
      </c>
      <c r="G236" s="241" t="s">
        <v>1045</v>
      </c>
      <c r="H236" s="242">
        <v>21</v>
      </c>
      <c r="I236" s="243"/>
      <c r="J236" s="244">
        <f>ROUND(I236*H236,2)</f>
        <v>0</v>
      </c>
      <c r="K236" s="240" t="s">
        <v>38</v>
      </c>
      <c r="L236" s="74"/>
      <c r="M236" s="245" t="s">
        <v>38</v>
      </c>
      <c r="N236" s="246" t="s">
        <v>53</v>
      </c>
      <c r="O236" s="49"/>
      <c r="P236" s="247">
        <f>O236*H236</f>
        <v>0</v>
      </c>
      <c r="Q236" s="247">
        <v>0</v>
      </c>
      <c r="R236" s="247">
        <f>Q236*H236</f>
        <v>0</v>
      </c>
      <c r="S236" s="247">
        <v>0</v>
      </c>
      <c r="T236" s="248">
        <f>S236*H236</f>
        <v>0</v>
      </c>
      <c r="AR236" s="25" t="s">
        <v>211</v>
      </c>
      <c r="AT236" s="25" t="s">
        <v>206</v>
      </c>
      <c r="AU236" s="25" t="s">
        <v>25</v>
      </c>
      <c r="AY236" s="25" t="s">
        <v>204</v>
      </c>
      <c r="BE236" s="249">
        <f>IF(N236="základní",J236,0)</f>
        <v>0</v>
      </c>
      <c r="BF236" s="249">
        <f>IF(N236="snížená",J236,0)</f>
        <v>0</v>
      </c>
      <c r="BG236" s="249">
        <f>IF(N236="zákl. přenesená",J236,0)</f>
        <v>0</v>
      </c>
      <c r="BH236" s="249">
        <f>IF(N236="sníž. přenesená",J236,0)</f>
        <v>0</v>
      </c>
      <c r="BI236" s="249">
        <f>IF(N236="nulová",J236,0)</f>
        <v>0</v>
      </c>
      <c r="BJ236" s="25" t="s">
        <v>25</v>
      </c>
      <c r="BK236" s="249">
        <f>ROUND(I236*H236,2)</f>
        <v>0</v>
      </c>
      <c r="BL236" s="25" t="s">
        <v>211</v>
      </c>
      <c r="BM236" s="25" t="s">
        <v>4004</v>
      </c>
    </row>
    <row r="237" spans="2:65" s="1" customFormat="1" ht="16.5" customHeight="1">
      <c r="B237" s="48"/>
      <c r="C237" s="238" t="s">
        <v>834</v>
      </c>
      <c r="D237" s="238" t="s">
        <v>206</v>
      </c>
      <c r="E237" s="239" t="s">
        <v>4005</v>
      </c>
      <c r="F237" s="240" t="s">
        <v>4006</v>
      </c>
      <c r="G237" s="241" t="s">
        <v>1045</v>
      </c>
      <c r="H237" s="242">
        <v>27</v>
      </c>
      <c r="I237" s="243"/>
      <c r="J237" s="244">
        <f>ROUND(I237*H237,2)</f>
        <v>0</v>
      </c>
      <c r="K237" s="240" t="s">
        <v>38</v>
      </c>
      <c r="L237" s="74"/>
      <c r="M237" s="245" t="s">
        <v>38</v>
      </c>
      <c r="N237" s="246" t="s">
        <v>53</v>
      </c>
      <c r="O237" s="49"/>
      <c r="P237" s="247">
        <f>O237*H237</f>
        <v>0</v>
      </c>
      <c r="Q237" s="247">
        <v>0</v>
      </c>
      <c r="R237" s="247">
        <f>Q237*H237</f>
        <v>0</v>
      </c>
      <c r="S237" s="247">
        <v>0</v>
      </c>
      <c r="T237" s="248">
        <f>S237*H237</f>
        <v>0</v>
      </c>
      <c r="AR237" s="25" t="s">
        <v>211</v>
      </c>
      <c r="AT237" s="25" t="s">
        <v>206</v>
      </c>
      <c r="AU237" s="25" t="s">
        <v>25</v>
      </c>
      <c r="AY237" s="25" t="s">
        <v>204</v>
      </c>
      <c r="BE237" s="249">
        <f>IF(N237="základní",J237,0)</f>
        <v>0</v>
      </c>
      <c r="BF237" s="249">
        <f>IF(N237="snížená",J237,0)</f>
        <v>0</v>
      </c>
      <c r="BG237" s="249">
        <f>IF(N237="zákl. přenesená",J237,0)</f>
        <v>0</v>
      </c>
      <c r="BH237" s="249">
        <f>IF(N237="sníž. přenesená",J237,0)</f>
        <v>0</v>
      </c>
      <c r="BI237" s="249">
        <f>IF(N237="nulová",J237,0)</f>
        <v>0</v>
      </c>
      <c r="BJ237" s="25" t="s">
        <v>25</v>
      </c>
      <c r="BK237" s="249">
        <f>ROUND(I237*H237,2)</f>
        <v>0</v>
      </c>
      <c r="BL237" s="25" t="s">
        <v>211</v>
      </c>
      <c r="BM237" s="25" t="s">
        <v>4007</v>
      </c>
    </row>
    <row r="238" spans="2:65" s="1" customFormat="1" ht="16.5" customHeight="1">
      <c r="B238" s="48"/>
      <c r="C238" s="238" t="s">
        <v>838</v>
      </c>
      <c r="D238" s="238" t="s">
        <v>206</v>
      </c>
      <c r="E238" s="239" t="s">
        <v>4008</v>
      </c>
      <c r="F238" s="240" t="s">
        <v>4009</v>
      </c>
      <c r="G238" s="241" t="s">
        <v>1045</v>
      </c>
      <c r="H238" s="242">
        <v>1</v>
      </c>
      <c r="I238" s="243"/>
      <c r="J238" s="244">
        <f>ROUND(I238*H238,2)</f>
        <v>0</v>
      </c>
      <c r="K238" s="240" t="s">
        <v>38</v>
      </c>
      <c r="L238" s="74"/>
      <c r="M238" s="245" t="s">
        <v>38</v>
      </c>
      <c r="N238" s="246" t="s">
        <v>53</v>
      </c>
      <c r="O238" s="49"/>
      <c r="P238" s="247">
        <f>O238*H238</f>
        <v>0</v>
      </c>
      <c r="Q238" s="247">
        <v>0</v>
      </c>
      <c r="R238" s="247">
        <f>Q238*H238</f>
        <v>0</v>
      </c>
      <c r="S238" s="247">
        <v>0</v>
      </c>
      <c r="T238" s="248">
        <f>S238*H238</f>
        <v>0</v>
      </c>
      <c r="AR238" s="25" t="s">
        <v>211</v>
      </c>
      <c r="AT238" s="25" t="s">
        <v>206</v>
      </c>
      <c r="AU238" s="25" t="s">
        <v>25</v>
      </c>
      <c r="AY238" s="25" t="s">
        <v>204</v>
      </c>
      <c r="BE238" s="249">
        <f>IF(N238="základní",J238,0)</f>
        <v>0</v>
      </c>
      <c r="BF238" s="249">
        <f>IF(N238="snížená",J238,0)</f>
        <v>0</v>
      </c>
      <c r="BG238" s="249">
        <f>IF(N238="zákl. přenesená",J238,0)</f>
        <v>0</v>
      </c>
      <c r="BH238" s="249">
        <f>IF(N238="sníž. přenesená",J238,0)</f>
        <v>0</v>
      </c>
      <c r="BI238" s="249">
        <f>IF(N238="nulová",J238,0)</f>
        <v>0</v>
      </c>
      <c r="BJ238" s="25" t="s">
        <v>25</v>
      </c>
      <c r="BK238" s="249">
        <f>ROUND(I238*H238,2)</f>
        <v>0</v>
      </c>
      <c r="BL238" s="25" t="s">
        <v>211</v>
      </c>
      <c r="BM238" s="25" t="s">
        <v>4010</v>
      </c>
    </row>
    <row r="239" spans="2:65" s="1" customFormat="1" ht="16.5" customHeight="1">
      <c r="B239" s="48"/>
      <c r="C239" s="238" t="s">
        <v>842</v>
      </c>
      <c r="D239" s="238" t="s">
        <v>206</v>
      </c>
      <c r="E239" s="239" t="s">
        <v>4011</v>
      </c>
      <c r="F239" s="240" t="s">
        <v>4012</v>
      </c>
      <c r="G239" s="241" t="s">
        <v>1045</v>
      </c>
      <c r="H239" s="242">
        <v>1</v>
      </c>
      <c r="I239" s="243"/>
      <c r="J239" s="244">
        <f>ROUND(I239*H239,2)</f>
        <v>0</v>
      </c>
      <c r="K239" s="240" t="s">
        <v>38</v>
      </c>
      <c r="L239" s="74"/>
      <c r="M239" s="245" t="s">
        <v>38</v>
      </c>
      <c r="N239" s="246" t="s">
        <v>53</v>
      </c>
      <c r="O239" s="49"/>
      <c r="P239" s="247">
        <f>O239*H239</f>
        <v>0</v>
      </c>
      <c r="Q239" s="247">
        <v>0</v>
      </c>
      <c r="R239" s="247">
        <f>Q239*H239</f>
        <v>0</v>
      </c>
      <c r="S239" s="247">
        <v>0</v>
      </c>
      <c r="T239" s="248">
        <f>S239*H239</f>
        <v>0</v>
      </c>
      <c r="AR239" s="25" t="s">
        <v>211</v>
      </c>
      <c r="AT239" s="25" t="s">
        <v>206</v>
      </c>
      <c r="AU239" s="25" t="s">
        <v>25</v>
      </c>
      <c r="AY239" s="25" t="s">
        <v>204</v>
      </c>
      <c r="BE239" s="249">
        <f>IF(N239="základní",J239,0)</f>
        <v>0</v>
      </c>
      <c r="BF239" s="249">
        <f>IF(N239="snížená",J239,0)</f>
        <v>0</v>
      </c>
      <c r="BG239" s="249">
        <f>IF(N239="zákl. přenesená",J239,0)</f>
        <v>0</v>
      </c>
      <c r="BH239" s="249">
        <f>IF(N239="sníž. přenesená",J239,0)</f>
        <v>0</v>
      </c>
      <c r="BI239" s="249">
        <f>IF(N239="nulová",J239,0)</f>
        <v>0</v>
      </c>
      <c r="BJ239" s="25" t="s">
        <v>25</v>
      </c>
      <c r="BK239" s="249">
        <f>ROUND(I239*H239,2)</f>
        <v>0</v>
      </c>
      <c r="BL239" s="25" t="s">
        <v>211</v>
      </c>
      <c r="BM239" s="25" t="s">
        <v>4013</v>
      </c>
    </row>
    <row r="240" spans="2:65" s="1" customFormat="1" ht="16.5" customHeight="1">
      <c r="B240" s="48"/>
      <c r="C240" s="238" t="s">
        <v>846</v>
      </c>
      <c r="D240" s="238" t="s">
        <v>206</v>
      </c>
      <c r="E240" s="239" t="s">
        <v>4014</v>
      </c>
      <c r="F240" s="240" t="s">
        <v>4015</v>
      </c>
      <c r="G240" s="241" t="s">
        <v>1045</v>
      </c>
      <c r="H240" s="242">
        <v>1</v>
      </c>
      <c r="I240" s="243"/>
      <c r="J240" s="244">
        <f>ROUND(I240*H240,2)</f>
        <v>0</v>
      </c>
      <c r="K240" s="240" t="s">
        <v>38</v>
      </c>
      <c r="L240" s="74"/>
      <c r="M240" s="245" t="s">
        <v>38</v>
      </c>
      <c r="N240" s="246" t="s">
        <v>53</v>
      </c>
      <c r="O240" s="49"/>
      <c r="P240" s="247">
        <f>O240*H240</f>
        <v>0</v>
      </c>
      <c r="Q240" s="247">
        <v>0</v>
      </c>
      <c r="R240" s="247">
        <f>Q240*H240</f>
        <v>0</v>
      </c>
      <c r="S240" s="247">
        <v>0</v>
      </c>
      <c r="T240" s="248">
        <f>S240*H240</f>
        <v>0</v>
      </c>
      <c r="AR240" s="25" t="s">
        <v>211</v>
      </c>
      <c r="AT240" s="25" t="s">
        <v>206</v>
      </c>
      <c r="AU240" s="25" t="s">
        <v>25</v>
      </c>
      <c r="AY240" s="25" t="s">
        <v>204</v>
      </c>
      <c r="BE240" s="249">
        <f>IF(N240="základní",J240,0)</f>
        <v>0</v>
      </c>
      <c r="BF240" s="249">
        <f>IF(N240="snížená",J240,0)</f>
        <v>0</v>
      </c>
      <c r="BG240" s="249">
        <f>IF(N240="zákl. přenesená",J240,0)</f>
        <v>0</v>
      </c>
      <c r="BH240" s="249">
        <f>IF(N240="sníž. přenesená",J240,0)</f>
        <v>0</v>
      </c>
      <c r="BI240" s="249">
        <f>IF(N240="nulová",J240,0)</f>
        <v>0</v>
      </c>
      <c r="BJ240" s="25" t="s">
        <v>25</v>
      </c>
      <c r="BK240" s="249">
        <f>ROUND(I240*H240,2)</f>
        <v>0</v>
      </c>
      <c r="BL240" s="25" t="s">
        <v>211</v>
      </c>
      <c r="BM240" s="25" t="s">
        <v>4016</v>
      </c>
    </row>
    <row r="241" spans="2:63" s="11" customFormat="1" ht="37.4" customHeight="1">
      <c r="B241" s="222"/>
      <c r="C241" s="223"/>
      <c r="D241" s="224" t="s">
        <v>81</v>
      </c>
      <c r="E241" s="225" t="s">
        <v>3158</v>
      </c>
      <c r="F241" s="225" t="s">
        <v>3677</v>
      </c>
      <c r="G241" s="223"/>
      <c r="H241" s="223"/>
      <c r="I241" s="226"/>
      <c r="J241" s="227">
        <f>BK241</f>
        <v>0</v>
      </c>
      <c r="K241" s="223"/>
      <c r="L241" s="228"/>
      <c r="M241" s="229"/>
      <c r="N241" s="230"/>
      <c r="O241" s="230"/>
      <c r="P241" s="231">
        <f>SUM(P242:P247)</f>
        <v>0</v>
      </c>
      <c r="Q241" s="230"/>
      <c r="R241" s="231">
        <f>SUM(R242:R247)</f>
        <v>0</v>
      </c>
      <c r="S241" s="230"/>
      <c r="T241" s="232">
        <f>SUM(T242:T247)</f>
        <v>0</v>
      </c>
      <c r="AR241" s="233" t="s">
        <v>25</v>
      </c>
      <c r="AT241" s="234" t="s">
        <v>81</v>
      </c>
      <c r="AU241" s="234" t="s">
        <v>82</v>
      </c>
      <c r="AY241" s="233" t="s">
        <v>204</v>
      </c>
      <c r="BK241" s="235">
        <f>SUM(BK242:BK247)</f>
        <v>0</v>
      </c>
    </row>
    <row r="242" spans="2:65" s="1" customFormat="1" ht="16.5" customHeight="1">
      <c r="B242" s="48"/>
      <c r="C242" s="238" t="s">
        <v>852</v>
      </c>
      <c r="D242" s="238" t="s">
        <v>206</v>
      </c>
      <c r="E242" s="239" t="s">
        <v>4017</v>
      </c>
      <c r="F242" s="240" t="s">
        <v>4018</v>
      </c>
      <c r="G242" s="241" t="s">
        <v>1045</v>
      </c>
      <c r="H242" s="242">
        <v>2</v>
      </c>
      <c r="I242" s="243"/>
      <c r="J242" s="244">
        <f>ROUND(I242*H242,2)</f>
        <v>0</v>
      </c>
      <c r="K242" s="240" t="s">
        <v>38</v>
      </c>
      <c r="L242" s="74"/>
      <c r="M242" s="245" t="s">
        <v>38</v>
      </c>
      <c r="N242" s="246" t="s">
        <v>53</v>
      </c>
      <c r="O242" s="49"/>
      <c r="P242" s="247">
        <f>O242*H242</f>
        <v>0</v>
      </c>
      <c r="Q242" s="247">
        <v>0</v>
      </c>
      <c r="R242" s="247">
        <f>Q242*H242</f>
        <v>0</v>
      </c>
      <c r="S242" s="247">
        <v>0</v>
      </c>
      <c r="T242" s="248">
        <f>S242*H242</f>
        <v>0</v>
      </c>
      <c r="AR242" s="25" t="s">
        <v>211</v>
      </c>
      <c r="AT242" s="25" t="s">
        <v>206</v>
      </c>
      <c r="AU242" s="25" t="s">
        <v>25</v>
      </c>
      <c r="AY242" s="25" t="s">
        <v>204</v>
      </c>
      <c r="BE242" s="249">
        <f>IF(N242="základní",J242,0)</f>
        <v>0</v>
      </c>
      <c r="BF242" s="249">
        <f>IF(N242="snížená",J242,0)</f>
        <v>0</v>
      </c>
      <c r="BG242" s="249">
        <f>IF(N242="zákl. přenesená",J242,0)</f>
        <v>0</v>
      </c>
      <c r="BH242" s="249">
        <f>IF(N242="sníž. přenesená",J242,0)</f>
        <v>0</v>
      </c>
      <c r="BI242" s="249">
        <f>IF(N242="nulová",J242,0)</f>
        <v>0</v>
      </c>
      <c r="BJ242" s="25" t="s">
        <v>25</v>
      </c>
      <c r="BK242" s="249">
        <f>ROUND(I242*H242,2)</f>
        <v>0</v>
      </c>
      <c r="BL242" s="25" t="s">
        <v>211</v>
      </c>
      <c r="BM242" s="25" t="s">
        <v>4019</v>
      </c>
    </row>
    <row r="243" spans="2:65" s="1" customFormat="1" ht="16.5" customHeight="1">
      <c r="B243" s="48"/>
      <c r="C243" s="238" t="s">
        <v>857</v>
      </c>
      <c r="D243" s="238" t="s">
        <v>206</v>
      </c>
      <c r="E243" s="239" t="s">
        <v>4020</v>
      </c>
      <c r="F243" s="240" t="s">
        <v>4021</v>
      </c>
      <c r="G243" s="241" t="s">
        <v>1045</v>
      </c>
      <c r="H243" s="242">
        <v>32</v>
      </c>
      <c r="I243" s="243"/>
      <c r="J243" s="244">
        <f>ROUND(I243*H243,2)</f>
        <v>0</v>
      </c>
      <c r="K243" s="240" t="s">
        <v>38</v>
      </c>
      <c r="L243" s="74"/>
      <c r="M243" s="245" t="s">
        <v>38</v>
      </c>
      <c r="N243" s="246" t="s">
        <v>53</v>
      </c>
      <c r="O243" s="49"/>
      <c r="P243" s="247">
        <f>O243*H243</f>
        <v>0</v>
      </c>
      <c r="Q243" s="247">
        <v>0</v>
      </c>
      <c r="R243" s="247">
        <f>Q243*H243</f>
        <v>0</v>
      </c>
      <c r="S243" s="247">
        <v>0</v>
      </c>
      <c r="T243" s="248">
        <f>S243*H243</f>
        <v>0</v>
      </c>
      <c r="AR243" s="25" t="s">
        <v>211</v>
      </c>
      <c r="AT243" s="25" t="s">
        <v>206</v>
      </c>
      <c r="AU243" s="25" t="s">
        <v>25</v>
      </c>
      <c r="AY243" s="25" t="s">
        <v>204</v>
      </c>
      <c r="BE243" s="249">
        <f>IF(N243="základní",J243,0)</f>
        <v>0</v>
      </c>
      <c r="BF243" s="249">
        <f>IF(N243="snížená",J243,0)</f>
        <v>0</v>
      </c>
      <c r="BG243" s="249">
        <f>IF(N243="zákl. přenesená",J243,0)</f>
        <v>0</v>
      </c>
      <c r="BH243" s="249">
        <f>IF(N243="sníž. přenesená",J243,0)</f>
        <v>0</v>
      </c>
      <c r="BI243" s="249">
        <f>IF(N243="nulová",J243,0)</f>
        <v>0</v>
      </c>
      <c r="BJ243" s="25" t="s">
        <v>25</v>
      </c>
      <c r="BK243" s="249">
        <f>ROUND(I243*H243,2)</f>
        <v>0</v>
      </c>
      <c r="BL243" s="25" t="s">
        <v>211</v>
      </c>
      <c r="BM243" s="25" t="s">
        <v>4022</v>
      </c>
    </row>
    <row r="244" spans="2:65" s="1" customFormat="1" ht="16.5" customHeight="1">
      <c r="B244" s="48"/>
      <c r="C244" s="238" t="s">
        <v>862</v>
      </c>
      <c r="D244" s="238" t="s">
        <v>206</v>
      </c>
      <c r="E244" s="239" t="s">
        <v>4023</v>
      </c>
      <c r="F244" s="240" t="s">
        <v>4024</v>
      </c>
      <c r="G244" s="241" t="s">
        <v>1045</v>
      </c>
      <c r="H244" s="242">
        <v>10</v>
      </c>
      <c r="I244" s="243"/>
      <c r="J244" s="244">
        <f>ROUND(I244*H244,2)</f>
        <v>0</v>
      </c>
      <c r="K244" s="240" t="s">
        <v>38</v>
      </c>
      <c r="L244" s="74"/>
      <c r="M244" s="245" t="s">
        <v>38</v>
      </c>
      <c r="N244" s="246" t="s">
        <v>53</v>
      </c>
      <c r="O244" s="49"/>
      <c r="P244" s="247">
        <f>O244*H244</f>
        <v>0</v>
      </c>
      <c r="Q244" s="247">
        <v>0</v>
      </c>
      <c r="R244" s="247">
        <f>Q244*H244</f>
        <v>0</v>
      </c>
      <c r="S244" s="247">
        <v>0</v>
      </c>
      <c r="T244" s="248">
        <f>S244*H244</f>
        <v>0</v>
      </c>
      <c r="AR244" s="25" t="s">
        <v>211</v>
      </c>
      <c r="AT244" s="25" t="s">
        <v>206</v>
      </c>
      <c r="AU244" s="25" t="s">
        <v>25</v>
      </c>
      <c r="AY244" s="25" t="s">
        <v>204</v>
      </c>
      <c r="BE244" s="249">
        <f>IF(N244="základní",J244,0)</f>
        <v>0</v>
      </c>
      <c r="BF244" s="249">
        <f>IF(N244="snížená",J244,0)</f>
        <v>0</v>
      </c>
      <c r="BG244" s="249">
        <f>IF(N244="zákl. přenesená",J244,0)</f>
        <v>0</v>
      </c>
      <c r="BH244" s="249">
        <f>IF(N244="sníž. přenesená",J244,0)</f>
        <v>0</v>
      </c>
      <c r="BI244" s="249">
        <f>IF(N244="nulová",J244,0)</f>
        <v>0</v>
      </c>
      <c r="BJ244" s="25" t="s">
        <v>25</v>
      </c>
      <c r="BK244" s="249">
        <f>ROUND(I244*H244,2)</f>
        <v>0</v>
      </c>
      <c r="BL244" s="25" t="s">
        <v>211</v>
      </c>
      <c r="BM244" s="25" t="s">
        <v>4025</v>
      </c>
    </row>
    <row r="245" spans="2:65" s="1" customFormat="1" ht="16.5" customHeight="1">
      <c r="B245" s="48"/>
      <c r="C245" s="238" t="s">
        <v>867</v>
      </c>
      <c r="D245" s="238" t="s">
        <v>206</v>
      </c>
      <c r="E245" s="239" t="s">
        <v>4026</v>
      </c>
      <c r="F245" s="240" t="s">
        <v>4027</v>
      </c>
      <c r="G245" s="241" t="s">
        <v>1045</v>
      </c>
      <c r="H245" s="242">
        <v>24</v>
      </c>
      <c r="I245" s="243"/>
      <c r="J245" s="244">
        <f>ROUND(I245*H245,2)</f>
        <v>0</v>
      </c>
      <c r="K245" s="240" t="s">
        <v>38</v>
      </c>
      <c r="L245" s="74"/>
      <c r="M245" s="245" t="s">
        <v>38</v>
      </c>
      <c r="N245" s="246" t="s">
        <v>53</v>
      </c>
      <c r="O245" s="49"/>
      <c r="P245" s="247">
        <f>O245*H245</f>
        <v>0</v>
      </c>
      <c r="Q245" s="247">
        <v>0</v>
      </c>
      <c r="R245" s="247">
        <f>Q245*H245</f>
        <v>0</v>
      </c>
      <c r="S245" s="247">
        <v>0</v>
      </c>
      <c r="T245" s="248">
        <f>S245*H245</f>
        <v>0</v>
      </c>
      <c r="AR245" s="25" t="s">
        <v>211</v>
      </c>
      <c r="AT245" s="25" t="s">
        <v>206</v>
      </c>
      <c r="AU245" s="25" t="s">
        <v>25</v>
      </c>
      <c r="AY245" s="25" t="s">
        <v>204</v>
      </c>
      <c r="BE245" s="249">
        <f>IF(N245="základní",J245,0)</f>
        <v>0</v>
      </c>
      <c r="BF245" s="249">
        <f>IF(N245="snížená",J245,0)</f>
        <v>0</v>
      </c>
      <c r="BG245" s="249">
        <f>IF(N245="zákl. přenesená",J245,0)</f>
        <v>0</v>
      </c>
      <c r="BH245" s="249">
        <f>IF(N245="sníž. přenesená",J245,0)</f>
        <v>0</v>
      </c>
      <c r="BI245" s="249">
        <f>IF(N245="nulová",J245,0)</f>
        <v>0</v>
      </c>
      <c r="BJ245" s="25" t="s">
        <v>25</v>
      </c>
      <c r="BK245" s="249">
        <f>ROUND(I245*H245,2)</f>
        <v>0</v>
      </c>
      <c r="BL245" s="25" t="s">
        <v>211</v>
      </c>
      <c r="BM245" s="25" t="s">
        <v>4028</v>
      </c>
    </row>
    <row r="246" spans="2:65" s="1" customFormat="1" ht="16.5" customHeight="1">
      <c r="B246" s="48"/>
      <c r="C246" s="238" t="s">
        <v>873</v>
      </c>
      <c r="D246" s="238" t="s">
        <v>206</v>
      </c>
      <c r="E246" s="239" t="s">
        <v>4029</v>
      </c>
      <c r="F246" s="240" t="s">
        <v>4030</v>
      </c>
      <c r="G246" s="241" t="s">
        <v>1045</v>
      </c>
      <c r="H246" s="242">
        <v>6</v>
      </c>
      <c r="I246" s="243"/>
      <c r="J246" s="244">
        <f>ROUND(I246*H246,2)</f>
        <v>0</v>
      </c>
      <c r="K246" s="240" t="s">
        <v>38</v>
      </c>
      <c r="L246" s="74"/>
      <c r="M246" s="245" t="s">
        <v>38</v>
      </c>
      <c r="N246" s="246" t="s">
        <v>53</v>
      </c>
      <c r="O246" s="49"/>
      <c r="P246" s="247">
        <f>O246*H246</f>
        <v>0</v>
      </c>
      <c r="Q246" s="247">
        <v>0</v>
      </c>
      <c r="R246" s="247">
        <f>Q246*H246</f>
        <v>0</v>
      </c>
      <c r="S246" s="247">
        <v>0</v>
      </c>
      <c r="T246" s="248">
        <f>S246*H246</f>
        <v>0</v>
      </c>
      <c r="AR246" s="25" t="s">
        <v>211</v>
      </c>
      <c r="AT246" s="25" t="s">
        <v>206</v>
      </c>
      <c r="AU246" s="25" t="s">
        <v>25</v>
      </c>
      <c r="AY246" s="25" t="s">
        <v>204</v>
      </c>
      <c r="BE246" s="249">
        <f>IF(N246="základní",J246,0)</f>
        <v>0</v>
      </c>
      <c r="BF246" s="249">
        <f>IF(N246="snížená",J246,0)</f>
        <v>0</v>
      </c>
      <c r="BG246" s="249">
        <f>IF(N246="zákl. přenesená",J246,0)</f>
        <v>0</v>
      </c>
      <c r="BH246" s="249">
        <f>IF(N246="sníž. přenesená",J246,0)</f>
        <v>0</v>
      </c>
      <c r="BI246" s="249">
        <f>IF(N246="nulová",J246,0)</f>
        <v>0</v>
      </c>
      <c r="BJ246" s="25" t="s">
        <v>25</v>
      </c>
      <c r="BK246" s="249">
        <f>ROUND(I246*H246,2)</f>
        <v>0</v>
      </c>
      <c r="BL246" s="25" t="s">
        <v>211</v>
      </c>
      <c r="BM246" s="25" t="s">
        <v>4031</v>
      </c>
    </row>
    <row r="247" spans="2:65" s="1" customFormat="1" ht="16.5" customHeight="1">
      <c r="B247" s="48"/>
      <c r="C247" s="238" t="s">
        <v>878</v>
      </c>
      <c r="D247" s="238" t="s">
        <v>206</v>
      </c>
      <c r="E247" s="239" t="s">
        <v>4032</v>
      </c>
      <c r="F247" s="240" t="s">
        <v>4033</v>
      </c>
      <c r="G247" s="241" t="s">
        <v>1045</v>
      </c>
      <c r="H247" s="242">
        <v>20</v>
      </c>
      <c r="I247" s="243"/>
      <c r="J247" s="244">
        <f>ROUND(I247*H247,2)</f>
        <v>0</v>
      </c>
      <c r="K247" s="240" t="s">
        <v>38</v>
      </c>
      <c r="L247" s="74"/>
      <c r="M247" s="245" t="s">
        <v>38</v>
      </c>
      <c r="N247" s="246" t="s">
        <v>53</v>
      </c>
      <c r="O247" s="49"/>
      <c r="P247" s="247">
        <f>O247*H247</f>
        <v>0</v>
      </c>
      <c r="Q247" s="247">
        <v>0</v>
      </c>
      <c r="R247" s="247">
        <f>Q247*H247</f>
        <v>0</v>
      </c>
      <c r="S247" s="247">
        <v>0</v>
      </c>
      <c r="T247" s="248">
        <f>S247*H247</f>
        <v>0</v>
      </c>
      <c r="AR247" s="25" t="s">
        <v>211</v>
      </c>
      <c r="AT247" s="25" t="s">
        <v>206</v>
      </c>
      <c r="AU247" s="25" t="s">
        <v>25</v>
      </c>
      <c r="AY247" s="25" t="s">
        <v>204</v>
      </c>
      <c r="BE247" s="249">
        <f>IF(N247="základní",J247,0)</f>
        <v>0</v>
      </c>
      <c r="BF247" s="249">
        <f>IF(N247="snížená",J247,0)</f>
        <v>0</v>
      </c>
      <c r="BG247" s="249">
        <f>IF(N247="zákl. přenesená",J247,0)</f>
        <v>0</v>
      </c>
      <c r="BH247" s="249">
        <f>IF(N247="sníž. přenesená",J247,0)</f>
        <v>0</v>
      </c>
      <c r="BI247" s="249">
        <f>IF(N247="nulová",J247,0)</f>
        <v>0</v>
      </c>
      <c r="BJ247" s="25" t="s">
        <v>25</v>
      </c>
      <c r="BK247" s="249">
        <f>ROUND(I247*H247,2)</f>
        <v>0</v>
      </c>
      <c r="BL247" s="25" t="s">
        <v>211</v>
      </c>
      <c r="BM247" s="25" t="s">
        <v>4034</v>
      </c>
    </row>
    <row r="248" spans="2:63" s="11" customFormat="1" ht="37.4" customHeight="1">
      <c r="B248" s="222"/>
      <c r="C248" s="223"/>
      <c r="D248" s="224" t="s">
        <v>81</v>
      </c>
      <c r="E248" s="225" t="s">
        <v>3166</v>
      </c>
      <c r="F248" s="225" t="s">
        <v>3880</v>
      </c>
      <c r="G248" s="223"/>
      <c r="H248" s="223"/>
      <c r="I248" s="226"/>
      <c r="J248" s="227">
        <f>BK248</f>
        <v>0</v>
      </c>
      <c r="K248" s="223"/>
      <c r="L248" s="228"/>
      <c r="M248" s="229"/>
      <c r="N248" s="230"/>
      <c r="O248" s="230"/>
      <c r="P248" s="231">
        <f>SUM(P249:P251)</f>
        <v>0</v>
      </c>
      <c r="Q248" s="230"/>
      <c r="R248" s="231">
        <f>SUM(R249:R251)</f>
        <v>0</v>
      </c>
      <c r="S248" s="230"/>
      <c r="T248" s="232">
        <f>SUM(T249:T251)</f>
        <v>0</v>
      </c>
      <c r="AR248" s="233" t="s">
        <v>25</v>
      </c>
      <c r="AT248" s="234" t="s">
        <v>81</v>
      </c>
      <c r="AU248" s="234" t="s">
        <v>82</v>
      </c>
      <c r="AY248" s="233" t="s">
        <v>204</v>
      </c>
      <c r="BK248" s="235">
        <f>SUM(BK249:BK251)</f>
        <v>0</v>
      </c>
    </row>
    <row r="249" spans="2:65" s="1" customFormat="1" ht="16.5" customHeight="1">
      <c r="B249" s="48"/>
      <c r="C249" s="238" t="s">
        <v>883</v>
      </c>
      <c r="D249" s="238" t="s">
        <v>206</v>
      </c>
      <c r="E249" s="239" t="s">
        <v>4035</v>
      </c>
      <c r="F249" s="240" t="s">
        <v>4036</v>
      </c>
      <c r="G249" s="241" t="s">
        <v>1045</v>
      </c>
      <c r="H249" s="242">
        <v>1</v>
      </c>
      <c r="I249" s="243"/>
      <c r="J249" s="244">
        <f>ROUND(I249*H249,2)</f>
        <v>0</v>
      </c>
      <c r="K249" s="240" t="s">
        <v>38</v>
      </c>
      <c r="L249" s="74"/>
      <c r="M249" s="245" t="s">
        <v>38</v>
      </c>
      <c r="N249" s="246" t="s">
        <v>53</v>
      </c>
      <c r="O249" s="49"/>
      <c r="P249" s="247">
        <f>O249*H249</f>
        <v>0</v>
      </c>
      <c r="Q249" s="247">
        <v>0</v>
      </c>
      <c r="R249" s="247">
        <f>Q249*H249</f>
        <v>0</v>
      </c>
      <c r="S249" s="247">
        <v>0</v>
      </c>
      <c r="T249" s="248">
        <f>S249*H249</f>
        <v>0</v>
      </c>
      <c r="AR249" s="25" t="s">
        <v>211</v>
      </c>
      <c r="AT249" s="25" t="s">
        <v>206</v>
      </c>
      <c r="AU249" s="25" t="s">
        <v>25</v>
      </c>
      <c r="AY249" s="25" t="s">
        <v>204</v>
      </c>
      <c r="BE249" s="249">
        <f>IF(N249="základní",J249,0)</f>
        <v>0</v>
      </c>
      <c r="BF249" s="249">
        <f>IF(N249="snížená",J249,0)</f>
        <v>0</v>
      </c>
      <c r="BG249" s="249">
        <f>IF(N249="zákl. přenesená",J249,0)</f>
        <v>0</v>
      </c>
      <c r="BH249" s="249">
        <f>IF(N249="sníž. přenesená",J249,0)</f>
        <v>0</v>
      </c>
      <c r="BI249" s="249">
        <f>IF(N249="nulová",J249,0)</f>
        <v>0</v>
      </c>
      <c r="BJ249" s="25" t="s">
        <v>25</v>
      </c>
      <c r="BK249" s="249">
        <f>ROUND(I249*H249,2)</f>
        <v>0</v>
      </c>
      <c r="BL249" s="25" t="s">
        <v>211</v>
      </c>
      <c r="BM249" s="25" t="s">
        <v>4037</v>
      </c>
    </row>
    <row r="250" spans="2:65" s="1" customFormat="1" ht="16.5" customHeight="1">
      <c r="B250" s="48"/>
      <c r="C250" s="238" t="s">
        <v>888</v>
      </c>
      <c r="D250" s="238" t="s">
        <v>206</v>
      </c>
      <c r="E250" s="239" t="s">
        <v>4038</v>
      </c>
      <c r="F250" s="240" t="s">
        <v>4039</v>
      </c>
      <c r="G250" s="241" t="s">
        <v>1045</v>
      </c>
      <c r="H250" s="242">
        <v>1</v>
      </c>
      <c r="I250" s="243"/>
      <c r="J250" s="244">
        <f>ROUND(I250*H250,2)</f>
        <v>0</v>
      </c>
      <c r="K250" s="240" t="s">
        <v>38</v>
      </c>
      <c r="L250" s="74"/>
      <c r="M250" s="245" t="s">
        <v>38</v>
      </c>
      <c r="N250" s="246" t="s">
        <v>53</v>
      </c>
      <c r="O250" s="49"/>
      <c r="P250" s="247">
        <f>O250*H250</f>
        <v>0</v>
      </c>
      <c r="Q250" s="247">
        <v>0</v>
      </c>
      <c r="R250" s="247">
        <f>Q250*H250</f>
        <v>0</v>
      </c>
      <c r="S250" s="247">
        <v>0</v>
      </c>
      <c r="T250" s="248">
        <f>S250*H250</f>
        <v>0</v>
      </c>
      <c r="AR250" s="25" t="s">
        <v>211</v>
      </c>
      <c r="AT250" s="25" t="s">
        <v>206</v>
      </c>
      <c r="AU250" s="25" t="s">
        <v>25</v>
      </c>
      <c r="AY250" s="25" t="s">
        <v>204</v>
      </c>
      <c r="BE250" s="249">
        <f>IF(N250="základní",J250,0)</f>
        <v>0</v>
      </c>
      <c r="BF250" s="249">
        <f>IF(N250="snížená",J250,0)</f>
        <v>0</v>
      </c>
      <c r="BG250" s="249">
        <f>IF(N250="zákl. přenesená",J250,0)</f>
        <v>0</v>
      </c>
      <c r="BH250" s="249">
        <f>IF(N250="sníž. přenesená",J250,0)</f>
        <v>0</v>
      </c>
      <c r="BI250" s="249">
        <f>IF(N250="nulová",J250,0)</f>
        <v>0</v>
      </c>
      <c r="BJ250" s="25" t="s">
        <v>25</v>
      </c>
      <c r="BK250" s="249">
        <f>ROUND(I250*H250,2)</f>
        <v>0</v>
      </c>
      <c r="BL250" s="25" t="s">
        <v>211</v>
      </c>
      <c r="BM250" s="25" t="s">
        <v>4040</v>
      </c>
    </row>
    <row r="251" spans="2:65" s="1" customFormat="1" ht="16.5" customHeight="1">
      <c r="B251" s="48"/>
      <c r="C251" s="238" t="s">
        <v>893</v>
      </c>
      <c r="D251" s="238" t="s">
        <v>206</v>
      </c>
      <c r="E251" s="239" t="s">
        <v>4041</v>
      </c>
      <c r="F251" s="240" t="s">
        <v>4042</v>
      </c>
      <c r="G251" s="241" t="s">
        <v>1045</v>
      </c>
      <c r="H251" s="242">
        <v>1</v>
      </c>
      <c r="I251" s="243"/>
      <c r="J251" s="244">
        <f>ROUND(I251*H251,2)</f>
        <v>0</v>
      </c>
      <c r="K251" s="240" t="s">
        <v>38</v>
      </c>
      <c r="L251" s="74"/>
      <c r="M251" s="245" t="s">
        <v>38</v>
      </c>
      <c r="N251" s="246" t="s">
        <v>53</v>
      </c>
      <c r="O251" s="49"/>
      <c r="P251" s="247">
        <f>O251*H251</f>
        <v>0</v>
      </c>
      <c r="Q251" s="247">
        <v>0</v>
      </c>
      <c r="R251" s="247">
        <f>Q251*H251</f>
        <v>0</v>
      </c>
      <c r="S251" s="247">
        <v>0</v>
      </c>
      <c r="T251" s="248">
        <f>S251*H251</f>
        <v>0</v>
      </c>
      <c r="AR251" s="25" t="s">
        <v>211</v>
      </c>
      <c r="AT251" s="25" t="s">
        <v>206</v>
      </c>
      <c r="AU251" s="25" t="s">
        <v>25</v>
      </c>
      <c r="AY251" s="25" t="s">
        <v>204</v>
      </c>
      <c r="BE251" s="249">
        <f>IF(N251="základní",J251,0)</f>
        <v>0</v>
      </c>
      <c r="BF251" s="249">
        <f>IF(N251="snížená",J251,0)</f>
        <v>0</v>
      </c>
      <c r="BG251" s="249">
        <f>IF(N251="zákl. přenesená",J251,0)</f>
        <v>0</v>
      </c>
      <c r="BH251" s="249">
        <f>IF(N251="sníž. přenesená",J251,0)</f>
        <v>0</v>
      </c>
      <c r="BI251" s="249">
        <f>IF(N251="nulová",J251,0)</f>
        <v>0</v>
      </c>
      <c r="BJ251" s="25" t="s">
        <v>25</v>
      </c>
      <c r="BK251" s="249">
        <f>ROUND(I251*H251,2)</f>
        <v>0</v>
      </c>
      <c r="BL251" s="25" t="s">
        <v>211</v>
      </c>
      <c r="BM251" s="25" t="s">
        <v>4043</v>
      </c>
    </row>
    <row r="252" spans="2:63" s="11" customFormat="1" ht="37.4" customHeight="1">
      <c r="B252" s="222"/>
      <c r="C252" s="223"/>
      <c r="D252" s="224" t="s">
        <v>81</v>
      </c>
      <c r="E252" s="225" t="s">
        <v>3168</v>
      </c>
      <c r="F252" s="225" t="s">
        <v>3890</v>
      </c>
      <c r="G252" s="223"/>
      <c r="H252" s="223"/>
      <c r="I252" s="226"/>
      <c r="J252" s="227">
        <f>BK252</f>
        <v>0</v>
      </c>
      <c r="K252" s="223"/>
      <c r="L252" s="228"/>
      <c r="M252" s="229"/>
      <c r="N252" s="230"/>
      <c r="O252" s="230"/>
      <c r="P252" s="231">
        <f>SUM(P253:P255)</f>
        <v>0</v>
      </c>
      <c r="Q252" s="230"/>
      <c r="R252" s="231">
        <f>SUM(R253:R255)</f>
        <v>0</v>
      </c>
      <c r="S252" s="230"/>
      <c r="T252" s="232">
        <f>SUM(T253:T255)</f>
        <v>0</v>
      </c>
      <c r="AR252" s="233" t="s">
        <v>25</v>
      </c>
      <c r="AT252" s="234" t="s">
        <v>81</v>
      </c>
      <c r="AU252" s="234" t="s">
        <v>82</v>
      </c>
      <c r="AY252" s="233" t="s">
        <v>204</v>
      </c>
      <c r="BK252" s="235">
        <f>SUM(BK253:BK255)</f>
        <v>0</v>
      </c>
    </row>
    <row r="253" spans="2:65" s="1" customFormat="1" ht="16.5" customHeight="1">
      <c r="B253" s="48"/>
      <c r="C253" s="238" t="s">
        <v>898</v>
      </c>
      <c r="D253" s="238" t="s">
        <v>206</v>
      </c>
      <c r="E253" s="239" t="s">
        <v>4044</v>
      </c>
      <c r="F253" s="240" t="s">
        <v>4045</v>
      </c>
      <c r="G253" s="241" t="s">
        <v>209</v>
      </c>
      <c r="H253" s="242">
        <v>1</v>
      </c>
      <c r="I253" s="243"/>
      <c r="J253" s="244">
        <f>ROUND(I253*H253,2)</f>
        <v>0</v>
      </c>
      <c r="K253" s="240" t="s">
        <v>38</v>
      </c>
      <c r="L253" s="74"/>
      <c r="M253" s="245" t="s">
        <v>38</v>
      </c>
      <c r="N253" s="246" t="s">
        <v>53</v>
      </c>
      <c r="O253" s="49"/>
      <c r="P253" s="247">
        <f>O253*H253</f>
        <v>0</v>
      </c>
      <c r="Q253" s="247">
        <v>0</v>
      </c>
      <c r="R253" s="247">
        <f>Q253*H253</f>
        <v>0</v>
      </c>
      <c r="S253" s="247">
        <v>0</v>
      </c>
      <c r="T253" s="248">
        <f>S253*H253</f>
        <v>0</v>
      </c>
      <c r="AR253" s="25" t="s">
        <v>211</v>
      </c>
      <c r="AT253" s="25" t="s">
        <v>206</v>
      </c>
      <c r="AU253" s="25" t="s">
        <v>25</v>
      </c>
      <c r="AY253" s="25" t="s">
        <v>204</v>
      </c>
      <c r="BE253" s="249">
        <f>IF(N253="základní",J253,0)</f>
        <v>0</v>
      </c>
      <c r="BF253" s="249">
        <f>IF(N253="snížená",J253,0)</f>
        <v>0</v>
      </c>
      <c r="BG253" s="249">
        <f>IF(N253="zákl. přenesená",J253,0)</f>
        <v>0</v>
      </c>
      <c r="BH253" s="249">
        <f>IF(N253="sníž. přenesená",J253,0)</f>
        <v>0</v>
      </c>
      <c r="BI253" s="249">
        <f>IF(N253="nulová",J253,0)</f>
        <v>0</v>
      </c>
      <c r="BJ253" s="25" t="s">
        <v>25</v>
      </c>
      <c r="BK253" s="249">
        <f>ROUND(I253*H253,2)</f>
        <v>0</v>
      </c>
      <c r="BL253" s="25" t="s">
        <v>211</v>
      </c>
      <c r="BM253" s="25" t="s">
        <v>4046</v>
      </c>
    </row>
    <row r="254" spans="2:65" s="1" customFormat="1" ht="16.5" customHeight="1">
      <c r="B254" s="48"/>
      <c r="C254" s="238" t="s">
        <v>903</v>
      </c>
      <c r="D254" s="238" t="s">
        <v>206</v>
      </c>
      <c r="E254" s="239" t="s">
        <v>4047</v>
      </c>
      <c r="F254" s="240" t="s">
        <v>4048</v>
      </c>
      <c r="G254" s="241" t="s">
        <v>209</v>
      </c>
      <c r="H254" s="242">
        <v>1</v>
      </c>
      <c r="I254" s="243"/>
      <c r="J254" s="244">
        <f>ROUND(I254*H254,2)</f>
        <v>0</v>
      </c>
      <c r="K254" s="240" t="s">
        <v>38</v>
      </c>
      <c r="L254" s="74"/>
      <c r="M254" s="245" t="s">
        <v>38</v>
      </c>
      <c r="N254" s="246" t="s">
        <v>53</v>
      </c>
      <c r="O254" s="49"/>
      <c r="P254" s="247">
        <f>O254*H254</f>
        <v>0</v>
      </c>
      <c r="Q254" s="247">
        <v>0</v>
      </c>
      <c r="R254" s="247">
        <f>Q254*H254</f>
        <v>0</v>
      </c>
      <c r="S254" s="247">
        <v>0</v>
      </c>
      <c r="T254" s="248">
        <f>S254*H254</f>
        <v>0</v>
      </c>
      <c r="AR254" s="25" t="s">
        <v>211</v>
      </c>
      <c r="AT254" s="25" t="s">
        <v>206</v>
      </c>
      <c r="AU254" s="25" t="s">
        <v>25</v>
      </c>
      <c r="AY254" s="25" t="s">
        <v>204</v>
      </c>
      <c r="BE254" s="249">
        <f>IF(N254="základní",J254,0)</f>
        <v>0</v>
      </c>
      <c r="BF254" s="249">
        <f>IF(N254="snížená",J254,0)</f>
        <v>0</v>
      </c>
      <c r="BG254" s="249">
        <f>IF(N254="zákl. přenesená",J254,0)</f>
        <v>0</v>
      </c>
      <c r="BH254" s="249">
        <f>IF(N254="sníž. přenesená",J254,0)</f>
        <v>0</v>
      </c>
      <c r="BI254" s="249">
        <f>IF(N254="nulová",J254,0)</f>
        <v>0</v>
      </c>
      <c r="BJ254" s="25" t="s">
        <v>25</v>
      </c>
      <c r="BK254" s="249">
        <f>ROUND(I254*H254,2)</f>
        <v>0</v>
      </c>
      <c r="BL254" s="25" t="s">
        <v>211</v>
      </c>
      <c r="BM254" s="25" t="s">
        <v>4049</v>
      </c>
    </row>
    <row r="255" spans="2:65" s="1" customFormat="1" ht="16.5" customHeight="1">
      <c r="B255" s="48"/>
      <c r="C255" s="238" t="s">
        <v>911</v>
      </c>
      <c r="D255" s="238" t="s">
        <v>206</v>
      </c>
      <c r="E255" s="239" t="s">
        <v>4050</v>
      </c>
      <c r="F255" s="240" t="s">
        <v>4051</v>
      </c>
      <c r="G255" s="241" t="s">
        <v>209</v>
      </c>
      <c r="H255" s="242">
        <v>0.5</v>
      </c>
      <c r="I255" s="243"/>
      <c r="J255" s="244">
        <f>ROUND(I255*H255,2)</f>
        <v>0</v>
      </c>
      <c r="K255" s="240" t="s">
        <v>38</v>
      </c>
      <c r="L255" s="74"/>
      <c r="M255" s="245" t="s">
        <v>38</v>
      </c>
      <c r="N255" s="246" t="s">
        <v>53</v>
      </c>
      <c r="O255" s="49"/>
      <c r="P255" s="247">
        <f>O255*H255</f>
        <v>0</v>
      </c>
      <c r="Q255" s="247">
        <v>0</v>
      </c>
      <c r="R255" s="247">
        <f>Q255*H255</f>
        <v>0</v>
      </c>
      <c r="S255" s="247">
        <v>0</v>
      </c>
      <c r="T255" s="248">
        <f>S255*H255</f>
        <v>0</v>
      </c>
      <c r="AR255" s="25" t="s">
        <v>211</v>
      </c>
      <c r="AT255" s="25" t="s">
        <v>206</v>
      </c>
      <c r="AU255" s="25" t="s">
        <v>25</v>
      </c>
      <c r="AY255" s="25" t="s">
        <v>204</v>
      </c>
      <c r="BE255" s="249">
        <f>IF(N255="základní",J255,0)</f>
        <v>0</v>
      </c>
      <c r="BF255" s="249">
        <f>IF(N255="snížená",J255,0)</f>
        <v>0</v>
      </c>
      <c r="BG255" s="249">
        <f>IF(N255="zákl. přenesená",J255,0)</f>
        <v>0</v>
      </c>
      <c r="BH255" s="249">
        <f>IF(N255="sníž. přenesená",J255,0)</f>
        <v>0</v>
      </c>
      <c r="BI255" s="249">
        <f>IF(N255="nulová",J255,0)</f>
        <v>0</v>
      </c>
      <c r="BJ255" s="25" t="s">
        <v>25</v>
      </c>
      <c r="BK255" s="249">
        <f>ROUND(I255*H255,2)</f>
        <v>0</v>
      </c>
      <c r="BL255" s="25" t="s">
        <v>211</v>
      </c>
      <c r="BM255" s="25" t="s">
        <v>4052</v>
      </c>
    </row>
    <row r="256" spans="2:63" s="11" customFormat="1" ht="37.4" customHeight="1">
      <c r="B256" s="222"/>
      <c r="C256" s="223"/>
      <c r="D256" s="224" t="s">
        <v>81</v>
      </c>
      <c r="E256" s="225" t="s">
        <v>3160</v>
      </c>
      <c r="F256" s="225" t="s">
        <v>3705</v>
      </c>
      <c r="G256" s="223"/>
      <c r="H256" s="223"/>
      <c r="I256" s="226"/>
      <c r="J256" s="227">
        <f>BK256</f>
        <v>0</v>
      </c>
      <c r="K256" s="223"/>
      <c r="L256" s="228"/>
      <c r="M256" s="229"/>
      <c r="N256" s="230"/>
      <c r="O256" s="230"/>
      <c r="P256" s="231">
        <f>SUM(P257:P258)</f>
        <v>0</v>
      </c>
      <c r="Q256" s="230"/>
      <c r="R256" s="231">
        <f>SUM(R257:R258)</f>
        <v>0</v>
      </c>
      <c r="S256" s="230"/>
      <c r="T256" s="232">
        <f>SUM(T257:T258)</f>
        <v>0</v>
      </c>
      <c r="AR256" s="233" t="s">
        <v>25</v>
      </c>
      <c r="AT256" s="234" t="s">
        <v>81</v>
      </c>
      <c r="AU256" s="234" t="s">
        <v>82</v>
      </c>
      <c r="AY256" s="233" t="s">
        <v>204</v>
      </c>
      <c r="BK256" s="235">
        <f>SUM(BK257:BK258)</f>
        <v>0</v>
      </c>
    </row>
    <row r="257" spans="2:65" s="1" customFormat="1" ht="16.5" customHeight="1">
      <c r="B257" s="48"/>
      <c r="C257" s="238" t="s">
        <v>920</v>
      </c>
      <c r="D257" s="238" t="s">
        <v>206</v>
      </c>
      <c r="E257" s="239" t="s">
        <v>4053</v>
      </c>
      <c r="F257" s="240" t="s">
        <v>4054</v>
      </c>
      <c r="G257" s="241" t="s">
        <v>2362</v>
      </c>
      <c r="H257" s="242">
        <v>24</v>
      </c>
      <c r="I257" s="243"/>
      <c r="J257" s="244">
        <f>ROUND(I257*H257,2)</f>
        <v>0</v>
      </c>
      <c r="K257" s="240" t="s">
        <v>38</v>
      </c>
      <c r="L257" s="74"/>
      <c r="M257" s="245" t="s">
        <v>38</v>
      </c>
      <c r="N257" s="246" t="s">
        <v>53</v>
      </c>
      <c r="O257" s="49"/>
      <c r="P257" s="247">
        <f>O257*H257</f>
        <v>0</v>
      </c>
      <c r="Q257" s="247">
        <v>0</v>
      </c>
      <c r="R257" s="247">
        <f>Q257*H257</f>
        <v>0</v>
      </c>
      <c r="S257" s="247">
        <v>0</v>
      </c>
      <c r="T257" s="248">
        <f>S257*H257</f>
        <v>0</v>
      </c>
      <c r="AR257" s="25" t="s">
        <v>211</v>
      </c>
      <c r="AT257" s="25" t="s">
        <v>206</v>
      </c>
      <c r="AU257" s="25" t="s">
        <v>25</v>
      </c>
      <c r="AY257" s="25" t="s">
        <v>204</v>
      </c>
      <c r="BE257" s="249">
        <f>IF(N257="základní",J257,0)</f>
        <v>0</v>
      </c>
      <c r="BF257" s="249">
        <f>IF(N257="snížená",J257,0)</f>
        <v>0</v>
      </c>
      <c r="BG257" s="249">
        <f>IF(N257="zákl. přenesená",J257,0)</f>
        <v>0</v>
      </c>
      <c r="BH257" s="249">
        <f>IF(N257="sníž. přenesená",J257,0)</f>
        <v>0</v>
      </c>
      <c r="BI257" s="249">
        <f>IF(N257="nulová",J257,0)</f>
        <v>0</v>
      </c>
      <c r="BJ257" s="25" t="s">
        <v>25</v>
      </c>
      <c r="BK257" s="249">
        <f>ROUND(I257*H257,2)</f>
        <v>0</v>
      </c>
      <c r="BL257" s="25" t="s">
        <v>211</v>
      </c>
      <c r="BM257" s="25" t="s">
        <v>4055</v>
      </c>
    </row>
    <row r="258" spans="2:65" s="1" customFormat="1" ht="16.5" customHeight="1">
      <c r="B258" s="48"/>
      <c r="C258" s="238" t="s">
        <v>925</v>
      </c>
      <c r="D258" s="238" t="s">
        <v>206</v>
      </c>
      <c r="E258" s="239" t="s">
        <v>4056</v>
      </c>
      <c r="F258" s="240" t="s">
        <v>4057</v>
      </c>
      <c r="G258" s="241" t="s">
        <v>2362</v>
      </c>
      <c r="H258" s="242">
        <v>24</v>
      </c>
      <c r="I258" s="243"/>
      <c r="J258" s="244">
        <f>ROUND(I258*H258,2)</f>
        <v>0</v>
      </c>
      <c r="K258" s="240" t="s">
        <v>38</v>
      </c>
      <c r="L258" s="74"/>
      <c r="M258" s="245" t="s">
        <v>38</v>
      </c>
      <c r="N258" s="246" t="s">
        <v>53</v>
      </c>
      <c r="O258" s="49"/>
      <c r="P258" s="247">
        <f>O258*H258</f>
        <v>0</v>
      </c>
      <c r="Q258" s="247">
        <v>0</v>
      </c>
      <c r="R258" s="247">
        <f>Q258*H258</f>
        <v>0</v>
      </c>
      <c r="S258" s="247">
        <v>0</v>
      </c>
      <c r="T258" s="248">
        <f>S258*H258</f>
        <v>0</v>
      </c>
      <c r="AR258" s="25" t="s">
        <v>211</v>
      </c>
      <c r="AT258" s="25" t="s">
        <v>206</v>
      </c>
      <c r="AU258" s="25" t="s">
        <v>25</v>
      </c>
      <c r="AY258" s="25" t="s">
        <v>204</v>
      </c>
      <c r="BE258" s="249">
        <f>IF(N258="základní",J258,0)</f>
        <v>0</v>
      </c>
      <c r="BF258" s="249">
        <f>IF(N258="snížená",J258,0)</f>
        <v>0</v>
      </c>
      <c r="BG258" s="249">
        <f>IF(N258="zákl. přenesená",J258,0)</f>
        <v>0</v>
      </c>
      <c r="BH258" s="249">
        <f>IF(N258="sníž. přenesená",J258,0)</f>
        <v>0</v>
      </c>
      <c r="BI258" s="249">
        <f>IF(N258="nulová",J258,0)</f>
        <v>0</v>
      </c>
      <c r="BJ258" s="25" t="s">
        <v>25</v>
      </c>
      <c r="BK258" s="249">
        <f>ROUND(I258*H258,2)</f>
        <v>0</v>
      </c>
      <c r="BL258" s="25" t="s">
        <v>211</v>
      </c>
      <c r="BM258" s="25" t="s">
        <v>4058</v>
      </c>
    </row>
    <row r="259" spans="2:63" s="11" customFormat="1" ht="37.4" customHeight="1">
      <c r="B259" s="222"/>
      <c r="C259" s="223"/>
      <c r="D259" s="224" t="s">
        <v>81</v>
      </c>
      <c r="E259" s="225" t="s">
        <v>3160</v>
      </c>
      <c r="F259" s="225" t="s">
        <v>3705</v>
      </c>
      <c r="G259" s="223"/>
      <c r="H259" s="223"/>
      <c r="I259" s="226"/>
      <c r="J259" s="227">
        <f>BK259</f>
        <v>0</v>
      </c>
      <c r="K259" s="223"/>
      <c r="L259" s="228"/>
      <c r="M259" s="229"/>
      <c r="N259" s="230"/>
      <c r="O259" s="230"/>
      <c r="P259" s="231">
        <f>SUM(P260:P268)</f>
        <v>0</v>
      </c>
      <c r="Q259" s="230"/>
      <c r="R259" s="231">
        <f>SUM(R260:R268)</f>
        <v>0</v>
      </c>
      <c r="S259" s="230"/>
      <c r="T259" s="232">
        <f>SUM(T260:T268)</f>
        <v>0</v>
      </c>
      <c r="AR259" s="233" t="s">
        <v>25</v>
      </c>
      <c r="AT259" s="234" t="s">
        <v>81</v>
      </c>
      <c r="AU259" s="234" t="s">
        <v>82</v>
      </c>
      <c r="AY259" s="233" t="s">
        <v>204</v>
      </c>
      <c r="BK259" s="235">
        <f>SUM(BK260:BK268)</f>
        <v>0</v>
      </c>
    </row>
    <row r="260" spans="2:65" s="1" customFormat="1" ht="16.5" customHeight="1">
      <c r="B260" s="48"/>
      <c r="C260" s="238" t="s">
        <v>930</v>
      </c>
      <c r="D260" s="238" t="s">
        <v>206</v>
      </c>
      <c r="E260" s="239" t="s">
        <v>4059</v>
      </c>
      <c r="F260" s="240" t="s">
        <v>4060</v>
      </c>
      <c r="G260" s="241" t="s">
        <v>209</v>
      </c>
      <c r="H260" s="242">
        <v>52.5</v>
      </c>
      <c r="I260" s="243"/>
      <c r="J260" s="244">
        <f>ROUND(I260*H260,2)</f>
        <v>0</v>
      </c>
      <c r="K260" s="240" t="s">
        <v>38</v>
      </c>
      <c r="L260" s="74"/>
      <c r="M260" s="245" t="s">
        <v>38</v>
      </c>
      <c r="N260" s="246" t="s">
        <v>53</v>
      </c>
      <c r="O260" s="49"/>
      <c r="P260" s="247">
        <f>O260*H260</f>
        <v>0</v>
      </c>
      <c r="Q260" s="247">
        <v>0</v>
      </c>
      <c r="R260" s="247">
        <f>Q260*H260</f>
        <v>0</v>
      </c>
      <c r="S260" s="247">
        <v>0</v>
      </c>
      <c r="T260" s="248">
        <f>S260*H260</f>
        <v>0</v>
      </c>
      <c r="AR260" s="25" t="s">
        <v>211</v>
      </c>
      <c r="AT260" s="25" t="s">
        <v>206</v>
      </c>
      <c r="AU260" s="25" t="s">
        <v>25</v>
      </c>
      <c r="AY260" s="25" t="s">
        <v>204</v>
      </c>
      <c r="BE260" s="249">
        <f>IF(N260="základní",J260,0)</f>
        <v>0</v>
      </c>
      <c r="BF260" s="249">
        <f>IF(N260="snížená",J260,0)</f>
        <v>0</v>
      </c>
      <c r="BG260" s="249">
        <f>IF(N260="zákl. přenesená",J260,0)</f>
        <v>0</v>
      </c>
      <c r="BH260" s="249">
        <f>IF(N260="sníž. přenesená",J260,0)</f>
        <v>0</v>
      </c>
      <c r="BI260" s="249">
        <f>IF(N260="nulová",J260,0)</f>
        <v>0</v>
      </c>
      <c r="BJ260" s="25" t="s">
        <v>25</v>
      </c>
      <c r="BK260" s="249">
        <f>ROUND(I260*H260,2)</f>
        <v>0</v>
      </c>
      <c r="BL260" s="25" t="s">
        <v>211</v>
      </c>
      <c r="BM260" s="25" t="s">
        <v>4061</v>
      </c>
    </row>
    <row r="261" spans="2:65" s="1" customFormat="1" ht="16.5" customHeight="1">
      <c r="B261" s="48"/>
      <c r="C261" s="238" t="s">
        <v>936</v>
      </c>
      <c r="D261" s="238" t="s">
        <v>206</v>
      </c>
      <c r="E261" s="239" t="s">
        <v>4062</v>
      </c>
      <c r="F261" s="240" t="s">
        <v>4063</v>
      </c>
      <c r="G261" s="241" t="s">
        <v>343</v>
      </c>
      <c r="H261" s="242">
        <v>300</v>
      </c>
      <c r="I261" s="243"/>
      <c r="J261" s="244">
        <f>ROUND(I261*H261,2)</f>
        <v>0</v>
      </c>
      <c r="K261" s="240" t="s">
        <v>38</v>
      </c>
      <c r="L261" s="74"/>
      <c r="M261" s="245" t="s">
        <v>38</v>
      </c>
      <c r="N261" s="246" t="s">
        <v>53</v>
      </c>
      <c r="O261" s="49"/>
      <c r="P261" s="247">
        <f>O261*H261</f>
        <v>0</v>
      </c>
      <c r="Q261" s="247">
        <v>0</v>
      </c>
      <c r="R261" s="247">
        <f>Q261*H261</f>
        <v>0</v>
      </c>
      <c r="S261" s="247">
        <v>0</v>
      </c>
      <c r="T261" s="248">
        <f>S261*H261</f>
        <v>0</v>
      </c>
      <c r="AR261" s="25" t="s">
        <v>211</v>
      </c>
      <c r="AT261" s="25" t="s">
        <v>206</v>
      </c>
      <c r="AU261" s="25" t="s">
        <v>25</v>
      </c>
      <c r="AY261" s="25" t="s">
        <v>204</v>
      </c>
      <c r="BE261" s="249">
        <f>IF(N261="základní",J261,0)</f>
        <v>0</v>
      </c>
      <c r="BF261" s="249">
        <f>IF(N261="snížená",J261,0)</f>
        <v>0</v>
      </c>
      <c r="BG261" s="249">
        <f>IF(N261="zákl. přenesená",J261,0)</f>
        <v>0</v>
      </c>
      <c r="BH261" s="249">
        <f>IF(N261="sníž. přenesená",J261,0)</f>
        <v>0</v>
      </c>
      <c r="BI261" s="249">
        <f>IF(N261="nulová",J261,0)</f>
        <v>0</v>
      </c>
      <c r="BJ261" s="25" t="s">
        <v>25</v>
      </c>
      <c r="BK261" s="249">
        <f>ROUND(I261*H261,2)</f>
        <v>0</v>
      </c>
      <c r="BL261" s="25" t="s">
        <v>211</v>
      </c>
      <c r="BM261" s="25" t="s">
        <v>4064</v>
      </c>
    </row>
    <row r="262" spans="2:65" s="1" customFormat="1" ht="16.5" customHeight="1">
      <c r="B262" s="48"/>
      <c r="C262" s="238" t="s">
        <v>941</v>
      </c>
      <c r="D262" s="238" t="s">
        <v>206</v>
      </c>
      <c r="E262" s="239" t="s">
        <v>4065</v>
      </c>
      <c r="F262" s="240" t="s">
        <v>4066</v>
      </c>
      <c r="G262" s="241" t="s">
        <v>209</v>
      </c>
      <c r="H262" s="242">
        <v>52.5</v>
      </c>
      <c r="I262" s="243"/>
      <c r="J262" s="244">
        <f>ROUND(I262*H262,2)</f>
        <v>0</v>
      </c>
      <c r="K262" s="240" t="s">
        <v>38</v>
      </c>
      <c r="L262" s="74"/>
      <c r="M262" s="245" t="s">
        <v>38</v>
      </c>
      <c r="N262" s="246" t="s">
        <v>53</v>
      </c>
      <c r="O262" s="49"/>
      <c r="P262" s="247">
        <f>O262*H262</f>
        <v>0</v>
      </c>
      <c r="Q262" s="247">
        <v>0</v>
      </c>
      <c r="R262" s="247">
        <f>Q262*H262</f>
        <v>0</v>
      </c>
      <c r="S262" s="247">
        <v>0</v>
      </c>
      <c r="T262" s="248">
        <f>S262*H262</f>
        <v>0</v>
      </c>
      <c r="AR262" s="25" t="s">
        <v>211</v>
      </c>
      <c r="AT262" s="25" t="s">
        <v>206</v>
      </c>
      <c r="AU262" s="25" t="s">
        <v>25</v>
      </c>
      <c r="AY262" s="25" t="s">
        <v>204</v>
      </c>
      <c r="BE262" s="249">
        <f>IF(N262="základní",J262,0)</f>
        <v>0</v>
      </c>
      <c r="BF262" s="249">
        <f>IF(N262="snížená",J262,0)</f>
        <v>0</v>
      </c>
      <c r="BG262" s="249">
        <f>IF(N262="zákl. přenesená",J262,0)</f>
        <v>0</v>
      </c>
      <c r="BH262" s="249">
        <f>IF(N262="sníž. přenesená",J262,0)</f>
        <v>0</v>
      </c>
      <c r="BI262" s="249">
        <f>IF(N262="nulová",J262,0)</f>
        <v>0</v>
      </c>
      <c r="BJ262" s="25" t="s">
        <v>25</v>
      </c>
      <c r="BK262" s="249">
        <f>ROUND(I262*H262,2)</f>
        <v>0</v>
      </c>
      <c r="BL262" s="25" t="s">
        <v>211</v>
      </c>
      <c r="BM262" s="25" t="s">
        <v>4067</v>
      </c>
    </row>
    <row r="263" spans="2:65" s="1" customFormat="1" ht="16.5" customHeight="1">
      <c r="B263" s="48"/>
      <c r="C263" s="238" t="s">
        <v>946</v>
      </c>
      <c r="D263" s="238" t="s">
        <v>206</v>
      </c>
      <c r="E263" s="239" t="s">
        <v>4068</v>
      </c>
      <c r="F263" s="240" t="s">
        <v>4069</v>
      </c>
      <c r="G263" s="241" t="s">
        <v>343</v>
      </c>
      <c r="H263" s="242">
        <v>300</v>
      </c>
      <c r="I263" s="243"/>
      <c r="J263" s="244">
        <f>ROUND(I263*H263,2)</f>
        <v>0</v>
      </c>
      <c r="K263" s="240" t="s">
        <v>38</v>
      </c>
      <c r="L263" s="74"/>
      <c r="M263" s="245" t="s">
        <v>38</v>
      </c>
      <c r="N263" s="246" t="s">
        <v>53</v>
      </c>
      <c r="O263" s="49"/>
      <c r="P263" s="247">
        <f>O263*H263</f>
        <v>0</v>
      </c>
      <c r="Q263" s="247">
        <v>0</v>
      </c>
      <c r="R263" s="247">
        <f>Q263*H263</f>
        <v>0</v>
      </c>
      <c r="S263" s="247">
        <v>0</v>
      </c>
      <c r="T263" s="248">
        <f>S263*H263</f>
        <v>0</v>
      </c>
      <c r="AR263" s="25" t="s">
        <v>211</v>
      </c>
      <c r="AT263" s="25" t="s">
        <v>206</v>
      </c>
      <c r="AU263" s="25" t="s">
        <v>25</v>
      </c>
      <c r="AY263" s="25" t="s">
        <v>204</v>
      </c>
      <c r="BE263" s="249">
        <f>IF(N263="základní",J263,0)</f>
        <v>0</v>
      </c>
      <c r="BF263" s="249">
        <f>IF(N263="snížená",J263,0)</f>
        <v>0</v>
      </c>
      <c r="BG263" s="249">
        <f>IF(N263="zákl. přenesená",J263,0)</f>
        <v>0</v>
      </c>
      <c r="BH263" s="249">
        <f>IF(N263="sníž. přenesená",J263,0)</f>
        <v>0</v>
      </c>
      <c r="BI263" s="249">
        <f>IF(N263="nulová",J263,0)</f>
        <v>0</v>
      </c>
      <c r="BJ263" s="25" t="s">
        <v>25</v>
      </c>
      <c r="BK263" s="249">
        <f>ROUND(I263*H263,2)</f>
        <v>0</v>
      </c>
      <c r="BL263" s="25" t="s">
        <v>211</v>
      </c>
      <c r="BM263" s="25" t="s">
        <v>4070</v>
      </c>
    </row>
    <row r="264" spans="2:65" s="1" customFormat="1" ht="16.5" customHeight="1">
      <c r="B264" s="48"/>
      <c r="C264" s="238" t="s">
        <v>954</v>
      </c>
      <c r="D264" s="238" t="s">
        <v>206</v>
      </c>
      <c r="E264" s="239" t="s">
        <v>4071</v>
      </c>
      <c r="F264" s="240" t="s">
        <v>4072</v>
      </c>
      <c r="G264" s="241" t="s">
        <v>343</v>
      </c>
      <c r="H264" s="242">
        <v>300</v>
      </c>
      <c r="I264" s="243"/>
      <c r="J264" s="244">
        <f>ROUND(I264*H264,2)</f>
        <v>0</v>
      </c>
      <c r="K264" s="240" t="s">
        <v>38</v>
      </c>
      <c r="L264" s="74"/>
      <c r="M264" s="245" t="s">
        <v>38</v>
      </c>
      <c r="N264" s="246" t="s">
        <v>53</v>
      </c>
      <c r="O264" s="49"/>
      <c r="P264" s="247">
        <f>O264*H264</f>
        <v>0</v>
      </c>
      <c r="Q264" s="247">
        <v>0</v>
      </c>
      <c r="R264" s="247">
        <f>Q264*H264</f>
        <v>0</v>
      </c>
      <c r="S264" s="247">
        <v>0</v>
      </c>
      <c r="T264" s="248">
        <f>S264*H264</f>
        <v>0</v>
      </c>
      <c r="AR264" s="25" t="s">
        <v>211</v>
      </c>
      <c r="AT264" s="25" t="s">
        <v>206</v>
      </c>
      <c r="AU264" s="25" t="s">
        <v>25</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211</v>
      </c>
      <c r="BM264" s="25" t="s">
        <v>4073</v>
      </c>
    </row>
    <row r="265" spans="2:65" s="1" customFormat="1" ht="16.5" customHeight="1">
      <c r="B265" s="48"/>
      <c r="C265" s="238" t="s">
        <v>960</v>
      </c>
      <c r="D265" s="238" t="s">
        <v>206</v>
      </c>
      <c r="E265" s="239" t="s">
        <v>4074</v>
      </c>
      <c r="F265" s="240" t="s">
        <v>4075</v>
      </c>
      <c r="G265" s="241" t="s">
        <v>220</v>
      </c>
      <c r="H265" s="242">
        <v>7.88</v>
      </c>
      <c r="I265" s="243"/>
      <c r="J265" s="244">
        <f>ROUND(I265*H265,2)</f>
        <v>0</v>
      </c>
      <c r="K265" s="240" t="s">
        <v>38</v>
      </c>
      <c r="L265" s="74"/>
      <c r="M265" s="245" t="s">
        <v>38</v>
      </c>
      <c r="N265" s="246" t="s">
        <v>53</v>
      </c>
      <c r="O265" s="49"/>
      <c r="P265" s="247">
        <f>O265*H265</f>
        <v>0</v>
      </c>
      <c r="Q265" s="247">
        <v>0</v>
      </c>
      <c r="R265" s="247">
        <f>Q265*H265</f>
        <v>0</v>
      </c>
      <c r="S265" s="247">
        <v>0</v>
      </c>
      <c r="T265" s="248">
        <f>S265*H265</f>
        <v>0</v>
      </c>
      <c r="AR265" s="25" t="s">
        <v>211</v>
      </c>
      <c r="AT265" s="25" t="s">
        <v>206</v>
      </c>
      <c r="AU265" s="25" t="s">
        <v>25</v>
      </c>
      <c r="AY265" s="25" t="s">
        <v>204</v>
      </c>
      <c r="BE265" s="249">
        <f>IF(N265="základní",J265,0)</f>
        <v>0</v>
      </c>
      <c r="BF265" s="249">
        <f>IF(N265="snížená",J265,0)</f>
        <v>0</v>
      </c>
      <c r="BG265" s="249">
        <f>IF(N265="zákl. přenesená",J265,0)</f>
        <v>0</v>
      </c>
      <c r="BH265" s="249">
        <f>IF(N265="sníž. přenesená",J265,0)</f>
        <v>0</v>
      </c>
      <c r="BI265" s="249">
        <f>IF(N265="nulová",J265,0)</f>
        <v>0</v>
      </c>
      <c r="BJ265" s="25" t="s">
        <v>25</v>
      </c>
      <c r="BK265" s="249">
        <f>ROUND(I265*H265,2)</f>
        <v>0</v>
      </c>
      <c r="BL265" s="25" t="s">
        <v>211</v>
      </c>
      <c r="BM265" s="25" t="s">
        <v>4076</v>
      </c>
    </row>
    <row r="266" spans="2:65" s="1" customFormat="1" ht="16.5" customHeight="1">
      <c r="B266" s="48"/>
      <c r="C266" s="238" t="s">
        <v>966</v>
      </c>
      <c r="D266" s="238" t="s">
        <v>206</v>
      </c>
      <c r="E266" s="239" t="s">
        <v>4077</v>
      </c>
      <c r="F266" s="240" t="s">
        <v>4078</v>
      </c>
      <c r="G266" s="241" t="s">
        <v>209</v>
      </c>
      <c r="H266" s="242">
        <v>52.5</v>
      </c>
      <c r="I266" s="243"/>
      <c r="J266" s="244">
        <f>ROUND(I266*H266,2)</f>
        <v>0</v>
      </c>
      <c r="K266" s="240" t="s">
        <v>38</v>
      </c>
      <c r="L266" s="74"/>
      <c r="M266" s="245" t="s">
        <v>38</v>
      </c>
      <c r="N266" s="246" t="s">
        <v>53</v>
      </c>
      <c r="O266" s="49"/>
      <c r="P266" s="247">
        <f>O266*H266</f>
        <v>0</v>
      </c>
      <c r="Q266" s="247">
        <v>0</v>
      </c>
      <c r="R266" s="247">
        <f>Q266*H266</f>
        <v>0</v>
      </c>
      <c r="S266" s="247">
        <v>0</v>
      </c>
      <c r="T266" s="248">
        <f>S266*H266</f>
        <v>0</v>
      </c>
      <c r="AR266" s="25" t="s">
        <v>211</v>
      </c>
      <c r="AT266" s="25" t="s">
        <v>206</v>
      </c>
      <c r="AU266" s="25" t="s">
        <v>25</v>
      </c>
      <c r="AY266" s="25" t="s">
        <v>204</v>
      </c>
      <c r="BE266" s="249">
        <f>IF(N266="základní",J266,0)</f>
        <v>0</v>
      </c>
      <c r="BF266" s="249">
        <f>IF(N266="snížená",J266,0)</f>
        <v>0</v>
      </c>
      <c r="BG266" s="249">
        <f>IF(N266="zákl. přenesená",J266,0)</f>
        <v>0</v>
      </c>
      <c r="BH266" s="249">
        <f>IF(N266="sníž. přenesená",J266,0)</f>
        <v>0</v>
      </c>
      <c r="BI266" s="249">
        <f>IF(N266="nulová",J266,0)</f>
        <v>0</v>
      </c>
      <c r="BJ266" s="25" t="s">
        <v>25</v>
      </c>
      <c r="BK266" s="249">
        <f>ROUND(I266*H266,2)</f>
        <v>0</v>
      </c>
      <c r="BL266" s="25" t="s">
        <v>211</v>
      </c>
      <c r="BM266" s="25" t="s">
        <v>4079</v>
      </c>
    </row>
    <row r="267" spans="2:65" s="1" customFormat="1" ht="16.5" customHeight="1">
      <c r="B267" s="48"/>
      <c r="C267" s="238" t="s">
        <v>972</v>
      </c>
      <c r="D267" s="238" t="s">
        <v>206</v>
      </c>
      <c r="E267" s="239" t="s">
        <v>4080</v>
      </c>
      <c r="F267" s="240" t="s">
        <v>4081</v>
      </c>
      <c r="G267" s="241" t="s">
        <v>209</v>
      </c>
      <c r="H267" s="242">
        <v>52.5</v>
      </c>
      <c r="I267" s="243"/>
      <c r="J267" s="244">
        <f>ROUND(I267*H267,2)</f>
        <v>0</v>
      </c>
      <c r="K267" s="240" t="s">
        <v>38</v>
      </c>
      <c r="L267" s="74"/>
      <c r="M267" s="245" t="s">
        <v>38</v>
      </c>
      <c r="N267" s="246" t="s">
        <v>53</v>
      </c>
      <c r="O267" s="49"/>
      <c r="P267" s="247">
        <f>O267*H267</f>
        <v>0</v>
      </c>
      <c r="Q267" s="247">
        <v>0</v>
      </c>
      <c r="R267" s="247">
        <f>Q267*H267</f>
        <v>0</v>
      </c>
      <c r="S267" s="247">
        <v>0</v>
      </c>
      <c r="T267" s="248">
        <f>S267*H267</f>
        <v>0</v>
      </c>
      <c r="AR267" s="25" t="s">
        <v>211</v>
      </c>
      <c r="AT267" s="25" t="s">
        <v>206</v>
      </c>
      <c r="AU267" s="25" t="s">
        <v>25</v>
      </c>
      <c r="AY267" s="25" t="s">
        <v>204</v>
      </c>
      <c r="BE267" s="249">
        <f>IF(N267="základní",J267,0)</f>
        <v>0</v>
      </c>
      <c r="BF267" s="249">
        <f>IF(N267="snížená",J267,0)</f>
        <v>0</v>
      </c>
      <c r="BG267" s="249">
        <f>IF(N267="zákl. přenesená",J267,0)</f>
        <v>0</v>
      </c>
      <c r="BH267" s="249">
        <f>IF(N267="sníž. přenesená",J267,0)</f>
        <v>0</v>
      </c>
      <c r="BI267" s="249">
        <f>IF(N267="nulová",J267,0)</f>
        <v>0</v>
      </c>
      <c r="BJ267" s="25" t="s">
        <v>25</v>
      </c>
      <c r="BK267" s="249">
        <f>ROUND(I267*H267,2)</f>
        <v>0</v>
      </c>
      <c r="BL267" s="25" t="s">
        <v>211</v>
      </c>
      <c r="BM267" s="25" t="s">
        <v>4082</v>
      </c>
    </row>
    <row r="268" spans="2:65" s="1" customFormat="1" ht="16.5" customHeight="1">
      <c r="B268" s="48"/>
      <c r="C268" s="238" t="s">
        <v>978</v>
      </c>
      <c r="D268" s="238" t="s">
        <v>206</v>
      </c>
      <c r="E268" s="239" t="s">
        <v>4083</v>
      </c>
      <c r="F268" s="240" t="s">
        <v>4084</v>
      </c>
      <c r="G268" s="241" t="s">
        <v>209</v>
      </c>
      <c r="H268" s="242">
        <v>52.5</v>
      </c>
      <c r="I268" s="243"/>
      <c r="J268" s="244">
        <f>ROUND(I268*H268,2)</f>
        <v>0</v>
      </c>
      <c r="K268" s="240" t="s">
        <v>38</v>
      </c>
      <c r="L268" s="74"/>
      <c r="M268" s="245" t="s">
        <v>38</v>
      </c>
      <c r="N268" s="246" t="s">
        <v>53</v>
      </c>
      <c r="O268" s="49"/>
      <c r="P268" s="247">
        <f>O268*H268</f>
        <v>0</v>
      </c>
      <c r="Q268" s="247">
        <v>0</v>
      </c>
      <c r="R268" s="247">
        <f>Q268*H268</f>
        <v>0</v>
      </c>
      <c r="S268" s="247">
        <v>0</v>
      </c>
      <c r="T268" s="248">
        <f>S268*H268</f>
        <v>0</v>
      </c>
      <c r="AR268" s="25" t="s">
        <v>211</v>
      </c>
      <c r="AT268" s="25" t="s">
        <v>206</v>
      </c>
      <c r="AU268" s="25" t="s">
        <v>25</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211</v>
      </c>
      <c r="BM268" s="25" t="s">
        <v>4085</v>
      </c>
    </row>
    <row r="269" spans="2:63" s="11" customFormat="1" ht="37.4" customHeight="1">
      <c r="B269" s="222"/>
      <c r="C269" s="223"/>
      <c r="D269" s="224" t="s">
        <v>81</v>
      </c>
      <c r="E269" s="225" t="s">
        <v>3160</v>
      </c>
      <c r="F269" s="225" t="s">
        <v>3705</v>
      </c>
      <c r="G269" s="223"/>
      <c r="H269" s="223"/>
      <c r="I269" s="226"/>
      <c r="J269" s="227">
        <f>BK269</f>
        <v>0</v>
      </c>
      <c r="K269" s="223"/>
      <c r="L269" s="228"/>
      <c r="M269" s="229"/>
      <c r="N269" s="230"/>
      <c r="O269" s="230"/>
      <c r="P269" s="231">
        <f>SUM(P270:P274)</f>
        <v>0</v>
      </c>
      <c r="Q269" s="230"/>
      <c r="R269" s="231">
        <f>SUM(R270:R274)</f>
        <v>0</v>
      </c>
      <c r="S269" s="230"/>
      <c r="T269" s="232">
        <f>SUM(T270:T274)</f>
        <v>0</v>
      </c>
      <c r="AR269" s="233" t="s">
        <v>25</v>
      </c>
      <c r="AT269" s="234" t="s">
        <v>81</v>
      </c>
      <c r="AU269" s="234" t="s">
        <v>82</v>
      </c>
      <c r="AY269" s="233" t="s">
        <v>204</v>
      </c>
      <c r="BK269" s="235">
        <f>SUM(BK270:BK274)</f>
        <v>0</v>
      </c>
    </row>
    <row r="270" spans="2:65" s="1" customFormat="1" ht="16.5" customHeight="1">
      <c r="B270" s="48"/>
      <c r="C270" s="238" t="s">
        <v>985</v>
      </c>
      <c r="D270" s="238" t="s">
        <v>206</v>
      </c>
      <c r="E270" s="239" t="s">
        <v>4086</v>
      </c>
      <c r="F270" s="240" t="s">
        <v>4087</v>
      </c>
      <c r="G270" s="241" t="s">
        <v>2362</v>
      </c>
      <c r="H270" s="242">
        <v>24</v>
      </c>
      <c r="I270" s="243"/>
      <c r="J270" s="244">
        <f>ROUND(I270*H270,2)</f>
        <v>0</v>
      </c>
      <c r="K270" s="240" t="s">
        <v>38</v>
      </c>
      <c r="L270" s="74"/>
      <c r="M270" s="245" t="s">
        <v>38</v>
      </c>
      <c r="N270" s="246" t="s">
        <v>53</v>
      </c>
      <c r="O270" s="49"/>
      <c r="P270" s="247">
        <f>O270*H270</f>
        <v>0</v>
      </c>
      <c r="Q270" s="247">
        <v>0</v>
      </c>
      <c r="R270" s="247">
        <f>Q270*H270</f>
        <v>0</v>
      </c>
      <c r="S270" s="247">
        <v>0</v>
      </c>
      <c r="T270" s="248">
        <f>S270*H270</f>
        <v>0</v>
      </c>
      <c r="AR270" s="25" t="s">
        <v>211</v>
      </c>
      <c r="AT270" s="25" t="s">
        <v>206</v>
      </c>
      <c r="AU270" s="25" t="s">
        <v>25</v>
      </c>
      <c r="AY270" s="25" t="s">
        <v>204</v>
      </c>
      <c r="BE270" s="249">
        <f>IF(N270="základní",J270,0)</f>
        <v>0</v>
      </c>
      <c r="BF270" s="249">
        <f>IF(N270="snížená",J270,0)</f>
        <v>0</v>
      </c>
      <c r="BG270" s="249">
        <f>IF(N270="zákl. přenesená",J270,0)</f>
        <v>0</v>
      </c>
      <c r="BH270" s="249">
        <f>IF(N270="sníž. přenesená",J270,0)</f>
        <v>0</v>
      </c>
      <c r="BI270" s="249">
        <f>IF(N270="nulová",J270,0)</f>
        <v>0</v>
      </c>
      <c r="BJ270" s="25" t="s">
        <v>25</v>
      </c>
      <c r="BK270" s="249">
        <f>ROUND(I270*H270,2)</f>
        <v>0</v>
      </c>
      <c r="BL270" s="25" t="s">
        <v>211</v>
      </c>
      <c r="BM270" s="25" t="s">
        <v>4088</v>
      </c>
    </row>
    <row r="271" spans="2:65" s="1" customFormat="1" ht="16.5" customHeight="1">
      <c r="B271" s="48"/>
      <c r="C271" s="238" t="s">
        <v>991</v>
      </c>
      <c r="D271" s="238" t="s">
        <v>206</v>
      </c>
      <c r="E271" s="239" t="s">
        <v>4089</v>
      </c>
      <c r="F271" s="240" t="s">
        <v>4090</v>
      </c>
      <c r="G271" s="241" t="s">
        <v>2362</v>
      </c>
      <c r="H271" s="242">
        <v>24</v>
      </c>
      <c r="I271" s="243"/>
      <c r="J271" s="244">
        <f>ROUND(I271*H271,2)</f>
        <v>0</v>
      </c>
      <c r="K271" s="240" t="s">
        <v>38</v>
      </c>
      <c r="L271" s="74"/>
      <c r="M271" s="245" t="s">
        <v>38</v>
      </c>
      <c r="N271" s="246" t="s">
        <v>53</v>
      </c>
      <c r="O271" s="49"/>
      <c r="P271" s="247">
        <f>O271*H271</f>
        <v>0</v>
      </c>
      <c r="Q271" s="247">
        <v>0</v>
      </c>
      <c r="R271" s="247">
        <f>Q271*H271</f>
        <v>0</v>
      </c>
      <c r="S271" s="247">
        <v>0</v>
      </c>
      <c r="T271" s="248">
        <f>S271*H271</f>
        <v>0</v>
      </c>
      <c r="AR271" s="25" t="s">
        <v>211</v>
      </c>
      <c r="AT271" s="25" t="s">
        <v>206</v>
      </c>
      <c r="AU271" s="25" t="s">
        <v>25</v>
      </c>
      <c r="AY271" s="25" t="s">
        <v>204</v>
      </c>
      <c r="BE271" s="249">
        <f>IF(N271="základní",J271,0)</f>
        <v>0</v>
      </c>
      <c r="BF271" s="249">
        <f>IF(N271="snížená",J271,0)</f>
        <v>0</v>
      </c>
      <c r="BG271" s="249">
        <f>IF(N271="zákl. přenesená",J271,0)</f>
        <v>0</v>
      </c>
      <c r="BH271" s="249">
        <f>IF(N271="sníž. přenesená",J271,0)</f>
        <v>0</v>
      </c>
      <c r="BI271" s="249">
        <f>IF(N271="nulová",J271,0)</f>
        <v>0</v>
      </c>
      <c r="BJ271" s="25" t="s">
        <v>25</v>
      </c>
      <c r="BK271" s="249">
        <f>ROUND(I271*H271,2)</f>
        <v>0</v>
      </c>
      <c r="BL271" s="25" t="s">
        <v>211</v>
      </c>
      <c r="BM271" s="25" t="s">
        <v>4091</v>
      </c>
    </row>
    <row r="272" spans="2:65" s="1" customFormat="1" ht="16.5" customHeight="1">
      <c r="B272" s="48"/>
      <c r="C272" s="238" t="s">
        <v>995</v>
      </c>
      <c r="D272" s="238" t="s">
        <v>206</v>
      </c>
      <c r="E272" s="239" t="s">
        <v>4092</v>
      </c>
      <c r="F272" s="240" t="s">
        <v>4093</v>
      </c>
      <c r="G272" s="241" t="s">
        <v>4094</v>
      </c>
      <c r="H272" s="242">
        <v>50</v>
      </c>
      <c r="I272" s="243"/>
      <c r="J272" s="244">
        <f>ROUND(I272*H272,2)</f>
        <v>0</v>
      </c>
      <c r="K272" s="240" t="s">
        <v>38</v>
      </c>
      <c r="L272" s="74"/>
      <c r="M272" s="245" t="s">
        <v>38</v>
      </c>
      <c r="N272" s="246" t="s">
        <v>53</v>
      </c>
      <c r="O272" s="49"/>
      <c r="P272" s="247">
        <f>O272*H272</f>
        <v>0</v>
      </c>
      <c r="Q272" s="247">
        <v>0</v>
      </c>
      <c r="R272" s="247">
        <f>Q272*H272</f>
        <v>0</v>
      </c>
      <c r="S272" s="247">
        <v>0</v>
      </c>
      <c r="T272" s="248">
        <f>S272*H272</f>
        <v>0</v>
      </c>
      <c r="AR272" s="25" t="s">
        <v>211</v>
      </c>
      <c r="AT272" s="25" t="s">
        <v>206</v>
      </c>
      <c r="AU272" s="25" t="s">
        <v>25</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4095</v>
      </c>
    </row>
    <row r="273" spans="2:65" s="1" customFormat="1" ht="16.5" customHeight="1">
      <c r="B273" s="48"/>
      <c r="C273" s="238" t="s">
        <v>1000</v>
      </c>
      <c r="D273" s="238" t="s">
        <v>206</v>
      </c>
      <c r="E273" s="239" t="s">
        <v>4096</v>
      </c>
      <c r="F273" s="240" t="s">
        <v>4097</v>
      </c>
      <c r="G273" s="241" t="s">
        <v>2362</v>
      </c>
      <c r="H273" s="242">
        <v>24</v>
      </c>
      <c r="I273" s="243"/>
      <c r="J273" s="244">
        <f>ROUND(I273*H273,2)</f>
        <v>0</v>
      </c>
      <c r="K273" s="240" t="s">
        <v>38</v>
      </c>
      <c r="L273" s="74"/>
      <c r="M273" s="245" t="s">
        <v>38</v>
      </c>
      <c r="N273" s="246" t="s">
        <v>53</v>
      </c>
      <c r="O273" s="49"/>
      <c r="P273" s="247">
        <f>O273*H273</f>
        <v>0</v>
      </c>
      <c r="Q273" s="247">
        <v>0</v>
      </c>
      <c r="R273" s="247">
        <f>Q273*H273</f>
        <v>0</v>
      </c>
      <c r="S273" s="247">
        <v>0</v>
      </c>
      <c r="T273" s="248">
        <f>S273*H273</f>
        <v>0</v>
      </c>
      <c r="AR273" s="25" t="s">
        <v>211</v>
      </c>
      <c r="AT273" s="25" t="s">
        <v>206</v>
      </c>
      <c r="AU273" s="25" t="s">
        <v>25</v>
      </c>
      <c r="AY273" s="25" t="s">
        <v>204</v>
      </c>
      <c r="BE273" s="249">
        <f>IF(N273="základní",J273,0)</f>
        <v>0</v>
      </c>
      <c r="BF273" s="249">
        <f>IF(N273="snížená",J273,0)</f>
        <v>0</v>
      </c>
      <c r="BG273" s="249">
        <f>IF(N273="zákl. přenesená",J273,0)</f>
        <v>0</v>
      </c>
      <c r="BH273" s="249">
        <f>IF(N273="sníž. přenesená",J273,0)</f>
        <v>0</v>
      </c>
      <c r="BI273" s="249">
        <f>IF(N273="nulová",J273,0)</f>
        <v>0</v>
      </c>
      <c r="BJ273" s="25" t="s">
        <v>25</v>
      </c>
      <c r="BK273" s="249">
        <f>ROUND(I273*H273,2)</f>
        <v>0</v>
      </c>
      <c r="BL273" s="25" t="s">
        <v>211</v>
      </c>
      <c r="BM273" s="25" t="s">
        <v>4098</v>
      </c>
    </row>
    <row r="274" spans="2:65" s="1" customFormat="1" ht="16.5" customHeight="1">
      <c r="B274" s="48"/>
      <c r="C274" s="238" t="s">
        <v>1004</v>
      </c>
      <c r="D274" s="238" t="s">
        <v>206</v>
      </c>
      <c r="E274" s="239" t="s">
        <v>4099</v>
      </c>
      <c r="F274" s="240" t="s">
        <v>4100</v>
      </c>
      <c r="G274" s="241" t="s">
        <v>4094</v>
      </c>
      <c r="H274" s="242">
        <v>50</v>
      </c>
      <c r="I274" s="243"/>
      <c r="J274" s="244">
        <f>ROUND(I274*H274,2)</f>
        <v>0</v>
      </c>
      <c r="K274" s="240" t="s">
        <v>38</v>
      </c>
      <c r="L274" s="74"/>
      <c r="M274" s="245" t="s">
        <v>38</v>
      </c>
      <c r="N274" s="246" t="s">
        <v>53</v>
      </c>
      <c r="O274" s="49"/>
      <c r="P274" s="247">
        <f>O274*H274</f>
        <v>0</v>
      </c>
      <c r="Q274" s="247">
        <v>0</v>
      </c>
      <c r="R274" s="247">
        <f>Q274*H274</f>
        <v>0</v>
      </c>
      <c r="S274" s="247">
        <v>0</v>
      </c>
      <c r="T274" s="248">
        <f>S274*H274</f>
        <v>0</v>
      </c>
      <c r="AR274" s="25" t="s">
        <v>211</v>
      </c>
      <c r="AT274" s="25" t="s">
        <v>206</v>
      </c>
      <c r="AU274" s="25" t="s">
        <v>25</v>
      </c>
      <c r="AY274" s="25" t="s">
        <v>204</v>
      </c>
      <c r="BE274" s="249">
        <f>IF(N274="základní",J274,0)</f>
        <v>0</v>
      </c>
      <c r="BF274" s="249">
        <f>IF(N274="snížená",J274,0)</f>
        <v>0</v>
      </c>
      <c r="BG274" s="249">
        <f>IF(N274="zákl. přenesená",J274,0)</f>
        <v>0</v>
      </c>
      <c r="BH274" s="249">
        <f>IF(N274="sníž. přenesená",J274,0)</f>
        <v>0</v>
      </c>
      <c r="BI274" s="249">
        <f>IF(N274="nulová",J274,0)</f>
        <v>0</v>
      </c>
      <c r="BJ274" s="25" t="s">
        <v>25</v>
      </c>
      <c r="BK274" s="249">
        <f>ROUND(I274*H274,2)</f>
        <v>0</v>
      </c>
      <c r="BL274" s="25" t="s">
        <v>211</v>
      </c>
      <c r="BM274" s="25" t="s">
        <v>4101</v>
      </c>
    </row>
    <row r="275" spans="2:63" s="11" customFormat="1" ht="37.4" customHeight="1">
      <c r="B275" s="222"/>
      <c r="C275" s="223"/>
      <c r="D275" s="224" t="s">
        <v>81</v>
      </c>
      <c r="E275" s="225" t="s">
        <v>3158</v>
      </c>
      <c r="F275" s="225" t="s">
        <v>3677</v>
      </c>
      <c r="G275" s="223"/>
      <c r="H275" s="223"/>
      <c r="I275" s="226"/>
      <c r="J275" s="227">
        <f>BK275</f>
        <v>0</v>
      </c>
      <c r="K275" s="223"/>
      <c r="L275" s="228"/>
      <c r="M275" s="229"/>
      <c r="N275" s="230"/>
      <c r="O275" s="230"/>
      <c r="P275" s="231">
        <f>SUM(P276:P277)</f>
        <v>0</v>
      </c>
      <c r="Q275" s="230"/>
      <c r="R275" s="231">
        <f>SUM(R276:R277)</f>
        <v>0</v>
      </c>
      <c r="S275" s="230"/>
      <c r="T275" s="232">
        <f>SUM(T276:T277)</f>
        <v>0</v>
      </c>
      <c r="AR275" s="233" t="s">
        <v>25</v>
      </c>
      <c r="AT275" s="234" t="s">
        <v>81</v>
      </c>
      <c r="AU275" s="234" t="s">
        <v>82</v>
      </c>
      <c r="AY275" s="233" t="s">
        <v>204</v>
      </c>
      <c r="BK275" s="235">
        <f>SUM(BK276:BK277)</f>
        <v>0</v>
      </c>
    </row>
    <row r="276" spans="2:65" s="1" customFormat="1" ht="16.5" customHeight="1">
      <c r="B276" s="48"/>
      <c r="C276" s="238" t="s">
        <v>1010</v>
      </c>
      <c r="D276" s="238" t="s">
        <v>206</v>
      </c>
      <c r="E276" s="239" t="s">
        <v>4102</v>
      </c>
      <c r="F276" s="240" t="s">
        <v>4103</v>
      </c>
      <c r="G276" s="241" t="s">
        <v>1045</v>
      </c>
      <c r="H276" s="242">
        <v>94</v>
      </c>
      <c r="I276" s="243"/>
      <c r="J276" s="244">
        <f>ROUND(I276*H276,2)</f>
        <v>0</v>
      </c>
      <c r="K276" s="240" t="s">
        <v>38</v>
      </c>
      <c r="L276" s="74"/>
      <c r="M276" s="245" t="s">
        <v>38</v>
      </c>
      <c r="N276" s="246" t="s">
        <v>53</v>
      </c>
      <c r="O276" s="49"/>
      <c r="P276" s="247">
        <f>O276*H276</f>
        <v>0</v>
      </c>
      <c r="Q276" s="247">
        <v>0</v>
      </c>
      <c r="R276" s="247">
        <f>Q276*H276</f>
        <v>0</v>
      </c>
      <c r="S276" s="247">
        <v>0</v>
      </c>
      <c r="T276" s="248">
        <f>S276*H276</f>
        <v>0</v>
      </c>
      <c r="AR276" s="25" t="s">
        <v>211</v>
      </c>
      <c r="AT276" s="25" t="s">
        <v>206</v>
      </c>
      <c r="AU276" s="25" t="s">
        <v>25</v>
      </c>
      <c r="AY276" s="25" t="s">
        <v>204</v>
      </c>
      <c r="BE276" s="249">
        <f>IF(N276="základní",J276,0)</f>
        <v>0</v>
      </c>
      <c r="BF276" s="249">
        <f>IF(N276="snížená",J276,0)</f>
        <v>0</v>
      </c>
      <c r="BG276" s="249">
        <f>IF(N276="zákl. přenesená",J276,0)</f>
        <v>0</v>
      </c>
      <c r="BH276" s="249">
        <f>IF(N276="sníž. přenesená",J276,0)</f>
        <v>0</v>
      </c>
      <c r="BI276" s="249">
        <f>IF(N276="nulová",J276,0)</f>
        <v>0</v>
      </c>
      <c r="BJ276" s="25" t="s">
        <v>25</v>
      </c>
      <c r="BK276" s="249">
        <f>ROUND(I276*H276,2)</f>
        <v>0</v>
      </c>
      <c r="BL276" s="25" t="s">
        <v>211</v>
      </c>
      <c r="BM276" s="25" t="s">
        <v>4104</v>
      </c>
    </row>
    <row r="277" spans="2:65" s="1" customFormat="1" ht="16.5" customHeight="1">
      <c r="B277" s="48"/>
      <c r="C277" s="238" t="s">
        <v>1015</v>
      </c>
      <c r="D277" s="238" t="s">
        <v>206</v>
      </c>
      <c r="E277" s="239" t="s">
        <v>4105</v>
      </c>
      <c r="F277" s="240" t="s">
        <v>4106</v>
      </c>
      <c r="G277" s="241" t="s">
        <v>1045</v>
      </c>
      <c r="H277" s="242">
        <v>30</v>
      </c>
      <c r="I277" s="243"/>
      <c r="J277" s="244">
        <f>ROUND(I277*H277,2)</f>
        <v>0</v>
      </c>
      <c r="K277" s="240" t="s">
        <v>38</v>
      </c>
      <c r="L277" s="74"/>
      <c r="M277" s="245" t="s">
        <v>38</v>
      </c>
      <c r="N277" s="246" t="s">
        <v>53</v>
      </c>
      <c r="O277" s="49"/>
      <c r="P277" s="247">
        <f>O277*H277</f>
        <v>0</v>
      </c>
      <c r="Q277" s="247">
        <v>0</v>
      </c>
      <c r="R277" s="247">
        <f>Q277*H277</f>
        <v>0</v>
      </c>
      <c r="S277" s="247">
        <v>0</v>
      </c>
      <c r="T277" s="248">
        <f>S277*H277</f>
        <v>0</v>
      </c>
      <c r="AR277" s="25" t="s">
        <v>211</v>
      </c>
      <c r="AT277" s="25" t="s">
        <v>206</v>
      </c>
      <c r="AU277" s="25" t="s">
        <v>25</v>
      </c>
      <c r="AY277" s="25" t="s">
        <v>204</v>
      </c>
      <c r="BE277" s="249">
        <f>IF(N277="základní",J277,0)</f>
        <v>0</v>
      </c>
      <c r="BF277" s="249">
        <f>IF(N277="snížená",J277,0)</f>
        <v>0</v>
      </c>
      <c r="BG277" s="249">
        <f>IF(N277="zákl. přenesená",J277,0)</f>
        <v>0</v>
      </c>
      <c r="BH277" s="249">
        <f>IF(N277="sníž. přenesená",J277,0)</f>
        <v>0</v>
      </c>
      <c r="BI277" s="249">
        <f>IF(N277="nulová",J277,0)</f>
        <v>0</v>
      </c>
      <c r="BJ277" s="25" t="s">
        <v>25</v>
      </c>
      <c r="BK277" s="249">
        <f>ROUND(I277*H277,2)</f>
        <v>0</v>
      </c>
      <c r="BL277" s="25" t="s">
        <v>211</v>
      </c>
      <c r="BM277" s="25" t="s">
        <v>4107</v>
      </c>
    </row>
    <row r="278" spans="2:63" s="11" customFormat="1" ht="37.4" customHeight="1">
      <c r="B278" s="222"/>
      <c r="C278" s="223"/>
      <c r="D278" s="224" t="s">
        <v>81</v>
      </c>
      <c r="E278" s="225" t="s">
        <v>3166</v>
      </c>
      <c r="F278" s="225" t="s">
        <v>3880</v>
      </c>
      <c r="G278" s="223"/>
      <c r="H278" s="223"/>
      <c r="I278" s="226"/>
      <c r="J278" s="227">
        <f>BK278</f>
        <v>0</v>
      </c>
      <c r="K278" s="223"/>
      <c r="L278" s="228"/>
      <c r="M278" s="229"/>
      <c r="N278" s="230"/>
      <c r="O278" s="230"/>
      <c r="P278" s="231">
        <f>P279</f>
        <v>0</v>
      </c>
      <c r="Q278" s="230"/>
      <c r="R278" s="231">
        <f>R279</f>
        <v>0</v>
      </c>
      <c r="S278" s="230"/>
      <c r="T278" s="232">
        <f>T279</f>
        <v>0</v>
      </c>
      <c r="AR278" s="233" t="s">
        <v>25</v>
      </c>
      <c r="AT278" s="234" t="s">
        <v>81</v>
      </c>
      <c r="AU278" s="234" t="s">
        <v>82</v>
      </c>
      <c r="AY278" s="233" t="s">
        <v>204</v>
      </c>
      <c r="BK278" s="235">
        <f>BK279</f>
        <v>0</v>
      </c>
    </row>
    <row r="279" spans="2:65" s="1" customFormat="1" ht="16.5" customHeight="1">
      <c r="B279" s="48"/>
      <c r="C279" s="238" t="s">
        <v>1019</v>
      </c>
      <c r="D279" s="238" t="s">
        <v>206</v>
      </c>
      <c r="E279" s="239" t="s">
        <v>4108</v>
      </c>
      <c r="F279" s="240" t="s">
        <v>4109</v>
      </c>
      <c r="G279" s="241" t="s">
        <v>2362</v>
      </c>
      <c r="H279" s="242">
        <v>40</v>
      </c>
      <c r="I279" s="243"/>
      <c r="J279" s="244">
        <f>ROUND(I279*H279,2)</f>
        <v>0</v>
      </c>
      <c r="K279" s="240" t="s">
        <v>38</v>
      </c>
      <c r="L279" s="74"/>
      <c r="M279" s="245" t="s">
        <v>38</v>
      </c>
      <c r="N279" s="246" t="s">
        <v>53</v>
      </c>
      <c r="O279" s="49"/>
      <c r="P279" s="247">
        <f>O279*H279</f>
        <v>0</v>
      </c>
      <c r="Q279" s="247">
        <v>0</v>
      </c>
      <c r="R279" s="247">
        <f>Q279*H279</f>
        <v>0</v>
      </c>
      <c r="S279" s="247">
        <v>0</v>
      </c>
      <c r="T279" s="248">
        <f>S279*H279</f>
        <v>0</v>
      </c>
      <c r="AR279" s="25" t="s">
        <v>211</v>
      </c>
      <c r="AT279" s="25" t="s">
        <v>206</v>
      </c>
      <c r="AU279" s="25" t="s">
        <v>25</v>
      </c>
      <c r="AY279" s="25" t="s">
        <v>204</v>
      </c>
      <c r="BE279" s="249">
        <f>IF(N279="základní",J279,0)</f>
        <v>0</v>
      </c>
      <c r="BF279" s="249">
        <f>IF(N279="snížená",J279,0)</f>
        <v>0</v>
      </c>
      <c r="BG279" s="249">
        <f>IF(N279="zákl. přenesená",J279,0)</f>
        <v>0</v>
      </c>
      <c r="BH279" s="249">
        <f>IF(N279="sníž. přenesená",J279,0)</f>
        <v>0</v>
      </c>
      <c r="BI279" s="249">
        <f>IF(N279="nulová",J279,0)</f>
        <v>0</v>
      </c>
      <c r="BJ279" s="25" t="s">
        <v>25</v>
      </c>
      <c r="BK279" s="249">
        <f>ROUND(I279*H279,2)</f>
        <v>0</v>
      </c>
      <c r="BL279" s="25" t="s">
        <v>211</v>
      </c>
      <c r="BM279" s="25" t="s">
        <v>4110</v>
      </c>
    </row>
    <row r="280" spans="2:63" s="11" customFormat="1" ht="37.4" customHeight="1">
      <c r="B280" s="222"/>
      <c r="C280" s="223"/>
      <c r="D280" s="224" t="s">
        <v>81</v>
      </c>
      <c r="E280" s="225" t="s">
        <v>3168</v>
      </c>
      <c r="F280" s="225" t="s">
        <v>3890</v>
      </c>
      <c r="G280" s="223"/>
      <c r="H280" s="223"/>
      <c r="I280" s="226"/>
      <c r="J280" s="227">
        <f>BK280</f>
        <v>0</v>
      </c>
      <c r="K280" s="223"/>
      <c r="L280" s="228"/>
      <c r="M280" s="229"/>
      <c r="N280" s="230"/>
      <c r="O280" s="230"/>
      <c r="P280" s="231">
        <f>SUM(P281:P294)</f>
        <v>0</v>
      </c>
      <c r="Q280" s="230"/>
      <c r="R280" s="231">
        <f>SUM(R281:R294)</f>
        <v>0</v>
      </c>
      <c r="S280" s="230"/>
      <c r="T280" s="232">
        <f>SUM(T281:T294)</f>
        <v>0</v>
      </c>
      <c r="AR280" s="233" t="s">
        <v>25</v>
      </c>
      <c r="AT280" s="234" t="s">
        <v>81</v>
      </c>
      <c r="AU280" s="234" t="s">
        <v>82</v>
      </c>
      <c r="AY280" s="233" t="s">
        <v>204</v>
      </c>
      <c r="BK280" s="235">
        <f>SUM(BK281:BK294)</f>
        <v>0</v>
      </c>
    </row>
    <row r="281" spans="2:65" s="1" customFormat="1" ht="16.5" customHeight="1">
      <c r="B281" s="48"/>
      <c r="C281" s="238" t="s">
        <v>1025</v>
      </c>
      <c r="D281" s="238" t="s">
        <v>206</v>
      </c>
      <c r="E281" s="239" t="s">
        <v>4111</v>
      </c>
      <c r="F281" s="240" t="s">
        <v>4112</v>
      </c>
      <c r="G281" s="241" t="s">
        <v>1045</v>
      </c>
      <c r="H281" s="242">
        <v>55</v>
      </c>
      <c r="I281" s="243"/>
      <c r="J281" s="244">
        <f>ROUND(I281*H281,2)</f>
        <v>0</v>
      </c>
      <c r="K281" s="240" t="s">
        <v>38</v>
      </c>
      <c r="L281" s="74"/>
      <c r="M281" s="245" t="s">
        <v>38</v>
      </c>
      <c r="N281" s="246" t="s">
        <v>53</v>
      </c>
      <c r="O281" s="49"/>
      <c r="P281" s="247">
        <f>O281*H281</f>
        <v>0</v>
      </c>
      <c r="Q281" s="247">
        <v>0</v>
      </c>
      <c r="R281" s="247">
        <f>Q281*H281</f>
        <v>0</v>
      </c>
      <c r="S281" s="247">
        <v>0</v>
      </c>
      <c r="T281" s="248">
        <f>S281*H281</f>
        <v>0</v>
      </c>
      <c r="AR281" s="25" t="s">
        <v>211</v>
      </c>
      <c r="AT281" s="25" t="s">
        <v>206</v>
      </c>
      <c r="AU281" s="25" t="s">
        <v>25</v>
      </c>
      <c r="AY281" s="25" t="s">
        <v>204</v>
      </c>
      <c r="BE281" s="249">
        <f>IF(N281="základní",J281,0)</f>
        <v>0</v>
      </c>
      <c r="BF281" s="249">
        <f>IF(N281="snížená",J281,0)</f>
        <v>0</v>
      </c>
      <c r="BG281" s="249">
        <f>IF(N281="zákl. přenesená",J281,0)</f>
        <v>0</v>
      </c>
      <c r="BH281" s="249">
        <f>IF(N281="sníž. přenesená",J281,0)</f>
        <v>0</v>
      </c>
      <c r="BI281" s="249">
        <f>IF(N281="nulová",J281,0)</f>
        <v>0</v>
      </c>
      <c r="BJ281" s="25" t="s">
        <v>25</v>
      </c>
      <c r="BK281" s="249">
        <f>ROUND(I281*H281,2)</f>
        <v>0</v>
      </c>
      <c r="BL281" s="25" t="s">
        <v>211</v>
      </c>
      <c r="BM281" s="25" t="s">
        <v>4113</v>
      </c>
    </row>
    <row r="282" spans="2:65" s="1" customFormat="1" ht="16.5" customHeight="1">
      <c r="B282" s="48"/>
      <c r="C282" s="238" t="s">
        <v>1030</v>
      </c>
      <c r="D282" s="238" t="s">
        <v>206</v>
      </c>
      <c r="E282" s="239" t="s">
        <v>4114</v>
      </c>
      <c r="F282" s="240" t="s">
        <v>4115</v>
      </c>
      <c r="G282" s="241" t="s">
        <v>1045</v>
      </c>
      <c r="H282" s="242">
        <v>5</v>
      </c>
      <c r="I282" s="243"/>
      <c r="J282" s="244">
        <f>ROUND(I282*H282,2)</f>
        <v>0</v>
      </c>
      <c r="K282" s="240" t="s">
        <v>38</v>
      </c>
      <c r="L282" s="74"/>
      <c r="M282" s="245" t="s">
        <v>38</v>
      </c>
      <c r="N282" s="246" t="s">
        <v>53</v>
      </c>
      <c r="O282" s="49"/>
      <c r="P282" s="247">
        <f>O282*H282</f>
        <v>0</v>
      </c>
      <c r="Q282" s="247">
        <v>0</v>
      </c>
      <c r="R282" s="247">
        <f>Q282*H282</f>
        <v>0</v>
      </c>
      <c r="S282" s="247">
        <v>0</v>
      </c>
      <c r="T282" s="248">
        <f>S282*H282</f>
        <v>0</v>
      </c>
      <c r="AR282" s="25" t="s">
        <v>211</v>
      </c>
      <c r="AT282" s="25" t="s">
        <v>206</v>
      </c>
      <c r="AU282" s="25" t="s">
        <v>25</v>
      </c>
      <c r="AY282" s="25" t="s">
        <v>204</v>
      </c>
      <c r="BE282" s="249">
        <f>IF(N282="základní",J282,0)</f>
        <v>0</v>
      </c>
      <c r="BF282" s="249">
        <f>IF(N282="snížená",J282,0)</f>
        <v>0</v>
      </c>
      <c r="BG282" s="249">
        <f>IF(N282="zákl. přenesená",J282,0)</f>
        <v>0</v>
      </c>
      <c r="BH282" s="249">
        <f>IF(N282="sníž. přenesená",J282,0)</f>
        <v>0</v>
      </c>
      <c r="BI282" s="249">
        <f>IF(N282="nulová",J282,0)</f>
        <v>0</v>
      </c>
      <c r="BJ282" s="25" t="s">
        <v>25</v>
      </c>
      <c r="BK282" s="249">
        <f>ROUND(I282*H282,2)</f>
        <v>0</v>
      </c>
      <c r="BL282" s="25" t="s">
        <v>211</v>
      </c>
      <c r="BM282" s="25" t="s">
        <v>4116</v>
      </c>
    </row>
    <row r="283" spans="2:65" s="1" customFormat="1" ht="16.5" customHeight="1">
      <c r="B283" s="48"/>
      <c r="C283" s="238" t="s">
        <v>1037</v>
      </c>
      <c r="D283" s="238" t="s">
        <v>206</v>
      </c>
      <c r="E283" s="239" t="s">
        <v>4117</v>
      </c>
      <c r="F283" s="240" t="s">
        <v>4118</v>
      </c>
      <c r="G283" s="241" t="s">
        <v>1045</v>
      </c>
      <c r="H283" s="242">
        <v>1</v>
      </c>
      <c r="I283" s="243"/>
      <c r="J283" s="244">
        <f>ROUND(I283*H283,2)</f>
        <v>0</v>
      </c>
      <c r="K283" s="240" t="s">
        <v>38</v>
      </c>
      <c r="L283" s="74"/>
      <c r="M283" s="245" t="s">
        <v>38</v>
      </c>
      <c r="N283" s="246" t="s">
        <v>53</v>
      </c>
      <c r="O283" s="49"/>
      <c r="P283" s="247">
        <f>O283*H283</f>
        <v>0</v>
      </c>
      <c r="Q283" s="247">
        <v>0</v>
      </c>
      <c r="R283" s="247">
        <f>Q283*H283</f>
        <v>0</v>
      </c>
      <c r="S283" s="247">
        <v>0</v>
      </c>
      <c r="T283" s="248">
        <f>S283*H283</f>
        <v>0</v>
      </c>
      <c r="AR283" s="25" t="s">
        <v>211</v>
      </c>
      <c r="AT283" s="25" t="s">
        <v>206</v>
      </c>
      <c r="AU283" s="25" t="s">
        <v>25</v>
      </c>
      <c r="AY283" s="25" t="s">
        <v>204</v>
      </c>
      <c r="BE283" s="249">
        <f>IF(N283="základní",J283,0)</f>
        <v>0</v>
      </c>
      <c r="BF283" s="249">
        <f>IF(N283="snížená",J283,0)</f>
        <v>0</v>
      </c>
      <c r="BG283" s="249">
        <f>IF(N283="zákl. přenesená",J283,0)</f>
        <v>0</v>
      </c>
      <c r="BH283" s="249">
        <f>IF(N283="sníž. přenesená",J283,0)</f>
        <v>0</v>
      </c>
      <c r="BI283" s="249">
        <f>IF(N283="nulová",J283,0)</f>
        <v>0</v>
      </c>
      <c r="BJ283" s="25" t="s">
        <v>25</v>
      </c>
      <c r="BK283" s="249">
        <f>ROUND(I283*H283,2)</f>
        <v>0</v>
      </c>
      <c r="BL283" s="25" t="s">
        <v>211</v>
      </c>
      <c r="BM283" s="25" t="s">
        <v>4119</v>
      </c>
    </row>
    <row r="284" spans="2:65" s="1" customFormat="1" ht="16.5" customHeight="1">
      <c r="B284" s="48"/>
      <c r="C284" s="238" t="s">
        <v>1042</v>
      </c>
      <c r="D284" s="238" t="s">
        <v>206</v>
      </c>
      <c r="E284" s="239" t="s">
        <v>4120</v>
      </c>
      <c r="F284" s="240" t="s">
        <v>4121</v>
      </c>
      <c r="G284" s="241" t="s">
        <v>1045</v>
      </c>
      <c r="H284" s="242">
        <v>3</v>
      </c>
      <c r="I284" s="243"/>
      <c r="J284" s="244">
        <f>ROUND(I284*H284,2)</f>
        <v>0</v>
      </c>
      <c r="K284" s="240" t="s">
        <v>38</v>
      </c>
      <c r="L284" s="74"/>
      <c r="M284" s="245" t="s">
        <v>38</v>
      </c>
      <c r="N284" s="246" t="s">
        <v>53</v>
      </c>
      <c r="O284" s="49"/>
      <c r="P284" s="247">
        <f>O284*H284</f>
        <v>0</v>
      </c>
      <c r="Q284" s="247">
        <v>0</v>
      </c>
      <c r="R284" s="247">
        <f>Q284*H284</f>
        <v>0</v>
      </c>
      <c r="S284" s="247">
        <v>0</v>
      </c>
      <c r="T284" s="248">
        <f>S284*H284</f>
        <v>0</v>
      </c>
      <c r="AR284" s="25" t="s">
        <v>211</v>
      </c>
      <c r="AT284" s="25" t="s">
        <v>206</v>
      </c>
      <c r="AU284" s="25" t="s">
        <v>25</v>
      </c>
      <c r="AY284" s="25" t="s">
        <v>204</v>
      </c>
      <c r="BE284" s="249">
        <f>IF(N284="základní",J284,0)</f>
        <v>0</v>
      </c>
      <c r="BF284" s="249">
        <f>IF(N284="snížená",J284,0)</f>
        <v>0</v>
      </c>
      <c r="BG284" s="249">
        <f>IF(N284="zákl. přenesená",J284,0)</f>
        <v>0</v>
      </c>
      <c r="BH284" s="249">
        <f>IF(N284="sníž. přenesená",J284,0)</f>
        <v>0</v>
      </c>
      <c r="BI284" s="249">
        <f>IF(N284="nulová",J284,0)</f>
        <v>0</v>
      </c>
      <c r="BJ284" s="25" t="s">
        <v>25</v>
      </c>
      <c r="BK284" s="249">
        <f>ROUND(I284*H284,2)</f>
        <v>0</v>
      </c>
      <c r="BL284" s="25" t="s">
        <v>211</v>
      </c>
      <c r="BM284" s="25" t="s">
        <v>4122</v>
      </c>
    </row>
    <row r="285" spans="2:65" s="1" customFormat="1" ht="16.5" customHeight="1">
      <c r="B285" s="48"/>
      <c r="C285" s="238" t="s">
        <v>1047</v>
      </c>
      <c r="D285" s="238" t="s">
        <v>206</v>
      </c>
      <c r="E285" s="239" t="s">
        <v>4123</v>
      </c>
      <c r="F285" s="240" t="s">
        <v>4124</v>
      </c>
      <c r="G285" s="241" t="s">
        <v>220</v>
      </c>
      <c r="H285" s="242">
        <v>0.5</v>
      </c>
      <c r="I285" s="243"/>
      <c r="J285" s="244">
        <f>ROUND(I285*H285,2)</f>
        <v>0</v>
      </c>
      <c r="K285" s="240" t="s">
        <v>38</v>
      </c>
      <c r="L285" s="74"/>
      <c r="M285" s="245" t="s">
        <v>38</v>
      </c>
      <c r="N285" s="246" t="s">
        <v>53</v>
      </c>
      <c r="O285" s="49"/>
      <c r="P285" s="247">
        <f>O285*H285</f>
        <v>0</v>
      </c>
      <c r="Q285" s="247">
        <v>0</v>
      </c>
      <c r="R285" s="247">
        <f>Q285*H285</f>
        <v>0</v>
      </c>
      <c r="S285" s="247">
        <v>0</v>
      </c>
      <c r="T285" s="248">
        <f>S285*H285</f>
        <v>0</v>
      </c>
      <c r="AR285" s="25" t="s">
        <v>211</v>
      </c>
      <c r="AT285" s="25" t="s">
        <v>206</v>
      </c>
      <c r="AU285" s="25" t="s">
        <v>25</v>
      </c>
      <c r="AY285" s="25" t="s">
        <v>204</v>
      </c>
      <c r="BE285" s="249">
        <f>IF(N285="základní",J285,0)</f>
        <v>0</v>
      </c>
      <c r="BF285" s="249">
        <f>IF(N285="snížená",J285,0)</f>
        <v>0</v>
      </c>
      <c r="BG285" s="249">
        <f>IF(N285="zákl. přenesená",J285,0)</f>
        <v>0</v>
      </c>
      <c r="BH285" s="249">
        <f>IF(N285="sníž. přenesená",J285,0)</f>
        <v>0</v>
      </c>
      <c r="BI285" s="249">
        <f>IF(N285="nulová",J285,0)</f>
        <v>0</v>
      </c>
      <c r="BJ285" s="25" t="s">
        <v>25</v>
      </c>
      <c r="BK285" s="249">
        <f>ROUND(I285*H285,2)</f>
        <v>0</v>
      </c>
      <c r="BL285" s="25" t="s">
        <v>211</v>
      </c>
      <c r="BM285" s="25" t="s">
        <v>4125</v>
      </c>
    </row>
    <row r="286" spans="2:65" s="1" customFormat="1" ht="16.5" customHeight="1">
      <c r="B286" s="48"/>
      <c r="C286" s="238" t="s">
        <v>1054</v>
      </c>
      <c r="D286" s="238" t="s">
        <v>206</v>
      </c>
      <c r="E286" s="239" t="s">
        <v>4126</v>
      </c>
      <c r="F286" s="240" t="s">
        <v>4127</v>
      </c>
      <c r="G286" s="241" t="s">
        <v>343</v>
      </c>
      <c r="H286" s="242">
        <v>250</v>
      </c>
      <c r="I286" s="243"/>
      <c r="J286" s="244">
        <f>ROUND(I286*H286,2)</f>
        <v>0</v>
      </c>
      <c r="K286" s="240" t="s">
        <v>38</v>
      </c>
      <c r="L286" s="74"/>
      <c r="M286" s="245" t="s">
        <v>38</v>
      </c>
      <c r="N286" s="246" t="s">
        <v>53</v>
      </c>
      <c r="O286" s="49"/>
      <c r="P286" s="247">
        <f>O286*H286</f>
        <v>0</v>
      </c>
      <c r="Q286" s="247">
        <v>0</v>
      </c>
      <c r="R286" s="247">
        <f>Q286*H286</f>
        <v>0</v>
      </c>
      <c r="S286" s="247">
        <v>0</v>
      </c>
      <c r="T286" s="248">
        <f>S286*H286</f>
        <v>0</v>
      </c>
      <c r="AR286" s="25" t="s">
        <v>211</v>
      </c>
      <c r="AT286" s="25" t="s">
        <v>206</v>
      </c>
      <c r="AU286" s="25" t="s">
        <v>25</v>
      </c>
      <c r="AY286" s="25" t="s">
        <v>204</v>
      </c>
      <c r="BE286" s="249">
        <f>IF(N286="základní",J286,0)</f>
        <v>0</v>
      </c>
      <c r="BF286" s="249">
        <f>IF(N286="snížená",J286,0)</f>
        <v>0</v>
      </c>
      <c r="BG286" s="249">
        <f>IF(N286="zákl. přenesená",J286,0)</f>
        <v>0</v>
      </c>
      <c r="BH286" s="249">
        <f>IF(N286="sníž. přenesená",J286,0)</f>
        <v>0</v>
      </c>
      <c r="BI286" s="249">
        <f>IF(N286="nulová",J286,0)</f>
        <v>0</v>
      </c>
      <c r="BJ286" s="25" t="s">
        <v>25</v>
      </c>
      <c r="BK286" s="249">
        <f>ROUND(I286*H286,2)</f>
        <v>0</v>
      </c>
      <c r="BL286" s="25" t="s">
        <v>211</v>
      </c>
      <c r="BM286" s="25" t="s">
        <v>4128</v>
      </c>
    </row>
    <row r="287" spans="2:65" s="1" customFormat="1" ht="16.5" customHeight="1">
      <c r="B287" s="48"/>
      <c r="C287" s="238" t="s">
        <v>1059</v>
      </c>
      <c r="D287" s="238" t="s">
        <v>206</v>
      </c>
      <c r="E287" s="239" t="s">
        <v>4129</v>
      </c>
      <c r="F287" s="240" t="s">
        <v>4130</v>
      </c>
      <c r="G287" s="241" t="s">
        <v>343</v>
      </c>
      <c r="H287" s="242">
        <v>50</v>
      </c>
      <c r="I287" s="243"/>
      <c r="J287" s="244">
        <f>ROUND(I287*H287,2)</f>
        <v>0</v>
      </c>
      <c r="K287" s="240" t="s">
        <v>38</v>
      </c>
      <c r="L287" s="74"/>
      <c r="M287" s="245" t="s">
        <v>38</v>
      </c>
      <c r="N287" s="246" t="s">
        <v>53</v>
      </c>
      <c r="O287" s="49"/>
      <c r="P287" s="247">
        <f>O287*H287</f>
        <v>0</v>
      </c>
      <c r="Q287" s="247">
        <v>0</v>
      </c>
      <c r="R287" s="247">
        <f>Q287*H287</f>
        <v>0</v>
      </c>
      <c r="S287" s="247">
        <v>0</v>
      </c>
      <c r="T287" s="248">
        <f>S287*H287</f>
        <v>0</v>
      </c>
      <c r="AR287" s="25" t="s">
        <v>211</v>
      </c>
      <c r="AT287" s="25" t="s">
        <v>206</v>
      </c>
      <c r="AU287" s="25" t="s">
        <v>25</v>
      </c>
      <c r="AY287" s="25" t="s">
        <v>204</v>
      </c>
      <c r="BE287" s="249">
        <f>IF(N287="základní",J287,0)</f>
        <v>0</v>
      </c>
      <c r="BF287" s="249">
        <f>IF(N287="snížená",J287,0)</f>
        <v>0</v>
      </c>
      <c r="BG287" s="249">
        <f>IF(N287="zákl. přenesená",J287,0)</f>
        <v>0</v>
      </c>
      <c r="BH287" s="249">
        <f>IF(N287="sníž. přenesená",J287,0)</f>
        <v>0</v>
      </c>
      <c r="BI287" s="249">
        <f>IF(N287="nulová",J287,0)</f>
        <v>0</v>
      </c>
      <c r="BJ287" s="25" t="s">
        <v>25</v>
      </c>
      <c r="BK287" s="249">
        <f>ROUND(I287*H287,2)</f>
        <v>0</v>
      </c>
      <c r="BL287" s="25" t="s">
        <v>211</v>
      </c>
      <c r="BM287" s="25" t="s">
        <v>4131</v>
      </c>
    </row>
    <row r="288" spans="2:65" s="1" customFormat="1" ht="16.5" customHeight="1">
      <c r="B288" s="48"/>
      <c r="C288" s="238" t="s">
        <v>1063</v>
      </c>
      <c r="D288" s="238" t="s">
        <v>206</v>
      </c>
      <c r="E288" s="239" t="s">
        <v>4132</v>
      </c>
      <c r="F288" s="240" t="s">
        <v>4133</v>
      </c>
      <c r="G288" s="241" t="s">
        <v>343</v>
      </c>
      <c r="H288" s="242">
        <v>50</v>
      </c>
      <c r="I288" s="243"/>
      <c r="J288" s="244">
        <f>ROUND(I288*H288,2)</f>
        <v>0</v>
      </c>
      <c r="K288" s="240" t="s">
        <v>38</v>
      </c>
      <c r="L288" s="74"/>
      <c r="M288" s="245" t="s">
        <v>38</v>
      </c>
      <c r="N288" s="246" t="s">
        <v>53</v>
      </c>
      <c r="O288" s="49"/>
      <c r="P288" s="247">
        <f>O288*H288</f>
        <v>0</v>
      </c>
      <c r="Q288" s="247">
        <v>0</v>
      </c>
      <c r="R288" s="247">
        <f>Q288*H288</f>
        <v>0</v>
      </c>
      <c r="S288" s="247">
        <v>0</v>
      </c>
      <c r="T288" s="248">
        <f>S288*H288</f>
        <v>0</v>
      </c>
      <c r="AR288" s="25" t="s">
        <v>211</v>
      </c>
      <c r="AT288" s="25" t="s">
        <v>206</v>
      </c>
      <c r="AU288" s="25" t="s">
        <v>25</v>
      </c>
      <c r="AY288" s="25" t="s">
        <v>204</v>
      </c>
      <c r="BE288" s="249">
        <f>IF(N288="základní",J288,0)</f>
        <v>0</v>
      </c>
      <c r="BF288" s="249">
        <f>IF(N288="snížená",J288,0)</f>
        <v>0</v>
      </c>
      <c r="BG288" s="249">
        <f>IF(N288="zákl. přenesená",J288,0)</f>
        <v>0</v>
      </c>
      <c r="BH288" s="249">
        <f>IF(N288="sníž. přenesená",J288,0)</f>
        <v>0</v>
      </c>
      <c r="BI288" s="249">
        <f>IF(N288="nulová",J288,0)</f>
        <v>0</v>
      </c>
      <c r="BJ288" s="25" t="s">
        <v>25</v>
      </c>
      <c r="BK288" s="249">
        <f>ROUND(I288*H288,2)</f>
        <v>0</v>
      </c>
      <c r="BL288" s="25" t="s">
        <v>211</v>
      </c>
      <c r="BM288" s="25" t="s">
        <v>4134</v>
      </c>
    </row>
    <row r="289" spans="2:65" s="1" customFormat="1" ht="16.5" customHeight="1">
      <c r="B289" s="48"/>
      <c r="C289" s="238" t="s">
        <v>1068</v>
      </c>
      <c r="D289" s="238" t="s">
        <v>206</v>
      </c>
      <c r="E289" s="239" t="s">
        <v>4135</v>
      </c>
      <c r="F289" s="240" t="s">
        <v>4136</v>
      </c>
      <c r="G289" s="241" t="s">
        <v>343</v>
      </c>
      <c r="H289" s="242">
        <v>20</v>
      </c>
      <c r="I289" s="243"/>
      <c r="J289" s="244">
        <f>ROUND(I289*H289,2)</f>
        <v>0</v>
      </c>
      <c r="K289" s="240" t="s">
        <v>38</v>
      </c>
      <c r="L289" s="74"/>
      <c r="M289" s="245" t="s">
        <v>38</v>
      </c>
      <c r="N289" s="246" t="s">
        <v>53</v>
      </c>
      <c r="O289" s="49"/>
      <c r="P289" s="247">
        <f>O289*H289</f>
        <v>0</v>
      </c>
      <c r="Q289" s="247">
        <v>0</v>
      </c>
      <c r="R289" s="247">
        <f>Q289*H289</f>
        <v>0</v>
      </c>
      <c r="S289" s="247">
        <v>0</v>
      </c>
      <c r="T289" s="248">
        <f>S289*H289</f>
        <v>0</v>
      </c>
      <c r="AR289" s="25" t="s">
        <v>211</v>
      </c>
      <c r="AT289" s="25" t="s">
        <v>206</v>
      </c>
      <c r="AU289" s="25" t="s">
        <v>25</v>
      </c>
      <c r="AY289" s="25" t="s">
        <v>204</v>
      </c>
      <c r="BE289" s="249">
        <f>IF(N289="základní",J289,0)</f>
        <v>0</v>
      </c>
      <c r="BF289" s="249">
        <f>IF(N289="snížená",J289,0)</f>
        <v>0</v>
      </c>
      <c r="BG289" s="249">
        <f>IF(N289="zákl. přenesená",J289,0)</f>
        <v>0</v>
      </c>
      <c r="BH289" s="249">
        <f>IF(N289="sníž. přenesená",J289,0)</f>
        <v>0</v>
      </c>
      <c r="BI289" s="249">
        <f>IF(N289="nulová",J289,0)</f>
        <v>0</v>
      </c>
      <c r="BJ289" s="25" t="s">
        <v>25</v>
      </c>
      <c r="BK289" s="249">
        <f>ROUND(I289*H289,2)</f>
        <v>0</v>
      </c>
      <c r="BL289" s="25" t="s">
        <v>211</v>
      </c>
      <c r="BM289" s="25" t="s">
        <v>4137</v>
      </c>
    </row>
    <row r="290" spans="2:65" s="1" customFormat="1" ht="16.5" customHeight="1">
      <c r="B290" s="48"/>
      <c r="C290" s="238" t="s">
        <v>1072</v>
      </c>
      <c r="D290" s="238" t="s">
        <v>206</v>
      </c>
      <c r="E290" s="239" t="s">
        <v>4138</v>
      </c>
      <c r="F290" s="240" t="s">
        <v>4139</v>
      </c>
      <c r="G290" s="241" t="s">
        <v>343</v>
      </c>
      <c r="H290" s="242">
        <v>250</v>
      </c>
      <c r="I290" s="243"/>
      <c r="J290" s="244">
        <f>ROUND(I290*H290,2)</f>
        <v>0</v>
      </c>
      <c r="K290" s="240" t="s">
        <v>38</v>
      </c>
      <c r="L290" s="74"/>
      <c r="M290" s="245" t="s">
        <v>38</v>
      </c>
      <c r="N290" s="246" t="s">
        <v>53</v>
      </c>
      <c r="O290" s="49"/>
      <c r="P290" s="247">
        <f>O290*H290</f>
        <v>0</v>
      </c>
      <c r="Q290" s="247">
        <v>0</v>
      </c>
      <c r="R290" s="247">
        <f>Q290*H290</f>
        <v>0</v>
      </c>
      <c r="S290" s="247">
        <v>0</v>
      </c>
      <c r="T290" s="248">
        <f>S290*H290</f>
        <v>0</v>
      </c>
      <c r="AR290" s="25" t="s">
        <v>211</v>
      </c>
      <c r="AT290" s="25" t="s">
        <v>206</v>
      </c>
      <c r="AU290" s="25" t="s">
        <v>25</v>
      </c>
      <c r="AY290" s="25" t="s">
        <v>204</v>
      </c>
      <c r="BE290" s="249">
        <f>IF(N290="základní",J290,0)</f>
        <v>0</v>
      </c>
      <c r="BF290" s="249">
        <f>IF(N290="snížená",J290,0)</f>
        <v>0</v>
      </c>
      <c r="BG290" s="249">
        <f>IF(N290="zákl. přenesená",J290,0)</f>
        <v>0</v>
      </c>
      <c r="BH290" s="249">
        <f>IF(N290="sníž. přenesená",J290,0)</f>
        <v>0</v>
      </c>
      <c r="BI290" s="249">
        <f>IF(N290="nulová",J290,0)</f>
        <v>0</v>
      </c>
      <c r="BJ290" s="25" t="s">
        <v>25</v>
      </c>
      <c r="BK290" s="249">
        <f>ROUND(I290*H290,2)</f>
        <v>0</v>
      </c>
      <c r="BL290" s="25" t="s">
        <v>211</v>
      </c>
      <c r="BM290" s="25" t="s">
        <v>4140</v>
      </c>
    </row>
    <row r="291" spans="2:65" s="1" customFormat="1" ht="16.5" customHeight="1">
      <c r="B291" s="48"/>
      <c r="C291" s="238" t="s">
        <v>1076</v>
      </c>
      <c r="D291" s="238" t="s">
        <v>206</v>
      </c>
      <c r="E291" s="239" t="s">
        <v>4141</v>
      </c>
      <c r="F291" s="240" t="s">
        <v>4142</v>
      </c>
      <c r="G291" s="241" t="s">
        <v>343</v>
      </c>
      <c r="H291" s="242">
        <v>50</v>
      </c>
      <c r="I291" s="243"/>
      <c r="J291" s="244">
        <f>ROUND(I291*H291,2)</f>
        <v>0</v>
      </c>
      <c r="K291" s="240" t="s">
        <v>38</v>
      </c>
      <c r="L291" s="74"/>
      <c r="M291" s="245" t="s">
        <v>38</v>
      </c>
      <c r="N291" s="246" t="s">
        <v>53</v>
      </c>
      <c r="O291" s="49"/>
      <c r="P291" s="247">
        <f>O291*H291</f>
        <v>0</v>
      </c>
      <c r="Q291" s="247">
        <v>0</v>
      </c>
      <c r="R291" s="247">
        <f>Q291*H291</f>
        <v>0</v>
      </c>
      <c r="S291" s="247">
        <v>0</v>
      </c>
      <c r="T291" s="248">
        <f>S291*H291</f>
        <v>0</v>
      </c>
      <c r="AR291" s="25" t="s">
        <v>211</v>
      </c>
      <c r="AT291" s="25" t="s">
        <v>206</v>
      </c>
      <c r="AU291" s="25" t="s">
        <v>25</v>
      </c>
      <c r="AY291" s="25" t="s">
        <v>204</v>
      </c>
      <c r="BE291" s="249">
        <f>IF(N291="základní",J291,0)</f>
        <v>0</v>
      </c>
      <c r="BF291" s="249">
        <f>IF(N291="snížená",J291,0)</f>
        <v>0</v>
      </c>
      <c r="BG291" s="249">
        <f>IF(N291="zákl. přenesená",J291,0)</f>
        <v>0</v>
      </c>
      <c r="BH291" s="249">
        <f>IF(N291="sníž. přenesená",J291,0)</f>
        <v>0</v>
      </c>
      <c r="BI291" s="249">
        <f>IF(N291="nulová",J291,0)</f>
        <v>0</v>
      </c>
      <c r="BJ291" s="25" t="s">
        <v>25</v>
      </c>
      <c r="BK291" s="249">
        <f>ROUND(I291*H291,2)</f>
        <v>0</v>
      </c>
      <c r="BL291" s="25" t="s">
        <v>211</v>
      </c>
      <c r="BM291" s="25" t="s">
        <v>4143</v>
      </c>
    </row>
    <row r="292" spans="2:65" s="1" customFormat="1" ht="16.5" customHeight="1">
      <c r="B292" s="48"/>
      <c r="C292" s="238" t="s">
        <v>1082</v>
      </c>
      <c r="D292" s="238" t="s">
        <v>206</v>
      </c>
      <c r="E292" s="239" t="s">
        <v>4144</v>
      </c>
      <c r="F292" s="240" t="s">
        <v>4145</v>
      </c>
      <c r="G292" s="241" t="s">
        <v>343</v>
      </c>
      <c r="H292" s="242">
        <v>50</v>
      </c>
      <c r="I292" s="243"/>
      <c r="J292" s="244">
        <f>ROUND(I292*H292,2)</f>
        <v>0</v>
      </c>
      <c r="K292" s="240" t="s">
        <v>38</v>
      </c>
      <c r="L292" s="74"/>
      <c r="M292" s="245" t="s">
        <v>38</v>
      </c>
      <c r="N292" s="246" t="s">
        <v>53</v>
      </c>
      <c r="O292" s="49"/>
      <c r="P292" s="247">
        <f>O292*H292</f>
        <v>0</v>
      </c>
      <c r="Q292" s="247">
        <v>0</v>
      </c>
      <c r="R292" s="247">
        <f>Q292*H292</f>
        <v>0</v>
      </c>
      <c r="S292" s="247">
        <v>0</v>
      </c>
      <c r="T292" s="248">
        <f>S292*H292</f>
        <v>0</v>
      </c>
      <c r="AR292" s="25" t="s">
        <v>211</v>
      </c>
      <c r="AT292" s="25" t="s">
        <v>206</v>
      </c>
      <c r="AU292" s="25" t="s">
        <v>25</v>
      </c>
      <c r="AY292" s="25" t="s">
        <v>204</v>
      </c>
      <c r="BE292" s="249">
        <f>IF(N292="základní",J292,0)</f>
        <v>0</v>
      </c>
      <c r="BF292" s="249">
        <f>IF(N292="snížená",J292,0)</f>
        <v>0</v>
      </c>
      <c r="BG292" s="249">
        <f>IF(N292="zákl. přenesená",J292,0)</f>
        <v>0</v>
      </c>
      <c r="BH292" s="249">
        <f>IF(N292="sníž. přenesená",J292,0)</f>
        <v>0</v>
      </c>
      <c r="BI292" s="249">
        <f>IF(N292="nulová",J292,0)</f>
        <v>0</v>
      </c>
      <c r="BJ292" s="25" t="s">
        <v>25</v>
      </c>
      <c r="BK292" s="249">
        <f>ROUND(I292*H292,2)</f>
        <v>0</v>
      </c>
      <c r="BL292" s="25" t="s">
        <v>211</v>
      </c>
      <c r="BM292" s="25" t="s">
        <v>4146</v>
      </c>
    </row>
    <row r="293" spans="2:65" s="1" customFormat="1" ht="16.5" customHeight="1">
      <c r="B293" s="48"/>
      <c r="C293" s="238" t="s">
        <v>1091</v>
      </c>
      <c r="D293" s="238" t="s">
        <v>206</v>
      </c>
      <c r="E293" s="239" t="s">
        <v>4147</v>
      </c>
      <c r="F293" s="240" t="s">
        <v>4148</v>
      </c>
      <c r="G293" s="241" t="s">
        <v>343</v>
      </c>
      <c r="H293" s="242">
        <v>20</v>
      </c>
      <c r="I293" s="243"/>
      <c r="J293" s="244">
        <f>ROUND(I293*H293,2)</f>
        <v>0</v>
      </c>
      <c r="K293" s="240" t="s">
        <v>38</v>
      </c>
      <c r="L293" s="74"/>
      <c r="M293" s="245" t="s">
        <v>38</v>
      </c>
      <c r="N293" s="246" t="s">
        <v>53</v>
      </c>
      <c r="O293" s="49"/>
      <c r="P293" s="247">
        <f>O293*H293</f>
        <v>0</v>
      </c>
      <c r="Q293" s="247">
        <v>0</v>
      </c>
      <c r="R293" s="247">
        <f>Q293*H293</f>
        <v>0</v>
      </c>
      <c r="S293" s="247">
        <v>0</v>
      </c>
      <c r="T293" s="248">
        <f>S293*H293</f>
        <v>0</v>
      </c>
      <c r="AR293" s="25" t="s">
        <v>211</v>
      </c>
      <c r="AT293" s="25" t="s">
        <v>206</v>
      </c>
      <c r="AU293" s="25" t="s">
        <v>25</v>
      </c>
      <c r="AY293" s="25" t="s">
        <v>204</v>
      </c>
      <c r="BE293" s="249">
        <f>IF(N293="základní",J293,0)</f>
        <v>0</v>
      </c>
      <c r="BF293" s="249">
        <f>IF(N293="snížená",J293,0)</f>
        <v>0</v>
      </c>
      <c r="BG293" s="249">
        <f>IF(N293="zákl. přenesená",J293,0)</f>
        <v>0</v>
      </c>
      <c r="BH293" s="249">
        <f>IF(N293="sníž. přenesená",J293,0)</f>
        <v>0</v>
      </c>
      <c r="BI293" s="249">
        <f>IF(N293="nulová",J293,0)</f>
        <v>0</v>
      </c>
      <c r="BJ293" s="25" t="s">
        <v>25</v>
      </c>
      <c r="BK293" s="249">
        <f>ROUND(I293*H293,2)</f>
        <v>0</v>
      </c>
      <c r="BL293" s="25" t="s">
        <v>211</v>
      </c>
      <c r="BM293" s="25" t="s">
        <v>4149</v>
      </c>
    </row>
    <row r="294" spans="2:65" s="1" customFormat="1" ht="16.5" customHeight="1">
      <c r="B294" s="48"/>
      <c r="C294" s="238" t="s">
        <v>1096</v>
      </c>
      <c r="D294" s="238" t="s">
        <v>206</v>
      </c>
      <c r="E294" s="239" t="s">
        <v>4150</v>
      </c>
      <c r="F294" s="240" t="s">
        <v>4151</v>
      </c>
      <c r="G294" s="241" t="s">
        <v>2362</v>
      </c>
      <c r="H294" s="242">
        <v>10</v>
      </c>
      <c r="I294" s="243"/>
      <c r="J294" s="244">
        <f>ROUND(I294*H294,2)</f>
        <v>0</v>
      </c>
      <c r="K294" s="240" t="s">
        <v>38</v>
      </c>
      <c r="L294" s="74"/>
      <c r="M294" s="245" t="s">
        <v>38</v>
      </c>
      <c r="N294" s="246" t="s">
        <v>53</v>
      </c>
      <c r="O294" s="49"/>
      <c r="P294" s="247">
        <f>O294*H294</f>
        <v>0</v>
      </c>
      <c r="Q294" s="247">
        <v>0</v>
      </c>
      <c r="R294" s="247">
        <f>Q294*H294</f>
        <v>0</v>
      </c>
      <c r="S294" s="247">
        <v>0</v>
      </c>
      <c r="T294" s="248">
        <f>S294*H294</f>
        <v>0</v>
      </c>
      <c r="AR294" s="25" t="s">
        <v>211</v>
      </c>
      <c r="AT294" s="25" t="s">
        <v>206</v>
      </c>
      <c r="AU294" s="25" t="s">
        <v>25</v>
      </c>
      <c r="AY294" s="25" t="s">
        <v>204</v>
      </c>
      <c r="BE294" s="249">
        <f>IF(N294="základní",J294,0)</f>
        <v>0</v>
      </c>
      <c r="BF294" s="249">
        <f>IF(N294="snížená",J294,0)</f>
        <v>0</v>
      </c>
      <c r="BG294" s="249">
        <f>IF(N294="zákl. přenesená",J294,0)</f>
        <v>0</v>
      </c>
      <c r="BH294" s="249">
        <f>IF(N294="sníž. přenesená",J294,0)</f>
        <v>0</v>
      </c>
      <c r="BI294" s="249">
        <f>IF(N294="nulová",J294,0)</f>
        <v>0</v>
      </c>
      <c r="BJ294" s="25" t="s">
        <v>25</v>
      </c>
      <c r="BK294" s="249">
        <f>ROUND(I294*H294,2)</f>
        <v>0</v>
      </c>
      <c r="BL294" s="25" t="s">
        <v>211</v>
      </c>
      <c r="BM294" s="25" t="s">
        <v>4152</v>
      </c>
    </row>
    <row r="295" spans="2:63" s="11" customFormat="1" ht="37.4" customHeight="1">
      <c r="B295" s="222"/>
      <c r="C295" s="223"/>
      <c r="D295" s="224" t="s">
        <v>81</v>
      </c>
      <c r="E295" s="225" t="s">
        <v>3160</v>
      </c>
      <c r="F295" s="225" t="s">
        <v>3705</v>
      </c>
      <c r="G295" s="223"/>
      <c r="H295" s="223"/>
      <c r="I295" s="226"/>
      <c r="J295" s="227">
        <f>BK295</f>
        <v>0</v>
      </c>
      <c r="K295" s="223"/>
      <c r="L295" s="228"/>
      <c r="M295" s="229"/>
      <c r="N295" s="230"/>
      <c r="O295" s="230"/>
      <c r="P295" s="231">
        <f>P296</f>
        <v>0</v>
      </c>
      <c r="Q295" s="230"/>
      <c r="R295" s="231">
        <f>R296</f>
        <v>0</v>
      </c>
      <c r="S295" s="230"/>
      <c r="T295" s="232">
        <f>T296</f>
        <v>0</v>
      </c>
      <c r="AR295" s="233" t="s">
        <v>25</v>
      </c>
      <c r="AT295" s="234" t="s">
        <v>81</v>
      </c>
      <c r="AU295" s="234" t="s">
        <v>82</v>
      </c>
      <c r="AY295" s="233" t="s">
        <v>204</v>
      </c>
      <c r="BK295" s="235">
        <f>BK296</f>
        <v>0</v>
      </c>
    </row>
    <row r="296" spans="2:65" s="1" customFormat="1" ht="16.5" customHeight="1">
      <c r="B296" s="48"/>
      <c r="C296" s="238" t="s">
        <v>1100</v>
      </c>
      <c r="D296" s="238" t="s">
        <v>206</v>
      </c>
      <c r="E296" s="239" t="s">
        <v>4153</v>
      </c>
      <c r="F296" s="240" t="s">
        <v>4154</v>
      </c>
      <c r="G296" s="241" t="s">
        <v>1045</v>
      </c>
      <c r="H296" s="242">
        <v>8</v>
      </c>
      <c r="I296" s="243"/>
      <c r="J296" s="244">
        <f>ROUND(I296*H296,2)</f>
        <v>0</v>
      </c>
      <c r="K296" s="240" t="s">
        <v>38</v>
      </c>
      <c r="L296" s="74"/>
      <c r="M296" s="245" t="s">
        <v>38</v>
      </c>
      <c r="N296" s="246" t="s">
        <v>53</v>
      </c>
      <c r="O296" s="49"/>
      <c r="P296" s="247">
        <f>O296*H296</f>
        <v>0</v>
      </c>
      <c r="Q296" s="247">
        <v>0</v>
      </c>
      <c r="R296" s="247">
        <f>Q296*H296</f>
        <v>0</v>
      </c>
      <c r="S296" s="247">
        <v>0</v>
      </c>
      <c r="T296" s="248">
        <f>S296*H296</f>
        <v>0</v>
      </c>
      <c r="AR296" s="25" t="s">
        <v>211</v>
      </c>
      <c r="AT296" s="25" t="s">
        <v>206</v>
      </c>
      <c r="AU296" s="25" t="s">
        <v>25</v>
      </c>
      <c r="AY296" s="25" t="s">
        <v>204</v>
      </c>
      <c r="BE296" s="249">
        <f>IF(N296="základní",J296,0)</f>
        <v>0</v>
      </c>
      <c r="BF296" s="249">
        <f>IF(N296="snížená",J296,0)</f>
        <v>0</v>
      </c>
      <c r="BG296" s="249">
        <f>IF(N296="zákl. přenesená",J296,0)</f>
        <v>0</v>
      </c>
      <c r="BH296" s="249">
        <f>IF(N296="sníž. přenesená",J296,0)</f>
        <v>0</v>
      </c>
      <c r="BI296" s="249">
        <f>IF(N296="nulová",J296,0)</f>
        <v>0</v>
      </c>
      <c r="BJ296" s="25" t="s">
        <v>25</v>
      </c>
      <c r="BK296" s="249">
        <f>ROUND(I296*H296,2)</f>
        <v>0</v>
      </c>
      <c r="BL296" s="25" t="s">
        <v>211</v>
      </c>
      <c r="BM296" s="25" t="s">
        <v>4155</v>
      </c>
    </row>
    <row r="297" spans="2:63" s="11" customFormat="1" ht="37.4" customHeight="1">
      <c r="B297" s="222"/>
      <c r="C297" s="223"/>
      <c r="D297" s="224" t="s">
        <v>81</v>
      </c>
      <c r="E297" s="225" t="s">
        <v>3168</v>
      </c>
      <c r="F297" s="225" t="s">
        <v>3890</v>
      </c>
      <c r="G297" s="223"/>
      <c r="H297" s="223"/>
      <c r="I297" s="226"/>
      <c r="J297" s="227">
        <f>BK297</f>
        <v>0</v>
      </c>
      <c r="K297" s="223"/>
      <c r="L297" s="228"/>
      <c r="M297" s="229"/>
      <c r="N297" s="230"/>
      <c r="O297" s="230"/>
      <c r="P297" s="231">
        <f>P298</f>
        <v>0</v>
      </c>
      <c r="Q297" s="230"/>
      <c r="R297" s="231">
        <f>R298</f>
        <v>0</v>
      </c>
      <c r="S297" s="230"/>
      <c r="T297" s="232">
        <f>T298</f>
        <v>0</v>
      </c>
      <c r="AR297" s="233" t="s">
        <v>25</v>
      </c>
      <c r="AT297" s="234" t="s">
        <v>81</v>
      </c>
      <c r="AU297" s="234" t="s">
        <v>82</v>
      </c>
      <c r="AY297" s="233" t="s">
        <v>204</v>
      </c>
      <c r="BK297" s="235">
        <f>BK298</f>
        <v>0</v>
      </c>
    </row>
    <row r="298" spans="2:65" s="1" customFormat="1" ht="16.5" customHeight="1">
      <c r="B298" s="48"/>
      <c r="C298" s="238" t="s">
        <v>1104</v>
      </c>
      <c r="D298" s="238" t="s">
        <v>206</v>
      </c>
      <c r="E298" s="239" t="s">
        <v>4156</v>
      </c>
      <c r="F298" s="240" t="s">
        <v>4157</v>
      </c>
      <c r="G298" s="241" t="s">
        <v>1045</v>
      </c>
      <c r="H298" s="242">
        <v>1</v>
      </c>
      <c r="I298" s="243"/>
      <c r="J298" s="244">
        <f>ROUND(I298*H298,2)</f>
        <v>0</v>
      </c>
      <c r="K298" s="240" t="s">
        <v>38</v>
      </c>
      <c r="L298" s="74"/>
      <c r="M298" s="245" t="s">
        <v>38</v>
      </c>
      <c r="N298" s="317" t="s">
        <v>53</v>
      </c>
      <c r="O298" s="308"/>
      <c r="P298" s="314">
        <f>O298*H298</f>
        <v>0</v>
      </c>
      <c r="Q298" s="314">
        <v>0</v>
      </c>
      <c r="R298" s="314">
        <f>Q298*H298</f>
        <v>0</v>
      </c>
      <c r="S298" s="314">
        <v>0</v>
      </c>
      <c r="T298" s="315">
        <f>S298*H298</f>
        <v>0</v>
      </c>
      <c r="AR298" s="25" t="s">
        <v>211</v>
      </c>
      <c r="AT298" s="25" t="s">
        <v>206</v>
      </c>
      <c r="AU298" s="25" t="s">
        <v>25</v>
      </c>
      <c r="AY298" s="25" t="s">
        <v>204</v>
      </c>
      <c r="BE298" s="249">
        <f>IF(N298="základní",J298,0)</f>
        <v>0</v>
      </c>
      <c r="BF298" s="249">
        <f>IF(N298="snížená",J298,0)</f>
        <v>0</v>
      </c>
      <c r="BG298" s="249">
        <f>IF(N298="zákl. přenesená",J298,0)</f>
        <v>0</v>
      </c>
      <c r="BH298" s="249">
        <f>IF(N298="sníž. přenesená",J298,0)</f>
        <v>0</v>
      </c>
      <c r="BI298" s="249">
        <f>IF(N298="nulová",J298,0)</f>
        <v>0</v>
      </c>
      <c r="BJ298" s="25" t="s">
        <v>25</v>
      </c>
      <c r="BK298" s="249">
        <f>ROUND(I298*H298,2)</f>
        <v>0</v>
      </c>
      <c r="BL298" s="25" t="s">
        <v>211</v>
      </c>
      <c r="BM298" s="25" t="s">
        <v>4158</v>
      </c>
    </row>
    <row r="299" spans="2:12" s="1" customFormat="1" ht="6.95" customHeight="1">
      <c r="B299" s="69"/>
      <c r="C299" s="70"/>
      <c r="D299" s="70"/>
      <c r="E299" s="70"/>
      <c r="F299" s="70"/>
      <c r="G299" s="70"/>
      <c r="H299" s="70"/>
      <c r="I299" s="181"/>
      <c r="J299" s="70"/>
      <c r="K299" s="70"/>
      <c r="L299" s="74"/>
    </row>
  </sheetData>
  <sheetProtection password="CC35" sheet="1" objects="1" scenarios="1" formatColumns="0" formatRows="0" autoFilter="0"/>
  <autoFilter ref="C112:K298"/>
  <mergeCells count="16">
    <mergeCell ref="E7:H7"/>
    <mergeCell ref="E11:H11"/>
    <mergeCell ref="E9:H9"/>
    <mergeCell ref="E13:H13"/>
    <mergeCell ref="E28:H28"/>
    <mergeCell ref="E49:H49"/>
    <mergeCell ref="E53:H53"/>
    <mergeCell ref="E51:H51"/>
    <mergeCell ref="E55:H55"/>
    <mergeCell ref="J59:J60"/>
    <mergeCell ref="E99:H99"/>
    <mergeCell ref="E103:H103"/>
    <mergeCell ref="E101:H101"/>
    <mergeCell ref="E105:H105"/>
    <mergeCell ref="G1:H1"/>
    <mergeCell ref="L2:V2"/>
  </mergeCells>
  <hyperlinks>
    <hyperlink ref="F1:G1" location="C2" display="1) Krycí list soupisu"/>
    <hyperlink ref="G1:H1" location="C62" display="2) Rekapitulace"/>
    <hyperlink ref="J1" location="C11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2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129</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ht="16.5" customHeight="1">
      <c r="B9" s="29"/>
      <c r="C9" s="30"/>
      <c r="D9" s="30"/>
      <c r="E9" s="158" t="s">
        <v>160</v>
      </c>
      <c r="F9" s="30"/>
      <c r="G9" s="30"/>
      <c r="H9" s="30"/>
      <c r="I9" s="157"/>
      <c r="J9" s="30"/>
      <c r="K9" s="32"/>
    </row>
    <row r="10" spans="2:11" ht="13.5">
      <c r="B10" s="29"/>
      <c r="C10" s="30"/>
      <c r="D10" s="41" t="s">
        <v>161</v>
      </c>
      <c r="E10" s="30"/>
      <c r="F10" s="30"/>
      <c r="G10" s="30"/>
      <c r="H10" s="30"/>
      <c r="I10" s="157"/>
      <c r="J10" s="30"/>
      <c r="K10" s="32"/>
    </row>
    <row r="11" spans="2:11" s="1" customFormat="1" ht="16.5" customHeight="1">
      <c r="B11" s="48"/>
      <c r="C11" s="49"/>
      <c r="D11" s="49"/>
      <c r="E11" s="57" t="s">
        <v>2347</v>
      </c>
      <c r="F11" s="49"/>
      <c r="G11" s="49"/>
      <c r="H11" s="49"/>
      <c r="I11" s="159"/>
      <c r="J11" s="49"/>
      <c r="K11" s="53"/>
    </row>
    <row r="12" spans="2:11" s="1" customFormat="1" ht="13.5">
      <c r="B12" s="48"/>
      <c r="C12" s="49"/>
      <c r="D12" s="41" t="s">
        <v>2348</v>
      </c>
      <c r="E12" s="49"/>
      <c r="F12" s="49"/>
      <c r="G12" s="49"/>
      <c r="H12" s="49"/>
      <c r="I12" s="159"/>
      <c r="J12" s="49"/>
      <c r="K12" s="53"/>
    </row>
    <row r="13" spans="2:11" s="1" customFormat="1" ht="36.95" customHeight="1">
      <c r="B13" s="48"/>
      <c r="C13" s="49"/>
      <c r="D13" s="49"/>
      <c r="E13" s="160" t="s">
        <v>4159</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1" t="s">
        <v>21</v>
      </c>
      <c r="E15" s="49"/>
      <c r="F15" s="36" t="s">
        <v>38</v>
      </c>
      <c r="G15" s="49"/>
      <c r="H15" s="49"/>
      <c r="I15" s="161" t="s">
        <v>23</v>
      </c>
      <c r="J15" s="36" t="s">
        <v>38</v>
      </c>
      <c r="K15" s="53"/>
    </row>
    <row r="16" spans="2:11" s="1" customFormat="1" ht="14.4" customHeight="1">
      <c r="B16" s="48"/>
      <c r="C16" s="49"/>
      <c r="D16" s="41" t="s">
        <v>26</v>
      </c>
      <c r="E16" s="49"/>
      <c r="F16" s="36" t="s">
        <v>27</v>
      </c>
      <c r="G16" s="49"/>
      <c r="H16" s="49"/>
      <c r="I16" s="161" t="s">
        <v>28</v>
      </c>
      <c r="J16" s="162" t="str">
        <f>'Rekapitulace stavby'!AN8</f>
        <v>25. 1. 2018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1" t="s">
        <v>36</v>
      </c>
      <c r="E18" s="49"/>
      <c r="F18" s="49"/>
      <c r="G18" s="49"/>
      <c r="H18" s="49"/>
      <c r="I18" s="161" t="s">
        <v>37</v>
      </c>
      <c r="J18" s="36" t="s">
        <v>38</v>
      </c>
      <c r="K18" s="53"/>
    </row>
    <row r="19" spans="2:11" s="1" customFormat="1" ht="18" customHeight="1">
      <c r="B19" s="48"/>
      <c r="C19" s="49"/>
      <c r="D19" s="49"/>
      <c r="E19" s="36" t="s">
        <v>39</v>
      </c>
      <c r="F19" s="49"/>
      <c r="G19" s="49"/>
      <c r="H19" s="49"/>
      <c r="I19" s="161" t="s">
        <v>40</v>
      </c>
      <c r="J19" s="36" t="s">
        <v>38</v>
      </c>
      <c r="K19" s="53"/>
    </row>
    <row r="20" spans="2:11" s="1" customFormat="1" ht="6.95" customHeight="1">
      <c r="B20" s="48"/>
      <c r="C20" s="49"/>
      <c r="D20" s="49"/>
      <c r="E20" s="49"/>
      <c r="F20" s="49"/>
      <c r="G20" s="49"/>
      <c r="H20" s="49"/>
      <c r="I20" s="159"/>
      <c r="J20" s="49"/>
      <c r="K20" s="53"/>
    </row>
    <row r="21" spans="2:11" s="1" customFormat="1" ht="14.4" customHeight="1">
      <c r="B21" s="48"/>
      <c r="C21" s="49"/>
      <c r="D21" s="41" t="s">
        <v>41</v>
      </c>
      <c r="E21" s="49"/>
      <c r="F21" s="49"/>
      <c r="G21" s="49"/>
      <c r="H21" s="49"/>
      <c r="I21" s="161" t="s">
        <v>37</v>
      </c>
      <c r="J21" s="36" t="str">
        <f>IF('Rekapitulace stavby'!AN13="Vyplň údaj","",IF('Rekapitulace stavby'!AN13="","",'Rekapitulace stavby'!AN13))</f>
        <v/>
      </c>
      <c r="K21" s="53"/>
    </row>
    <row r="22" spans="2:11" s="1" customFormat="1" ht="18" customHeight="1">
      <c r="B22" s="48"/>
      <c r="C22" s="49"/>
      <c r="D22" s="49"/>
      <c r="E22" s="36" t="str">
        <f>IF('Rekapitulace stavby'!E14="Vyplň údaj","",IF('Rekapitulace stavby'!E14="","",'Rekapitulace stavby'!E14))</f>
        <v/>
      </c>
      <c r="F22" s="49"/>
      <c r="G22" s="49"/>
      <c r="H22" s="49"/>
      <c r="I22" s="161" t="s">
        <v>40</v>
      </c>
      <c r="J22" s="36"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1" t="s">
        <v>43</v>
      </c>
      <c r="E24" s="49"/>
      <c r="F24" s="49"/>
      <c r="G24" s="49"/>
      <c r="H24" s="49"/>
      <c r="I24" s="161" t="s">
        <v>37</v>
      </c>
      <c r="J24" s="36" t="s">
        <v>38</v>
      </c>
      <c r="K24" s="53"/>
    </row>
    <row r="25" spans="2:11" s="1" customFormat="1" ht="18" customHeight="1">
      <c r="B25" s="48"/>
      <c r="C25" s="49"/>
      <c r="D25" s="49"/>
      <c r="E25" s="36" t="s">
        <v>44</v>
      </c>
      <c r="F25" s="49"/>
      <c r="G25" s="49"/>
      <c r="H25" s="49"/>
      <c r="I25" s="161" t="s">
        <v>40</v>
      </c>
      <c r="J25" s="36"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1" t="s">
        <v>46</v>
      </c>
      <c r="E27" s="49"/>
      <c r="F27" s="49"/>
      <c r="G27" s="49"/>
      <c r="H27" s="49"/>
      <c r="I27" s="159"/>
      <c r="J27" s="49"/>
      <c r="K27" s="53"/>
    </row>
    <row r="28" spans="2:11" s="7" customFormat="1" ht="213.75" customHeight="1">
      <c r="B28" s="163"/>
      <c r="C28" s="164"/>
      <c r="D28" s="164"/>
      <c r="E28" s="46" t="s">
        <v>2185</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48</v>
      </c>
      <c r="E31" s="49"/>
      <c r="F31" s="49"/>
      <c r="G31" s="49"/>
      <c r="H31" s="49"/>
      <c r="I31" s="159"/>
      <c r="J31" s="170">
        <f>ROUND(J102,2)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50</v>
      </c>
      <c r="G33" s="49"/>
      <c r="H33" s="49"/>
      <c r="I33" s="171" t="s">
        <v>49</v>
      </c>
      <c r="J33" s="54" t="s">
        <v>51</v>
      </c>
      <c r="K33" s="53"/>
    </row>
    <row r="34" spans="2:11" s="1" customFormat="1" ht="14.4" customHeight="1">
      <c r="B34" s="48"/>
      <c r="C34" s="49"/>
      <c r="D34" s="57" t="s">
        <v>52</v>
      </c>
      <c r="E34" s="57" t="s">
        <v>53</v>
      </c>
      <c r="F34" s="172">
        <f>ROUND(SUM(BE102:BE283),2)</f>
        <v>0</v>
      </c>
      <c r="G34" s="49"/>
      <c r="H34" s="49"/>
      <c r="I34" s="173">
        <v>0.21</v>
      </c>
      <c r="J34" s="172">
        <f>ROUND(ROUND((SUM(BE102:BE283)),2)*I34,2)</f>
        <v>0</v>
      </c>
      <c r="K34" s="53"/>
    </row>
    <row r="35" spans="2:11" s="1" customFormat="1" ht="14.4" customHeight="1">
      <c r="B35" s="48"/>
      <c r="C35" s="49"/>
      <c r="D35" s="49"/>
      <c r="E35" s="57" t="s">
        <v>54</v>
      </c>
      <c r="F35" s="172">
        <f>ROUND(SUM(BF102:BF283),2)</f>
        <v>0</v>
      </c>
      <c r="G35" s="49"/>
      <c r="H35" s="49"/>
      <c r="I35" s="173">
        <v>0.15</v>
      </c>
      <c r="J35" s="172">
        <f>ROUND(ROUND((SUM(BF102:BF283)),2)*I35,2)</f>
        <v>0</v>
      </c>
      <c r="K35" s="53"/>
    </row>
    <row r="36" spans="2:11" s="1" customFormat="1" ht="14.4" customHeight="1" hidden="1">
      <c r="B36" s="48"/>
      <c r="C36" s="49"/>
      <c r="D36" s="49"/>
      <c r="E36" s="57" t="s">
        <v>55</v>
      </c>
      <c r="F36" s="172">
        <f>ROUND(SUM(BG102:BG283),2)</f>
        <v>0</v>
      </c>
      <c r="G36" s="49"/>
      <c r="H36" s="49"/>
      <c r="I36" s="173">
        <v>0.21</v>
      </c>
      <c r="J36" s="172">
        <v>0</v>
      </c>
      <c r="K36" s="53"/>
    </row>
    <row r="37" spans="2:11" s="1" customFormat="1" ht="14.4" customHeight="1" hidden="1">
      <c r="B37" s="48"/>
      <c r="C37" s="49"/>
      <c r="D37" s="49"/>
      <c r="E37" s="57" t="s">
        <v>56</v>
      </c>
      <c r="F37" s="172">
        <f>ROUND(SUM(BH102:BH283),2)</f>
        <v>0</v>
      </c>
      <c r="G37" s="49"/>
      <c r="H37" s="49"/>
      <c r="I37" s="173">
        <v>0.15</v>
      </c>
      <c r="J37" s="172">
        <v>0</v>
      </c>
      <c r="K37" s="53"/>
    </row>
    <row r="38" spans="2:11" s="1" customFormat="1" ht="14.4" customHeight="1" hidden="1">
      <c r="B38" s="48"/>
      <c r="C38" s="49"/>
      <c r="D38" s="49"/>
      <c r="E38" s="57" t="s">
        <v>57</v>
      </c>
      <c r="F38" s="172">
        <f>ROUND(SUM(BI102:BI283),2)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58</v>
      </c>
      <c r="E40" s="100"/>
      <c r="F40" s="100"/>
      <c r="G40" s="176" t="s">
        <v>59</v>
      </c>
      <c r="H40" s="177" t="s">
        <v>60</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1" t="s">
        <v>164</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1" t="s">
        <v>18</v>
      </c>
      <c r="D48" s="49"/>
      <c r="E48" s="49"/>
      <c r="F48" s="49"/>
      <c r="G48" s="49"/>
      <c r="H48" s="49"/>
      <c r="I48" s="159"/>
      <c r="J48" s="49"/>
      <c r="K48" s="53"/>
    </row>
    <row r="49" spans="2:11" s="1" customFormat="1" ht="16.5" customHeight="1">
      <c r="B49" s="48"/>
      <c r="C49" s="49"/>
      <c r="D49" s="49"/>
      <c r="E49" s="158" t="str">
        <f>E7</f>
        <v>Areál TJ Lokomotiva Cheb-I.etapa-Fáze I.B-Rekonstrukce haly s přístavbou šaten-Uznatelné výdaje</v>
      </c>
      <c r="F49" s="41"/>
      <c r="G49" s="41"/>
      <c r="H49" s="41"/>
      <c r="I49" s="159"/>
      <c r="J49" s="49"/>
      <c r="K49" s="53"/>
    </row>
    <row r="50" spans="2:11" ht="13.5">
      <c r="B50" s="29"/>
      <c r="C50" s="41" t="s">
        <v>159</v>
      </c>
      <c r="D50" s="30"/>
      <c r="E50" s="30"/>
      <c r="F50" s="30"/>
      <c r="G50" s="30"/>
      <c r="H50" s="30"/>
      <c r="I50" s="157"/>
      <c r="J50" s="30"/>
      <c r="K50" s="32"/>
    </row>
    <row r="51" spans="2:11" ht="16.5" customHeight="1">
      <c r="B51" s="29"/>
      <c r="C51" s="30"/>
      <c r="D51" s="30"/>
      <c r="E51" s="158" t="s">
        <v>160</v>
      </c>
      <c r="F51" s="30"/>
      <c r="G51" s="30"/>
      <c r="H51" s="30"/>
      <c r="I51" s="157"/>
      <c r="J51" s="30"/>
      <c r="K51" s="32"/>
    </row>
    <row r="52" spans="2:11" ht="13.5">
      <c r="B52" s="29"/>
      <c r="C52" s="41" t="s">
        <v>161</v>
      </c>
      <c r="D52" s="30"/>
      <c r="E52" s="30"/>
      <c r="F52" s="30"/>
      <c r="G52" s="30"/>
      <c r="H52" s="30"/>
      <c r="I52" s="157"/>
      <c r="J52" s="30"/>
      <c r="K52" s="32"/>
    </row>
    <row r="53" spans="2:11" s="1" customFormat="1" ht="16.5" customHeight="1">
      <c r="B53" s="48"/>
      <c r="C53" s="49"/>
      <c r="D53" s="49"/>
      <c r="E53" s="57" t="s">
        <v>2347</v>
      </c>
      <c r="F53" s="49"/>
      <c r="G53" s="49"/>
      <c r="H53" s="49"/>
      <c r="I53" s="159"/>
      <c r="J53" s="49"/>
      <c r="K53" s="53"/>
    </row>
    <row r="54" spans="2:11" s="1" customFormat="1" ht="14.4" customHeight="1">
      <c r="B54" s="48"/>
      <c r="C54" s="41" t="s">
        <v>2348</v>
      </c>
      <c r="D54" s="49"/>
      <c r="E54" s="49"/>
      <c r="F54" s="49"/>
      <c r="G54" s="49"/>
      <c r="H54" s="49"/>
      <c r="I54" s="159"/>
      <c r="J54" s="49"/>
      <c r="K54" s="53"/>
    </row>
    <row r="55" spans="2:11" s="1" customFormat="1" ht="17.25" customHeight="1">
      <c r="B55" s="48"/>
      <c r="C55" s="49"/>
      <c r="D55" s="49"/>
      <c r="E55" s="160" t="str">
        <f>E13</f>
        <v>D.4.5. - Soupis prací Elektroinstalace-Slaboproud-UZNATELNÉ VÝDAJE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1" t="s">
        <v>26</v>
      </c>
      <c r="D57" s="49"/>
      <c r="E57" s="49"/>
      <c r="F57" s="36" t="str">
        <f>F16</f>
        <v>Cheb</v>
      </c>
      <c r="G57" s="49"/>
      <c r="H57" s="49"/>
      <c r="I57" s="161" t="s">
        <v>28</v>
      </c>
      <c r="J57" s="162" t="str">
        <f>IF(J16="","",J16)</f>
        <v>25. 1. 2018</v>
      </c>
      <c r="K57" s="53"/>
    </row>
    <row r="58" spans="2:11" s="1" customFormat="1" ht="6.95" customHeight="1">
      <c r="B58" s="48"/>
      <c r="C58" s="49"/>
      <c r="D58" s="49"/>
      <c r="E58" s="49"/>
      <c r="F58" s="49"/>
      <c r="G58" s="49"/>
      <c r="H58" s="49"/>
      <c r="I58" s="159"/>
      <c r="J58" s="49"/>
      <c r="K58" s="53"/>
    </row>
    <row r="59" spans="2:11" s="1" customFormat="1" ht="13.5">
      <c r="B59" s="48"/>
      <c r="C59" s="41" t="s">
        <v>36</v>
      </c>
      <c r="D59" s="49"/>
      <c r="E59" s="49"/>
      <c r="F59" s="36" t="str">
        <f>E19</f>
        <v>Město Cheb, Nám. Krále Jiřího z Poděbrad 1/14 Cheb</v>
      </c>
      <c r="G59" s="49"/>
      <c r="H59" s="49"/>
      <c r="I59" s="161" t="s">
        <v>43</v>
      </c>
      <c r="J59" s="46" t="str">
        <f>E25</f>
        <v>Ing. J. Šedivec-Staving Ateliér, Školní 27, Plzeň</v>
      </c>
      <c r="K59" s="53"/>
    </row>
    <row r="60" spans="2:11" s="1" customFormat="1" ht="14.4" customHeight="1">
      <c r="B60" s="48"/>
      <c r="C60" s="41" t="s">
        <v>41</v>
      </c>
      <c r="D60" s="49"/>
      <c r="E60" s="49"/>
      <c r="F60" s="36"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165</v>
      </c>
      <c r="D62" s="174"/>
      <c r="E62" s="174"/>
      <c r="F62" s="174"/>
      <c r="G62" s="174"/>
      <c r="H62" s="174"/>
      <c r="I62" s="188"/>
      <c r="J62" s="189" t="s">
        <v>166</v>
      </c>
      <c r="K62" s="190"/>
    </row>
    <row r="63" spans="2:11" s="1" customFormat="1" ht="10.3" customHeight="1">
      <c r="B63" s="48"/>
      <c r="C63" s="49"/>
      <c r="D63" s="49"/>
      <c r="E63" s="49"/>
      <c r="F63" s="49"/>
      <c r="G63" s="49"/>
      <c r="H63" s="49"/>
      <c r="I63" s="159"/>
      <c r="J63" s="49"/>
      <c r="K63" s="53"/>
    </row>
    <row r="64" spans="2:47" s="1" customFormat="1" ht="29.25" customHeight="1">
      <c r="B64" s="48"/>
      <c r="C64" s="191" t="s">
        <v>167</v>
      </c>
      <c r="D64" s="49"/>
      <c r="E64" s="49"/>
      <c r="F64" s="49"/>
      <c r="G64" s="49"/>
      <c r="H64" s="49"/>
      <c r="I64" s="159"/>
      <c r="J64" s="170">
        <f>J102</f>
        <v>0</v>
      </c>
      <c r="K64" s="53"/>
      <c r="AU64" s="25" t="s">
        <v>168</v>
      </c>
    </row>
    <row r="65" spans="2:11" s="8" customFormat="1" ht="24.95" customHeight="1">
      <c r="B65" s="192"/>
      <c r="C65" s="193"/>
      <c r="D65" s="194" t="s">
        <v>4160</v>
      </c>
      <c r="E65" s="195"/>
      <c r="F65" s="195"/>
      <c r="G65" s="195"/>
      <c r="H65" s="195"/>
      <c r="I65" s="196"/>
      <c r="J65" s="197">
        <f>J103</f>
        <v>0</v>
      </c>
      <c r="K65" s="198"/>
    </row>
    <row r="66" spans="2:11" s="8" customFormat="1" ht="24.95" customHeight="1">
      <c r="B66" s="192"/>
      <c r="C66" s="193"/>
      <c r="D66" s="194" t="s">
        <v>4161</v>
      </c>
      <c r="E66" s="195"/>
      <c r="F66" s="195"/>
      <c r="G66" s="195"/>
      <c r="H66" s="195"/>
      <c r="I66" s="196"/>
      <c r="J66" s="197">
        <f>J116</f>
        <v>0</v>
      </c>
      <c r="K66" s="198"/>
    </row>
    <row r="67" spans="2:11" s="8" customFormat="1" ht="24.95" customHeight="1">
      <c r="B67" s="192"/>
      <c r="C67" s="193"/>
      <c r="D67" s="194" t="s">
        <v>4162</v>
      </c>
      <c r="E67" s="195"/>
      <c r="F67" s="195"/>
      <c r="G67" s="195"/>
      <c r="H67" s="195"/>
      <c r="I67" s="196"/>
      <c r="J67" s="197">
        <f>J148</f>
        <v>0</v>
      </c>
      <c r="K67" s="198"/>
    </row>
    <row r="68" spans="2:11" s="8" customFormat="1" ht="24.95" customHeight="1">
      <c r="B68" s="192"/>
      <c r="C68" s="193"/>
      <c r="D68" s="194" t="s">
        <v>4163</v>
      </c>
      <c r="E68" s="195"/>
      <c r="F68" s="195"/>
      <c r="G68" s="195"/>
      <c r="H68" s="195"/>
      <c r="I68" s="196"/>
      <c r="J68" s="197">
        <f>J157</f>
        <v>0</v>
      </c>
      <c r="K68" s="198"/>
    </row>
    <row r="69" spans="2:11" s="8" customFormat="1" ht="24.95" customHeight="1">
      <c r="B69" s="192"/>
      <c r="C69" s="193"/>
      <c r="D69" s="194" t="s">
        <v>4164</v>
      </c>
      <c r="E69" s="195"/>
      <c r="F69" s="195"/>
      <c r="G69" s="195"/>
      <c r="H69" s="195"/>
      <c r="I69" s="196"/>
      <c r="J69" s="197">
        <f>J170</f>
        <v>0</v>
      </c>
      <c r="K69" s="198"/>
    </row>
    <row r="70" spans="2:11" s="8" customFormat="1" ht="24.95" customHeight="1">
      <c r="B70" s="192"/>
      <c r="C70" s="193"/>
      <c r="D70" s="194" t="s">
        <v>4165</v>
      </c>
      <c r="E70" s="195"/>
      <c r="F70" s="195"/>
      <c r="G70" s="195"/>
      <c r="H70" s="195"/>
      <c r="I70" s="196"/>
      <c r="J70" s="197">
        <f>J177</f>
        <v>0</v>
      </c>
      <c r="K70" s="198"/>
    </row>
    <row r="71" spans="2:11" s="8" customFormat="1" ht="24.95" customHeight="1">
      <c r="B71" s="192"/>
      <c r="C71" s="193"/>
      <c r="D71" s="194" t="s">
        <v>4160</v>
      </c>
      <c r="E71" s="195"/>
      <c r="F71" s="195"/>
      <c r="G71" s="195"/>
      <c r="H71" s="195"/>
      <c r="I71" s="196"/>
      <c r="J71" s="197">
        <f>J192</f>
        <v>0</v>
      </c>
      <c r="K71" s="198"/>
    </row>
    <row r="72" spans="2:11" s="8" customFormat="1" ht="24.95" customHeight="1">
      <c r="B72" s="192"/>
      <c r="C72" s="193"/>
      <c r="D72" s="194" t="s">
        <v>4161</v>
      </c>
      <c r="E72" s="195"/>
      <c r="F72" s="195"/>
      <c r="G72" s="195"/>
      <c r="H72" s="195"/>
      <c r="I72" s="196"/>
      <c r="J72" s="197">
        <f>J203</f>
        <v>0</v>
      </c>
      <c r="K72" s="198"/>
    </row>
    <row r="73" spans="2:11" s="8" customFormat="1" ht="24.95" customHeight="1">
      <c r="B73" s="192"/>
      <c r="C73" s="193"/>
      <c r="D73" s="194" t="s">
        <v>4162</v>
      </c>
      <c r="E73" s="195"/>
      <c r="F73" s="195"/>
      <c r="G73" s="195"/>
      <c r="H73" s="195"/>
      <c r="I73" s="196"/>
      <c r="J73" s="197">
        <f>J229</f>
        <v>0</v>
      </c>
      <c r="K73" s="198"/>
    </row>
    <row r="74" spans="2:11" s="8" customFormat="1" ht="24.95" customHeight="1">
      <c r="B74" s="192"/>
      <c r="C74" s="193"/>
      <c r="D74" s="194" t="s">
        <v>4163</v>
      </c>
      <c r="E74" s="195"/>
      <c r="F74" s="195"/>
      <c r="G74" s="195"/>
      <c r="H74" s="195"/>
      <c r="I74" s="196"/>
      <c r="J74" s="197">
        <f>J236</f>
        <v>0</v>
      </c>
      <c r="K74" s="198"/>
    </row>
    <row r="75" spans="2:11" s="8" customFormat="1" ht="24.95" customHeight="1">
      <c r="B75" s="192"/>
      <c r="C75" s="193"/>
      <c r="D75" s="194" t="s">
        <v>4164</v>
      </c>
      <c r="E75" s="195"/>
      <c r="F75" s="195"/>
      <c r="G75" s="195"/>
      <c r="H75" s="195"/>
      <c r="I75" s="196"/>
      <c r="J75" s="197">
        <f>J251</f>
        <v>0</v>
      </c>
      <c r="K75" s="198"/>
    </row>
    <row r="76" spans="2:11" s="8" customFormat="1" ht="24.95" customHeight="1">
      <c r="B76" s="192"/>
      <c r="C76" s="193"/>
      <c r="D76" s="194" t="s">
        <v>4165</v>
      </c>
      <c r="E76" s="195"/>
      <c r="F76" s="195"/>
      <c r="G76" s="195"/>
      <c r="H76" s="195"/>
      <c r="I76" s="196"/>
      <c r="J76" s="197">
        <f>J258</f>
        <v>0</v>
      </c>
      <c r="K76" s="198"/>
    </row>
    <row r="77" spans="2:11" s="8" customFormat="1" ht="24.95" customHeight="1">
      <c r="B77" s="192"/>
      <c r="C77" s="193"/>
      <c r="D77" s="194" t="s">
        <v>4161</v>
      </c>
      <c r="E77" s="195"/>
      <c r="F77" s="195"/>
      <c r="G77" s="195"/>
      <c r="H77" s="195"/>
      <c r="I77" s="196"/>
      <c r="J77" s="197">
        <f>J276</f>
        <v>0</v>
      </c>
      <c r="K77" s="198"/>
    </row>
    <row r="78" spans="2:11" s="8" customFormat="1" ht="24.95" customHeight="1">
      <c r="B78" s="192"/>
      <c r="C78" s="193"/>
      <c r="D78" s="194" t="s">
        <v>4163</v>
      </c>
      <c r="E78" s="195"/>
      <c r="F78" s="195"/>
      <c r="G78" s="195"/>
      <c r="H78" s="195"/>
      <c r="I78" s="196"/>
      <c r="J78" s="197">
        <f>J282</f>
        <v>0</v>
      </c>
      <c r="K78" s="198"/>
    </row>
    <row r="79" spans="2:11" s="1" customFormat="1" ht="21.8" customHeight="1">
      <c r="B79" s="48"/>
      <c r="C79" s="49"/>
      <c r="D79" s="49"/>
      <c r="E79" s="49"/>
      <c r="F79" s="49"/>
      <c r="G79" s="49"/>
      <c r="H79" s="49"/>
      <c r="I79" s="159"/>
      <c r="J79" s="49"/>
      <c r="K79" s="53"/>
    </row>
    <row r="80" spans="2:11" s="1" customFormat="1" ht="6.95" customHeight="1">
      <c r="B80" s="69"/>
      <c r="C80" s="70"/>
      <c r="D80" s="70"/>
      <c r="E80" s="70"/>
      <c r="F80" s="70"/>
      <c r="G80" s="70"/>
      <c r="H80" s="70"/>
      <c r="I80" s="181"/>
      <c r="J80" s="70"/>
      <c r="K80" s="71"/>
    </row>
    <row r="84" spans="2:12" s="1" customFormat="1" ht="6.95" customHeight="1">
      <c r="B84" s="72"/>
      <c r="C84" s="73"/>
      <c r="D84" s="73"/>
      <c r="E84" s="73"/>
      <c r="F84" s="73"/>
      <c r="G84" s="73"/>
      <c r="H84" s="73"/>
      <c r="I84" s="184"/>
      <c r="J84" s="73"/>
      <c r="K84" s="73"/>
      <c r="L84" s="74"/>
    </row>
    <row r="85" spans="2:12" s="1" customFormat="1" ht="36.95" customHeight="1">
      <c r="B85" s="48"/>
      <c r="C85" s="75" t="s">
        <v>188</v>
      </c>
      <c r="D85" s="76"/>
      <c r="E85" s="76"/>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4.4" customHeight="1">
      <c r="B87" s="48"/>
      <c r="C87" s="78" t="s">
        <v>18</v>
      </c>
      <c r="D87" s="76"/>
      <c r="E87" s="76"/>
      <c r="F87" s="76"/>
      <c r="G87" s="76"/>
      <c r="H87" s="76"/>
      <c r="I87" s="206"/>
      <c r="J87" s="76"/>
      <c r="K87" s="76"/>
      <c r="L87" s="74"/>
    </row>
    <row r="88" spans="2:12" s="1" customFormat="1" ht="16.5" customHeight="1">
      <c r="B88" s="48"/>
      <c r="C88" s="76"/>
      <c r="D88" s="76"/>
      <c r="E88" s="207" t="str">
        <f>E7</f>
        <v>Areál TJ Lokomotiva Cheb-I.etapa-Fáze I.B-Rekonstrukce haly s přístavbou šaten-Uznatelné výdaje</v>
      </c>
      <c r="F88" s="78"/>
      <c r="G88" s="78"/>
      <c r="H88" s="78"/>
      <c r="I88" s="206"/>
      <c r="J88" s="76"/>
      <c r="K88" s="76"/>
      <c r="L88" s="74"/>
    </row>
    <row r="89" spans="2:12" ht="13.5">
      <c r="B89" s="29"/>
      <c r="C89" s="78" t="s">
        <v>159</v>
      </c>
      <c r="D89" s="208"/>
      <c r="E89" s="208"/>
      <c r="F89" s="208"/>
      <c r="G89" s="208"/>
      <c r="H89" s="208"/>
      <c r="I89" s="151"/>
      <c r="J89" s="208"/>
      <c r="K89" s="208"/>
      <c r="L89" s="209"/>
    </row>
    <row r="90" spans="2:12" ht="16.5" customHeight="1">
      <c r="B90" s="29"/>
      <c r="C90" s="208"/>
      <c r="D90" s="208"/>
      <c r="E90" s="207" t="s">
        <v>160</v>
      </c>
      <c r="F90" s="208"/>
      <c r="G90" s="208"/>
      <c r="H90" s="208"/>
      <c r="I90" s="151"/>
      <c r="J90" s="208"/>
      <c r="K90" s="208"/>
      <c r="L90" s="209"/>
    </row>
    <row r="91" spans="2:12" ht="13.5">
      <c r="B91" s="29"/>
      <c r="C91" s="78" t="s">
        <v>161</v>
      </c>
      <c r="D91" s="208"/>
      <c r="E91" s="208"/>
      <c r="F91" s="208"/>
      <c r="G91" s="208"/>
      <c r="H91" s="208"/>
      <c r="I91" s="151"/>
      <c r="J91" s="208"/>
      <c r="K91" s="208"/>
      <c r="L91" s="209"/>
    </row>
    <row r="92" spans="2:12" s="1" customFormat="1" ht="16.5" customHeight="1">
      <c r="B92" s="48"/>
      <c r="C92" s="76"/>
      <c r="D92" s="76"/>
      <c r="E92" s="316" t="s">
        <v>2347</v>
      </c>
      <c r="F92" s="76"/>
      <c r="G92" s="76"/>
      <c r="H92" s="76"/>
      <c r="I92" s="206"/>
      <c r="J92" s="76"/>
      <c r="K92" s="76"/>
      <c r="L92" s="74"/>
    </row>
    <row r="93" spans="2:12" s="1" customFormat="1" ht="14.4" customHeight="1">
      <c r="B93" s="48"/>
      <c r="C93" s="78" t="s">
        <v>2348</v>
      </c>
      <c r="D93" s="76"/>
      <c r="E93" s="76"/>
      <c r="F93" s="76"/>
      <c r="G93" s="76"/>
      <c r="H93" s="76"/>
      <c r="I93" s="206"/>
      <c r="J93" s="76"/>
      <c r="K93" s="76"/>
      <c r="L93" s="74"/>
    </row>
    <row r="94" spans="2:12" s="1" customFormat="1" ht="17.25" customHeight="1">
      <c r="B94" s="48"/>
      <c r="C94" s="76"/>
      <c r="D94" s="76"/>
      <c r="E94" s="84" t="str">
        <f>E13</f>
        <v>D.4.5. - Soupis prací Elektroinstalace-Slaboproud-UZNATELNÉ VÝDAJE</v>
      </c>
      <c r="F94" s="76"/>
      <c r="G94" s="76"/>
      <c r="H94" s="76"/>
      <c r="I94" s="206"/>
      <c r="J94" s="76"/>
      <c r="K94" s="76"/>
      <c r="L94" s="74"/>
    </row>
    <row r="95" spans="2:12" s="1" customFormat="1" ht="6.95" customHeight="1">
      <c r="B95" s="48"/>
      <c r="C95" s="76"/>
      <c r="D95" s="76"/>
      <c r="E95" s="76"/>
      <c r="F95" s="76"/>
      <c r="G95" s="76"/>
      <c r="H95" s="76"/>
      <c r="I95" s="206"/>
      <c r="J95" s="76"/>
      <c r="K95" s="76"/>
      <c r="L95" s="74"/>
    </row>
    <row r="96" spans="2:12" s="1" customFormat="1" ht="18" customHeight="1">
      <c r="B96" s="48"/>
      <c r="C96" s="78" t="s">
        <v>26</v>
      </c>
      <c r="D96" s="76"/>
      <c r="E96" s="76"/>
      <c r="F96" s="210" t="str">
        <f>F16</f>
        <v>Cheb</v>
      </c>
      <c r="G96" s="76"/>
      <c r="H96" s="76"/>
      <c r="I96" s="211" t="s">
        <v>28</v>
      </c>
      <c r="J96" s="87" t="str">
        <f>IF(J16="","",J16)</f>
        <v>25. 1. 2018</v>
      </c>
      <c r="K96" s="76"/>
      <c r="L96" s="74"/>
    </row>
    <row r="97" spans="2:12" s="1" customFormat="1" ht="6.95" customHeight="1">
      <c r="B97" s="48"/>
      <c r="C97" s="76"/>
      <c r="D97" s="76"/>
      <c r="E97" s="76"/>
      <c r="F97" s="76"/>
      <c r="G97" s="76"/>
      <c r="H97" s="76"/>
      <c r="I97" s="206"/>
      <c r="J97" s="76"/>
      <c r="K97" s="76"/>
      <c r="L97" s="74"/>
    </row>
    <row r="98" spans="2:12" s="1" customFormat="1" ht="13.5">
      <c r="B98" s="48"/>
      <c r="C98" s="78" t="s">
        <v>36</v>
      </c>
      <c r="D98" s="76"/>
      <c r="E98" s="76"/>
      <c r="F98" s="210" t="str">
        <f>E19</f>
        <v>Město Cheb, Nám. Krále Jiřího z Poděbrad 1/14 Cheb</v>
      </c>
      <c r="G98" s="76"/>
      <c r="H98" s="76"/>
      <c r="I98" s="211" t="s">
        <v>43</v>
      </c>
      <c r="J98" s="210" t="str">
        <f>E25</f>
        <v>Ing. J. Šedivec-Staving Ateliér, Školní 27, Plzeň</v>
      </c>
      <c r="K98" s="76"/>
      <c r="L98" s="74"/>
    </row>
    <row r="99" spans="2:12" s="1" customFormat="1" ht="14.4" customHeight="1">
      <c r="B99" s="48"/>
      <c r="C99" s="78" t="s">
        <v>41</v>
      </c>
      <c r="D99" s="76"/>
      <c r="E99" s="76"/>
      <c r="F99" s="210" t="str">
        <f>IF(E22="","",E22)</f>
        <v/>
      </c>
      <c r="G99" s="76"/>
      <c r="H99" s="76"/>
      <c r="I99" s="206"/>
      <c r="J99" s="76"/>
      <c r="K99" s="76"/>
      <c r="L99" s="74"/>
    </row>
    <row r="100" spans="2:12" s="1" customFormat="1" ht="10.3" customHeight="1">
      <c r="B100" s="48"/>
      <c r="C100" s="76"/>
      <c r="D100" s="76"/>
      <c r="E100" s="76"/>
      <c r="F100" s="76"/>
      <c r="G100" s="76"/>
      <c r="H100" s="76"/>
      <c r="I100" s="206"/>
      <c r="J100" s="76"/>
      <c r="K100" s="76"/>
      <c r="L100" s="74"/>
    </row>
    <row r="101" spans="2:20" s="10" customFormat="1" ht="29.25" customHeight="1">
      <c r="B101" s="212"/>
      <c r="C101" s="213" t="s">
        <v>189</v>
      </c>
      <c r="D101" s="214" t="s">
        <v>67</v>
      </c>
      <c r="E101" s="214" t="s">
        <v>63</v>
      </c>
      <c r="F101" s="214" t="s">
        <v>190</v>
      </c>
      <c r="G101" s="214" t="s">
        <v>191</v>
      </c>
      <c r="H101" s="214" t="s">
        <v>192</v>
      </c>
      <c r="I101" s="215" t="s">
        <v>193</v>
      </c>
      <c r="J101" s="214" t="s">
        <v>166</v>
      </c>
      <c r="K101" s="216" t="s">
        <v>194</v>
      </c>
      <c r="L101" s="217"/>
      <c r="M101" s="104" t="s">
        <v>195</v>
      </c>
      <c r="N101" s="105" t="s">
        <v>52</v>
      </c>
      <c r="O101" s="105" t="s">
        <v>196</v>
      </c>
      <c r="P101" s="105" t="s">
        <v>197</v>
      </c>
      <c r="Q101" s="105" t="s">
        <v>198</v>
      </c>
      <c r="R101" s="105" t="s">
        <v>199</v>
      </c>
      <c r="S101" s="105" t="s">
        <v>200</v>
      </c>
      <c r="T101" s="106" t="s">
        <v>201</v>
      </c>
    </row>
    <row r="102" spans="2:63" s="1" customFormat="1" ht="29.25" customHeight="1">
      <c r="B102" s="48"/>
      <c r="C102" s="110" t="s">
        <v>167</v>
      </c>
      <c r="D102" s="76"/>
      <c r="E102" s="76"/>
      <c r="F102" s="76"/>
      <c r="G102" s="76"/>
      <c r="H102" s="76"/>
      <c r="I102" s="206"/>
      <c r="J102" s="218">
        <f>BK102</f>
        <v>0</v>
      </c>
      <c r="K102" s="76"/>
      <c r="L102" s="74"/>
      <c r="M102" s="107"/>
      <c r="N102" s="108"/>
      <c r="O102" s="108"/>
      <c r="P102" s="219">
        <f>P103+P116+P148+P157+P170+P177+P192+P203+P229+P236+P251+P258+P276+P282</f>
        <v>0</v>
      </c>
      <c r="Q102" s="108"/>
      <c r="R102" s="219">
        <f>R103+R116+R148+R157+R170+R177+R192+R203+R229+R236+R251+R258+R276+R282</f>
        <v>0</v>
      </c>
      <c r="S102" s="108"/>
      <c r="T102" s="220">
        <f>T103+T116+T148+T157+T170+T177+T192+T203+T229+T236+T251+T258+T276+T282</f>
        <v>0</v>
      </c>
      <c r="AT102" s="25" t="s">
        <v>81</v>
      </c>
      <c r="AU102" s="25" t="s">
        <v>168</v>
      </c>
      <c r="BK102" s="221">
        <f>BK103+BK116+BK148+BK157+BK170+BK177+BK192+BK203+BK229+BK236+BK251+BK258+BK276+BK282</f>
        <v>0</v>
      </c>
    </row>
    <row r="103" spans="2:63" s="11" customFormat="1" ht="37.4" customHeight="1">
      <c r="B103" s="222"/>
      <c r="C103" s="223"/>
      <c r="D103" s="224" t="s">
        <v>81</v>
      </c>
      <c r="E103" s="225" t="s">
        <v>3154</v>
      </c>
      <c r="F103" s="225" t="s">
        <v>3890</v>
      </c>
      <c r="G103" s="223"/>
      <c r="H103" s="223"/>
      <c r="I103" s="226"/>
      <c r="J103" s="227">
        <f>BK103</f>
        <v>0</v>
      </c>
      <c r="K103" s="223"/>
      <c r="L103" s="228"/>
      <c r="M103" s="229"/>
      <c r="N103" s="230"/>
      <c r="O103" s="230"/>
      <c r="P103" s="231">
        <f>SUM(P104:P115)</f>
        <v>0</v>
      </c>
      <c r="Q103" s="230"/>
      <c r="R103" s="231">
        <f>SUM(R104:R115)</f>
        <v>0</v>
      </c>
      <c r="S103" s="230"/>
      <c r="T103" s="232">
        <f>SUM(T104:T115)</f>
        <v>0</v>
      </c>
      <c r="AR103" s="233" t="s">
        <v>25</v>
      </c>
      <c r="AT103" s="234" t="s">
        <v>81</v>
      </c>
      <c r="AU103" s="234" t="s">
        <v>82</v>
      </c>
      <c r="AY103" s="233" t="s">
        <v>204</v>
      </c>
      <c r="BK103" s="235">
        <f>SUM(BK104:BK115)</f>
        <v>0</v>
      </c>
    </row>
    <row r="104" spans="2:65" s="1" customFormat="1" ht="16.5" customHeight="1">
      <c r="B104" s="48"/>
      <c r="C104" s="285" t="s">
        <v>25</v>
      </c>
      <c r="D104" s="285" t="s">
        <v>478</v>
      </c>
      <c r="E104" s="286" t="s">
        <v>4166</v>
      </c>
      <c r="F104" s="287" t="s">
        <v>4167</v>
      </c>
      <c r="G104" s="288" t="s">
        <v>343</v>
      </c>
      <c r="H104" s="289">
        <v>60</v>
      </c>
      <c r="I104" s="290"/>
      <c r="J104" s="291">
        <f>ROUND(I104*H104,2)</f>
        <v>0</v>
      </c>
      <c r="K104" s="287" t="s">
        <v>38</v>
      </c>
      <c r="L104" s="292"/>
      <c r="M104" s="293" t="s">
        <v>38</v>
      </c>
      <c r="N104" s="294" t="s">
        <v>53</v>
      </c>
      <c r="O104" s="49"/>
      <c r="P104" s="247">
        <f>O104*H104</f>
        <v>0</v>
      </c>
      <c r="Q104" s="247">
        <v>0</v>
      </c>
      <c r="R104" s="247">
        <f>Q104*H104</f>
        <v>0</v>
      </c>
      <c r="S104" s="247">
        <v>0</v>
      </c>
      <c r="T104" s="248">
        <f>S104*H104</f>
        <v>0</v>
      </c>
      <c r="AR104" s="25" t="s">
        <v>249</v>
      </c>
      <c r="AT104" s="25" t="s">
        <v>478</v>
      </c>
      <c r="AU104" s="25" t="s">
        <v>25</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4168</v>
      </c>
    </row>
    <row r="105" spans="2:65" s="1" customFormat="1" ht="16.5" customHeight="1">
      <c r="B105" s="48"/>
      <c r="C105" s="285" t="s">
        <v>90</v>
      </c>
      <c r="D105" s="285" t="s">
        <v>478</v>
      </c>
      <c r="E105" s="286" t="s">
        <v>4169</v>
      </c>
      <c r="F105" s="287" t="s">
        <v>4170</v>
      </c>
      <c r="G105" s="288" t="s">
        <v>343</v>
      </c>
      <c r="H105" s="289">
        <v>120</v>
      </c>
      <c r="I105" s="290"/>
      <c r="J105" s="291">
        <f>ROUND(I105*H105,2)</f>
        <v>0</v>
      </c>
      <c r="K105" s="287" t="s">
        <v>38</v>
      </c>
      <c r="L105" s="292"/>
      <c r="M105" s="293" t="s">
        <v>38</v>
      </c>
      <c r="N105" s="294" t="s">
        <v>53</v>
      </c>
      <c r="O105" s="49"/>
      <c r="P105" s="247">
        <f>O105*H105</f>
        <v>0</v>
      </c>
      <c r="Q105" s="247">
        <v>0</v>
      </c>
      <c r="R105" s="247">
        <f>Q105*H105</f>
        <v>0</v>
      </c>
      <c r="S105" s="247">
        <v>0</v>
      </c>
      <c r="T105" s="248">
        <f>S105*H105</f>
        <v>0</v>
      </c>
      <c r="AR105" s="25" t="s">
        <v>249</v>
      </c>
      <c r="AT105" s="25" t="s">
        <v>478</v>
      </c>
      <c r="AU105" s="25" t="s">
        <v>25</v>
      </c>
      <c r="AY105" s="25" t="s">
        <v>204</v>
      </c>
      <c r="BE105" s="249">
        <f>IF(N105="základní",J105,0)</f>
        <v>0</v>
      </c>
      <c r="BF105" s="249">
        <f>IF(N105="snížená",J105,0)</f>
        <v>0</v>
      </c>
      <c r="BG105" s="249">
        <f>IF(N105="zákl. přenesená",J105,0)</f>
        <v>0</v>
      </c>
      <c r="BH105" s="249">
        <f>IF(N105="sníž. přenesená",J105,0)</f>
        <v>0</v>
      </c>
      <c r="BI105" s="249">
        <f>IF(N105="nulová",J105,0)</f>
        <v>0</v>
      </c>
      <c r="BJ105" s="25" t="s">
        <v>25</v>
      </c>
      <c r="BK105" s="249">
        <f>ROUND(I105*H105,2)</f>
        <v>0</v>
      </c>
      <c r="BL105" s="25" t="s">
        <v>211</v>
      </c>
      <c r="BM105" s="25" t="s">
        <v>4171</v>
      </c>
    </row>
    <row r="106" spans="2:65" s="1" customFormat="1" ht="16.5" customHeight="1">
      <c r="B106" s="48"/>
      <c r="C106" s="285" t="s">
        <v>113</v>
      </c>
      <c r="D106" s="285" t="s">
        <v>478</v>
      </c>
      <c r="E106" s="286" t="s">
        <v>4172</v>
      </c>
      <c r="F106" s="287" t="s">
        <v>4173</v>
      </c>
      <c r="G106" s="288" t="s">
        <v>343</v>
      </c>
      <c r="H106" s="289">
        <v>40</v>
      </c>
      <c r="I106" s="290"/>
      <c r="J106" s="291">
        <f>ROUND(I106*H106,2)</f>
        <v>0</v>
      </c>
      <c r="K106" s="287" t="s">
        <v>38</v>
      </c>
      <c r="L106" s="292"/>
      <c r="M106" s="293" t="s">
        <v>38</v>
      </c>
      <c r="N106" s="294" t="s">
        <v>53</v>
      </c>
      <c r="O106" s="49"/>
      <c r="P106" s="247">
        <f>O106*H106</f>
        <v>0</v>
      </c>
      <c r="Q106" s="247">
        <v>0</v>
      </c>
      <c r="R106" s="247">
        <f>Q106*H106</f>
        <v>0</v>
      </c>
      <c r="S106" s="247">
        <v>0</v>
      </c>
      <c r="T106" s="248">
        <f>S106*H106</f>
        <v>0</v>
      </c>
      <c r="AR106" s="25" t="s">
        <v>249</v>
      </c>
      <c r="AT106" s="25" t="s">
        <v>478</v>
      </c>
      <c r="AU106" s="25" t="s">
        <v>25</v>
      </c>
      <c r="AY106" s="25" t="s">
        <v>204</v>
      </c>
      <c r="BE106" s="249">
        <f>IF(N106="základní",J106,0)</f>
        <v>0</v>
      </c>
      <c r="BF106" s="249">
        <f>IF(N106="snížená",J106,0)</f>
        <v>0</v>
      </c>
      <c r="BG106" s="249">
        <f>IF(N106="zákl. přenesená",J106,0)</f>
        <v>0</v>
      </c>
      <c r="BH106" s="249">
        <f>IF(N106="sníž. přenesená",J106,0)</f>
        <v>0</v>
      </c>
      <c r="BI106" s="249">
        <f>IF(N106="nulová",J106,0)</f>
        <v>0</v>
      </c>
      <c r="BJ106" s="25" t="s">
        <v>25</v>
      </c>
      <c r="BK106" s="249">
        <f>ROUND(I106*H106,2)</f>
        <v>0</v>
      </c>
      <c r="BL106" s="25" t="s">
        <v>211</v>
      </c>
      <c r="BM106" s="25" t="s">
        <v>4174</v>
      </c>
    </row>
    <row r="107" spans="2:65" s="1" customFormat="1" ht="16.5" customHeight="1">
      <c r="B107" s="48"/>
      <c r="C107" s="285" t="s">
        <v>211</v>
      </c>
      <c r="D107" s="285" t="s">
        <v>478</v>
      </c>
      <c r="E107" s="286" t="s">
        <v>4175</v>
      </c>
      <c r="F107" s="287" t="s">
        <v>4176</v>
      </c>
      <c r="G107" s="288" t="s">
        <v>343</v>
      </c>
      <c r="H107" s="289">
        <v>400</v>
      </c>
      <c r="I107" s="290"/>
      <c r="J107" s="291">
        <f>ROUND(I107*H107,2)</f>
        <v>0</v>
      </c>
      <c r="K107" s="287" t="s">
        <v>38</v>
      </c>
      <c r="L107" s="292"/>
      <c r="M107" s="293" t="s">
        <v>38</v>
      </c>
      <c r="N107" s="294" t="s">
        <v>53</v>
      </c>
      <c r="O107" s="49"/>
      <c r="P107" s="247">
        <f>O107*H107</f>
        <v>0</v>
      </c>
      <c r="Q107" s="247">
        <v>0</v>
      </c>
      <c r="R107" s="247">
        <f>Q107*H107</f>
        <v>0</v>
      </c>
      <c r="S107" s="247">
        <v>0</v>
      </c>
      <c r="T107" s="248">
        <f>S107*H107</f>
        <v>0</v>
      </c>
      <c r="AR107" s="25" t="s">
        <v>249</v>
      </c>
      <c r="AT107" s="25" t="s">
        <v>478</v>
      </c>
      <c r="AU107" s="25" t="s">
        <v>25</v>
      </c>
      <c r="AY107" s="25" t="s">
        <v>204</v>
      </c>
      <c r="BE107" s="249">
        <f>IF(N107="základní",J107,0)</f>
        <v>0</v>
      </c>
      <c r="BF107" s="249">
        <f>IF(N107="snížená",J107,0)</f>
        <v>0</v>
      </c>
      <c r="BG107" s="249">
        <f>IF(N107="zákl. přenesená",J107,0)</f>
        <v>0</v>
      </c>
      <c r="BH107" s="249">
        <f>IF(N107="sníž. přenesená",J107,0)</f>
        <v>0</v>
      </c>
      <c r="BI107" s="249">
        <f>IF(N107="nulová",J107,0)</f>
        <v>0</v>
      </c>
      <c r="BJ107" s="25" t="s">
        <v>25</v>
      </c>
      <c r="BK107" s="249">
        <f>ROUND(I107*H107,2)</f>
        <v>0</v>
      </c>
      <c r="BL107" s="25" t="s">
        <v>211</v>
      </c>
      <c r="BM107" s="25" t="s">
        <v>4177</v>
      </c>
    </row>
    <row r="108" spans="2:65" s="1" customFormat="1" ht="16.5" customHeight="1">
      <c r="B108" s="48"/>
      <c r="C108" s="285" t="s">
        <v>233</v>
      </c>
      <c r="D108" s="285" t="s">
        <v>478</v>
      </c>
      <c r="E108" s="286" t="s">
        <v>4178</v>
      </c>
      <c r="F108" s="287" t="s">
        <v>4179</v>
      </c>
      <c r="G108" s="288" t="s">
        <v>343</v>
      </c>
      <c r="H108" s="289">
        <v>50</v>
      </c>
      <c r="I108" s="290"/>
      <c r="J108" s="291">
        <f>ROUND(I108*H108,2)</f>
        <v>0</v>
      </c>
      <c r="K108" s="287" t="s">
        <v>38</v>
      </c>
      <c r="L108" s="292"/>
      <c r="M108" s="293" t="s">
        <v>38</v>
      </c>
      <c r="N108" s="294" t="s">
        <v>53</v>
      </c>
      <c r="O108" s="49"/>
      <c r="P108" s="247">
        <f>O108*H108</f>
        <v>0</v>
      </c>
      <c r="Q108" s="247">
        <v>0</v>
      </c>
      <c r="R108" s="247">
        <f>Q108*H108</f>
        <v>0</v>
      </c>
      <c r="S108" s="247">
        <v>0</v>
      </c>
      <c r="T108" s="248">
        <f>S108*H108</f>
        <v>0</v>
      </c>
      <c r="AR108" s="25" t="s">
        <v>249</v>
      </c>
      <c r="AT108" s="25" t="s">
        <v>478</v>
      </c>
      <c r="AU108" s="25" t="s">
        <v>25</v>
      </c>
      <c r="AY108" s="25" t="s">
        <v>204</v>
      </c>
      <c r="BE108" s="249">
        <f>IF(N108="základní",J108,0)</f>
        <v>0</v>
      </c>
      <c r="BF108" s="249">
        <f>IF(N108="snížená",J108,0)</f>
        <v>0</v>
      </c>
      <c r="BG108" s="249">
        <f>IF(N108="zákl. přenesená",J108,0)</f>
        <v>0</v>
      </c>
      <c r="BH108" s="249">
        <f>IF(N108="sníž. přenesená",J108,0)</f>
        <v>0</v>
      </c>
      <c r="BI108" s="249">
        <f>IF(N108="nulová",J108,0)</f>
        <v>0</v>
      </c>
      <c r="BJ108" s="25" t="s">
        <v>25</v>
      </c>
      <c r="BK108" s="249">
        <f>ROUND(I108*H108,2)</f>
        <v>0</v>
      </c>
      <c r="BL108" s="25" t="s">
        <v>211</v>
      </c>
      <c r="BM108" s="25" t="s">
        <v>4180</v>
      </c>
    </row>
    <row r="109" spans="2:65" s="1" customFormat="1" ht="16.5" customHeight="1">
      <c r="B109" s="48"/>
      <c r="C109" s="285" t="s">
        <v>239</v>
      </c>
      <c r="D109" s="285" t="s">
        <v>478</v>
      </c>
      <c r="E109" s="286" t="s">
        <v>3836</v>
      </c>
      <c r="F109" s="287" t="s">
        <v>4181</v>
      </c>
      <c r="G109" s="288" t="s">
        <v>343</v>
      </c>
      <c r="H109" s="289">
        <v>150</v>
      </c>
      <c r="I109" s="290"/>
      <c r="J109" s="291">
        <f>ROUND(I109*H109,2)</f>
        <v>0</v>
      </c>
      <c r="K109" s="287" t="s">
        <v>38</v>
      </c>
      <c r="L109" s="292"/>
      <c r="M109" s="293" t="s">
        <v>38</v>
      </c>
      <c r="N109" s="294" t="s">
        <v>53</v>
      </c>
      <c r="O109" s="49"/>
      <c r="P109" s="247">
        <f>O109*H109</f>
        <v>0</v>
      </c>
      <c r="Q109" s="247">
        <v>0</v>
      </c>
      <c r="R109" s="247">
        <f>Q109*H109</f>
        <v>0</v>
      </c>
      <c r="S109" s="247">
        <v>0</v>
      </c>
      <c r="T109" s="248">
        <f>S109*H109</f>
        <v>0</v>
      </c>
      <c r="AR109" s="25" t="s">
        <v>249</v>
      </c>
      <c r="AT109" s="25" t="s">
        <v>478</v>
      </c>
      <c r="AU109" s="25" t="s">
        <v>25</v>
      </c>
      <c r="AY109" s="25" t="s">
        <v>204</v>
      </c>
      <c r="BE109" s="249">
        <f>IF(N109="základní",J109,0)</f>
        <v>0</v>
      </c>
      <c r="BF109" s="249">
        <f>IF(N109="snížená",J109,0)</f>
        <v>0</v>
      </c>
      <c r="BG109" s="249">
        <f>IF(N109="zákl. přenesená",J109,0)</f>
        <v>0</v>
      </c>
      <c r="BH109" s="249">
        <f>IF(N109="sníž. přenesená",J109,0)</f>
        <v>0</v>
      </c>
      <c r="BI109" s="249">
        <f>IF(N109="nulová",J109,0)</f>
        <v>0</v>
      </c>
      <c r="BJ109" s="25" t="s">
        <v>25</v>
      </c>
      <c r="BK109" s="249">
        <f>ROUND(I109*H109,2)</f>
        <v>0</v>
      </c>
      <c r="BL109" s="25" t="s">
        <v>211</v>
      </c>
      <c r="BM109" s="25" t="s">
        <v>4182</v>
      </c>
    </row>
    <row r="110" spans="2:65" s="1" customFormat="1" ht="16.5" customHeight="1">
      <c r="B110" s="48"/>
      <c r="C110" s="285" t="s">
        <v>244</v>
      </c>
      <c r="D110" s="285" t="s">
        <v>478</v>
      </c>
      <c r="E110" s="286" t="s">
        <v>4183</v>
      </c>
      <c r="F110" s="287" t="s">
        <v>4184</v>
      </c>
      <c r="G110" s="288" t="s">
        <v>1045</v>
      </c>
      <c r="H110" s="289">
        <v>450</v>
      </c>
      <c r="I110" s="290"/>
      <c r="J110" s="291">
        <f>ROUND(I110*H110,2)</f>
        <v>0</v>
      </c>
      <c r="K110" s="287" t="s">
        <v>38</v>
      </c>
      <c r="L110" s="292"/>
      <c r="M110" s="293" t="s">
        <v>38</v>
      </c>
      <c r="N110" s="294" t="s">
        <v>53</v>
      </c>
      <c r="O110" s="49"/>
      <c r="P110" s="247">
        <f>O110*H110</f>
        <v>0</v>
      </c>
      <c r="Q110" s="247">
        <v>0</v>
      </c>
      <c r="R110" s="247">
        <f>Q110*H110</f>
        <v>0</v>
      </c>
      <c r="S110" s="247">
        <v>0</v>
      </c>
      <c r="T110" s="248">
        <f>S110*H110</f>
        <v>0</v>
      </c>
      <c r="AR110" s="25" t="s">
        <v>249</v>
      </c>
      <c r="AT110" s="25" t="s">
        <v>478</v>
      </c>
      <c r="AU110" s="25" t="s">
        <v>25</v>
      </c>
      <c r="AY110" s="25" t="s">
        <v>204</v>
      </c>
      <c r="BE110" s="249">
        <f>IF(N110="základní",J110,0)</f>
        <v>0</v>
      </c>
      <c r="BF110" s="249">
        <f>IF(N110="snížená",J110,0)</f>
        <v>0</v>
      </c>
      <c r="BG110" s="249">
        <f>IF(N110="zákl. přenesená",J110,0)</f>
        <v>0</v>
      </c>
      <c r="BH110" s="249">
        <f>IF(N110="sníž. přenesená",J110,0)</f>
        <v>0</v>
      </c>
      <c r="BI110" s="249">
        <f>IF(N110="nulová",J110,0)</f>
        <v>0</v>
      </c>
      <c r="BJ110" s="25" t="s">
        <v>25</v>
      </c>
      <c r="BK110" s="249">
        <f>ROUND(I110*H110,2)</f>
        <v>0</v>
      </c>
      <c r="BL110" s="25" t="s">
        <v>211</v>
      </c>
      <c r="BM110" s="25" t="s">
        <v>4185</v>
      </c>
    </row>
    <row r="111" spans="2:65" s="1" customFormat="1" ht="16.5" customHeight="1">
      <c r="B111" s="48"/>
      <c r="C111" s="285" t="s">
        <v>249</v>
      </c>
      <c r="D111" s="285" t="s">
        <v>478</v>
      </c>
      <c r="E111" s="286" t="s">
        <v>4186</v>
      </c>
      <c r="F111" s="287" t="s">
        <v>4187</v>
      </c>
      <c r="G111" s="288" t="s">
        <v>1045</v>
      </c>
      <c r="H111" s="289">
        <v>40</v>
      </c>
      <c r="I111" s="290"/>
      <c r="J111" s="291">
        <f>ROUND(I111*H111,2)</f>
        <v>0</v>
      </c>
      <c r="K111" s="287" t="s">
        <v>38</v>
      </c>
      <c r="L111" s="292"/>
      <c r="M111" s="293" t="s">
        <v>38</v>
      </c>
      <c r="N111" s="294" t="s">
        <v>53</v>
      </c>
      <c r="O111" s="49"/>
      <c r="P111" s="247">
        <f>O111*H111</f>
        <v>0</v>
      </c>
      <c r="Q111" s="247">
        <v>0</v>
      </c>
      <c r="R111" s="247">
        <f>Q111*H111</f>
        <v>0</v>
      </c>
      <c r="S111" s="247">
        <v>0</v>
      </c>
      <c r="T111" s="248">
        <f>S111*H111</f>
        <v>0</v>
      </c>
      <c r="AR111" s="25" t="s">
        <v>249</v>
      </c>
      <c r="AT111" s="25" t="s">
        <v>478</v>
      </c>
      <c r="AU111" s="25" t="s">
        <v>25</v>
      </c>
      <c r="AY111" s="25" t="s">
        <v>204</v>
      </c>
      <c r="BE111" s="249">
        <f>IF(N111="základní",J111,0)</f>
        <v>0</v>
      </c>
      <c r="BF111" s="249">
        <f>IF(N111="snížená",J111,0)</f>
        <v>0</v>
      </c>
      <c r="BG111" s="249">
        <f>IF(N111="zákl. přenesená",J111,0)</f>
        <v>0</v>
      </c>
      <c r="BH111" s="249">
        <f>IF(N111="sníž. přenesená",J111,0)</f>
        <v>0</v>
      </c>
      <c r="BI111" s="249">
        <f>IF(N111="nulová",J111,0)</f>
        <v>0</v>
      </c>
      <c r="BJ111" s="25" t="s">
        <v>25</v>
      </c>
      <c r="BK111" s="249">
        <f>ROUND(I111*H111,2)</f>
        <v>0</v>
      </c>
      <c r="BL111" s="25" t="s">
        <v>211</v>
      </c>
      <c r="BM111" s="25" t="s">
        <v>4188</v>
      </c>
    </row>
    <row r="112" spans="2:65" s="1" customFormat="1" ht="16.5" customHeight="1">
      <c r="B112" s="48"/>
      <c r="C112" s="285" t="s">
        <v>255</v>
      </c>
      <c r="D112" s="285" t="s">
        <v>478</v>
      </c>
      <c r="E112" s="286" t="s">
        <v>4189</v>
      </c>
      <c r="F112" s="287" t="s">
        <v>4190</v>
      </c>
      <c r="G112" s="288" t="s">
        <v>1045</v>
      </c>
      <c r="H112" s="289">
        <v>1</v>
      </c>
      <c r="I112" s="290"/>
      <c r="J112" s="291">
        <f>ROUND(I112*H112,2)</f>
        <v>0</v>
      </c>
      <c r="K112" s="287" t="s">
        <v>38</v>
      </c>
      <c r="L112" s="292"/>
      <c r="M112" s="293" t="s">
        <v>38</v>
      </c>
      <c r="N112" s="294" t="s">
        <v>53</v>
      </c>
      <c r="O112" s="49"/>
      <c r="P112" s="247">
        <f>O112*H112</f>
        <v>0</v>
      </c>
      <c r="Q112" s="247">
        <v>0</v>
      </c>
      <c r="R112" s="247">
        <f>Q112*H112</f>
        <v>0</v>
      </c>
      <c r="S112" s="247">
        <v>0</v>
      </c>
      <c r="T112" s="248">
        <f>S112*H112</f>
        <v>0</v>
      </c>
      <c r="AR112" s="25" t="s">
        <v>249</v>
      </c>
      <c r="AT112" s="25" t="s">
        <v>478</v>
      </c>
      <c r="AU112" s="25" t="s">
        <v>25</v>
      </c>
      <c r="AY112" s="25" t="s">
        <v>204</v>
      </c>
      <c r="BE112" s="249">
        <f>IF(N112="základní",J112,0)</f>
        <v>0</v>
      </c>
      <c r="BF112" s="249">
        <f>IF(N112="snížená",J112,0)</f>
        <v>0</v>
      </c>
      <c r="BG112" s="249">
        <f>IF(N112="zákl. přenesená",J112,0)</f>
        <v>0</v>
      </c>
      <c r="BH112" s="249">
        <f>IF(N112="sníž. přenesená",J112,0)</f>
        <v>0</v>
      </c>
      <c r="BI112" s="249">
        <f>IF(N112="nulová",J112,0)</f>
        <v>0</v>
      </c>
      <c r="BJ112" s="25" t="s">
        <v>25</v>
      </c>
      <c r="BK112" s="249">
        <f>ROUND(I112*H112,2)</f>
        <v>0</v>
      </c>
      <c r="BL112" s="25" t="s">
        <v>211</v>
      </c>
      <c r="BM112" s="25" t="s">
        <v>4191</v>
      </c>
    </row>
    <row r="113" spans="2:65" s="1" customFormat="1" ht="16.5" customHeight="1">
      <c r="B113" s="48"/>
      <c r="C113" s="285" t="s">
        <v>30</v>
      </c>
      <c r="D113" s="285" t="s">
        <v>478</v>
      </c>
      <c r="E113" s="286" t="s">
        <v>4192</v>
      </c>
      <c r="F113" s="287" t="s">
        <v>4193</v>
      </c>
      <c r="G113" s="288" t="s">
        <v>1045</v>
      </c>
      <c r="H113" s="289">
        <v>1</v>
      </c>
      <c r="I113" s="290"/>
      <c r="J113" s="291">
        <f>ROUND(I113*H113,2)</f>
        <v>0</v>
      </c>
      <c r="K113" s="287" t="s">
        <v>38</v>
      </c>
      <c r="L113" s="292"/>
      <c r="M113" s="293" t="s">
        <v>38</v>
      </c>
      <c r="N113" s="294" t="s">
        <v>53</v>
      </c>
      <c r="O113" s="49"/>
      <c r="P113" s="247">
        <f>O113*H113</f>
        <v>0</v>
      </c>
      <c r="Q113" s="247">
        <v>0</v>
      </c>
      <c r="R113" s="247">
        <f>Q113*H113</f>
        <v>0</v>
      </c>
      <c r="S113" s="247">
        <v>0</v>
      </c>
      <c r="T113" s="248">
        <f>S113*H113</f>
        <v>0</v>
      </c>
      <c r="AR113" s="25" t="s">
        <v>249</v>
      </c>
      <c r="AT113" s="25" t="s">
        <v>478</v>
      </c>
      <c r="AU113" s="25" t="s">
        <v>25</v>
      </c>
      <c r="AY113" s="25" t="s">
        <v>204</v>
      </c>
      <c r="BE113" s="249">
        <f>IF(N113="základní",J113,0)</f>
        <v>0</v>
      </c>
      <c r="BF113" s="249">
        <f>IF(N113="snížená",J113,0)</f>
        <v>0</v>
      </c>
      <c r="BG113" s="249">
        <f>IF(N113="zákl. přenesená",J113,0)</f>
        <v>0</v>
      </c>
      <c r="BH113" s="249">
        <f>IF(N113="sníž. přenesená",J113,0)</f>
        <v>0</v>
      </c>
      <c r="BI113" s="249">
        <f>IF(N113="nulová",J113,0)</f>
        <v>0</v>
      </c>
      <c r="BJ113" s="25" t="s">
        <v>25</v>
      </c>
      <c r="BK113" s="249">
        <f>ROUND(I113*H113,2)</f>
        <v>0</v>
      </c>
      <c r="BL113" s="25" t="s">
        <v>211</v>
      </c>
      <c r="BM113" s="25" t="s">
        <v>4194</v>
      </c>
    </row>
    <row r="114" spans="2:65" s="1" customFormat="1" ht="16.5" customHeight="1">
      <c r="B114" s="48"/>
      <c r="C114" s="285" t="s">
        <v>268</v>
      </c>
      <c r="D114" s="285" t="s">
        <v>478</v>
      </c>
      <c r="E114" s="286" t="s">
        <v>4195</v>
      </c>
      <c r="F114" s="287" t="s">
        <v>4196</v>
      </c>
      <c r="G114" s="288" t="s">
        <v>1045</v>
      </c>
      <c r="H114" s="289">
        <v>12</v>
      </c>
      <c r="I114" s="290"/>
      <c r="J114" s="291">
        <f>ROUND(I114*H114,2)</f>
        <v>0</v>
      </c>
      <c r="K114" s="287" t="s">
        <v>38</v>
      </c>
      <c r="L114" s="292"/>
      <c r="M114" s="293" t="s">
        <v>38</v>
      </c>
      <c r="N114" s="294" t="s">
        <v>53</v>
      </c>
      <c r="O114" s="49"/>
      <c r="P114" s="247">
        <f>O114*H114</f>
        <v>0</v>
      </c>
      <c r="Q114" s="247">
        <v>0</v>
      </c>
      <c r="R114" s="247">
        <f>Q114*H114</f>
        <v>0</v>
      </c>
      <c r="S114" s="247">
        <v>0</v>
      </c>
      <c r="T114" s="248">
        <f>S114*H114</f>
        <v>0</v>
      </c>
      <c r="AR114" s="25" t="s">
        <v>249</v>
      </c>
      <c r="AT114" s="25" t="s">
        <v>478</v>
      </c>
      <c r="AU114" s="25" t="s">
        <v>25</v>
      </c>
      <c r="AY114" s="25" t="s">
        <v>204</v>
      </c>
      <c r="BE114" s="249">
        <f>IF(N114="základní",J114,0)</f>
        <v>0</v>
      </c>
      <c r="BF114" s="249">
        <f>IF(N114="snížená",J114,0)</f>
        <v>0</v>
      </c>
      <c r="BG114" s="249">
        <f>IF(N114="zákl. přenesená",J114,0)</f>
        <v>0</v>
      </c>
      <c r="BH114" s="249">
        <f>IF(N114="sníž. přenesená",J114,0)</f>
        <v>0</v>
      </c>
      <c r="BI114" s="249">
        <f>IF(N114="nulová",J114,0)</f>
        <v>0</v>
      </c>
      <c r="BJ114" s="25" t="s">
        <v>25</v>
      </c>
      <c r="BK114" s="249">
        <f>ROUND(I114*H114,2)</f>
        <v>0</v>
      </c>
      <c r="BL114" s="25" t="s">
        <v>211</v>
      </c>
      <c r="BM114" s="25" t="s">
        <v>4197</v>
      </c>
    </row>
    <row r="115" spans="2:65" s="1" customFormat="1" ht="16.5" customHeight="1">
      <c r="B115" s="48"/>
      <c r="C115" s="285" t="s">
        <v>274</v>
      </c>
      <c r="D115" s="285" t="s">
        <v>478</v>
      </c>
      <c r="E115" s="286" t="s">
        <v>4198</v>
      </c>
      <c r="F115" s="287" t="s">
        <v>4199</v>
      </c>
      <c r="G115" s="288" t="s">
        <v>343</v>
      </c>
      <c r="H115" s="289">
        <v>110</v>
      </c>
      <c r="I115" s="290"/>
      <c r="J115" s="291">
        <f>ROUND(I115*H115,2)</f>
        <v>0</v>
      </c>
      <c r="K115" s="287" t="s">
        <v>38</v>
      </c>
      <c r="L115" s="292"/>
      <c r="M115" s="293" t="s">
        <v>38</v>
      </c>
      <c r="N115" s="294" t="s">
        <v>53</v>
      </c>
      <c r="O115" s="49"/>
      <c r="P115" s="247">
        <f>O115*H115</f>
        <v>0</v>
      </c>
      <c r="Q115" s="247">
        <v>0</v>
      </c>
      <c r="R115" s="247">
        <f>Q115*H115</f>
        <v>0</v>
      </c>
      <c r="S115" s="247">
        <v>0</v>
      </c>
      <c r="T115" s="248">
        <f>S115*H115</f>
        <v>0</v>
      </c>
      <c r="AR115" s="25" t="s">
        <v>249</v>
      </c>
      <c r="AT115" s="25" t="s">
        <v>478</v>
      </c>
      <c r="AU115" s="25" t="s">
        <v>25</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4200</v>
      </c>
    </row>
    <row r="116" spans="2:63" s="11" customFormat="1" ht="37.4" customHeight="1">
      <c r="B116" s="222"/>
      <c r="C116" s="223"/>
      <c r="D116" s="224" t="s">
        <v>81</v>
      </c>
      <c r="E116" s="225" t="s">
        <v>3158</v>
      </c>
      <c r="F116" s="225" t="s">
        <v>4201</v>
      </c>
      <c r="G116" s="223"/>
      <c r="H116" s="223"/>
      <c r="I116" s="226"/>
      <c r="J116" s="227">
        <f>BK116</f>
        <v>0</v>
      </c>
      <c r="K116" s="223"/>
      <c r="L116" s="228"/>
      <c r="M116" s="229"/>
      <c r="N116" s="230"/>
      <c r="O116" s="230"/>
      <c r="P116" s="231">
        <f>SUM(P117:P147)</f>
        <v>0</v>
      </c>
      <c r="Q116" s="230"/>
      <c r="R116" s="231">
        <f>SUM(R117:R147)</f>
        <v>0</v>
      </c>
      <c r="S116" s="230"/>
      <c r="T116" s="232">
        <f>SUM(T117:T147)</f>
        <v>0</v>
      </c>
      <c r="AR116" s="233" t="s">
        <v>25</v>
      </c>
      <c r="AT116" s="234" t="s">
        <v>81</v>
      </c>
      <c r="AU116" s="234" t="s">
        <v>82</v>
      </c>
      <c r="AY116" s="233" t="s">
        <v>204</v>
      </c>
      <c r="BK116" s="235">
        <f>SUM(BK117:BK147)</f>
        <v>0</v>
      </c>
    </row>
    <row r="117" spans="2:65" s="1" customFormat="1" ht="16.5" customHeight="1">
      <c r="B117" s="48"/>
      <c r="C117" s="285" t="s">
        <v>280</v>
      </c>
      <c r="D117" s="285" t="s">
        <v>478</v>
      </c>
      <c r="E117" s="286" t="s">
        <v>4202</v>
      </c>
      <c r="F117" s="287" t="s">
        <v>4203</v>
      </c>
      <c r="G117" s="288" t="s">
        <v>1045</v>
      </c>
      <c r="H117" s="289">
        <v>1</v>
      </c>
      <c r="I117" s="290"/>
      <c r="J117" s="291">
        <f>ROUND(I117*H117,2)</f>
        <v>0</v>
      </c>
      <c r="K117" s="287" t="s">
        <v>38</v>
      </c>
      <c r="L117" s="292"/>
      <c r="M117" s="293" t="s">
        <v>38</v>
      </c>
      <c r="N117" s="294" t="s">
        <v>53</v>
      </c>
      <c r="O117" s="49"/>
      <c r="P117" s="247">
        <f>O117*H117</f>
        <v>0</v>
      </c>
      <c r="Q117" s="247">
        <v>0</v>
      </c>
      <c r="R117" s="247">
        <f>Q117*H117</f>
        <v>0</v>
      </c>
      <c r="S117" s="247">
        <v>0</v>
      </c>
      <c r="T117" s="248">
        <f>S117*H117</f>
        <v>0</v>
      </c>
      <c r="AR117" s="25" t="s">
        <v>249</v>
      </c>
      <c r="AT117" s="25" t="s">
        <v>478</v>
      </c>
      <c r="AU117" s="25" t="s">
        <v>25</v>
      </c>
      <c r="AY117" s="25" t="s">
        <v>204</v>
      </c>
      <c r="BE117" s="249">
        <f>IF(N117="základní",J117,0)</f>
        <v>0</v>
      </c>
      <c r="BF117" s="249">
        <f>IF(N117="snížená",J117,0)</f>
        <v>0</v>
      </c>
      <c r="BG117" s="249">
        <f>IF(N117="zákl. přenesená",J117,0)</f>
        <v>0</v>
      </c>
      <c r="BH117" s="249">
        <f>IF(N117="sníž. přenesená",J117,0)</f>
        <v>0</v>
      </c>
      <c r="BI117" s="249">
        <f>IF(N117="nulová",J117,0)</f>
        <v>0</v>
      </c>
      <c r="BJ117" s="25" t="s">
        <v>25</v>
      </c>
      <c r="BK117" s="249">
        <f>ROUND(I117*H117,2)</f>
        <v>0</v>
      </c>
      <c r="BL117" s="25" t="s">
        <v>211</v>
      </c>
      <c r="BM117" s="25" t="s">
        <v>4204</v>
      </c>
    </row>
    <row r="118" spans="2:65" s="1" customFormat="1" ht="16.5" customHeight="1">
      <c r="B118" s="48"/>
      <c r="C118" s="285" t="s">
        <v>284</v>
      </c>
      <c r="D118" s="285" t="s">
        <v>478</v>
      </c>
      <c r="E118" s="286" t="s">
        <v>4205</v>
      </c>
      <c r="F118" s="287" t="s">
        <v>4206</v>
      </c>
      <c r="G118" s="288" t="s">
        <v>1045</v>
      </c>
      <c r="H118" s="289">
        <v>1</v>
      </c>
      <c r="I118" s="290"/>
      <c r="J118" s="291">
        <f>ROUND(I118*H118,2)</f>
        <v>0</v>
      </c>
      <c r="K118" s="287" t="s">
        <v>38</v>
      </c>
      <c r="L118" s="292"/>
      <c r="M118" s="293" t="s">
        <v>38</v>
      </c>
      <c r="N118" s="294" t="s">
        <v>53</v>
      </c>
      <c r="O118" s="49"/>
      <c r="P118" s="247">
        <f>O118*H118</f>
        <v>0</v>
      </c>
      <c r="Q118" s="247">
        <v>0</v>
      </c>
      <c r="R118" s="247">
        <f>Q118*H118</f>
        <v>0</v>
      </c>
      <c r="S118" s="247">
        <v>0</v>
      </c>
      <c r="T118" s="248">
        <f>S118*H118</f>
        <v>0</v>
      </c>
      <c r="AR118" s="25" t="s">
        <v>249</v>
      </c>
      <c r="AT118" s="25" t="s">
        <v>478</v>
      </c>
      <c r="AU118" s="25" t="s">
        <v>25</v>
      </c>
      <c r="AY118" s="25" t="s">
        <v>204</v>
      </c>
      <c r="BE118" s="249">
        <f>IF(N118="základní",J118,0)</f>
        <v>0</v>
      </c>
      <c r="BF118" s="249">
        <f>IF(N118="snížená",J118,0)</f>
        <v>0</v>
      </c>
      <c r="BG118" s="249">
        <f>IF(N118="zákl. přenesená",J118,0)</f>
        <v>0</v>
      </c>
      <c r="BH118" s="249">
        <f>IF(N118="sníž. přenesená",J118,0)</f>
        <v>0</v>
      </c>
      <c r="BI118" s="249">
        <f>IF(N118="nulová",J118,0)</f>
        <v>0</v>
      </c>
      <c r="BJ118" s="25" t="s">
        <v>25</v>
      </c>
      <c r="BK118" s="249">
        <f>ROUND(I118*H118,2)</f>
        <v>0</v>
      </c>
      <c r="BL118" s="25" t="s">
        <v>211</v>
      </c>
      <c r="BM118" s="25" t="s">
        <v>4207</v>
      </c>
    </row>
    <row r="119" spans="2:65" s="1" customFormat="1" ht="16.5" customHeight="1">
      <c r="B119" s="48"/>
      <c r="C119" s="285" t="s">
        <v>10</v>
      </c>
      <c r="D119" s="285" t="s">
        <v>478</v>
      </c>
      <c r="E119" s="286" t="s">
        <v>4208</v>
      </c>
      <c r="F119" s="287" t="s">
        <v>4209</v>
      </c>
      <c r="G119" s="288" t="s">
        <v>1045</v>
      </c>
      <c r="H119" s="289">
        <v>1</v>
      </c>
      <c r="I119" s="290"/>
      <c r="J119" s="291">
        <f>ROUND(I119*H119,2)</f>
        <v>0</v>
      </c>
      <c r="K119" s="287" t="s">
        <v>38</v>
      </c>
      <c r="L119" s="292"/>
      <c r="M119" s="293" t="s">
        <v>38</v>
      </c>
      <c r="N119" s="294" t="s">
        <v>53</v>
      </c>
      <c r="O119" s="49"/>
      <c r="P119" s="247">
        <f>O119*H119</f>
        <v>0</v>
      </c>
      <c r="Q119" s="247">
        <v>0</v>
      </c>
      <c r="R119" s="247">
        <f>Q119*H119</f>
        <v>0</v>
      </c>
      <c r="S119" s="247">
        <v>0</v>
      </c>
      <c r="T119" s="248">
        <f>S119*H119</f>
        <v>0</v>
      </c>
      <c r="AR119" s="25" t="s">
        <v>249</v>
      </c>
      <c r="AT119" s="25" t="s">
        <v>478</v>
      </c>
      <c r="AU119" s="25" t="s">
        <v>25</v>
      </c>
      <c r="AY119" s="25" t="s">
        <v>204</v>
      </c>
      <c r="BE119" s="249">
        <f>IF(N119="základní",J119,0)</f>
        <v>0</v>
      </c>
      <c r="BF119" s="249">
        <f>IF(N119="snížená",J119,0)</f>
        <v>0</v>
      </c>
      <c r="BG119" s="249">
        <f>IF(N119="zákl. přenesená",J119,0)</f>
        <v>0</v>
      </c>
      <c r="BH119" s="249">
        <f>IF(N119="sníž. přenesená",J119,0)</f>
        <v>0</v>
      </c>
      <c r="BI119" s="249">
        <f>IF(N119="nulová",J119,0)</f>
        <v>0</v>
      </c>
      <c r="BJ119" s="25" t="s">
        <v>25</v>
      </c>
      <c r="BK119" s="249">
        <f>ROUND(I119*H119,2)</f>
        <v>0</v>
      </c>
      <c r="BL119" s="25" t="s">
        <v>211</v>
      </c>
      <c r="BM119" s="25" t="s">
        <v>4210</v>
      </c>
    </row>
    <row r="120" spans="2:65" s="1" customFormat="1" ht="16.5" customHeight="1">
      <c r="B120" s="48"/>
      <c r="C120" s="285" t="s">
        <v>294</v>
      </c>
      <c r="D120" s="285" t="s">
        <v>478</v>
      </c>
      <c r="E120" s="286" t="s">
        <v>4211</v>
      </c>
      <c r="F120" s="287" t="s">
        <v>4212</v>
      </c>
      <c r="G120" s="288" t="s">
        <v>1045</v>
      </c>
      <c r="H120" s="289">
        <v>4</v>
      </c>
      <c r="I120" s="290"/>
      <c r="J120" s="291">
        <f>ROUND(I120*H120,2)</f>
        <v>0</v>
      </c>
      <c r="K120" s="287" t="s">
        <v>38</v>
      </c>
      <c r="L120" s="292"/>
      <c r="M120" s="293" t="s">
        <v>38</v>
      </c>
      <c r="N120" s="294" t="s">
        <v>53</v>
      </c>
      <c r="O120" s="49"/>
      <c r="P120" s="247">
        <f>O120*H120</f>
        <v>0</v>
      </c>
      <c r="Q120" s="247">
        <v>0</v>
      </c>
      <c r="R120" s="247">
        <f>Q120*H120</f>
        <v>0</v>
      </c>
      <c r="S120" s="247">
        <v>0</v>
      </c>
      <c r="T120" s="248">
        <f>S120*H120</f>
        <v>0</v>
      </c>
      <c r="AR120" s="25" t="s">
        <v>249</v>
      </c>
      <c r="AT120" s="25" t="s">
        <v>478</v>
      </c>
      <c r="AU120" s="25" t="s">
        <v>25</v>
      </c>
      <c r="AY120" s="25" t="s">
        <v>204</v>
      </c>
      <c r="BE120" s="249">
        <f>IF(N120="základní",J120,0)</f>
        <v>0</v>
      </c>
      <c r="BF120" s="249">
        <f>IF(N120="snížená",J120,0)</f>
        <v>0</v>
      </c>
      <c r="BG120" s="249">
        <f>IF(N120="zákl. přenesená",J120,0)</f>
        <v>0</v>
      </c>
      <c r="BH120" s="249">
        <f>IF(N120="sníž. přenesená",J120,0)</f>
        <v>0</v>
      </c>
      <c r="BI120" s="249">
        <f>IF(N120="nulová",J120,0)</f>
        <v>0</v>
      </c>
      <c r="BJ120" s="25" t="s">
        <v>25</v>
      </c>
      <c r="BK120" s="249">
        <f>ROUND(I120*H120,2)</f>
        <v>0</v>
      </c>
      <c r="BL120" s="25" t="s">
        <v>211</v>
      </c>
      <c r="BM120" s="25" t="s">
        <v>4213</v>
      </c>
    </row>
    <row r="121" spans="2:65" s="1" customFormat="1" ht="16.5" customHeight="1">
      <c r="B121" s="48"/>
      <c r="C121" s="285" t="s">
        <v>300</v>
      </c>
      <c r="D121" s="285" t="s">
        <v>478</v>
      </c>
      <c r="E121" s="286" t="s">
        <v>4214</v>
      </c>
      <c r="F121" s="287" t="s">
        <v>4215</v>
      </c>
      <c r="G121" s="288" t="s">
        <v>1045</v>
      </c>
      <c r="H121" s="289">
        <v>2</v>
      </c>
      <c r="I121" s="290"/>
      <c r="J121" s="291">
        <f>ROUND(I121*H121,2)</f>
        <v>0</v>
      </c>
      <c r="K121" s="287" t="s">
        <v>38</v>
      </c>
      <c r="L121" s="292"/>
      <c r="M121" s="293" t="s">
        <v>38</v>
      </c>
      <c r="N121" s="294" t="s">
        <v>53</v>
      </c>
      <c r="O121" s="49"/>
      <c r="P121" s="247">
        <f>O121*H121</f>
        <v>0</v>
      </c>
      <c r="Q121" s="247">
        <v>0</v>
      </c>
      <c r="R121" s="247">
        <f>Q121*H121</f>
        <v>0</v>
      </c>
      <c r="S121" s="247">
        <v>0</v>
      </c>
      <c r="T121" s="248">
        <f>S121*H121</f>
        <v>0</v>
      </c>
      <c r="AR121" s="25" t="s">
        <v>249</v>
      </c>
      <c r="AT121" s="25" t="s">
        <v>478</v>
      </c>
      <c r="AU121" s="25" t="s">
        <v>25</v>
      </c>
      <c r="AY121" s="25" t="s">
        <v>204</v>
      </c>
      <c r="BE121" s="249">
        <f>IF(N121="základní",J121,0)</f>
        <v>0</v>
      </c>
      <c r="BF121" s="249">
        <f>IF(N121="snížená",J121,0)</f>
        <v>0</v>
      </c>
      <c r="BG121" s="249">
        <f>IF(N121="zákl. přenesená",J121,0)</f>
        <v>0</v>
      </c>
      <c r="BH121" s="249">
        <f>IF(N121="sníž. přenesená",J121,0)</f>
        <v>0</v>
      </c>
      <c r="BI121" s="249">
        <f>IF(N121="nulová",J121,0)</f>
        <v>0</v>
      </c>
      <c r="BJ121" s="25" t="s">
        <v>25</v>
      </c>
      <c r="BK121" s="249">
        <f>ROUND(I121*H121,2)</f>
        <v>0</v>
      </c>
      <c r="BL121" s="25" t="s">
        <v>211</v>
      </c>
      <c r="BM121" s="25" t="s">
        <v>4216</v>
      </c>
    </row>
    <row r="122" spans="2:65" s="1" customFormat="1" ht="16.5" customHeight="1">
      <c r="B122" s="48"/>
      <c r="C122" s="285" t="s">
        <v>306</v>
      </c>
      <c r="D122" s="285" t="s">
        <v>478</v>
      </c>
      <c r="E122" s="286" t="s">
        <v>4217</v>
      </c>
      <c r="F122" s="287" t="s">
        <v>4218</v>
      </c>
      <c r="G122" s="288" t="s">
        <v>1045</v>
      </c>
      <c r="H122" s="289">
        <v>2</v>
      </c>
      <c r="I122" s="290"/>
      <c r="J122" s="291">
        <f>ROUND(I122*H122,2)</f>
        <v>0</v>
      </c>
      <c r="K122" s="287" t="s">
        <v>38</v>
      </c>
      <c r="L122" s="292"/>
      <c r="M122" s="293" t="s">
        <v>38</v>
      </c>
      <c r="N122" s="294" t="s">
        <v>53</v>
      </c>
      <c r="O122" s="49"/>
      <c r="P122" s="247">
        <f>O122*H122</f>
        <v>0</v>
      </c>
      <c r="Q122" s="247">
        <v>0</v>
      </c>
      <c r="R122" s="247">
        <f>Q122*H122</f>
        <v>0</v>
      </c>
      <c r="S122" s="247">
        <v>0</v>
      </c>
      <c r="T122" s="248">
        <f>S122*H122</f>
        <v>0</v>
      </c>
      <c r="AR122" s="25" t="s">
        <v>249</v>
      </c>
      <c r="AT122" s="25" t="s">
        <v>478</v>
      </c>
      <c r="AU122" s="25" t="s">
        <v>25</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211</v>
      </c>
      <c r="BM122" s="25" t="s">
        <v>4219</v>
      </c>
    </row>
    <row r="123" spans="2:65" s="1" customFormat="1" ht="16.5" customHeight="1">
      <c r="B123" s="48"/>
      <c r="C123" s="285" t="s">
        <v>313</v>
      </c>
      <c r="D123" s="285" t="s">
        <v>478</v>
      </c>
      <c r="E123" s="286" t="s">
        <v>4220</v>
      </c>
      <c r="F123" s="287" t="s">
        <v>4221</v>
      </c>
      <c r="G123" s="288" t="s">
        <v>1045</v>
      </c>
      <c r="H123" s="289">
        <v>1</v>
      </c>
      <c r="I123" s="290"/>
      <c r="J123" s="291">
        <f>ROUND(I123*H123,2)</f>
        <v>0</v>
      </c>
      <c r="K123" s="287" t="s">
        <v>38</v>
      </c>
      <c r="L123" s="292"/>
      <c r="M123" s="293" t="s">
        <v>38</v>
      </c>
      <c r="N123" s="294" t="s">
        <v>53</v>
      </c>
      <c r="O123" s="49"/>
      <c r="P123" s="247">
        <f>O123*H123</f>
        <v>0</v>
      </c>
      <c r="Q123" s="247">
        <v>0</v>
      </c>
      <c r="R123" s="247">
        <f>Q123*H123</f>
        <v>0</v>
      </c>
      <c r="S123" s="247">
        <v>0</v>
      </c>
      <c r="T123" s="248">
        <f>S123*H123</f>
        <v>0</v>
      </c>
      <c r="AR123" s="25" t="s">
        <v>249</v>
      </c>
      <c r="AT123" s="25" t="s">
        <v>478</v>
      </c>
      <c r="AU123" s="25" t="s">
        <v>25</v>
      </c>
      <c r="AY123" s="25" t="s">
        <v>204</v>
      </c>
      <c r="BE123" s="249">
        <f>IF(N123="základní",J123,0)</f>
        <v>0</v>
      </c>
      <c r="BF123" s="249">
        <f>IF(N123="snížená",J123,0)</f>
        <v>0</v>
      </c>
      <c r="BG123" s="249">
        <f>IF(N123="zákl. přenesená",J123,0)</f>
        <v>0</v>
      </c>
      <c r="BH123" s="249">
        <f>IF(N123="sníž. přenesená",J123,0)</f>
        <v>0</v>
      </c>
      <c r="BI123" s="249">
        <f>IF(N123="nulová",J123,0)</f>
        <v>0</v>
      </c>
      <c r="BJ123" s="25" t="s">
        <v>25</v>
      </c>
      <c r="BK123" s="249">
        <f>ROUND(I123*H123,2)</f>
        <v>0</v>
      </c>
      <c r="BL123" s="25" t="s">
        <v>211</v>
      </c>
      <c r="BM123" s="25" t="s">
        <v>4222</v>
      </c>
    </row>
    <row r="124" spans="2:65" s="1" customFormat="1" ht="25.5" customHeight="1">
      <c r="B124" s="48"/>
      <c r="C124" s="285" t="s">
        <v>318</v>
      </c>
      <c r="D124" s="285" t="s">
        <v>478</v>
      </c>
      <c r="E124" s="286" t="s">
        <v>4223</v>
      </c>
      <c r="F124" s="287" t="s">
        <v>4224</v>
      </c>
      <c r="G124" s="288" t="s">
        <v>1045</v>
      </c>
      <c r="H124" s="289">
        <v>1</v>
      </c>
      <c r="I124" s="290"/>
      <c r="J124" s="291">
        <f>ROUND(I124*H124,2)</f>
        <v>0</v>
      </c>
      <c r="K124" s="287" t="s">
        <v>38</v>
      </c>
      <c r="L124" s="292"/>
      <c r="M124" s="293" t="s">
        <v>38</v>
      </c>
      <c r="N124" s="294" t="s">
        <v>53</v>
      </c>
      <c r="O124" s="49"/>
      <c r="P124" s="247">
        <f>O124*H124</f>
        <v>0</v>
      </c>
      <c r="Q124" s="247">
        <v>0</v>
      </c>
      <c r="R124" s="247">
        <f>Q124*H124</f>
        <v>0</v>
      </c>
      <c r="S124" s="247">
        <v>0</v>
      </c>
      <c r="T124" s="248">
        <f>S124*H124</f>
        <v>0</v>
      </c>
      <c r="AR124" s="25" t="s">
        <v>249</v>
      </c>
      <c r="AT124" s="25" t="s">
        <v>478</v>
      </c>
      <c r="AU124" s="25" t="s">
        <v>25</v>
      </c>
      <c r="AY124" s="25" t="s">
        <v>204</v>
      </c>
      <c r="BE124" s="249">
        <f>IF(N124="základní",J124,0)</f>
        <v>0</v>
      </c>
      <c r="BF124" s="249">
        <f>IF(N124="snížená",J124,0)</f>
        <v>0</v>
      </c>
      <c r="BG124" s="249">
        <f>IF(N124="zákl. přenesená",J124,0)</f>
        <v>0</v>
      </c>
      <c r="BH124" s="249">
        <f>IF(N124="sníž. přenesená",J124,0)</f>
        <v>0</v>
      </c>
      <c r="BI124" s="249">
        <f>IF(N124="nulová",J124,0)</f>
        <v>0</v>
      </c>
      <c r="BJ124" s="25" t="s">
        <v>25</v>
      </c>
      <c r="BK124" s="249">
        <f>ROUND(I124*H124,2)</f>
        <v>0</v>
      </c>
      <c r="BL124" s="25" t="s">
        <v>211</v>
      </c>
      <c r="BM124" s="25" t="s">
        <v>4225</v>
      </c>
    </row>
    <row r="125" spans="2:65" s="1" customFormat="1" ht="16.5" customHeight="1">
      <c r="B125" s="48"/>
      <c r="C125" s="285" t="s">
        <v>9</v>
      </c>
      <c r="D125" s="285" t="s">
        <v>478</v>
      </c>
      <c r="E125" s="286" t="s">
        <v>4226</v>
      </c>
      <c r="F125" s="287" t="s">
        <v>4227</v>
      </c>
      <c r="G125" s="288" t="s">
        <v>1045</v>
      </c>
      <c r="H125" s="289">
        <v>1</v>
      </c>
      <c r="I125" s="290"/>
      <c r="J125" s="291">
        <f>ROUND(I125*H125,2)</f>
        <v>0</v>
      </c>
      <c r="K125" s="287" t="s">
        <v>38</v>
      </c>
      <c r="L125" s="292"/>
      <c r="M125" s="293" t="s">
        <v>38</v>
      </c>
      <c r="N125" s="294" t="s">
        <v>53</v>
      </c>
      <c r="O125" s="49"/>
      <c r="P125" s="247">
        <f>O125*H125</f>
        <v>0</v>
      </c>
      <c r="Q125" s="247">
        <v>0</v>
      </c>
      <c r="R125" s="247">
        <f>Q125*H125</f>
        <v>0</v>
      </c>
      <c r="S125" s="247">
        <v>0</v>
      </c>
      <c r="T125" s="248">
        <f>S125*H125</f>
        <v>0</v>
      </c>
      <c r="AR125" s="25" t="s">
        <v>249</v>
      </c>
      <c r="AT125" s="25" t="s">
        <v>478</v>
      </c>
      <c r="AU125" s="25" t="s">
        <v>25</v>
      </c>
      <c r="AY125" s="25" t="s">
        <v>204</v>
      </c>
      <c r="BE125" s="249">
        <f>IF(N125="základní",J125,0)</f>
        <v>0</v>
      </c>
      <c r="BF125" s="249">
        <f>IF(N125="snížená",J125,0)</f>
        <v>0</v>
      </c>
      <c r="BG125" s="249">
        <f>IF(N125="zákl. přenesená",J125,0)</f>
        <v>0</v>
      </c>
      <c r="BH125" s="249">
        <f>IF(N125="sníž. přenesená",J125,0)</f>
        <v>0</v>
      </c>
      <c r="BI125" s="249">
        <f>IF(N125="nulová",J125,0)</f>
        <v>0</v>
      </c>
      <c r="BJ125" s="25" t="s">
        <v>25</v>
      </c>
      <c r="BK125" s="249">
        <f>ROUND(I125*H125,2)</f>
        <v>0</v>
      </c>
      <c r="BL125" s="25" t="s">
        <v>211</v>
      </c>
      <c r="BM125" s="25" t="s">
        <v>4228</v>
      </c>
    </row>
    <row r="126" spans="2:65" s="1" customFormat="1" ht="16.5" customHeight="1">
      <c r="B126" s="48"/>
      <c r="C126" s="285" t="s">
        <v>331</v>
      </c>
      <c r="D126" s="285" t="s">
        <v>478</v>
      </c>
      <c r="E126" s="286" t="s">
        <v>4229</v>
      </c>
      <c r="F126" s="287" t="s">
        <v>4230</v>
      </c>
      <c r="G126" s="288" t="s">
        <v>1045</v>
      </c>
      <c r="H126" s="289">
        <v>1</v>
      </c>
      <c r="I126" s="290"/>
      <c r="J126" s="291">
        <f>ROUND(I126*H126,2)</f>
        <v>0</v>
      </c>
      <c r="K126" s="287" t="s">
        <v>38</v>
      </c>
      <c r="L126" s="292"/>
      <c r="M126" s="293" t="s">
        <v>38</v>
      </c>
      <c r="N126" s="294" t="s">
        <v>53</v>
      </c>
      <c r="O126" s="49"/>
      <c r="P126" s="247">
        <f>O126*H126</f>
        <v>0</v>
      </c>
      <c r="Q126" s="247">
        <v>0</v>
      </c>
      <c r="R126" s="247">
        <f>Q126*H126</f>
        <v>0</v>
      </c>
      <c r="S126" s="247">
        <v>0</v>
      </c>
      <c r="T126" s="248">
        <f>S126*H126</f>
        <v>0</v>
      </c>
      <c r="AR126" s="25" t="s">
        <v>249</v>
      </c>
      <c r="AT126" s="25" t="s">
        <v>478</v>
      </c>
      <c r="AU126" s="25" t="s">
        <v>25</v>
      </c>
      <c r="AY126" s="25" t="s">
        <v>204</v>
      </c>
      <c r="BE126" s="249">
        <f>IF(N126="základní",J126,0)</f>
        <v>0</v>
      </c>
      <c r="BF126" s="249">
        <f>IF(N126="snížená",J126,0)</f>
        <v>0</v>
      </c>
      <c r="BG126" s="249">
        <f>IF(N126="zákl. přenesená",J126,0)</f>
        <v>0</v>
      </c>
      <c r="BH126" s="249">
        <f>IF(N126="sníž. přenesená",J126,0)</f>
        <v>0</v>
      </c>
      <c r="BI126" s="249">
        <f>IF(N126="nulová",J126,0)</f>
        <v>0</v>
      </c>
      <c r="BJ126" s="25" t="s">
        <v>25</v>
      </c>
      <c r="BK126" s="249">
        <f>ROUND(I126*H126,2)</f>
        <v>0</v>
      </c>
      <c r="BL126" s="25" t="s">
        <v>211</v>
      </c>
      <c r="BM126" s="25" t="s">
        <v>4231</v>
      </c>
    </row>
    <row r="127" spans="2:65" s="1" customFormat="1" ht="16.5" customHeight="1">
      <c r="B127" s="48"/>
      <c r="C127" s="285" t="s">
        <v>335</v>
      </c>
      <c r="D127" s="285" t="s">
        <v>478</v>
      </c>
      <c r="E127" s="286" t="s">
        <v>4232</v>
      </c>
      <c r="F127" s="287" t="s">
        <v>4233</v>
      </c>
      <c r="G127" s="288" t="s">
        <v>1045</v>
      </c>
      <c r="H127" s="289">
        <v>10</v>
      </c>
      <c r="I127" s="290"/>
      <c r="J127" s="291">
        <f>ROUND(I127*H127,2)</f>
        <v>0</v>
      </c>
      <c r="K127" s="287" t="s">
        <v>38</v>
      </c>
      <c r="L127" s="292"/>
      <c r="M127" s="293" t="s">
        <v>38</v>
      </c>
      <c r="N127" s="294" t="s">
        <v>53</v>
      </c>
      <c r="O127" s="49"/>
      <c r="P127" s="247">
        <f>O127*H127</f>
        <v>0</v>
      </c>
      <c r="Q127" s="247">
        <v>0</v>
      </c>
      <c r="R127" s="247">
        <f>Q127*H127</f>
        <v>0</v>
      </c>
      <c r="S127" s="247">
        <v>0</v>
      </c>
      <c r="T127" s="248">
        <f>S127*H127</f>
        <v>0</v>
      </c>
      <c r="AR127" s="25" t="s">
        <v>249</v>
      </c>
      <c r="AT127" s="25" t="s">
        <v>478</v>
      </c>
      <c r="AU127" s="25" t="s">
        <v>25</v>
      </c>
      <c r="AY127" s="25" t="s">
        <v>204</v>
      </c>
      <c r="BE127" s="249">
        <f>IF(N127="základní",J127,0)</f>
        <v>0</v>
      </c>
      <c r="BF127" s="249">
        <f>IF(N127="snížená",J127,0)</f>
        <v>0</v>
      </c>
      <c r="BG127" s="249">
        <f>IF(N127="zákl. přenesená",J127,0)</f>
        <v>0</v>
      </c>
      <c r="BH127" s="249">
        <f>IF(N127="sníž. přenesená",J127,0)</f>
        <v>0</v>
      </c>
      <c r="BI127" s="249">
        <f>IF(N127="nulová",J127,0)</f>
        <v>0</v>
      </c>
      <c r="BJ127" s="25" t="s">
        <v>25</v>
      </c>
      <c r="BK127" s="249">
        <f>ROUND(I127*H127,2)</f>
        <v>0</v>
      </c>
      <c r="BL127" s="25" t="s">
        <v>211</v>
      </c>
      <c r="BM127" s="25" t="s">
        <v>4234</v>
      </c>
    </row>
    <row r="128" spans="2:65" s="1" customFormat="1" ht="16.5" customHeight="1">
      <c r="B128" s="48"/>
      <c r="C128" s="285" t="s">
        <v>340</v>
      </c>
      <c r="D128" s="285" t="s">
        <v>478</v>
      </c>
      <c r="E128" s="286" t="s">
        <v>4235</v>
      </c>
      <c r="F128" s="287" t="s">
        <v>4236</v>
      </c>
      <c r="G128" s="288" t="s">
        <v>1045</v>
      </c>
      <c r="H128" s="289">
        <v>3</v>
      </c>
      <c r="I128" s="290"/>
      <c r="J128" s="291">
        <f>ROUND(I128*H128,2)</f>
        <v>0</v>
      </c>
      <c r="K128" s="287" t="s">
        <v>38</v>
      </c>
      <c r="L128" s="292"/>
      <c r="M128" s="293" t="s">
        <v>38</v>
      </c>
      <c r="N128" s="294" t="s">
        <v>53</v>
      </c>
      <c r="O128" s="49"/>
      <c r="P128" s="247">
        <f>O128*H128</f>
        <v>0</v>
      </c>
      <c r="Q128" s="247">
        <v>0</v>
      </c>
      <c r="R128" s="247">
        <f>Q128*H128</f>
        <v>0</v>
      </c>
      <c r="S128" s="247">
        <v>0</v>
      </c>
      <c r="T128" s="248">
        <f>S128*H128</f>
        <v>0</v>
      </c>
      <c r="AR128" s="25" t="s">
        <v>249</v>
      </c>
      <c r="AT128" s="25" t="s">
        <v>478</v>
      </c>
      <c r="AU128" s="25" t="s">
        <v>25</v>
      </c>
      <c r="AY128" s="25" t="s">
        <v>204</v>
      </c>
      <c r="BE128" s="249">
        <f>IF(N128="základní",J128,0)</f>
        <v>0</v>
      </c>
      <c r="BF128" s="249">
        <f>IF(N128="snížená",J128,0)</f>
        <v>0</v>
      </c>
      <c r="BG128" s="249">
        <f>IF(N128="zákl. přenesená",J128,0)</f>
        <v>0</v>
      </c>
      <c r="BH128" s="249">
        <f>IF(N128="sníž. přenesená",J128,0)</f>
        <v>0</v>
      </c>
      <c r="BI128" s="249">
        <f>IF(N128="nulová",J128,0)</f>
        <v>0</v>
      </c>
      <c r="BJ128" s="25" t="s">
        <v>25</v>
      </c>
      <c r="BK128" s="249">
        <f>ROUND(I128*H128,2)</f>
        <v>0</v>
      </c>
      <c r="BL128" s="25" t="s">
        <v>211</v>
      </c>
      <c r="BM128" s="25" t="s">
        <v>4237</v>
      </c>
    </row>
    <row r="129" spans="2:65" s="1" customFormat="1" ht="25.5" customHeight="1">
      <c r="B129" s="48"/>
      <c r="C129" s="285" t="s">
        <v>346</v>
      </c>
      <c r="D129" s="285" t="s">
        <v>478</v>
      </c>
      <c r="E129" s="286" t="s">
        <v>4238</v>
      </c>
      <c r="F129" s="287" t="s">
        <v>4239</v>
      </c>
      <c r="G129" s="288" t="s">
        <v>1045</v>
      </c>
      <c r="H129" s="289">
        <v>1</v>
      </c>
      <c r="I129" s="290"/>
      <c r="J129" s="291">
        <f>ROUND(I129*H129,2)</f>
        <v>0</v>
      </c>
      <c r="K129" s="287" t="s">
        <v>38</v>
      </c>
      <c r="L129" s="292"/>
      <c r="M129" s="293" t="s">
        <v>38</v>
      </c>
      <c r="N129" s="294" t="s">
        <v>53</v>
      </c>
      <c r="O129" s="49"/>
      <c r="P129" s="247">
        <f>O129*H129</f>
        <v>0</v>
      </c>
      <c r="Q129" s="247">
        <v>0</v>
      </c>
      <c r="R129" s="247">
        <f>Q129*H129</f>
        <v>0</v>
      </c>
      <c r="S129" s="247">
        <v>0</v>
      </c>
      <c r="T129" s="248">
        <f>S129*H129</f>
        <v>0</v>
      </c>
      <c r="AR129" s="25" t="s">
        <v>249</v>
      </c>
      <c r="AT129" s="25" t="s">
        <v>478</v>
      </c>
      <c r="AU129" s="25" t="s">
        <v>25</v>
      </c>
      <c r="AY129" s="25" t="s">
        <v>204</v>
      </c>
      <c r="BE129" s="249">
        <f>IF(N129="základní",J129,0)</f>
        <v>0</v>
      </c>
      <c r="BF129" s="249">
        <f>IF(N129="snížená",J129,0)</f>
        <v>0</v>
      </c>
      <c r="BG129" s="249">
        <f>IF(N129="zákl. přenesená",J129,0)</f>
        <v>0</v>
      </c>
      <c r="BH129" s="249">
        <f>IF(N129="sníž. přenesená",J129,0)</f>
        <v>0</v>
      </c>
      <c r="BI129" s="249">
        <f>IF(N129="nulová",J129,0)</f>
        <v>0</v>
      </c>
      <c r="BJ129" s="25" t="s">
        <v>25</v>
      </c>
      <c r="BK129" s="249">
        <f>ROUND(I129*H129,2)</f>
        <v>0</v>
      </c>
      <c r="BL129" s="25" t="s">
        <v>211</v>
      </c>
      <c r="BM129" s="25" t="s">
        <v>4240</v>
      </c>
    </row>
    <row r="130" spans="2:65" s="1" customFormat="1" ht="25.5" customHeight="1">
      <c r="B130" s="48"/>
      <c r="C130" s="285" t="s">
        <v>352</v>
      </c>
      <c r="D130" s="285" t="s">
        <v>478</v>
      </c>
      <c r="E130" s="286" t="s">
        <v>4241</v>
      </c>
      <c r="F130" s="287" t="s">
        <v>4242</v>
      </c>
      <c r="G130" s="288" t="s">
        <v>1045</v>
      </c>
      <c r="H130" s="289">
        <v>1</v>
      </c>
      <c r="I130" s="290"/>
      <c r="J130" s="291">
        <f>ROUND(I130*H130,2)</f>
        <v>0</v>
      </c>
      <c r="K130" s="287" t="s">
        <v>38</v>
      </c>
      <c r="L130" s="292"/>
      <c r="M130" s="293" t="s">
        <v>38</v>
      </c>
      <c r="N130" s="294" t="s">
        <v>53</v>
      </c>
      <c r="O130" s="49"/>
      <c r="P130" s="247">
        <f>O130*H130</f>
        <v>0</v>
      </c>
      <c r="Q130" s="247">
        <v>0</v>
      </c>
      <c r="R130" s="247">
        <f>Q130*H130</f>
        <v>0</v>
      </c>
      <c r="S130" s="247">
        <v>0</v>
      </c>
      <c r="T130" s="248">
        <f>S130*H130</f>
        <v>0</v>
      </c>
      <c r="AR130" s="25" t="s">
        <v>249</v>
      </c>
      <c r="AT130" s="25" t="s">
        <v>478</v>
      </c>
      <c r="AU130" s="25" t="s">
        <v>25</v>
      </c>
      <c r="AY130" s="25" t="s">
        <v>204</v>
      </c>
      <c r="BE130" s="249">
        <f>IF(N130="základní",J130,0)</f>
        <v>0</v>
      </c>
      <c r="BF130" s="249">
        <f>IF(N130="snížená",J130,0)</f>
        <v>0</v>
      </c>
      <c r="BG130" s="249">
        <f>IF(N130="zákl. přenesená",J130,0)</f>
        <v>0</v>
      </c>
      <c r="BH130" s="249">
        <f>IF(N130="sníž. přenesená",J130,0)</f>
        <v>0</v>
      </c>
      <c r="BI130" s="249">
        <f>IF(N130="nulová",J130,0)</f>
        <v>0</v>
      </c>
      <c r="BJ130" s="25" t="s">
        <v>25</v>
      </c>
      <c r="BK130" s="249">
        <f>ROUND(I130*H130,2)</f>
        <v>0</v>
      </c>
      <c r="BL130" s="25" t="s">
        <v>211</v>
      </c>
      <c r="BM130" s="25" t="s">
        <v>4243</v>
      </c>
    </row>
    <row r="131" spans="2:65" s="1" customFormat="1" ht="25.5" customHeight="1">
      <c r="B131" s="48"/>
      <c r="C131" s="285" t="s">
        <v>359</v>
      </c>
      <c r="D131" s="285" t="s">
        <v>478</v>
      </c>
      <c r="E131" s="286" t="s">
        <v>4244</v>
      </c>
      <c r="F131" s="287" t="s">
        <v>4245</v>
      </c>
      <c r="G131" s="288" t="s">
        <v>1045</v>
      </c>
      <c r="H131" s="289">
        <v>2</v>
      </c>
      <c r="I131" s="290"/>
      <c r="J131" s="291">
        <f>ROUND(I131*H131,2)</f>
        <v>0</v>
      </c>
      <c r="K131" s="287" t="s">
        <v>38</v>
      </c>
      <c r="L131" s="292"/>
      <c r="M131" s="293" t="s">
        <v>38</v>
      </c>
      <c r="N131" s="294" t="s">
        <v>53</v>
      </c>
      <c r="O131" s="49"/>
      <c r="P131" s="247">
        <f>O131*H131</f>
        <v>0</v>
      </c>
      <c r="Q131" s="247">
        <v>0</v>
      </c>
      <c r="R131" s="247">
        <f>Q131*H131</f>
        <v>0</v>
      </c>
      <c r="S131" s="247">
        <v>0</v>
      </c>
      <c r="T131" s="248">
        <f>S131*H131</f>
        <v>0</v>
      </c>
      <c r="AR131" s="25" t="s">
        <v>249</v>
      </c>
      <c r="AT131" s="25" t="s">
        <v>478</v>
      </c>
      <c r="AU131" s="25" t="s">
        <v>25</v>
      </c>
      <c r="AY131" s="25" t="s">
        <v>204</v>
      </c>
      <c r="BE131" s="249">
        <f>IF(N131="základní",J131,0)</f>
        <v>0</v>
      </c>
      <c r="BF131" s="249">
        <f>IF(N131="snížená",J131,0)</f>
        <v>0</v>
      </c>
      <c r="BG131" s="249">
        <f>IF(N131="zákl. přenesená",J131,0)</f>
        <v>0</v>
      </c>
      <c r="BH131" s="249">
        <f>IF(N131="sníž. přenesená",J131,0)</f>
        <v>0</v>
      </c>
      <c r="BI131" s="249">
        <f>IF(N131="nulová",J131,0)</f>
        <v>0</v>
      </c>
      <c r="BJ131" s="25" t="s">
        <v>25</v>
      </c>
      <c r="BK131" s="249">
        <f>ROUND(I131*H131,2)</f>
        <v>0</v>
      </c>
      <c r="BL131" s="25" t="s">
        <v>211</v>
      </c>
      <c r="BM131" s="25" t="s">
        <v>4246</v>
      </c>
    </row>
    <row r="132" spans="2:65" s="1" customFormat="1" ht="25.5" customHeight="1">
      <c r="B132" s="48"/>
      <c r="C132" s="285" t="s">
        <v>365</v>
      </c>
      <c r="D132" s="285" t="s">
        <v>478</v>
      </c>
      <c r="E132" s="286" t="s">
        <v>4247</v>
      </c>
      <c r="F132" s="287" t="s">
        <v>4248</v>
      </c>
      <c r="G132" s="288" t="s">
        <v>1045</v>
      </c>
      <c r="H132" s="289">
        <v>3</v>
      </c>
      <c r="I132" s="290"/>
      <c r="J132" s="291">
        <f>ROUND(I132*H132,2)</f>
        <v>0</v>
      </c>
      <c r="K132" s="287" t="s">
        <v>38</v>
      </c>
      <c r="L132" s="292"/>
      <c r="M132" s="293" t="s">
        <v>38</v>
      </c>
      <c r="N132" s="294" t="s">
        <v>53</v>
      </c>
      <c r="O132" s="49"/>
      <c r="P132" s="247">
        <f>O132*H132</f>
        <v>0</v>
      </c>
      <c r="Q132" s="247">
        <v>0</v>
      </c>
      <c r="R132" s="247">
        <f>Q132*H132</f>
        <v>0</v>
      </c>
      <c r="S132" s="247">
        <v>0</v>
      </c>
      <c r="T132" s="248">
        <f>S132*H132</f>
        <v>0</v>
      </c>
      <c r="AR132" s="25" t="s">
        <v>249</v>
      </c>
      <c r="AT132" s="25" t="s">
        <v>478</v>
      </c>
      <c r="AU132" s="25" t="s">
        <v>25</v>
      </c>
      <c r="AY132" s="25" t="s">
        <v>204</v>
      </c>
      <c r="BE132" s="249">
        <f>IF(N132="základní",J132,0)</f>
        <v>0</v>
      </c>
      <c r="BF132" s="249">
        <f>IF(N132="snížená",J132,0)</f>
        <v>0</v>
      </c>
      <c r="BG132" s="249">
        <f>IF(N132="zákl. přenesená",J132,0)</f>
        <v>0</v>
      </c>
      <c r="BH132" s="249">
        <f>IF(N132="sníž. přenesená",J132,0)</f>
        <v>0</v>
      </c>
      <c r="BI132" s="249">
        <f>IF(N132="nulová",J132,0)</f>
        <v>0</v>
      </c>
      <c r="BJ132" s="25" t="s">
        <v>25</v>
      </c>
      <c r="BK132" s="249">
        <f>ROUND(I132*H132,2)</f>
        <v>0</v>
      </c>
      <c r="BL132" s="25" t="s">
        <v>211</v>
      </c>
      <c r="BM132" s="25" t="s">
        <v>4249</v>
      </c>
    </row>
    <row r="133" spans="2:65" s="1" customFormat="1" ht="25.5" customHeight="1">
      <c r="B133" s="48"/>
      <c r="C133" s="285" t="s">
        <v>370</v>
      </c>
      <c r="D133" s="285" t="s">
        <v>478</v>
      </c>
      <c r="E133" s="286" t="s">
        <v>4250</v>
      </c>
      <c r="F133" s="287" t="s">
        <v>4251</v>
      </c>
      <c r="G133" s="288" t="s">
        <v>1045</v>
      </c>
      <c r="H133" s="289">
        <v>1</v>
      </c>
      <c r="I133" s="290"/>
      <c r="J133" s="291">
        <f>ROUND(I133*H133,2)</f>
        <v>0</v>
      </c>
      <c r="K133" s="287" t="s">
        <v>38</v>
      </c>
      <c r="L133" s="292"/>
      <c r="M133" s="293" t="s">
        <v>38</v>
      </c>
      <c r="N133" s="294" t="s">
        <v>53</v>
      </c>
      <c r="O133" s="49"/>
      <c r="P133" s="247">
        <f>O133*H133</f>
        <v>0</v>
      </c>
      <c r="Q133" s="247">
        <v>0</v>
      </c>
      <c r="R133" s="247">
        <f>Q133*H133</f>
        <v>0</v>
      </c>
      <c r="S133" s="247">
        <v>0</v>
      </c>
      <c r="T133" s="248">
        <f>S133*H133</f>
        <v>0</v>
      </c>
      <c r="AR133" s="25" t="s">
        <v>249</v>
      </c>
      <c r="AT133" s="25" t="s">
        <v>478</v>
      </c>
      <c r="AU133" s="25" t="s">
        <v>25</v>
      </c>
      <c r="AY133" s="25" t="s">
        <v>204</v>
      </c>
      <c r="BE133" s="249">
        <f>IF(N133="základní",J133,0)</f>
        <v>0</v>
      </c>
      <c r="BF133" s="249">
        <f>IF(N133="snížená",J133,0)</f>
        <v>0</v>
      </c>
      <c r="BG133" s="249">
        <f>IF(N133="zákl. přenesená",J133,0)</f>
        <v>0</v>
      </c>
      <c r="BH133" s="249">
        <f>IF(N133="sníž. přenesená",J133,0)</f>
        <v>0</v>
      </c>
      <c r="BI133" s="249">
        <f>IF(N133="nulová",J133,0)</f>
        <v>0</v>
      </c>
      <c r="BJ133" s="25" t="s">
        <v>25</v>
      </c>
      <c r="BK133" s="249">
        <f>ROUND(I133*H133,2)</f>
        <v>0</v>
      </c>
      <c r="BL133" s="25" t="s">
        <v>211</v>
      </c>
      <c r="BM133" s="25" t="s">
        <v>4252</v>
      </c>
    </row>
    <row r="134" spans="2:65" s="1" customFormat="1" ht="25.5" customHeight="1">
      <c r="B134" s="48"/>
      <c r="C134" s="285" t="s">
        <v>376</v>
      </c>
      <c r="D134" s="285" t="s">
        <v>478</v>
      </c>
      <c r="E134" s="286" t="s">
        <v>4253</v>
      </c>
      <c r="F134" s="287" t="s">
        <v>4254</v>
      </c>
      <c r="G134" s="288" t="s">
        <v>1045</v>
      </c>
      <c r="H134" s="289">
        <v>2</v>
      </c>
      <c r="I134" s="290"/>
      <c r="J134" s="291">
        <f>ROUND(I134*H134,2)</f>
        <v>0</v>
      </c>
      <c r="K134" s="287" t="s">
        <v>38</v>
      </c>
      <c r="L134" s="292"/>
      <c r="M134" s="293" t="s">
        <v>38</v>
      </c>
      <c r="N134" s="294" t="s">
        <v>53</v>
      </c>
      <c r="O134" s="49"/>
      <c r="P134" s="247">
        <f>O134*H134</f>
        <v>0</v>
      </c>
      <c r="Q134" s="247">
        <v>0</v>
      </c>
      <c r="R134" s="247">
        <f>Q134*H134</f>
        <v>0</v>
      </c>
      <c r="S134" s="247">
        <v>0</v>
      </c>
      <c r="T134" s="248">
        <f>S134*H134</f>
        <v>0</v>
      </c>
      <c r="AR134" s="25" t="s">
        <v>249</v>
      </c>
      <c r="AT134" s="25" t="s">
        <v>478</v>
      </c>
      <c r="AU134" s="25" t="s">
        <v>25</v>
      </c>
      <c r="AY134" s="25" t="s">
        <v>204</v>
      </c>
      <c r="BE134" s="249">
        <f>IF(N134="základní",J134,0)</f>
        <v>0</v>
      </c>
      <c r="BF134" s="249">
        <f>IF(N134="snížená",J134,0)</f>
        <v>0</v>
      </c>
      <c r="BG134" s="249">
        <f>IF(N134="zákl. přenesená",J134,0)</f>
        <v>0</v>
      </c>
      <c r="BH134" s="249">
        <f>IF(N134="sníž. přenesená",J134,0)</f>
        <v>0</v>
      </c>
      <c r="BI134" s="249">
        <f>IF(N134="nulová",J134,0)</f>
        <v>0</v>
      </c>
      <c r="BJ134" s="25" t="s">
        <v>25</v>
      </c>
      <c r="BK134" s="249">
        <f>ROUND(I134*H134,2)</f>
        <v>0</v>
      </c>
      <c r="BL134" s="25" t="s">
        <v>211</v>
      </c>
      <c r="BM134" s="25" t="s">
        <v>4255</v>
      </c>
    </row>
    <row r="135" spans="2:65" s="1" customFormat="1" ht="25.5" customHeight="1">
      <c r="B135" s="48"/>
      <c r="C135" s="285" t="s">
        <v>381</v>
      </c>
      <c r="D135" s="285" t="s">
        <v>478</v>
      </c>
      <c r="E135" s="286" t="s">
        <v>4256</v>
      </c>
      <c r="F135" s="287" t="s">
        <v>4257</v>
      </c>
      <c r="G135" s="288" t="s">
        <v>1045</v>
      </c>
      <c r="H135" s="289">
        <v>1</v>
      </c>
      <c r="I135" s="290"/>
      <c r="J135" s="291">
        <f>ROUND(I135*H135,2)</f>
        <v>0</v>
      </c>
      <c r="K135" s="287" t="s">
        <v>38</v>
      </c>
      <c r="L135" s="292"/>
      <c r="M135" s="293" t="s">
        <v>38</v>
      </c>
      <c r="N135" s="294" t="s">
        <v>53</v>
      </c>
      <c r="O135" s="49"/>
      <c r="P135" s="247">
        <f>O135*H135</f>
        <v>0</v>
      </c>
      <c r="Q135" s="247">
        <v>0</v>
      </c>
      <c r="R135" s="247">
        <f>Q135*H135</f>
        <v>0</v>
      </c>
      <c r="S135" s="247">
        <v>0</v>
      </c>
      <c r="T135" s="248">
        <f>S135*H135</f>
        <v>0</v>
      </c>
      <c r="AR135" s="25" t="s">
        <v>249</v>
      </c>
      <c r="AT135" s="25" t="s">
        <v>478</v>
      </c>
      <c r="AU135" s="25" t="s">
        <v>25</v>
      </c>
      <c r="AY135" s="25" t="s">
        <v>204</v>
      </c>
      <c r="BE135" s="249">
        <f>IF(N135="základní",J135,0)</f>
        <v>0</v>
      </c>
      <c r="BF135" s="249">
        <f>IF(N135="snížená",J135,0)</f>
        <v>0</v>
      </c>
      <c r="BG135" s="249">
        <f>IF(N135="zákl. přenesená",J135,0)</f>
        <v>0</v>
      </c>
      <c r="BH135" s="249">
        <f>IF(N135="sníž. přenesená",J135,0)</f>
        <v>0</v>
      </c>
      <c r="BI135" s="249">
        <f>IF(N135="nulová",J135,0)</f>
        <v>0</v>
      </c>
      <c r="BJ135" s="25" t="s">
        <v>25</v>
      </c>
      <c r="BK135" s="249">
        <f>ROUND(I135*H135,2)</f>
        <v>0</v>
      </c>
      <c r="BL135" s="25" t="s">
        <v>211</v>
      </c>
      <c r="BM135" s="25" t="s">
        <v>4258</v>
      </c>
    </row>
    <row r="136" spans="2:65" s="1" customFormat="1" ht="16.5" customHeight="1">
      <c r="B136" s="48"/>
      <c r="C136" s="285" t="s">
        <v>392</v>
      </c>
      <c r="D136" s="285" t="s">
        <v>478</v>
      </c>
      <c r="E136" s="286" t="s">
        <v>4259</v>
      </c>
      <c r="F136" s="287" t="s">
        <v>4260</v>
      </c>
      <c r="G136" s="288" t="s">
        <v>1045</v>
      </c>
      <c r="H136" s="289">
        <v>1</v>
      </c>
      <c r="I136" s="290"/>
      <c r="J136" s="291">
        <f>ROUND(I136*H136,2)</f>
        <v>0</v>
      </c>
      <c r="K136" s="287" t="s">
        <v>38</v>
      </c>
      <c r="L136" s="292"/>
      <c r="M136" s="293" t="s">
        <v>38</v>
      </c>
      <c r="N136" s="294" t="s">
        <v>53</v>
      </c>
      <c r="O136" s="49"/>
      <c r="P136" s="247">
        <f>O136*H136</f>
        <v>0</v>
      </c>
      <c r="Q136" s="247">
        <v>0</v>
      </c>
      <c r="R136" s="247">
        <f>Q136*H136</f>
        <v>0</v>
      </c>
      <c r="S136" s="247">
        <v>0</v>
      </c>
      <c r="T136" s="248">
        <f>S136*H136</f>
        <v>0</v>
      </c>
      <c r="AR136" s="25" t="s">
        <v>249</v>
      </c>
      <c r="AT136" s="25" t="s">
        <v>478</v>
      </c>
      <c r="AU136" s="25" t="s">
        <v>25</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211</v>
      </c>
      <c r="BM136" s="25" t="s">
        <v>4261</v>
      </c>
    </row>
    <row r="137" spans="2:65" s="1" customFormat="1" ht="16.5" customHeight="1">
      <c r="B137" s="48"/>
      <c r="C137" s="285" t="s">
        <v>398</v>
      </c>
      <c r="D137" s="285" t="s">
        <v>478</v>
      </c>
      <c r="E137" s="286" t="s">
        <v>4262</v>
      </c>
      <c r="F137" s="287" t="s">
        <v>4263</v>
      </c>
      <c r="G137" s="288" t="s">
        <v>1045</v>
      </c>
      <c r="H137" s="289">
        <v>4</v>
      </c>
      <c r="I137" s="290"/>
      <c r="J137" s="291">
        <f>ROUND(I137*H137,2)</f>
        <v>0</v>
      </c>
      <c r="K137" s="287" t="s">
        <v>38</v>
      </c>
      <c r="L137" s="292"/>
      <c r="M137" s="293" t="s">
        <v>38</v>
      </c>
      <c r="N137" s="294" t="s">
        <v>53</v>
      </c>
      <c r="O137" s="49"/>
      <c r="P137" s="247">
        <f>O137*H137</f>
        <v>0</v>
      </c>
      <c r="Q137" s="247">
        <v>0</v>
      </c>
      <c r="R137" s="247">
        <f>Q137*H137</f>
        <v>0</v>
      </c>
      <c r="S137" s="247">
        <v>0</v>
      </c>
      <c r="T137" s="248">
        <f>S137*H137</f>
        <v>0</v>
      </c>
      <c r="AR137" s="25" t="s">
        <v>249</v>
      </c>
      <c r="AT137" s="25" t="s">
        <v>478</v>
      </c>
      <c r="AU137" s="25" t="s">
        <v>25</v>
      </c>
      <c r="AY137" s="25" t="s">
        <v>204</v>
      </c>
      <c r="BE137" s="249">
        <f>IF(N137="základní",J137,0)</f>
        <v>0</v>
      </c>
      <c r="BF137" s="249">
        <f>IF(N137="snížená",J137,0)</f>
        <v>0</v>
      </c>
      <c r="BG137" s="249">
        <f>IF(N137="zákl. přenesená",J137,0)</f>
        <v>0</v>
      </c>
      <c r="BH137" s="249">
        <f>IF(N137="sníž. přenesená",J137,0)</f>
        <v>0</v>
      </c>
      <c r="BI137" s="249">
        <f>IF(N137="nulová",J137,0)</f>
        <v>0</v>
      </c>
      <c r="BJ137" s="25" t="s">
        <v>25</v>
      </c>
      <c r="BK137" s="249">
        <f>ROUND(I137*H137,2)</f>
        <v>0</v>
      </c>
      <c r="BL137" s="25" t="s">
        <v>211</v>
      </c>
      <c r="BM137" s="25" t="s">
        <v>4264</v>
      </c>
    </row>
    <row r="138" spans="2:65" s="1" customFormat="1" ht="16.5" customHeight="1">
      <c r="B138" s="48"/>
      <c r="C138" s="285" t="s">
        <v>402</v>
      </c>
      <c r="D138" s="285" t="s">
        <v>478</v>
      </c>
      <c r="E138" s="286" t="s">
        <v>3869</v>
      </c>
      <c r="F138" s="287" t="s">
        <v>3864</v>
      </c>
      <c r="G138" s="288" t="s">
        <v>1045</v>
      </c>
      <c r="H138" s="289">
        <v>4</v>
      </c>
      <c r="I138" s="290"/>
      <c r="J138" s="291">
        <f>ROUND(I138*H138,2)</f>
        <v>0</v>
      </c>
      <c r="K138" s="287" t="s">
        <v>38</v>
      </c>
      <c r="L138" s="292"/>
      <c r="M138" s="293" t="s">
        <v>38</v>
      </c>
      <c r="N138" s="294" t="s">
        <v>53</v>
      </c>
      <c r="O138" s="49"/>
      <c r="P138" s="247">
        <f>O138*H138</f>
        <v>0</v>
      </c>
      <c r="Q138" s="247">
        <v>0</v>
      </c>
      <c r="R138" s="247">
        <f>Q138*H138</f>
        <v>0</v>
      </c>
      <c r="S138" s="247">
        <v>0</v>
      </c>
      <c r="T138" s="248">
        <f>S138*H138</f>
        <v>0</v>
      </c>
      <c r="AR138" s="25" t="s">
        <v>249</v>
      </c>
      <c r="AT138" s="25" t="s">
        <v>478</v>
      </c>
      <c r="AU138" s="25" t="s">
        <v>25</v>
      </c>
      <c r="AY138" s="25" t="s">
        <v>204</v>
      </c>
      <c r="BE138" s="249">
        <f>IF(N138="základní",J138,0)</f>
        <v>0</v>
      </c>
      <c r="BF138" s="249">
        <f>IF(N138="snížená",J138,0)</f>
        <v>0</v>
      </c>
      <c r="BG138" s="249">
        <f>IF(N138="zákl. přenesená",J138,0)</f>
        <v>0</v>
      </c>
      <c r="BH138" s="249">
        <f>IF(N138="sníž. přenesená",J138,0)</f>
        <v>0</v>
      </c>
      <c r="BI138" s="249">
        <f>IF(N138="nulová",J138,0)</f>
        <v>0</v>
      </c>
      <c r="BJ138" s="25" t="s">
        <v>25</v>
      </c>
      <c r="BK138" s="249">
        <f>ROUND(I138*H138,2)</f>
        <v>0</v>
      </c>
      <c r="BL138" s="25" t="s">
        <v>211</v>
      </c>
      <c r="BM138" s="25" t="s">
        <v>4265</v>
      </c>
    </row>
    <row r="139" spans="2:65" s="1" customFormat="1" ht="16.5" customHeight="1">
      <c r="B139" s="48"/>
      <c r="C139" s="285" t="s">
        <v>409</v>
      </c>
      <c r="D139" s="285" t="s">
        <v>478</v>
      </c>
      <c r="E139" s="286" t="s">
        <v>4266</v>
      </c>
      <c r="F139" s="287" t="s">
        <v>4267</v>
      </c>
      <c r="G139" s="288" t="s">
        <v>1045</v>
      </c>
      <c r="H139" s="289">
        <v>1</v>
      </c>
      <c r="I139" s="290"/>
      <c r="J139" s="291">
        <f>ROUND(I139*H139,2)</f>
        <v>0</v>
      </c>
      <c r="K139" s="287" t="s">
        <v>38</v>
      </c>
      <c r="L139" s="292"/>
      <c r="M139" s="293" t="s">
        <v>38</v>
      </c>
      <c r="N139" s="294" t="s">
        <v>53</v>
      </c>
      <c r="O139" s="49"/>
      <c r="P139" s="247">
        <f>O139*H139</f>
        <v>0</v>
      </c>
      <c r="Q139" s="247">
        <v>0</v>
      </c>
      <c r="R139" s="247">
        <f>Q139*H139</f>
        <v>0</v>
      </c>
      <c r="S139" s="247">
        <v>0</v>
      </c>
      <c r="T139" s="248">
        <f>S139*H139</f>
        <v>0</v>
      </c>
      <c r="AR139" s="25" t="s">
        <v>249</v>
      </c>
      <c r="AT139" s="25" t="s">
        <v>478</v>
      </c>
      <c r="AU139" s="25" t="s">
        <v>25</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4268</v>
      </c>
    </row>
    <row r="140" spans="2:65" s="1" customFormat="1" ht="16.5" customHeight="1">
      <c r="B140" s="48"/>
      <c r="C140" s="285" t="s">
        <v>416</v>
      </c>
      <c r="D140" s="285" t="s">
        <v>478</v>
      </c>
      <c r="E140" s="286" t="s">
        <v>3869</v>
      </c>
      <c r="F140" s="287" t="s">
        <v>3864</v>
      </c>
      <c r="G140" s="288" t="s">
        <v>1045</v>
      </c>
      <c r="H140" s="289">
        <v>1</v>
      </c>
      <c r="I140" s="290"/>
      <c r="J140" s="291">
        <f>ROUND(I140*H140,2)</f>
        <v>0</v>
      </c>
      <c r="K140" s="287" t="s">
        <v>38</v>
      </c>
      <c r="L140" s="292"/>
      <c r="M140" s="293" t="s">
        <v>38</v>
      </c>
      <c r="N140" s="294" t="s">
        <v>53</v>
      </c>
      <c r="O140" s="49"/>
      <c r="P140" s="247">
        <f>O140*H140</f>
        <v>0</v>
      </c>
      <c r="Q140" s="247">
        <v>0</v>
      </c>
      <c r="R140" s="247">
        <f>Q140*H140</f>
        <v>0</v>
      </c>
      <c r="S140" s="247">
        <v>0</v>
      </c>
      <c r="T140" s="248">
        <f>S140*H140</f>
        <v>0</v>
      </c>
      <c r="AR140" s="25" t="s">
        <v>249</v>
      </c>
      <c r="AT140" s="25" t="s">
        <v>478</v>
      </c>
      <c r="AU140" s="25" t="s">
        <v>25</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211</v>
      </c>
      <c r="BM140" s="25" t="s">
        <v>4269</v>
      </c>
    </row>
    <row r="141" spans="2:65" s="1" customFormat="1" ht="16.5" customHeight="1">
      <c r="B141" s="48"/>
      <c r="C141" s="285" t="s">
        <v>425</v>
      </c>
      <c r="D141" s="285" t="s">
        <v>478</v>
      </c>
      <c r="E141" s="286" t="s">
        <v>4270</v>
      </c>
      <c r="F141" s="287" t="s">
        <v>4271</v>
      </c>
      <c r="G141" s="288" t="s">
        <v>1045</v>
      </c>
      <c r="H141" s="289">
        <v>2</v>
      </c>
      <c r="I141" s="290"/>
      <c r="J141" s="291">
        <f>ROUND(I141*H141,2)</f>
        <v>0</v>
      </c>
      <c r="K141" s="287" t="s">
        <v>38</v>
      </c>
      <c r="L141" s="292"/>
      <c r="M141" s="293" t="s">
        <v>38</v>
      </c>
      <c r="N141" s="294" t="s">
        <v>53</v>
      </c>
      <c r="O141" s="49"/>
      <c r="P141" s="247">
        <f>O141*H141</f>
        <v>0</v>
      </c>
      <c r="Q141" s="247">
        <v>0</v>
      </c>
      <c r="R141" s="247">
        <f>Q141*H141</f>
        <v>0</v>
      </c>
      <c r="S141" s="247">
        <v>0</v>
      </c>
      <c r="T141" s="248">
        <f>S141*H141</f>
        <v>0</v>
      </c>
      <c r="AR141" s="25" t="s">
        <v>249</v>
      </c>
      <c r="AT141" s="25" t="s">
        <v>478</v>
      </c>
      <c r="AU141" s="25" t="s">
        <v>25</v>
      </c>
      <c r="AY141" s="25" t="s">
        <v>204</v>
      </c>
      <c r="BE141" s="249">
        <f>IF(N141="základní",J141,0)</f>
        <v>0</v>
      </c>
      <c r="BF141" s="249">
        <f>IF(N141="snížená",J141,0)</f>
        <v>0</v>
      </c>
      <c r="BG141" s="249">
        <f>IF(N141="zákl. přenesená",J141,0)</f>
        <v>0</v>
      </c>
      <c r="BH141" s="249">
        <f>IF(N141="sníž. přenesená",J141,0)</f>
        <v>0</v>
      </c>
      <c r="BI141" s="249">
        <f>IF(N141="nulová",J141,0)</f>
        <v>0</v>
      </c>
      <c r="BJ141" s="25" t="s">
        <v>25</v>
      </c>
      <c r="BK141" s="249">
        <f>ROUND(I141*H141,2)</f>
        <v>0</v>
      </c>
      <c r="BL141" s="25" t="s">
        <v>211</v>
      </c>
      <c r="BM141" s="25" t="s">
        <v>4272</v>
      </c>
    </row>
    <row r="142" spans="2:65" s="1" customFormat="1" ht="16.5" customHeight="1">
      <c r="B142" s="48"/>
      <c r="C142" s="285" t="s">
        <v>434</v>
      </c>
      <c r="D142" s="285" t="s">
        <v>478</v>
      </c>
      <c r="E142" s="286" t="s">
        <v>4273</v>
      </c>
      <c r="F142" s="287" t="s">
        <v>4274</v>
      </c>
      <c r="G142" s="288" t="s">
        <v>1045</v>
      </c>
      <c r="H142" s="289">
        <v>2</v>
      </c>
      <c r="I142" s="290"/>
      <c r="J142" s="291">
        <f>ROUND(I142*H142,2)</f>
        <v>0</v>
      </c>
      <c r="K142" s="287" t="s">
        <v>38</v>
      </c>
      <c r="L142" s="292"/>
      <c r="M142" s="293" t="s">
        <v>38</v>
      </c>
      <c r="N142" s="294" t="s">
        <v>53</v>
      </c>
      <c r="O142" s="49"/>
      <c r="P142" s="247">
        <f>O142*H142</f>
        <v>0</v>
      </c>
      <c r="Q142" s="247">
        <v>0</v>
      </c>
      <c r="R142" s="247">
        <f>Q142*H142</f>
        <v>0</v>
      </c>
      <c r="S142" s="247">
        <v>0</v>
      </c>
      <c r="T142" s="248">
        <f>S142*H142</f>
        <v>0</v>
      </c>
      <c r="AR142" s="25" t="s">
        <v>249</v>
      </c>
      <c r="AT142" s="25" t="s">
        <v>478</v>
      </c>
      <c r="AU142" s="25" t="s">
        <v>25</v>
      </c>
      <c r="AY142" s="25" t="s">
        <v>204</v>
      </c>
      <c r="BE142" s="249">
        <f>IF(N142="základní",J142,0)</f>
        <v>0</v>
      </c>
      <c r="BF142" s="249">
        <f>IF(N142="snížená",J142,0)</f>
        <v>0</v>
      </c>
      <c r="BG142" s="249">
        <f>IF(N142="zákl. přenesená",J142,0)</f>
        <v>0</v>
      </c>
      <c r="BH142" s="249">
        <f>IF(N142="sníž. přenesená",J142,0)</f>
        <v>0</v>
      </c>
      <c r="BI142" s="249">
        <f>IF(N142="nulová",J142,0)</f>
        <v>0</v>
      </c>
      <c r="BJ142" s="25" t="s">
        <v>25</v>
      </c>
      <c r="BK142" s="249">
        <f>ROUND(I142*H142,2)</f>
        <v>0</v>
      </c>
      <c r="BL142" s="25" t="s">
        <v>211</v>
      </c>
      <c r="BM142" s="25" t="s">
        <v>4275</v>
      </c>
    </row>
    <row r="143" spans="2:65" s="1" customFormat="1" ht="16.5" customHeight="1">
      <c r="B143" s="48"/>
      <c r="C143" s="285" t="s">
        <v>440</v>
      </c>
      <c r="D143" s="285" t="s">
        <v>478</v>
      </c>
      <c r="E143" s="286" t="s">
        <v>3830</v>
      </c>
      <c r="F143" s="287" t="s">
        <v>4276</v>
      </c>
      <c r="G143" s="288" t="s">
        <v>1045</v>
      </c>
      <c r="H143" s="289">
        <v>10</v>
      </c>
      <c r="I143" s="290"/>
      <c r="J143" s="291">
        <f>ROUND(I143*H143,2)</f>
        <v>0</v>
      </c>
      <c r="K143" s="287" t="s">
        <v>38</v>
      </c>
      <c r="L143" s="292"/>
      <c r="M143" s="293" t="s">
        <v>38</v>
      </c>
      <c r="N143" s="294" t="s">
        <v>53</v>
      </c>
      <c r="O143" s="49"/>
      <c r="P143" s="247">
        <f>O143*H143</f>
        <v>0</v>
      </c>
      <c r="Q143" s="247">
        <v>0</v>
      </c>
      <c r="R143" s="247">
        <f>Q143*H143</f>
        <v>0</v>
      </c>
      <c r="S143" s="247">
        <v>0</v>
      </c>
      <c r="T143" s="248">
        <f>S143*H143</f>
        <v>0</v>
      </c>
      <c r="AR143" s="25" t="s">
        <v>249</v>
      </c>
      <c r="AT143" s="25" t="s">
        <v>478</v>
      </c>
      <c r="AU143" s="25" t="s">
        <v>25</v>
      </c>
      <c r="AY143" s="25" t="s">
        <v>204</v>
      </c>
      <c r="BE143" s="249">
        <f>IF(N143="základní",J143,0)</f>
        <v>0</v>
      </c>
      <c r="BF143" s="249">
        <f>IF(N143="snížená",J143,0)</f>
        <v>0</v>
      </c>
      <c r="BG143" s="249">
        <f>IF(N143="zákl. přenesená",J143,0)</f>
        <v>0</v>
      </c>
      <c r="BH143" s="249">
        <f>IF(N143="sníž. přenesená",J143,0)</f>
        <v>0</v>
      </c>
      <c r="BI143" s="249">
        <f>IF(N143="nulová",J143,0)</f>
        <v>0</v>
      </c>
      <c r="BJ143" s="25" t="s">
        <v>25</v>
      </c>
      <c r="BK143" s="249">
        <f>ROUND(I143*H143,2)</f>
        <v>0</v>
      </c>
      <c r="BL143" s="25" t="s">
        <v>211</v>
      </c>
      <c r="BM143" s="25" t="s">
        <v>4277</v>
      </c>
    </row>
    <row r="144" spans="2:65" s="1" customFormat="1" ht="16.5" customHeight="1">
      <c r="B144" s="48"/>
      <c r="C144" s="285" t="s">
        <v>446</v>
      </c>
      <c r="D144" s="285" t="s">
        <v>478</v>
      </c>
      <c r="E144" s="286" t="s">
        <v>4278</v>
      </c>
      <c r="F144" s="287" t="s">
        <v>4279</v>
      </c>
      <c r="G144" s="288" t="s">
        <v>1045</v>
      </c>
      <c r="H144" s="289">
        <v>3</v>
      </c>
      <c r="I144" s="290"/>
      <c r="J144" s="291">
        <f>ROUND(I144*H144,2)</f>
        <v>0</v>
      </c>
      <c r="K144" s="287" t="s">
        <v>38</v>
      </c>
      <c r="L144" s="292"/>
      <c r="M144" s="293" t="s">
        <v>38</v>
      </c>
      <c r="N144" s="294" t="s">
        <v>53</v>
      </c>
      <c r="O144" s="49"/>
      <c r="P144" s="247">
        <f>O144*H144</f>
        <v>0</v>
      </c>
      <c r="Q144" s="247">
        <v>0</v>
      </c>
      <c r="R144" s="247">
        <f>Q144*H144</f>
        <v>0</v>
      </c>
      <c r="S144" s="247">
        <v>0</v>
      </c>
      <c r="T144" s="248">
        <f>S144*H144</f>
        <v>0</v>
      </c>
      <c r="AR144" s="25" t="s">
        <v>249</v>
      </c>
      <c r="AT144" s="25" t="s">
        <v>478</v>
      </c>
      <c r="AU144" s="25" t="s">
        <v>25</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4280</v>
      </c>
    </row>
    <row r="145" spans="2:65" s="1" customFormat="1" ht="16.5" customHeight="1">
      <c r="B145" s="48"/>
      <c r="C145" s="285" t="s">
        <v>452</v>
      </c>
      <c r="D145" s="285" t="s">
        <v>478</v>
      </c>
      <c r="E145" s="286" t="s">
        <v>4281</v>
      </c>
      <c r="F145" s="287" t="s">
        <v>4282</v>
      </c>
      <c r="G145" s="288" t="s">
        <v>343</v>
      </c>
      <c r="H145" s="289">
        <v>950</v>
      </c>
      <c r="I145" s="290"/>
      <c r="J145" s="291">
        <f>ROUND(I145*H145,2)</f>
        <v>0</v>
      </c>
      <c r="K145" s="287" t="s">
        <v>38</v>
      </c>
      <c r="L145" s="292"/>
      <c r="M145" s="293" t="s">
        <v>38</v>
      </c>
      <c r="N145" s="294" t="s">
        <v>53</v>
      </c>
      <c r="O145" s="49"/>
      <c r="P145" s="247">
        <f>O145*H145</f>
        <v>0</v>
      </c>
      <c r="Q145" s="247">
        <v>0</v>
      </c>
      <c r="R145" s="247">
        <f>Q145*H145</f>
        <v>0</v>
      </c>
      <c r="S145" s="247">
        <v>0</v>
      </c>
      <c r="T145" s="248">
        <f>S145*H145</f>
        <v>0</v>
      </c>
      <c r="AR145" s="25" t="s">
        <v>249</v>
      </c>
      <c r="AT145" s="25" t="s">
        <v>478</v>
      </c>
      <c r="AU145" s="25" t="s">
        <v>25</v>
      </c>
      <c r="AY145" s="25" t="s">
        <v>204</v>
      </c>
      <c r="BE145" s="249">
        <f>IF(N145="základní",J145,0)</f>
        <v>0</v>
      </c>
      <c r="BF145" s="249">
        <f>IF(N145="snížená",J145,0)</f>
        <v>0</v>
      </c>
      <c r="BG145" s="249">
        <f>IF(N145="zákl. přenesená",J145,0)</f>
        <v>0</v>
      </c>
      <c r="BH145" s="249">
        <f>IF(N145="sníž. přenesená",J145,0)</f>
        <v>0</v>
      </c>
      <c r="BI145" s="249">
        <f>IF(N145="nulová",J145,0)</f>
        <v>0</v>
      </c>
      <c r="BJ145" s="25" t="s">
        <v>25</v>
      </c>
      <c r="BK145" s="249">
        <f>ROUND(I145*H145,2)</f>
        <v>0</v>
      </c>
      <c r="BL145" s="25" t="s">
        <v>211</v>
      </c>
      <c r="BM145" s="25" t="s">
        <v>4283</v>
      </c>
    </row>
    <row r="146" spans="2:65" s="1" customFormat="1" ht="16.5" customHeight="1">
      <c r="B146" s="48"/>
      <c r="C146" s="285" t="s">
        <v>460</v>
      </c>
      <c r="D146" s="285" t="s">
        <v>478</v>
      </c>
      <c r="E146" s="286" t="s">
        <v>4284</v>
      </c>
      <c r="F146" s="287" t="s">
        <v>4285</v>
      </c>
      <c r="G146" s="288" t="s">
        <v>343</v>
      </c>
      <c r="H146" s="289">
        <v>450</v>
      </c>
      <c r="I146" s="290"/>
      <c r="J146" s="291">
        <f>ROUND(I146*H146,2)</f>
        <v>0</v>
      </c>
      <c r="K146" s="287" t="s">
        <v>38</v>
      </c>
      <c r="L146" s="292"/>
      <c r="M146" s="293" t="s">
        <v>38</v>
      </c>
      <c r="N146" s="294" t="s">
        <v>53</v>
      </c>
      <c r="O146" s="49"/>
      <c r="P146" s="247">
        <f>O146*H146</f>
        <v>0</v>
      </c>
      <c r="Q146" s="247">
        <v>0</v>
      </c>
      <c r="R146" s="247">
        <f>Q146*H146</f>
        <v>0</v>
      </c>
      <c r="S146" s="247">
        <v>0</v>
      </c>
      <c r="T146" s="248">
        <f>S146*H146</f>
        <v>0</v>
      </c>
      <c r="AR146" s="25" t="s">
        <v>249</v>
      </c>
      <c r="AT146" s="25" t="s">
        <v>478</v>
      </c>
      <c r="AU146" s="25" t="s">
        <v>25</v>
      </c>
      <c r="AY146" s="25" t="s">
        <v>204</v>
      </c>
      <c r="BE146" s="249">
        <f>IF(N146="základní",J146,0)</f>
        <v>0</v>
      </c>
      <c r="BF146" s="249">
        <f>IF(N146="snížená",J146,0)</f>
        <v>0</v>
      </c>
      <c r="BG146" s="249">
        <f>IF(N146="zákl. přenesená",J146,0)</f>
        <v>0</v>
      </c>
      <c r="BH146" s="249">
        <f>IF(N146="sníž. přenesená",J146,0)</f>
        <v>0</v>
      </c>
      <c r="BI146" s="249">
        <f>IF(N146="nulová",J146,0)</f>
        <v>0</v>
      </c>
      <c r="BJ146" s="25" t="s">
        <v>25</v>
      </c>
      <c r="BK146" s="249">
        <f>ROUND(I146*H146,2)</f>
        <v>0</v>
      </c>
      <c r="BL146" s="25" t="s">
        <v>211</v>
      </c>
      <c r="BM146" s="25" t="s">
        <v>4286</v>
      </c>
    </row>
    <row r="147" spans="2:65" s="1" customFormat="1" ht="16.5" customHeight="1">
      <c r="B147" s="48"/>
      <c r="C147" s="238" t="s">
        <v>465</v>
      </c>
      <c r="D147" s="238" t="s">
        <v>206</v>
      </c>
      <c r="E147" s="239" t="s">
        <v>4287</v>
      </c>
      <c r="F147" s="240" t="s">
        <v>4288</v>
      </c>
      <c r="G147" s="241" t="s">
        <v>1045</v>
      </c>
      <c r="H147" s="242">
        <v>1</v>
      </c>
      <c r="I147" s="243"/>
      <c r="J147" s="244">
        <f>ROUND(I147*H147,2)</f>
        <v>0</v>
      </c>
      <c r="K147" s="240" t="s">
        <v>38</v>
      </c>
      <c r="L147" s="74"/>
      <c r="M147" s="245" t="s">
        <v>38</v>
      </c>
      <c r="N147" s="246" t="s">
        <v>53</v>
      </c>
      <c r="O147" s="49"/>
      <c r="P147" s="247">
        <f>O147*H147</f>
        <v>0</v>
      </c>
      <c r="Q147" s="247">
        <v>0</v>
      </c>
      <c r="R147" s="247">
        <f>Q147*H147</f>
        <v>0</v>
      </c>
      <c r="S147" s="247">
        <v>0</v>
      </c>
      <c r="T147" s="248">
        <f>S147*H147</f>
        <v>0</v>
      </c>
      <c r="AR147" s="25" t="s">
        <v>211</v>
      </c>
      <c r="AT147" s="25" t="s">
        <v>206</v>
      </c>
      <c r="AU147" s="25" t="s">
        <v>25</v>
      </c>
      <c r="AY147" s="25" t="s">
        <v>204</v>
      </c>
      <c r="BE147" s="249">
        <f>IF(N147="základní",J147,0)</f>
        <v>0</v>
      </c>
      <c r="BF147" s="249">
        <f>IF(N147="snížená",J147,0)</f>
        <v>0</v>
      </c>
      <c r="BG147" s="249">
        <f>IF(N147="zákl. přenesená",J147,0)</f>
        <v>0</v>
      </c>
      <c r="BH147" s="249">
        <f>IF(N147="sníž. přenesená",J147,0)</f>
        <v>0</v>
      </c>
      <c r="BI147" s="249">
        <f>IF(N147="nulová",J147,0)</f>
        <v>0</v>
      </c>
      <c r="BJ147" s="25" t="s">
        <v>25</v>
      </c>
      <c r="BK147" s="249">
        <f>ROUND(I147*H147,2)</f>
        <v>0</v>
      </c>
      <c r="BL147" s="25" t="s">
        <v>211</v>
      </c>
      <c r="BM147" s="25" t="s">
        <v>4289</v>
      </c>
    </row>
    <row r="148" spans="2:63" s="11" customFormat="1" ht="37.4" customHeight="1">
      <c r="B148" s="222"/>
      <c r="C148" s="223"/>
      <c r="D148" s="224" t="s">
        <v>81</v>
      </c>
      <c r="E148" s="225" t="s">
        <v>3160</v>
      </c>
      <c r="F148" s="225" t="s">
        <v>4290</v>
      </c>
      <c r="G148" s="223"/>
      <c r="H148" s="223"/>
      <c r="I148" s="226"/>
      <c r="J148" s="227">
        <f>BK148</f>
        <v>0</v>
      </c>
      <c r="K148" s="223"/>
      <c r="L148" s="228"/>
      <c r="M148" s="229"/>
      <c r="N148" s="230"/>
      <c r="O148" s="230"/>
      <c r="P148" s="231">
        <f>SUM(P149:P156)</f>
        <v>0</v>
      </c>
      <c r="Q148" s="230"/>
      <c r="R148" s="231">
        <f>SUM(R149:R156)</f>
        <v>0</v>
      </c>
      <c r="S148" s="230"/>
      <c r="T148" s="232">
        <f>SUM(T149:T156)</f>
        <v>0</v>
      </c>
      <c r="AR148" s="233" t="s">
        <v>25</v>
      </c>
      <c r="AT148" s="234" t="s">
        <v>81</v>
      </c>
      <c r="AU148" s="234" t="s">
        <v>82</v>
      </c>
      <c r="AY148" s="233" t="s">
        <v>204</v>
      </c>
      <c r="BK148" s="235">
        <f>SUM(BK149:BK156)</f>
        <v>0</v>
      </c>
    </row>
    <row r="149" spans="2:65" s="1" customFormat="1" ht="25.5" customHeight="1">
      <c r="B149" s="48"/>
      <c r="C149" s="285" t="s">
        <v>471</v>
      </c>
      <c r="D149" s="285" t="s">
        <v>478</v>
      </c>
      <c r="E149" s="286" t="s">
        <v>4291</v>
      </c>
      <c r="F149" s="287" t="s">
        <v>4292</v>
      </c>
      <c r="G149" s="288" t="s">
        <v>1045</v>
      </c>
      <c r="H149" s="289">
        <v>1</v>
      </c>
      <c r="I149" s="290"/>
      <c r="J149" s="291">
        <f>ROUND(I149*H149,2)</f>
        <v>0</v>
      </c>
      <c r="K149" s="287" t="s">
        <v>38</v>
      </c>
      <c r="L149" s="292"/>
      <c r="M149" s="293" t="s">
        <v>38</v>
      </c>
      <c r="N149" s="294" t="s">
        <v>53</v>
      </c>
      <c r="O149" s="49"/>
      <c r="P149" s="247">
        <f>O149*H149</f>
        <v>0</v>
      </c>
      <c r="Q149" s="247">
        <v>0</v>
      </c>
      <c r="R149" s="247">
        <f>Q149*H149</f>
        <v>0</v>
      </c>
      <c r="S149" s="247">
        <v>0</v>
      </c>
      <c r="T149" s="248">
        <f>S149*H149</f>
        <v>0</v>
      </c>
      <c r="AR149" s="25" t="s">
        <v>249</v>
      </c>
      <c r="AT149" s="25" t="s">
        <v>478</v>
      </c>
      <c r="AU149" s="25" t="s">
        <v>25</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4293</v>
      </c>
    </row>
    <row r="150" spans="2:65" s="1" customFormat="1" ht="25.5" customHeight="1">
      <c r="B150" s="48"/>
      <c r="C150" s="285" t="s">
        <v>477</v>
      </c>
      <c r="D150" s="285" t="s">
        <v>478</v>
      </c>
      <c r="E150" s="286" t="s">
        <v>4294</v>
      </c>
      <c r="F150" s="287" t="s">
        <v>4295</v>
      </c>
      <c r="G150" s="288" t="s">
        <v>1045</v>
      </c>
      <c r="H150" s="289">
        <v>1</v>
      </c>
      <c r="I150" s="290"/>
      <c r="J150" s="291">
        <f>ROUND(I150*H150,2)</f>
        <v>0</v>
      </c>
      <c r="K150" s="287" t="s">
        <v>38</v>
      </c>
      <c r="L150" s="292"/>
      <c r="M150" s="293" t="s">
        <v>38</v>
      </c>
      <c r="N150" s="294" t="s">
        <v>53</v>
      </c>
      <c r="O150" s="49"/>
      <c r="P150" s="247">
        <f>O150*H150</f>
        <v>0</v>
      </c>
      <c r="Q150" s="247">
        <v>0</v>
      </c>
      <c r="R150" s="247">
        <f>Q150*H150</f>
        <v>0</v>
      </c>
      <c r="S150" s="247">
        <v>0</v>
      </c>
      <c r="T150" s="248">
        <f>S150*H150</f>
        <v>0</v>
      </c>
      <c r="AR150" s="25" t="s">
        <v>249</v>
      </c>
      <c r="AT150" s="25" t="s">
        <v>478</v>
      </c>
      <c r="AU150" s="25" t="s">
        <v>25</v>
      </c>
      <c r="AY150" s="25" t="s">
        <v>204</v>
      </c>
      <c r="BE150" s="249">
        <f>IF(N150="základní",J150,0)</f>
        <v>0</v>
      </c>
      <c r="BF150" s="249">
        <f>IF(N150="snížená",J150,0)</f>
        <v>0</v>
      </c>
      <c r="BG150" s="249">
        <f>IF(N150="zákl. přenesená",J150,0)</f>
        <v>0</v>
      </c>
      <c r="BH150" s="249">
        <f>IF(N150="sníž. přenesená",J150,0)</f>
        <v>0</v>
      </c>
      <c r="BI150" s="249">
        <f>IF(N150="nulová",J150,0)</f>
        <v>0</v>
      </c>
      <c r="BJ150" s="25" t="s">
        <v>25</v>
      </c>
      <c r="BK150" s="249">
        <f>ROUND(I150*H150,2)</f>
        <v>0</v>
      </c>
      <c r="BL150" s="25" t="s">
        <v>211</v>
      </c>
      <c r="BM150" s="25" t="s">
        <v>4296</v>
      </c>
    </row>
    <row r="151" spans="2:65" s="1" customFormat="1" ht="16.5" customHeight="1">
      <c r="B151" s="48"/>
      <c r="C151" s="285" t="s">
        <v>483</v>
      </c>
      <c r="D151" s="285" t="s">
        <v>478</v>
      </c>
      <c r="E151" s="286" t="s">
        <v>4297</v>
      </c>
      <c r="F151" s="287" t="s">
        <v>4298</v>
      </c>
      <c r="G151" s="288" t="s">
        <v>1045</v>
      </c>
      <c r="H151" s="289">
        <v>1</v>
      </c>
      <c r="I151" s="290"/>
      <c r="J151" s="291">
        <f>ROUND(I151*H151,2)</f>
        <v>0</v>
      </c>
      <c r="K151" s="287" t="s">
        <v>38</v>
      </c>
      <c r="L151" s="292"/>
      <c r="M151" s="293" t="s">
        <v>38</v>
      </c>
      <c r="N151" s="294" t="s">
        <v>53</v>
      </c>
      <c r="O151" s="49"/>
      <c r="P151" s="247">
        <f>O151*H151</f>
        <v>0</v>
      </c>
      <c r="Q151" s="247">
        <v>0</v>
      </c>
      <c r="R151" s="247">
        <f>Q151*H151</f>
        <v>0</v>
      </c>
      <c r="S151" s="247">
        <v>0</v>
      </c>
      <c r="T151" s="248">
        <f>S151*H151</f>
        <v>0</v>
      </c>
      <c r="AR151" s="25" t="s">
        <v>249</v>
      </c>
      <c r="AT151" s="25" t="s">
        <v>478</v>
      </c>
      <c r="AU151" s="25" t="s">
        <v>25</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211</v>
      </c>
      <c r="BM151" s="25" t="s">
        <v>4299</v>
      </c>
    </row>
    <row r="152" spans="2:65" s="1" customFormat="1" ht="16.5" customHeight="1">
      <c r="B152" s="48"/>
      <c r="C152" s="285" t="s">
        <v>489</v>
      </c>
      <c r="D152" s="285" t="s">
        <v>478</v>
      </c>
      <c r="E152" s="286" t="s">
        <v>4300</v>
      </c>
      <c r="F152" s="287" t="s">
        <v>4301</v>
      </c>
      <c r="G152" s="288" t="s">
        <v>1045</v>
      </c>
      <c r="H152" s="289">
        <v>1</v>
      </c>
      <c r="I152" s="290"/>
      <c r="J152" s="291">
        <f>ROUND(I152*H152,2)</f>
        <v>0</v>
      </c>
      <c r="K152" s="287" t="s">
        <v>38</v>
      </c>
      <c r="L152" s="292"/>
      <c r="M152" s="293" t="s">
        <v>38</v>
      </c>
      <c r="N152" s="294" t="s">
        <v>53</v>
      </c>
      <c r="O152" s="49"/>
      <c r="P152" s="247">
        <f>O152*H152</f>
        <v>0</v>
      </c>
      <c r="Q152" s="247">
        <v>0</v>
      </c>
      <c r="R152" s="247">
        <f>Q152*H152</f>
        <v>0</v>
      </c>
      <c r="S152" s="247">
        <v>0</v>
      </c>
      <c r="T152" s="248">
        <f>S152*H152</f>
        <v>0</v>
      </c>
      <c r="AR152" s="25" t="s">
        <v>249</v>
      </c>
      <c r="AT152" s="25" t="s">
        <v>478</v>
      </c>
      <c r="AU152" s="25" t="s">
        <v>25</v>
      </c>
      <c r="AY152" s="25" t="s">
        <v>204</v>
      </c>
      <c r="BE152" s="249">
        <f>IF(N152="základní",J152,0)</f>
        <v>0</v>
      </c>
      <c r="BF152" s="249">
        <f>IF(N152="snížená",J152,0)</f>
        <v>0</v>
      </c>
      <c r="BG152" s="249">
        <f>IF(N152="zákl. přenesená",J152,0)</f>
        <v>0</v>
      </c>
      <c r="BH152" s="249">
        <f>IF(N152="sníž. přenesená",J152,0)</f>
        <v>0</v>
      </c>
      <c r="BI152" s="249">
        <f>IF(N152="nulová",J152,0)</f>
        <v>0</v>
      </c>
      <c r="BJ152" s="25" t="s">
        <v>25</v>
      </c>
      <c r="BK152" s="249">
        <f>ROUND(I152*H152,2)</f>
        <v>0</v>
      </c>
      <c r="BL152" s="25" t="s">
        <v>211</v>
      </c>
      <c r="BM152" s="25" t="s">
        <v>4302</v>
      </c>
    </row>
    <row r="153" spans="2:65" s="1" customFormat="1" ht="16.5" customHeight="1">
      <c r="B153" s="48"/>
      <c r="C153" s="285" t="s">
        <v>494</v>
      </c>
      <c r="D153" s="285" t="s">
        <v>478</v>
      </c>
      <c r="E153" s="286" t="s">
        <v>4303</v>
      </c>
      <c r="F153" s="287" t="s">
        <v>4304</v>
      </c>
      <c r="G153" s="288" t="s">
        <v>1045</v>
      </c>
      <c r="H153" s="289">
        <v>1</v>
      </c>
      <c r="I153" s="290"/>
      <c r="J153" s="291">
        <f>ROUND(I153*H153,2)</f>
        <v>0</v>
      </c>
      <c r="K153" s="287" t="s">
        <v>38</v>
      </c>
      <c r="L153" s="292"/>
      <c r="M153" s="293" t="s">
        <v>38</v>
      </c>
      <c r="N153" s="294" t="s">
        <v>53</v>
      </c>
      <c r="O153" s="49"/>
      <c r="P153" s="247">
        <f>O153*H153</f>
        <v>0</v>
      </c>
      <c r="Q153" s="247">
        <v>0</v>
      </c>
      <c r="R153" s="247">
        <f>Q153*H153</f>
        <v>0</v>
      </c>
      <c r="S153" s="247">
        <v>0</v>
      </c>
      <c r="T153" s="248">
        <f>S153*H153</f>
        <v>0</v>
      </c>
      <c r="AR153" s="25" t="s">
        <v>249</v>
      </c>
      <c r="AT153" s="25" t="s">
        <v>478</v>
      </c>
      <c r="AU153" s="25" t="s">
        <v>25</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4305</v>
      </c>
    </row>
    <row r="154" spans="2:65" s="1" customFormat="1" ht="16.5" customHeight="1">
      <c r="B154" s="48"/>
      <c r="C154" s="285" t="s">
        <v>498</v>
      </c>
      <c r="D154" s="285" t="s">
        <v>478</v>
      </c>
      <c r="E154" s="286" t="s">
        <v>4306</v>
      </c>
      <c r="F154" s="287" t="s">
        <v>4307</v>
      </c>
      <c r="G154" s="288" t="s">
        <v>343</v>
      </c>
      <c r="H154" s="289">
        <v>450</v>
      </c>
      <c r="I154" s="290"/>
      <c r="J154" s="291">
        <f>ROUND(I154*H154,2)</f>
        <v>0</v>
      </c>
      <c r="K154" s="287" t="s">
        <v>38</v>
      </c>
      <c r="L154" s="292"/>
      <c r="M154" s="293" t="s">
        <v>38</v>
      </c>
      <c r="N154" s="294" t="s">
        <v>53</v>
      </c>
      <c r="O154" s="49"/>
      <c r="P154" s="247">
        <f>O154*H154</f>
        <v>0</v>
      </c>
      <c r="Q154" s="247">
        <v>0</v>
      </c>
      <c r="R154" s="247">
        <f>Q154*H154</f>
        <v>0</v>
      </c>
      <c r="S154" s="247">
        <v>0</v>
      </c>
      <c r="T154" s="248">
        <f>S154*H154</f>
        <v>0</v>
      </c>
      <c r="AR154" s="25" t="s">
        <v>249</v>
      </c>
      <c r="AT154" s="25" t="s">
        <v>478</v>
      </c>
      <c r="AU154" s="25" t="s">
        <v>25</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211</v>
      </c>
      <c r="BM154" s="25" t="s">
        <v>4308</v>
      </c>
    </row>
    <row r="155" spans="2:65" s="1" customFormat="1" ht="16.5" customHeight="1">
      <c r="B155" s="48"/>
      <c r="C155" s="285" t="s">
        <v>505</v>
      </c>
      <c r="D155" s="285" t="s">
        <v>478</v>
      </c>
      <c r="E155" s="286" t="s">
        <v>4309</v>
      </c>
      <c r="F155" s="287" t="s">
        <v>4310</v>
      </c>
      <c r="G155" s="288" t="s">
        <v>343</v>
      </c>
      <c r="H155" s="289">
        <v>250</v>
      </c>
      <c r="I155" s="290"/>
      <c r="J155" s="291">
        <f>ROUND(I155*H155,2)</f>
        <v>0</v>
      </c>
      <c r="K155" s="287" t="s">
        <v>38</v>
      </c>
      <c r="L155" s="292"/>
      <c r="M155" s="293" t="s">
        <v>38</v>
      </c>
      <c r="N155" s="294" t="s">
        <v>53</v>
      </c>
      <c r="O155" s="49"/>
      <c r="P155" s="247">
        <f>O155*H155</f>
        <v>0</v>
      </c>
      <c r="Q155" s="247">
        <v>0</v>
      </c>
      <c r="R155" s="247">
        <f>Q155*H155</f>
        <v>0</v>
      </c>
      <c r="S155" s="247">
        <v>0</v>
      </c>
      <c r="T155" s="248">
        <f>S155*H155</f>
        <v>0</v>
      </c>
      <c r="AR155" s="25" t="s">
        <v>249</v>
      </c>
      <c r="AT155" s="25" t="s">
        <v>478</v>
      </c>
      <c r="AU155" s="25" t="s">
        <v>25</v>
      </c>
      <c r="AY155" s="25" t="s">
        <v>204</v>
      </c>
      <c r="BE155" s="249">
        <f>IF(N155="základní",J155,0)</f>
        <v>0</v>
      </c>
      <c r="BF155" s="249">
        <f>IF(N155="snížená",J155,0)</f>
        <v>0</v>
      </c>
      <c r="BG155" s="249">
        <f>IF(N155="zákl. přenesená",J155,0)</f>
        <v>0</v>
      </c>
      <c r="BH155" s="249">
        <f>IF(N155="sníž. přenesená",J155,0)</f>
        <v>0</v>
      </c>
      <c r="BI155" s="249">
        <f>IF(N155="nulová",J155,0)</f>
        <v>0</v>
      </c>
      <c r="BJ155" s="25" t="s">
        <v>25</v>
      </c>
      <c r="BK155" s="249">
        <f>ROUND(I155*H155,2)</f>
        <v>0</v>
      </c>
      <c r="BL155" s="25" t="s">
        <v>211</v>
      </c>
      <c r="BM155" s="25" t="s">
        <v>4311</v>
      </c>
    </row>
    <row r="156" spans="2:65" s="1" customFormat="1" ht="16.5" customHeight="1">
      <c r="B156" s="48"/>
      <c r="C156" s="238" t="s">
        <v>511</v>
      </c>
      <c r="D156" s="238" t="s">
        <v>206</v>
      </c>
      <c r="E156" s="239" t="s">
        <v>4287</v>
      </c>
      <c r="F156" s="240" t="s">
        <v>4288</v>
      </c>
      <c r="G156" s="241" t="s">
        <v>1045</v>
      </c>
      <c r="H156" s="242">
        <v>1</v>
      </c>
      <c r="I156" s="243"/>
      <c r="J156" s="244">
        <f>ROUND(I156*H156,2)</f>
        <v>0</v>
      </c>
      <c r="K156" s="240" t="s">
        <v>38</v>
      </c>
      <c r="L156" s="74"/>
      <c r="M156" s="245" t="s">
        <v>38</v>
      </c>
      <c r="N156" s="246" t="s">
        <v>53</v>
      </c>
      <c r="O156" s="49"/>
      <c r="P156" s="247">
        <f>O156*H156</f>
        <v>0</v>
      </c>
      <c r="Q156" s="247">
        <v>0</v>
      </c>
      <c r="R156" s="247">
        <f>Q156*H156</f>
        <v>0</v>
      </c>
      <c r="S156" s="247">
        <v>0</v>
      </c>
      <c r="T156" s="248">
        <f>S156*H156</f>
        <v>0</v>
      </c>
      <c r="AR156" s="25" t="s">
        <v>211</v>
      </c>
      <c r="AT156" s="25" t="s">
        <v>206</v>
      </c>
      <c r="AU156" s="25" t="s">
        <v>25</v>
      </c>
      <c r="AY156" s="25" t="s">
        <v>204</v>
      </c>
      <c r="BE156" s="249">
        <f>IF(N156="základní",J156,0)</f>
        <v>0</v>
      </c>
      <c r="BF156" s="249">
        <f>IF(N156="snížená",J156,0)</f>
        <v>0</v>
      </c>
      <c r="BG156" s="249">
        <f>IF(N156="zákl. přenesená",J156,0)</f>
        <v>0</v>
      </c>
      <c r="BH156" s="249">
        <f>IF(N156="sníž. přenesená",J156,0)</f>
        <v>0</v>
      </c>
      <c r="BI156" s="249">
        <f>IF(N156="nulová",J156,0)</f>
        <v>0</v>
      </c>
      <c r="BJ156" s="25" t="s">
        <v>25</v>
      </c>
      <c r="BK156" s="249">
        <f>ROUND(I156*H156,2)</f>
        <v>0</v>
      </c>
      <c r="BL156" s="25" t="s">
        <v>211</v>
      </c>
      <c r="BM156" s="25" t="s">
        <v>4312</v>
      </c>
    </row>
    <row r="157" spans="2:63" s="11" customFormat="1" ht="37.4" customHeight="1">
      <c r="B157" s="222"/>
      <c r="C157" s="223"/>
      <c r="D157" s="224" t="s">
        <v>81</v>
      </c>
      <c r="E157" s="225" t="s">
        <v>3162</v>
      </c>
      <c r="F157" s="225" t="s">
        <v>4313</v>
      </c>
      <c r="G157" s="223"/>
      <c r="H157" s="223"/>
      <c r="I157" s="226"/>
      <c r="J157" s="227">
        <f>BK157</f>
        <v>0</v>
      </c>
      <c r="K157" s="223"/>
      <c r="L157" s="228"/>
      <c r="M157" s="229"/>
      <c r="N157" s="230"/>
      <c r="O157" s="230"/>
      <c r="P157" s="231">
        <f>SUM(P158:P169)</f>
        <v>0</v>
      </c>
      <c r="Q157" s="230"/>
      <c r="R157" s="231">
        <f>SUM(R158:R169)</f>
        <v>0</v>
      </c>
      <c r="S157" s="230"/>
      <c r="T157" s="232">
        <f>SUM(T158:T169)</f>
        <v>0</v>
      </c>
      <c r="AR157" s="233" t="s">
        <v>25</v>
      </c>
      <c r="AT157" s="234" t="s">
        <v>81</v>
      </c>
      <c r="AU157" s="234" t="s">
        <v>82</v>
      </c>
      <c r="AY157" s="233" t="s">
        <v>204</v>
      </c>
      <c r="BK157" s="235">
        <f>SUM(BK158:BK169)</f>
        <v>0</v>
      </c>
    </row>
    <row r="158" spans="2:65" s="1" customFormat="1" ht="25.5" customHeight="1">
      <c r="B158" s="48"/>
      <c r="C158" s="285" t="s">
        <v>516</v>
      </c>
      <c r="D158" s="285" t="s">
        <v>478</v>
      </c>
      <c r="E158" s="286" t="s">
        <v>4314</v>
      </c>
      <c r="F158" s="287" t="s">
        <v>4315</v>
      </c>
      <c r="G158" s="288" t="s">
        <v>1045</v>
      </c>
      <c r="H158" s="289">
        <v>1</v>
      </c>
      <c r="I158" s="290"/>
      <c r="J158" s="291">
        <f>ROUND(I158*H158,2)</f>
        <v>0</v>
      </c>
      <c r="K158" s="287" t="s">
        <v>38</v>
      </c>
      <c r="L158" s="292"/>
      <c r="M158" s="293" t="s">
        <v>38</v>
      </c>
      <c r="N158" s="294" t="s">
        <v>53</v>
      </c>
      <c r="O158" s="49"/>
      <c r="P158" s="247">
        <f>O158*H158</f>
        <v>0</v>
      </c>
      <c r="Q158" s="247">
        <v>0</v>
      </c>
      <c r="R158" s="247">
        <f>Q158*H158</f>
        <v>0</v>
      </c>
      <c r="S158" s="247">
        <v>0</v>
      </c>
      <c r="T158" s="248">
        <f>S158*H158</f>
        <v>0</v>
      </c>
      <c r="AR158" s="25" t="s">
        <v>249</v>
      </c>
      <c r="AT158" s="25" t="s">
        <v>478</v>
      </c>
      <c r="AU158" s="25" t="s">
        <v>25</v>
      </c>
      <c r="AY158" s="25" t="s">
        <v>204</v>
      </c>
      <c r="BE158" s="249">
        <f>IF(N158="základní",J158,0)</f>
        <v>0</v>
      </c>
      <c r="BF158" s="249">
        <f>IF(N158="snížená",J158,0)</f>
        <v>0</v>
      </c>
      <c r="BG158" s="249">
        <f>IF(N158="zákl. přenesená",J158,0)</f>
        <v>0</v>
      </c>
      <c r="BH158" s="249">
        <f>IF(N158="sníž. přenesená",J158,0)</f>
        <v>0</v>
      </c>
      <c r="BI158" s="249">
        <f>IF(N158="nulová",J158,0)</f>
        <v>0</v>
      </c>
      <c r="BJ158" s="25" t="s">
        <v>25</v>
      </c>
      <c r="BK158" s="249">
        <f>ROUND(I158*H158,2)</f>
        <v>0</v>
      </c>
      <c r="BL158" s="25" t="s">
        <v>211</v>
      </c>
      <c r="BM158" s="25" t="s">
        <v>4316</v>
      </c>
    </row>
    <row r="159" spans="2:65" s="1" customFormat="1" ht="25.5" customHeight="1">
      <c r="B159" s="48"/>
      <c r="C159" s="285" t="s">
        <v>520</v>
      </c>
      <c r="D159" s="285" t="s">
        <v>478</v>
      </c>
      <c r="E159" s="286" t="s">
        <v>4317</v>
      </c>
      <c r="F159" s="287" t="s">
        <v>4318</v>
      </c>
      <c r="G159" s="288" t="s">
        <v>1045</v>
      </c>
      <c r="H159" s="289">
        <v>1</v>
      </c>
      <c r="I159" s="290"/>
      <c r="J159" s="291">
        <f>ROUND(I159*H159,2)</f>
        <v>0</v>
      </c>
      <c r="K159" s="287" t="s">
        <v>38</v>
      </c>
      <c r="L159" s="292"/>
      <c r="M159" s="293" t="s">
        <v>38</v>
      </c>
      <c r="N159" s="294" t="s">
        <v>53</v>
      </c>
      <c r="O159" s="49"/>
      <c r="P159" s="247">
        <f>O159*H159</f>
        <v>0</v>
      </c>
      <c r="Q159" s="247">
        <v>0</v>
      </c>
      <c r="R159" s="247">
        <f>Q159*H159</f>
        <v>0</v>
      </c>
      <c r="S159" s="247">
        <v>0</v>
      </c>
      <c r="T159" s="248">
        <f>S159*H159</f>
        <v>0</v>
      </c>
      <c r="AR159" s="25" t="s">
        <v>249</v>
      </c>
      <c r="AT159" s="25" t="s">
        <v>478</v>
      </c>
      <c r="AU159" s="25" t="s">
        <v>25</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211</v>
      </c>
      <c r="BM159" s="25" t="s">
        <v>4319</v>
      </c>
    </row>
    <row r="160" spans="2:65" s="1" customFormat="1" ht="16.5" customHeight="1">
      <c r="B160" s="48"/>
      <c r="C160" s="285" t="s">
        <v>525</v>
      </c>
      <c r="D160" s="285" t="s">
        <v>478</v>
      </c>
      <c r="E160" s="286" t="s">
        <v>4320</v>
      </c>
      <c r="F160" s="287" t="s">
        <v>4321</v>
      </c>
      <c r="G160" s="288" t="s">
        <v>1045</v>
      </c>
      <c r="H160" s="289">
        <v>1</v>
      </c>
      <c r="I160" s="290"/>
      <c r="J160" s="291">
        <f>ROUND(I160*H160,2)</f>
        <v>0</v>
      </c>
      <c r="K160" s="287" t="s">
        <v>38</v>
      </c>
      <c r="L160" s="292"/>
      <c r="M160" s="293" t="s">
        <v>38</v>
      </c>
      <c r="N160" s="294" t="s">
        <v>53</v>
      </c>
      <c r="O160" s="49"/>
      <c r="P160" s="247">
        <f>O160*H160</f>
        <v>0</v>
      </c>
      <c r="Q160" s="247">
        <v>0</v>
      </c>
      <c r="R160" s="247">
        <f>Q160*H160</f>
        <v>0</v>
      </c>
      <c r="S160" s="247">
        <v>0</v>
      </c>
      <c r="T160" s="248">
        <f>S160*H160</f>
        <v>0</v>
      </c>
      <c r="AR160" s="25" t="s">
        <v>249</v>
      </c>
      <c r="AT160" s="25" t="s">
        <v>478</v>
      </c>
      <c r="AU160" s="25" t="s">
        <v>25</v>
      </c>
      <c r="AY160" s="25" t="s">
        <v>204</v>
      </c>
      <c r="BE160" s="249">
        <f>IF(N160="základní",J160,0)</f>
        <v>0</v>
      </c>
      <c r="BF160" s="249">
        <f>IF(N160="snížená",J160,0)</f>
        <v>0</v>
      </c>
      <c r="BG160" s="249">
        <f>IF(N160="zákl. přenesená",J160,0)</f>
        <v>0</v>
      </c>
      <c r="BH160" s="249">
        <f>IF(N160="sníž. přenesená",J160,0)</f>
        <v>0</v>
      </c>
      <c r="BI160" s="249">
        <f>IF(N160="nulová",J160,0)</f>
        <v>0</v>
      </c>
      <c r="BJ160" s="25" t="s">
        <v>25</v>
      </c>
      <c r="BK160" s="249">
        <f>ROUND(I160*H160,2)</f>
        <v>0</v>
      </c>
      <c r="BL160" s="25" t="s">
        <v>211</v>
      </c>
      <c r="BM160" s="25" t="s">
        <v>4322</v>
      </c>
    </row>
    <row r="161" spans="2:65" s="1" customFormat="1" ht="25.5" customHeight="1">
      <c r="B161" s="48"/>
      <c r="C161" s="285" t="s">
        <v>531</v>
      </c>
      <c r="D161" s="285" t="s">
        <v>478</v>
      </c>
      <c r="E161" s="286" t="s">
        <v>4323</v>
      </c>
      <c r="F161" s="287" t="s">
        <v>4324</v>
      </c>
      <c r="G161" s="288" t="s">
        <v>1045</v>
      </c>
      <c r="H161" s="289">
        <v>3</v>
      </c>
      <c r="I161" s="290"/>
      <c r="J161" s="291">
        <f>ROUND(I161*H161,2)</f>
        <v>0</v>
      </c>
      <c r="K161" s="287" t="s">
        <v>38</v>
      </c>
      <c r="L161" s="292"/>
      <c r="M161" s="293" t="s">
        <v>38</v>
      </c>
      <c r="N161" s="294" t="s">
        <v>53</v>
      </c>
      <c r="O161" s="49"/>
      <c r="P161" s="247">
        <f>O161*H161</f>
        <v>0</v>
      </c>
      <c r="Q161" s="247">
        <v>0</v>
      </c>
      <c r="R161" s="247">
        <f>Q161*H161</f>
        <v>0</v>
      </c>
      <c r="S161" s="247">
        <v>0</v>
      </c>
      <c r="T161" s="248">
        <f>S161*H161</f>
        <v>0</v>
      </c>
      <c r="AR161" s="25" t="s">
        <v>249</v>
      </c>
      <c r="AT161" s="25" t="s">
        <v>478</v>
      </c>
      <c r="AU161" s="25" t="s">
        <v>25</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4325</v>
      </c>
    </row>
    <row r="162" spans="2:65" s="1" customFormat="1" ht="16.5" customHeight="1">
      <c r="B162" s="48"/>
      <c r="C162" s="285" t="s">
        <v>537</v>
      </c>
      <c r="D162" s="285" t="s">
        <v>478</v>
      </c>
      <c r="E162" s="286" t="s">
        <v>4326</v>
      </c>
      <c r="F162" s="287" t="s">
        <v>4327</v>
      </c>
      <c r="G162" s="288" t="s">
        <v>1045</v>
      </c>
      <c r="H162" s="289">
        <v>3</v>
      </c>
      <c r="I162" s="290"/>
      <c r="J162" s="291">
        <f>ROUND(I162*H162,2)</f>
        <v>0</v>
      </c>
      <c r="K162" s="287" t="s">
        <v>38</v>
      </c>
      <c r="L162" s="292"/>
      <c r="M162" s="293" t="s">
        <v>38</v>
      </c>
      <c r="N162" s="294" t="s">
        <v>53</v>
      </c>
      <c r="O162" s="49"/>
      <c r="P162" s="247">
        <f>O162*H162</f>
        <v>0</v>
      </c>
      <c r="Q162" s="247">
        <v>0</v>
      </c>
      <c r="R162" s="247">
        <f>Q162*H162</f>
        <v>0</v>
      </c>
      <c r="S162" s="247">
        <v>0</v>
      </c>
      <c r="T162" s="248">
        <f>S162*H162</f>
        <v>0</v>
      </c>
      <c r="AR162" s="25" t="s">
        <v>249</v>
      </c>
      <c r="AT162" s="25" t="s">
        <v>478</v>
      </c>
      <c r="AU162" s="25" t="s">
        <v>25</v>
      </c>
      <c r="AY162" s="25" t="s">
        <v>204</v>
      </c>
      <c r="BE162" s="249">
        <f>IF(N162="základní",J162,0)</f>
        <v>0</v>
      </c>
      <c r="BF162" s="249">
        <f>IF(N162="snížená",J162,0)</f>
        <v>0</v>
      </c>
      <c r="BG162" s="249">
        <f>IF(N162="zákl. přenesená",J162,0)</f>
        <v>0</v>
      </c>
      <c r="BH162" s="249">
        <f>IF(N162="sníž. přenesená",J162,0)</f>
        <v>0</v>
      </c>
      <c r="BI162" s="249">
        <f>IF(N162="nulová",J162,0)</f>
        <v>0</v>
      </c>
      <c r="BJ162" s="25" t="s">
        <v>25</v>
      </c>
      <c r="BK162" s="249">
        <f>ROUND(I162*H162,2)</f>
        <v>0</v>
      </c>
      <c r="BL162" s="25" t="s">
        <v>211</v>
      </c>
      <c r="BM162" s="25" t="s">
        <v>4328</v>
      </c>
    </row>
    <row r="163" spans="2:65" s="1" customFormat="1" ht="25.5" customHeight="1">
      <c r="B163" s="48"/>
      <c r="C163" s="285" t="s">
        <v>546</v>
      </c>
      <c r="D163" s="285" t="s">
        <v>478</v>
      </c>
      <c r="E163" s="286" t="s">
        <v>4329</v>
      </c>
      <c r="F163" s="287" t="s">
        <v>4330</v>
      </c>
      <c r="G163" s="288" t="s">
        <v>1045</v>
      </c>
      <c r="H163" s="289">
        <v>1</v>
      </c>
      <c r="I163" s="290"/>
      <c r="J163" s="291">
        <f>ROUND(I163*H163,2)</f>
        <v>0</v>
      </c>
      <c r="K163" s="287" t="s">
        <v>38</v>
      </c>
      <c r="L163" s="292"/>
      <c r="M163" s="293" t="s">
        <v>38</v>
      </c>
      <c r="N163" s="294" t="s">
        <v>53</v>
      </c>
      <c r="O163" s="49"/>
      <c r="P163" s="247">
        <f>O163*H163</f>
        <v>0</v>
      </c>
      <c r="Q163" s="247">
        <v>0</v>
      </c>
      <c r="R163" s="247">
        <f>Q163*H163</f>
        <v>0</v>
      </c>
      <c r="S163" s="247">
        <v>0</v>
      </c>
      <c r="T163" s="248">
        <f>S163*H163</f>
        <v>0</v>
      </c>
      <c r="AR163" s="25" t="s">
        <v>249</v>
      </c>
      <c r="AT163" s="25" t="s">
        <v>478</v>
      </c>
      <c r="AU163" s="25" t="s">
        <v>25</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4331</v>
      </c>
    </row>
    <row r="164" spans="2:65" s="1" customFormat="1" ht="16.5" customHeight="1">
      <c r="B164" s="48"/>
      <c r="C164" s="285" t="s">
        <v>550</v>
      </c>
      <c r="D164" s="285" t="s">
        <v>478</v>
      </c>
      <c r="E164" s="286" t="s">
        <v>4332</v>
      </c>
      <c r="F164" s="287" t="s">
        <v>4333</v>
      </c>
      <c r="G164" s="288" t="s">
        <v>1045</v>
      </c>
      <c r="H164" s="289">
        <v>1</v>
      </c>
      <c r="I164" s="290"/>
      <c r="J164" s="291">
        <f>ROUND(I164*H164,2)</f>
        <v>0</v>
      </c>
      <c r="K164" s="287" t="s">
        <v>38</v>
      </c>
      <c r="L164" s="292"/>
      <c r="M164" s="293" t="s">
        <v>38</v>
      </c>
      <c r="N164" s="294" t="s">
        <v>53</v>
      </c>
      <c r="O164" s="49"/>
      <c r="P164" s="247">
        <f>O164*H164</f>
        <v>0</v>
      </c>
      <c r="Q164" s="247">
        <v>0</v>
      </c>
      <c r="R164" s="247">
        <f>Q164*H164</f>
        <v>0</v>
      </c>
      <c r="S164" s="247">
        <v>0</v>
      </c>
      <c r="T164" s="248">
        <f>S164*H164</f>
        <v>0</v>
      </c>
      <c r="AR164" s="25" t="s">
        <v>249</v>
      </c>
      <c r="AT164" s="25" t="s">
        <v>478</v>
      </c>
      <c r="AU164" s="25" t="s">
        <v>25</v>
      </c>
      <c r="AY164" s="25" t="s">
        <v>204</v>
      </c>
      <c r="BE164" s="249">
        <f>IF(N164="základní",J164,0)</f>
        <v>0</v>
      </c>
      <c r="BF164" s="249">
        <f>IF(N164="snížená",J164,0)</f>
        <v>0</v>
      </c>
      <c r="BG164" s="249">
        <f>IF(N164="zákl. přenesená",J164,0)</f>
        <v>0</v>
      </c>
      <c r="BH164" s="249">
        <f>IF(N164="sníž. přenesená",J164,0)</f>
        <v>0</v>
      </c>
      <c r="BI164" s="249">
        <f>IF(N164="nulová",J164,0)</f>
        <v>0</v>
      </c>
      <c r="BJ164" s="25" t="s">
        <v>25</v>
      </c>
      <c r="BK164" s="249">
        <f>ROUND(I164*H164,2)</f>
        <v>0</v>
      </c>
      <c r="BL164" s="25" t="s">
        <v>211</v>
      </c>
      <c r="BM164" s="25" t="s">
        <v>4334</v>
      </c>
    </row>
    <row r="165" spans="2:65" s="1" customFormat="1" ht="25.5" customHeight="1">
      <c r="B165" s="48"/>
      <c r="C165" s="285" t="s">
        <v>554</v>
      </c>
      <c r="D165" s="285" t="s">
        <v>478</v>
      </c>
      <c r="E165" s="286" t="s">
        <v>4335</v>
      </c>
      <c r="F165" s="287" t="s">
        <v>4336</v>
      </c>
      <c r="G165" s="288" t="s">
        <v>343</v>
      </c>
      <c r="H165" s="289">
        <v>1</v>
      </c>
      <c r="I165" s="290"/>
      <c r="J165" s="291">
        <f>ROUND(I165*H165,2)</f>
        <v>0</v>
      </c>
      <c r="K165" s="287" t="s">
        <v>38</v>
      </c>
      <c r="L165" s="292"/>
      <c r="M165" s="293" t="s">
        <v>38</v>
      </c>
      <c r="N165" s="294" t="s">
        <v>53</v>
      </c>
      <c r="O165" s="49"/>
      <c r="P165" s="247">
        <f>O165*H165</f>
        <v>0</v>
      </c>
      <c r="Q165" s="247">
        <v>0</v>
      </c>
      <c r="R165" s="247">
        <f>Q165*H165</f>
        <v>0</v>
      </c>
      <c r="S165" s="247">
        <v>0</v>
      </c>
      <c r="T165" s="248">
        <f>S165*H165</f>
        <v>0</v>
      </c>
      <c r="AR165" s="25" t="s">
        <v>249</v>
      </c>
      <c r="AT165" s="25" t="s">
        <v>478</v>
      </c>
      <c r="AU165" s="25" t="s">
        <v>25</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211</v>
      </c>
      <c r="BM165" s="25" t="s">
        <v>4337</v>
      </c>
    </row>
    <row r="166" spans="2:65" s="1" customFormat="1" ht="16.5" customHeight="1">
      <c r="B166" s="48"/>
      <c r="C166" s="285" t="s">
        <v>561</v>
      </c>
      <c r="D166" s="285" t="s">
        <v>478</v>
      </c>
      <c r="E166" s="286" t="s">
        <v>4338</v>
      </c>
      <c r="F166" s="287" t="s">
        <v>4339</v>
      </c>
      <c r="G166" s="288" t="s">
        <v>343</v>
      </c>
      <c r="H166" s="289">
        <v>100</v>
      </c>
      <c r="I166" s="290"/>
      <c r="J166" s="291">
        <f>ROUND(I166*H166,2)</f>
        <v>0</v>
      </c>
      <c r="K166" s="287" t="s">
        <v>38</v>
      </c>
      <c r="L166" s="292"/>
      <c r="M166" s="293" t="s">
        <v>38</v>
      </c>
      <c r="N166" s="294" t="s">
        <v>53</v>
      </c>
      <c r="O166" s="49"/>
      <c r="P166" s="247">
        <f>O166*H166</f>
        <v>0</v>
      </c>
      <c r="Q166" s="247">
        <v>0</v>
      </c>
      <c r="R166" s="247">
        <f>Q166*H166</f>
        <v>0</v>
      </c>
      <c r="S166" s="247">
        <v>0</v>
      </c>
      <c r="T166" s="248">
        <f>S166*H166</f>
        <v>0</v>
      </c>
      <c r="AR166" s="25" t="s">
        <v>249</v>
      </c>
      <c r="AT166" s="25" t="s">
        <v>478</v>
      </c>
      <c r="AU166" s="25" t="s">
        <v>25</v>
      </c>
      <c r="AY166" s="25" t="s">
        <v>204</v>
      </c>
      <c r="BE166" s="249">
        <f>IF(N166="základní",J166,0)</f>
        <v>0</v>
      </c>
      <c r="BF166" s="249">
        <f>IF(N166="snížená",J166,0)</f>
        <v>0</v>
      </c>
      <c r="BG166" s="249">
        <f>IF(N166="zákl. přenesená",J166,0)</f>
        <v>0</v>
      </c>
      <c r="BH166" s="249">
        <f>IF(N166="sníž. přenesená",J166,0)</f>
        <v>0</v>
      </c>
      <c r="BI166" s="249">
        <f>IF(N166="nulová",J166,0)</f>
        <v>0</v>
      </c>
      <c r="BJ166" s="25" t="s">
        <v>25</v>
      </c>
      <c r="BK166" s="249">
        <f>ROUND(I166*H166,2)</f>
        <v>0</v>
      </c>
      <c r="BL166" s="25" t="s">
        <v>211</v>
      </c>
      <c r="BM166" s="25" t="s">
        <v>4340</v>
      </c>
    </row>
    <row r="167" spans="2:65" s="1" customFormat="1" ht="16.5" customHeight="1">
      <c r="B167" s="48"/>
      <c r="C167" s="285" t="s">
        <v>566</v>
      </c>
      <c r="D167" s="285" t="s">
        <v>478</v>
      </c>
      <c r="E167" s="286" t="s">
        <v>4341</v>
      </c>
      <c r="F167" s="287" t="s">
        <v>4342</v>
      </c>
      <c r="G167" s="288" t="s">
        <v>343</v>
      </c>
      <c r="H167" s="289">
        <v>210</v>
      </c>
      <c r="I167" s="290"/>
      <c r="J167" s="291">
        <f>ROUND(I167*H167,2)</f>
        <v>0</v>
      </c>
      <c r="K167" s="287" t="s">
        <v>38</v>
      </c>
      <c r="L167" s="292"/>
      <c r="M167" s="293" t="s">
        <v>38</v>
      </c>
      <c r="N167" s="294" t="s">
        <v>53</v>
      </c>
      <c r="O167" s="49"/>
      <c r="P167" s="247">
        <f>O167*H167</f>
        <v>0</v>
      </c>
      <c r="Q167" s="247">
        <v>0</v>
      </c>
      <c r="R167" s="247">
        <f>Q167*H167</f>
        <v>0</v>
      </c>
      <c r="S167" s="247">
        <v>0</v>
      </c>
      <c r="T167" s="248">
        <f>S167*H167</f>
        <v>0</v>
      </c>
      <c r="AR167" s="25" t="s">
        <v>249</v>
      </c>
      <c r="AT167" s="25" t="s">
        <v>478</v>
      </c>
      <c r="AU167" s="25" t="s">
        <v>25</v>
      </c>
      <c r="AY167" s="25" t="s">
        <v>204</v>
      </c>
      <c r="BE167" s="249">
        <f>IF(N167="základní",J167,0)</f>
        <v>0</v>
      </c>
      <c r="BF167" s="249">
        <f>IF(N167="snížená",J167,0)</f>
        <v>0</v>
      </c>
      <c r="BG167" s="249">
        <f>IF(N167="zákl. přenesená",J167,0)</f>
        <v>0</v>
      </c>
      <c r="BH167" s="249">
        <f>IF(N167="sníž. přenesená",J167,0)</f>
        <v>0</v>
      </c>
      <c r="BI167" s="249">
        <f>IF(N167="nulová",J167,0)</f>
        <v>0</v>
      </c>
      <c r="BJ167" s="25" t="s">
        <v>25</v>
      </c>
      <c r="BK167" s="249">
        <f>ROUND(I167*H167,2)</f>
        <v>0</v>
      </c>
      <c r="BL167" s="25" t="s">
        <v>211</v>
      </c>
      <c r="BM167" s="25" t="s">
        <v>4343</v>
      </c>
    </row>
    <row r="168" spans="2:65" s="1" customFormat="1" ht="16.5" customHeight="1">
      <c r="B168" s="48"/>
      <c r="C168" s="285" t="s">
        <v>573</v>
      </c>
      <c r="D168" s="285" t="s">
        <v>478</v>
      </c>
      <c r="E168" s="286" t="s">
        <v>4344</v>
      </c>
      <c r="F168" s="287" t="s">
        <v>4345</v>
      </c>
      <c r="G168" s="288" t="s">
        <v>1045</v>
      </c>
      <c r="H168" s="289">
        <v>1</v>
      </c>
      <c r="I168" s="290"/>
      <c r="J168" s="291">
        <f>ROUND(I168*H168,2)</f>
        <v>0</v>
      </c>
      <c r="K168" s="287" t="s">
        <v>38</v>
      </c>
      <c r="L168" s="292"/>
      <c r="M168" s="293" t="s">
        <v>38</v>
      </c>
      <c r="N168" s="294" t="s">
        <v>53</v>
      </c>
      <c r="O168" s="49"/>
      <c r="P168" s="247">
        <f>O168*H168</f>
        <v>0</v>
      </c>
      <c r="Q168" s="247">
        <v>0</v>
      </c>
      <c r="R168" s="247">
        <f>Q168*H168</f>
        <v>0</v>
      </c>
      <c r="S168" s="247">
        <v>0</v>
      </c>
      <c r="T168" s="248">
        <f>S168*H168</f>
        <v>0</v>
      </c>
      <c r="AR168" s="25" t="s">
        <v>249</v>
      </c>
      <c r="AT168" s="25" t="s">
        <v>478</v>
      </c>
      <c r="AU168" s="25" t="s">
        <v>25</v>
      </c>
      <c r="AY168" s="25" t="s">
        <v>204</v>
      </c>
      <c r="BE168" s="249">
        <f>IF(N168="základní",J168,0)</f>
        <v>0</v>
      </c>
      <c r="BF168" s="249">
        <f>IF(N168="snížená",J168,0)</f>
        <v>0</v>
      </c>
      <c r="BG168" s="249">
        <f>IF(N168="zákl. přenesená",J168,0)</f>
        <v>0</v>
      </c>
      <c r="BH168" s="249">
        <f>IF(N168="sníž. přenesená",J168,0)</f>
        <v>0</v>
      </c>
      <c r="BI168" s="249">
        <f>IF(N168="nulová",J168,0)</f>
        <v>0</v>
      </c>
      <c r="BJ168" s="25" t="s">
        <v>25</v>
      </c>
      <c r="BK168" s="249">
        <f>ROUND(I168*H168,2)</f>
        <v>0</v>
      </c>
      <c r="BL168" s="25" t="s">
        <v>211</v>
      </c>
      <c r="BM168" s="25" t="s">
        <v>4346</v>
      </c>
    </row>
    <row r="169" spans="2:65" s="1" customFormat="1" ht="16.5" customHeight="1">
      <c r="B169" s="48"/>
      <c r="C169" s="238" t="s">
        <v>579</v>
      </c>
      <c r="D169" s="238" t="s">
        <v>206</v>
      </c>
      <c r="E169" s="239" t="s">
        <v>4287</v>
      </c>
      <c r="F169" s="240" t="s">
        <v>4288</v>
      </c>
      <c r="G169" s="241" t="s">
        <v>1045</v>
      </c>
      <c r="H169" s="242">
        <v>1</v>
      </c>
      <c r="I169" s="243"/>
      <c r="J169" s="244">
        <f>ROUND(I169*H169,2)</f>
        <v>0</v>
      </c>
      <c r="K169" s="240" t="s">
        <v>38</v>
      </c>
      <c r="L169" s="74"/>
      <c r="M169" s="245" t="s">
        <v>38</v>
      </c>
      <c r="N169" s="246" t="s">
        <v>53</v>
      </c>
      <c r="O169" s="49"/>
      <c r="P169" s="247">
        <f>O169*H169</f>
        <v>0</v>
      </c>
      <c r="Q169" s="247">
        <v>0</v>
      </c>
      <c r="R169" s="247">
        <f>Q169*H169</f>
        <v>0</v>
      </c>
      <c r="S169" s="247">
        <v>0</v>
      </c>
      <c r="T169" s="248">
        <f>S169*H169</f>
        <v>0</v>
      </c>
      <c r="AR169" s="25" t="s">
        <v>211</v>
      </c>
      <c r="AT169" s="25" t="s">
        <v>206</v>
      </c>
      <c r="AU169" s="25" t="s">
        <v>25</v>
      </c>
      <c r="AY169" s="25" t="s">
        <v>204</v>
      </c>
      <c r="BE169" s="249">
        <f>IF(N169="základní",J169,0)</f>
        <v>0</v>
      </c>
      <c r="BF169" s="249">
        <f>IF(N169="snížená",J169,0)</f>
        <v>0</v>
      </c>
      <c r="BG169" s="249">
        <f>IF(N169="zákl. přenesená",J169,0)</f>
        <v>0</v>
      </c>
      <c r="BH169" s="249">
        <f>IF(N169="sníž. přenesená",J169,0)</f>
        <v>0</v>
      </c>
      <c r="BI169" s="249">
        <f>IF(N169="nulová",J169,0)</f>
        <v>0</v>
      </c>
      <c r="BJ169" s="25" t="s">
        <v>25</v>
      </c>
      <c r="BK169" s="249">
        <f>ROUND(I169*H169,2)</f>
        <v>0</v>
      </c>
      <c r="BL169" s="25" t="s">
        <v>211</v>
      </c>
      <c r="BM169" s="25" t="s">
        <v>4347</v>
      </c>
    </row>
    <row r="170" spans="2:63" s="11" customFormat="1" ht="37.4" customHeight="1">
      <c r="B170" s="222"/>
      <c r="C170" s="223"/>
      <c r="D170" s="224" t="s">
        <v>81</v>
      </c>
      <c r="E170" s="225" t="s">
        <v>3164</v>
      </c>
      <c r="F170" s="225" t="s">
        <v>4348</v>
      </c>
      <c r="G170" s="223"/>
      <c r="H170" s="223"/>
      <c r="I170" s="226"/>
      <c r="J170" s="227">
        <f>BK170</f>
        <v>0</v>
      </c>
      <c r="K170" s="223"/>
      <c r="L170" s="228"/>
      <c r="M170" s="229"/>
      <c r="N170" s="230"/>
      <c r="O170" s="230"/>
      <c r="P170" s="231">
        <f>SUM(P171:P176)</f>
        <v>0</v>
      </c>
      <c r="Q170" s="230"/>
      <c r="R170" s="231">
        <f>SUM(R171:R176)</f>
        <v>0</v>
      </c>
      <c r="S170" s="230"/>
      <c r="T170" s="232">
        <f>SUM(T171:T176)</f>
        <v>0</v>
      </c>
      <c r="AR170" s="233" t="s">
        <v>25</v>
      </c>
      <c r="AT170" s="234" t="s">
        <v>81</v>
      </c>
      <c r="AU170" s="234" t="s">
        <v>82</v>
      </c>
      <c r="AY170" s="233" t="s">
        <v>204</v>
      </c>
      <c r="BK170" s="235">
        <f>SUM(BK171:BK176)</f>
        <v>0</v>
      </c>
    </row>
    <row r="171" spans="2:65" s="1" customFormat="1" ht="16.5" customHeight="1">
      <c r="B171" s="48"/>
      <c r="C171" s="285" t="s">
        <v>584</v>
      </c>
      <c r="D171" s="285" t="s">
        <v>478</v>
      </c>
      <c r="E171" s="286" t="s">
        <v>4349</v>
      </c>
      <c r="F171" s="287" t="s">
        <v>4350</v>
      </c>
      <c r="G171" s="288" t="s">
        <v>1045</v>
      </c>
      <c r="H171" s="289">
        <v>1</v>
      </c>
      <c r="I171" s="290"/>
      <c r="J171" s="291">
        <f>ROUND(I171*H171,2)</f>
        <v>0</v>
      </c>
      <c r="K171" s="287" t="s">
        <v>38</v>
      </c>
      <c r="L171" s="292"/>
      <c r="M171" s="293" t="s">
        <v>38</v>
      </c>
      <c r="N171" s="294" t="s">
        <v>53</v>
      </c>
      <c r="O171" s="49"/>
      <c r="P171" s="247">
        <f>O171*H171</f>
        <v>0</v>
      </c>
      <c r="Q171" s="247">
        <v>0</v>
      </c>
      <c r="R171" s="247">
        <f>Q171*H171</f>
        <v>0</v>
      </c>
      <c r="S171" s="247">
        <v>0</v>
      </c>
      <c r="T171" s="248">
        <f>S171*H171</f>
        <v>0</v>
      </c>
      <c r="AR171" s="25" t="s">
        <v>249</v>
      </c>
      <c r="AT171" s="25" t="s">
        <v>478</v>
      </c>
      <c r="AU171" s="25" t="s">
        <v>25</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211</v>
      </c>
      <c r="BM171" s="25" t="s">
        <v>4351</v>
      </c>
    </row>
    <row r="172" spans="2:65" s="1" customFormat="1" ht="16.5" customHeight="1">
      <c r="B172" s="48"/>
      <c r="C172" s="285" t="s">
        <v>589</v>
      </c>
      <c r="D172" s="285" t="s">
        <v>478</v>
      </c>
      <c r="E172" s="286" t="s">
        <v>4352</v>
      </c>
      <c r="F172" s="287" t="s">
        <v>4353</v>
      </c>
      <c r="G172" s="288" t="s">
        <v>1045</v>
      </c>
      <c r="H172" s="289">
        <v>1</v>
      </c>
      <c r="I172" s="290"/>
      <c r="J172" s="291">
        <f>ROUND(I172*H172,2)</f>
        <v>0</v>
      </c>
      <c r="K172" s="287" t="s">
        <v>38</v>
      </c>
      <c r="L172" s="292"/>
      <c r="M172" s="293" t="s">
        <v>38</v>
      </c>
      <c r="N172" s="294" t="s">
        <v>53</v>
      </c>
      <c r="O172" s="49"/>
      <c r="P172" s="247">
        <f>O172*H172</f>
        <v>0</v>
      </c>
      <c r="Q172" s="247">
        <v>0</v>
      </c>
      <c r="R172" s="247">
        <f>Q172*H172</f>
        <v>0</v>
      </c>
      <c r="S172" s="247">
        <v>0</v>
      </c>
      <c r="T172" s="248">
        <f>S172*H172</f>
        <v>0</v>
      </c>
      <c r="AR172" s="25" t="s">
        <v>249</v>
      </c>
      <c r="AT172" s="25" t="s">
        <v>478</v>
      </c>
      <c r="AU172" s="25" t="s">
        <v>25</v>
      </c>
      <c r="AY172" s="25" t="s">
        <v>204</v>
      </c>
      <c r="BE172" s="249">
        <f>IF(N172="základní",J172,0)</f>
        <v>0</v>
      </c>
      <c r="BF172" s="249">
        <f>IF(N172="snížená",J172,0)</f>
        <v>0</v>
      </c>
      <c r="BG172" s="249">
        <f>IF(N172="zákl. přenesená",J172,0)</f>
        <v>0</v>
      </c>
      <c r="BH172" s="249">
        <f>IF(N172="sníž. přenesená",J172,0)</f>
        <v>0</v>
      </c>
      <c r="BI172" s="249">
        <f>IF(N172="nulová",J172,0)</f>
        <v>0</v>
      </c>
      <c r="BJ172" s="25" t="s">
        <v>25</v>
      </c>
      <c r="BK172" s="249">
        <f>ROUND(I172*H172,2)</f>
        <v>0</v>
      </c>
      <c r="BL172" s="25" t="s">
        <v>211</v>
      </c>
      <c r="BM172" s="25" t="s">
        <v>4354</v>
      </c>
    </row>
    <row r="173" spans="2:65" s="1" customFormat="1" ht="16.5" customHeight="1">
      <c r="B173" s="48"/>
      <c r="C173" s="285" t="s">
        <v>596</v>
      </c>
      <c r="D173" s="285" t="s">
        <v>478</v>
      </c>
      <c r="E173" s="286" t="s">
        <v>4355</v>
      </c>
      <c r="F173" s="287" t="s">
        <v>4356</v>
      </c>
      <c r="G173" s="288" t="s">
        <v>1045</v>
      </c>
      <c r="H173" s="289">
        <v>7</v>
      </c>
      <c r="I173" s="290"/>
      <c r="J173" s="291">
        <f>ROUND(I173*H173,2)</f>
        <v>0</v>
      </c>
      <c r="K173" s="287" t="s">
        <v>38</v>
      </c>
      <c r="L173" s="292"/>
      <c r="M173" s="293" t="s">
        <v>38</v>
      </c>
      <c r="N173" s="294" t="s">
        <v>53</v>
      </c>
      <c r="O173" s="49"/>
      <c r="P173" s="247">
        <f>O173*H173</f>
        <v>0</v>
      </c>
      <c r="Q173" s="247">
        <v>0</v>
      </c>
      <c r="R173" s="247">
        <f>Q173*H173</f>
        <v>0</v>
      </c>
      <c r="S173" s="247">
        <v>0</v>
      </c>
      <c r="T173" s="248">
        <f>S173*H173</f>
        <v>0</v>
      </c>
      <c r="AR173" s="25" t="s">
        <v>249</v>
      </c>
      <c r="AT173" s="25" t="s">
        <v>478</v>
      </c>
      <c r="AU173" s="25" t="s">
        <v>25</v>
      </c>
      <c r="AY173" s="25" t="s">
        <v>204</v>
      </c>
      <c r="BE173" s="249">
        <f>IF(N173="základní",J173,0)</f>
        <v>0</v>
      </c>
      <c r="BF173" s="249">
        <f>IF(N173="snížená",J173,0)</f>
        <v>0</v>
      </c>
      <c r="BG173" s="249">
        <f>IF(N173="zákl. přenesená",J173,0)</f>
        <v>0</v>
      </c>
      <c r="BH173" s="249">
        <f>IF(N173="sníž. přenesená",J173,0)</f>
        <v>0</v>
      </c>
      <c r="BI173" s="249">
        <f>IF(N173="nulová",J173,0)</f>
        <v>0</v>
      </c>
      <c r="BJ173" s="25" t="s">
        <v>25</v>
      </c>
      <c r="BK173" s="249">
        <f>ROUND(I173*H173,2)</f>
        <v>0</v>
      </c>
      <c r="BL173" s="25" t="s">
        <v>211</v>
      </c>
      <c r="BM173" s="25" t="s">
        <v>4357</v>
      </c>
    </row>
    <row r="174" spans="2:65" s="1" customFormat="1" ht="16.5" customHeight="1">
      <c r="B174" s="48"/>
      <c r="C174" s="285" t="s">
        <v>601</v>
      </c>
      <c r="D174" s="285" t="s">
        <v>478</v>
      </c>
      <c r="E174" s="286" t="s">
        <v>4358</v>
      </c>
      <c r="F174" s="287" t="s">
        <v>4359</v>
      </c>
      <c r="G174" s="288" t="s">
        <v>343</v>
      </c>
      <c r="H174" s="289">
        <v>150</v>
      </c>
      <c r="I174" s="290"/>
      <c r="J174" s="291">
        <f>ROUND(I174*H174,2)</f>
        <v>0</v>
      </c>
      <c r="K174" s="287" t="s">
        <v>38</v>
      </c>
      <c r="L174" s="292"/>
      <c r="M174" s="293" t="s">
        <v>38</v>
      </c>
      <c r="N174" s="294" t="s">
        <v>53</v>
      </c>
      <c r="O174" s="49"/>
      <c r="P174" s="247">
        <f>O174*H174</f>
        <v>0</v>
      </c>
      <c r="Q174" s="247">
        <v>0</v>
      </c>
      <c r="R174" s="247">
        <f>Q174*H174</f>
        <v>0</v>
      </c>
      <c r="S174" s="247">
        <v>0</v>
      </c>
      <c r="T174" s="248">
        <f>S174*H174</f>
        <v>0</v>
      </c>
      <c r="AR174" s="25" t="s">
        <v>249</v>
      </c>
      <c r="AT174" s="25" t="s">
        <v>478</v>
      </c>
      <c r="AU174" s="25" t="s">
        <v>25</v>
      </c>
      <c r="AY174" s="25" t="s">
        <v>204</v>
      </c>
      <c r="BE174" s="249">
        <f>IF(N174="základní",J174,0)</f>
        <v>0</v>
      </c>
      <c r="BF174" s="249">
        <f>IF(N174="snížená",J174,0)</f>
        <v>0</v>
      </c>
      <c r="BG174" s="249">
        <f>IF(N174="zákl. přenesená",J174,0)</f>
        <v>0</v>
      </c>
      <c r="BH174" s="249">
        <f>IF(N174="sníž. přenesená",J174,0)</f>
        <v>0</v>
      </c>
      <c r="BI174" s="249">
        <f>IF(N174="nulová",J174,0)</f>
        <v>0</v>
      </c>
      <c r="BJ174" s="25" t="s">
        <v>25</v>
      </c>
      <c r="BK174" s="249">
        <f>ROUND(I174*H174,2)</f>
        <v>0</v>
      </c>
      <c r="BL174" s="25" t="s">
        <v>211</v>
      </c>
      <c r="BM174" s="25" t="s">
        <v>4360</v>
      </c>
    </row>
    <row r="175" spans="2:65" s="1" customFormat="1" ht="16.5" customHeight="1">
      <c r="B175" s="48"/>
      <c r="C175" s="285" t="s">
        <v>607</v>
      </c>
      <c r="D175" s="285" t="s">
        <v>478</v>
      </c>
      <c r="E175" s="286" t="s">
        <v>4361</v>
      </c>
      <c r="F175" s="287" t="s">
        <v>4362</v>
      </c>
      <c r="G175" s="288" t="s">
        <v>1045</v>
      </c>
      <c r="H175" s="289">
        <v>30</v>
      </c>
      <c r="I175" s="290"/>
      <c r="J175" s="291">
        <f>ROUND(I175*H175,2)</f>
        <v>0</v>
      </c>
      <c r="K175" s="287" t="s">
        <v>38</v>
      </c>
      <c r="L175" s="292"/>
      <c r="M175" s="293" t="s">
        <v>38</v>
      </c>
      <c r="N175" s="294" t="s">
        <v>53</v>
      </c>
      <c r="O175" s="49"/>
      <c r="P175" s="247">
        <f>O175*H175</f>
        <v>0</v>
      </c>
      <c r="Q175" s="247">
        <v>0</v>
      </c>
      <c r="R175" s="247">
        <f>Q175*H175</f>
        <v>0</v>
      </c>
      <c r="S175" s="247">
        <v>0</v>
      </c>
      <c r="T175" s="248">
        <f>S175*H175</f>
        <v>0</v>
      </c>
      <c r="AR175" s="25" t="s">
        <v>249</v>
      </c>
      <c r="AT175" s="25" t="s">
        <v>478</v>
      </c>
      <c r="AU175" s="25" t="s">
        <v>25</v>
      </c>
      <c r="AY175" s="25" t="s">
        <v>204</v>
      </c>
      <c r="BE175" s="249">
        <f>IF(N175="základní",J175,0)</f>
        <v>0</v>
      </c>
      <c r="BF175" s="249">
        <f>IF(N175="snížená",J175,0)</f>
        <v>0</v>
      </c>
      <c r="BG175" s="249">
        <f>IF(N175="zákl. přenesená",J175,0)</f>
        <v>0</v>
      </c>
      <c r="BH175" s="249">
        <f>IF(N175="sníž. přenesená",J175,0)</f>
        <v>0</v>
      </c>
      <c r="BI175" s="249">
        <f>IF(N175="nulová",J175,0)</f>
        <v>0</v>
      </c>
      <c r="BJ175" s="25" t="s">
        <v>25</v>
      </c>
      <c r="BK175" s="249">
        <f>ROUND(I175*H175,2)</f>
        <v>0</v>
      </c>
      <c r="BL175" s="25" t="s">
        <v>211</v>
      </c>
      <c r="BM175" s="25" t="s">
        <v>4363</v>
      </c>
    </row>
    <row r="176" spans="2:65" s="1" customFormat="1" ht="16.5" customHeight="1">
      <c r="B176" s="48"/>
      <c r="C176" s="238" t="s">
        <v>612</v>
      </c>
      <c r="D176" s="238" t="s">
        <v>206</v>
      </c>
      <c r="E176" s="239" t="s">
        <v>4287</v>
      </c>
      <c r="F176" s="240" t="s">
        <v>4288</v>
      </c>
      <c r="G176" s="241" t="s">
        <v>1045</v>
      </c>
      <c r="H176" s="242">
        <v>1</v>
      </c>
      <c r="I176" s="243"/>
      <c r="J176" s="244">
        <f>ROUND(I176*H176,2)</f>
        <v>0</v>
      </c>
      <c r="K176" s="240" t="s">
        <v>38</v>
      </c>
      <c r="L176" s="74"/>
      <c r="M176" s="245" t="s">
        <v>38</v>
      </c>
      <c r="N176" s="246" t="s">
        <v>53</v>
      </c>
      <c r="O176" s="49"/>
      <c r="P176" s="247">
        <f>O176*H176</f>
        <v>0</v>
      </c>
      <c r="Q176" s="247">
        <v>0</v>
      </c>
      <c r="R176" s="247">
        <f>Q176*H176</f>
        <v>0</v>
      </c>
      <c r="S176" s="247">
        <v>0</v>
      </c>
      <c r="T176" s="248">
        <f>S176*H176</f>
        <v>0</v>
      </c>
      <c r="AR176" s="25" t="s">
        <v>211</v>
      </c>
      <c r="AT176" s="25" t="s">
        <v>206</v>
      </c>
      <c r="AU176" s="25" t="s">
        <v>25</v>
      </c>
      <c r="AY176" s="25" t="s">
        <v>204</v>
      </c>
      <c r="BE176" s="249">
        <f>IF(N176="základní",J176,0)</f>
        <v>0</v>
      </c>
      <c r="BF176" s="249">
        <f>IF(N176="snížená",J176,0)</f>
        <v>0</v>
      </c>
      <c r="BG176" s="249">
        <f>IF(N176="zákl. přenesená",J176,0)</f>
        <v>0</v>
      </c>
      <c r="BH176" s="249">
        <f>IF(N176="sníž. přenesená",J176,0)</f>
        <v>0</v>
      </c>
      <c r="BI176" s="249">
        <f>IF(N176="nulová",J176,0)</f>
        <v>0</v>
      </c>
      <c r="BJ176" s="25" t="s">
        <v>25</v>
      </c>
      <c r="BK176" s="249">
        <f>ROUND(I176*H176,2)</f>
        <v>0</v>
      </c>
      <c r="BL176" s="25" t="s">
        <v>211</v>
      </c>
      <c r="BM176" s="25" t="s">
        <v>4364</v>
      </c>
    </row>
    <row r="177" spans="2:63" s="11" customFormat="1" ht="37.4" customHeight="1">
      <c r="B177" s="222"/>
      <c r="C177" s="223"/>
      <c r="D177" s="224" t="s">
        <v>81</v>
      </c>
      <c r="E177" s="225" t="s">
        <v>3166</v>
      </c>
      <c r="F177" s="225" t="s">
        <v>4365</v>
      </c>
      <c r="G177" s="223"/>
      <c r="H177" s="223"/>
      <c r="I177" s="226"/>
      <c r="J177" s="227">
        <f>BK177</f>
        <v>0</v>
      </c>
      <c r="K177" s="223"/>
      <c r="L177" s="228"/>
      <c r="M177" s="229"/>
      <c r="N177" s="230"/>
      <c r="O177" s="230"/>
      <c r="P177" s="231">
        <f>SUM(P178:P191)</f>
        <v>0</v>
      </c>
      <c r="Q177" s="230"/>
      <c r="R177" s="231">
        <f>SUM(R178:R191)</f>
        <v>0</v>
      </c>
      <c r="S177" s="230"/>
      <c r="T177" s="232">
        <f>SUM(T178:T191)</f>
        <v>0</v>
      </c>
      <c r="AR177" s="233" t="s">
        <v>25</v>
      </c>
      <c r="AT177" s="234" t="s">
        <v>81</v>
      </c>
      <c r="AU177" s="234" t="s">
        <v>82</v>
      </c>
      <c r="AY177" s="233" t="s">
        <v>204</v>
      </c>
      <c r="BK177" s="235">
        <f>SUM(BK178:BK191)</f>
        <v>0</v>
      </c>
    </row>
    <row r="178" spans="2:65" s="1" customFormat="1" ht="16.5" customHeight="1">
      <c r="B178" s="48"/>
      <c r="C178" s="285" t="s">
        <v>616</v>
      </c>
      <c r="D178" s="285" t="s">
        <v>478</v>
      </c>
      <c r="E178" s="286" t="s">
        <v>4366</v>
      </c>
      <c r="F178" s="287" t="s">
        <v>4367</v>
      </c>
      <c r="G178" s="288" t="s">
        <v>1045</v>
      </c>
      <c r="H178" s="289">
        <v>1</v>
      </c>
      <c r="I178" s="290"/>
      <c r="J178" s="291">
        <f>ROUND(I178*H178,2)</f>
        <v>0</v>
      </c>
      <c r="K178" s="287" t="s">
        <v>38</v>
      </c>
      <c r="L178" s="292"/>
      <c r="M178" s="293" t="s">
        <v>38</v>
      </c>
      <c r="N178" s="294" t="s">
        <v>53</v>
      </c>
      <c r="O178" s="49"/>
      <c r="P178" s="247">
        <f>O178*H178</f>
        <v>0</v>
      </c>
      <c r="Q178" s="247">
        <v>0</v>
      </c>
      <c r="R178" s="247">
        <f>Q178*H178</f>
        <v>0</v>
      </c>
      <c r="S178" s="247">
        <v>0</v>
      </c>
      <c r="T178" s="248">
        <f>S178*H178</f>
        <v>0</v>
      </c>
      <c r="AR178" s="25" t="s">
        <v>249</v>
      </c>
      <c r="AT178" s="25" t="s">
        <v>478</v>
      </c>
      <c r="AU178" s="25" t="s">
        <v>25</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4368</v>
      </c>
    </row>
    <row r="179" spans="2:65" s="1" customFormat="1" ht="16.5" customHeight="1">
      <c r="B179" s="48"/>
      <c r="C179" s="285" t="s">
        <v>620</v>
      </c>
      <c r="D179" s="285" t="s">
        <v>478</v>
      </c>
      <c r="E179" s="286" t="s">
        <v>4369</v>
      </c>
      <c r="F179" s="287" t="s">
        <v>4370</v>
      </c>
      <c r="G179" s="288" t="s">
        <v>1045</v>
      </c>
      <c r="H179" s="289">
        <v>2</v>
      </c>
      <c r="I179" s="290"/>
      <c r="J179" s="291">
        <f>ROUND(I179*H179,2)</f>
        <v>0</v>
      </c>
      <c r="K179" s="287" t="s">
        <v>38</v>
      </c>
      <c r="L179" s="292"/>
      <c r="M179" s="293" t="s">
        <v>38</v>
      </c>
      <c r="N179" s="294" t="s">
        <v>53</v>
      </c>
      <c r="O179" s="49"/>
      <c r="P179" s="247">
        <f>O179*H179</f>
        <v>0</v>
      </c>
      <c r="Q179" s="247">
        <v>0</v>
      </c>
      <c r="R179" s="247">
        <f>Q179*H179</f>
        <v>0</v>
      </c>
      <c r="S179" s="247">
        <v>0</v>
      </c>
      <c r="T179" s="248">
        <f>S179*H179</f>
        <v>0</v>
      </c>
      <c r="AR179" s="25" t="s">
        <v>249</v>
      </c>
      <c r="AT179" s="25" t="s">
        <v>478</v>
      </c>
      <c r="AU179" s="25" t="s">
        <v>25</v>
      </c>
      <c r="AY179" s="25" t="s">
        <v>204</v>
      </c>
      <c r="BE179" s="249">
        <f>IF(N179="základní",J179,0)</f>
        <v>0</v>
      </c>
      <c r="BF179" s="249">
        <f>IF(N179="snížená",J179,0)</f>
        <v>0</v>
      </c>
      <c r="BG179" s="249">
        <f>IF(N179="zákl. přenesená",J179,0)</f>
        <v>0</v>
      </c>
      <c r="BH179" s="249">
        <f>IF(N179="sníž. přenesená",J179,0)</f>
        <v>0</v>
      </c>
      <c r="BI179" s="249">
        <f>IF(N179="nulová",J179,0)</f>
        <v>0</v>
      </c>
      <c r="BJ179" s="25" t="s">
        <v>25</v>
      </c>
      <c r="BK179" s="249">
        <f>ROUND(I179*H179,2)</f>
        <v>0</v>
      </c>
      <c r="BL179" s="25" t="s">
        <v>211</v>
      </c>
      <c r="BM179" s="25" t="s">
        <v>4371</v>
      </c>
    </row>
    <row r="180" spans="2:65" s="1" customFormat="1" ht="16.5" customHeight="1">
      <c r="B180" s="48"/>
      <c r="C180" s="285" t="s">
        <v>626</v>
      </c>
      <c r="D180" s="285" t="s">
        <v>478</v>
      </c>
      <c r="E180" s="286" t="s">
        <v>4372</v>
      </c>
      <c r="F180" s="287" t="s">
        <v>4373</v>
      </c>
      <c r="G180" s="288" t="s">
        <v>1045</v>
      </c>
      <c r="H180" s="289">
        <v>2</v>
      </c>
      <c r="I180" s="290"/>
      <c r="J180" s="291">
        <f>ROUND(I180*H180,2)</f>
        <v>0</v>
      </c>
      <c r="K180" s="287" t="s">
        <v>38</v>
      </c>
      <c r="L180" s="292"/>
      <c r="M180" s="293" t="s">
        <v>38</v>
      </c>
      <c r="N180" s="294" t="s">
        <v>53</v>
      </c>
      <c r="O180" s="49"/>
      <c r="P180" s="247">
        <f>O180*H180</f>
        <v>0</v>
      </c>
      <c r="Q180" s="247">
        <v>0</v>
      </c>
      <c r="R180" s="247">
        <f>Q180*H180</f>
        <v>0</v>
      </c>
      <c r="S180" s="247">
        <v>0</v>
      </c>
      <c r="T180" s="248">
        <f>S180*H180</f>
        <v>0</v>
      </c>
      <c r="AR180" s="25" t="s">
        <v>249</v>
      </c>
      <c r="AT180" s="25" t="s">
        <v>478</v>
      </c>
      <c r="AU180" s="25" t="s">
        <v>25</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211</v>
      </c>
      <c r="BM180" s="25" t="s">
        <v>4374</v>
      </c>
    </row>
    <row r="181" spans="2:65" s="1" customFormat="1" ht="16.5" customHeight="1">
      <c r="B181" s="48"/>
      <c r="C181" s="285" t="s">
        <v>632</v>
      </c>
      <c r="D181" s="285" t="s">
        <v>478</v>
      </c>
      <c r="E181" s="286" t="s">
        <v>4375</v>
      </c>
      <c r="F181" s="287" t="s">
        <v>4376</v>
      </c>
      <c r="G181" s="288" t="s">
        <v>1045</v>
      </c>
      <c r="H181" s="289">
        <v>2</v>
      </c>
      <c r="I181" s="290"/>
      <c r="J181" s="291">
        <f>ROUND(I181*H181,2)</f>
        <v>0</v>
      </c>
      <c r="K181" s="287" t="s">
        <v>38</v>
      </c>
      <c r="L181" s="292"/>
      <c r="M181" s="293" t="s">
        <v>38</v>
      </c>
      <c r="N181" s="294" t="s">
        <v>53</v>
      </c>
      <c r="O181" s="49"/>
      <c r="P181" s="247">
        <f>O181*H181</f>
        <v>0</v>
      </c>
      <c r="Q181" s="247">
        <v>0</v>
      </c>
      <c r="R181" s="247">
        <f>Q181*H181</f>
        <v>0</v>
      </c>
      <c r="S181" s="247">
        <v>0</v>
      </c>
      <c r="T181" s="248">
        <f>S181*H181</f>
        <v>0</v>
      </c>
      <c r="AR181" s="25" t="s">
        <v>249</v>
      </c>
      <c r="AT181" s="25" t="s">
        <v>478</v>
      </c>
      <c r="AU181" s="25" t="s">
        <v>25</v>
      </c>
      <c r="AY181" s="25" t="s">
        <v>204</v>
      </c>
      <c r="BE181" s="249">
        <f>IF(N181="základní",J181,0)</f>
        <v>0</v>
      </c>
      <c r="BF181" s="249">
        <f>IF(N181="snížená",J181,0)</f>
        <v>0</v>
      </c>
      <c r="BG181" s="249">
        <f>IF(N181="zákl. přenesená",J181,0)</f>
        <v>0</v>
      </c>
      <c r="BH181" s="249">
        <f>IF(N181="sníž. přenesená",J181,0)</f>
        <v>0</v>
      </c>
      <c r="BI181" s="249">
        <f>IF(N181="nulová",J181,0)</f>
        <v>0</v>
      </c>
      <c r="BJ181" s="25" t="s">
        <v>25</v>
      </c>
      <c r="BK181" s="249">
        <f>ROUND(I181*H181,2)</f>
        <v>0</v>
      </c>
      <c r="BL181" s="25" t="s">
        <v>211</v>
      </c>
      <c r="BM181" s="25" t="s">
        <v>4377</v>
      </c>
    </row>
    <row r="182" spans="2:65" s="1" customFormat="1" ht="16.5" customHeight="1">
      <c r="B182" s="48"/>
      <c r="C182" s="285" t="s">
        <v>639</v>
      </c>
      <c r="D182" s="285" t="s">
        <v>478</v>
      </c>
      <c r="E182" s="286" t="s">
        <v>4378</v>
      </c>
      <c r="F182" s="287" t="s">
        <v>4379</v>
      </c>
      <c r="G182" s="288" t="s">
        <v>1045</v>
      </c>
      <c r="H182" s="289">
        <v>1</v>
      </c>
      <c r="I182" s="290"/>
      <c r="J182" s="291">
        <f>ROUND(I182*H182,2)</f>
        <v>0</v>
      </c>
      <c r="K182" s="287" t="s">
        <v>38</v>
      </c>
      <c r="L182" s="292"/>
      <c r="M182" s="293" t="s">
        <v>38</v>
      </c>
      <c r="N182" s="294" t="s">
        <v>53</v>
      </c>
      <c r="O182" s="49"/>
      <c r="P182" s="247">
        <f>O182*H182</f>
        <v>0</v>
      </c>
      <c r="Q182" s="247">
        <v>0</v>
      </c>
      <c r="R182" s="247">
        <f>Q182*H182</f>
        <v>0</v>
      </c>
      <c r="S182" s="247">
        <v>0</v>
      </c>
      <c r="T182" s="248">
        <f>S182*H182</f>
        <v>0</v>
      </c>
      <c r="AR182" s="25" t="s">
        <v>249</v>
      </c>
      <c r="AT182" s="25" t="s">
        <v>478</v>
      </c>
      <c r="AU182" s="25" t="s">
        <v>25</v>
      </c>
      <c r="AY182" s="25" t="s">
        <v>204</v>
      </c>
      <c r="BE182" s="249">
        <f>IF(N182="základní",J182,0)</f>
        <v>0</v>
      </c>
      <c r="BF182" s="249">
        <f>IF(N182="snížená",J182,0)</f>
        <v>0</v>
      </c>
      <c r="BG182" s="249">
        <f>IF(N182="zákl. přenesená",J182,0)</f>
        <v>0</v>
      </c>
      <c r="BH182" s="249">
        <f>IF(N182="sníž. přenesená",J182,0)</f>
        <v>0</v>
      </c>
      <c r="BI182" s="249">
        <f>IF(N182="nulová",J182,0)</f>
        <v>0</v>
      </c>
      <c r="BJ182" s="25" t="s">
        <v>25</v>
      </c>
      <c r="BK182" s="249">
        <f>ROUND(I182*H182,2)</f>
        <v>0</v>
      </c>
      <c r="BL182" s="25" t="s">
        <v>211</v>
      </c>
      <c r="BM182" s="25" t="s">
        <v>4380</v>
      </c>
    </row>
    <row r="183" spans="2:65" s="1" customFormat="1" ht="16.5" customHeight="1">
      <c r="B183" s="48"/>
      <c r="C183" s="285" t="s">
        <v>644</v>
      </c>
      <c r="D183" s="285" t="s">
        <v>478</v>
      </c>
      <c r="E183" s="286" t="s">
        <v>4381</v>
      </c>
      <c r="F183" s="287" t="s">
        <v>4382</v>
      </c>
      <c r="G183" s="288" t="s">
        <v>1045</v>
      </c>
      <c r="H183" s="289">
        <v>1</v>
      </c>
      <c r="I183" s="290"/>
      <c r="J183" s="291">
        <f>ROUND(I183*H183,2)</f>
        <v>0</v>
      </c>
      <c r="K183" s="287" t="s">
        <v>38</v>
      </c>
      <c r="L183" s="292"/>
      <c r="M183" s="293" t="s">
        <v>38</v>
      </c>
      <c r="N183" s="294" t="s">
        <v>53</v>
      </c>
      <c r="O183" s="49"/>
      <c r="P183" s="247">
        <f>O183*H183</f>
        <v>0</v>
      </c>
      <c r="Q183" s="247">
        <v>0</v>
      </c>
      <c r="R183" s="247">
        <f>Q183*H183</f>
        <v>0</v>
      </c>
      <c r="S183" s="247">
        <v>0</v>
      </c>
      <c r="T183" s="248">
        <f>S183*H183</f>
        <v>0</v>
      </c>
      <c r="AR183" s="25" t="s">
        <v>249</v>
      </c>
      <c r="AT183" s="25" t="s">
        <v>478</v>
      </c>
      <c r="AU183" s="25" t="s">
        <v>25</v>
      </c>
      <c r="AY183" s="25" t="s">
        <v>204</v>
      </c>
      <c r="BE183" s="249">
        <f>IF(N183="základní",J183,0)</f>
        <v>0</v>
      </c>
      <c r="BF183" s="249">
        <f>IF(N183="snížená",J183,0)</f>
        <v>0</v>
      </c>
      <c r="BG183" s="249">
        <f>IF(N183="zákl. přenesená",J183,0)</f>
        <v>0</v>
      </c>
      <c r="BH183" s="249">
        <f>IF(N183="sníž. přenesená",J183,0)</f>
        <v>0</v>
      </c>
      <c r="BI183" s="249">
        <f>IF(N183="nulová",J183,0)</f>
        <v>0</v>
      </c>
      <c r="BJ183" s="25" t="s">
        <v>25</v>
      </c>
      <c r="BK183" s="249">
        <f>ROUND(I183*H183,2)</f>
        <v>0</v>
      </c>
      <c r="BL183" s="25" t="s">
        <v>211</v>
      </c>
      <c r="BM183" s="25" t="s">
        <v>4383</v>
      </c>
    </row>
    <row r="184" spans="2:65" s="1" customFormat="1" ht="25.5" customHeight="1">
      <c r="B184" s="48"/>
      <c r="C184" s="285" t="s">
        <v>653</v>
      </c>
      <c r="D184" s="285" t="s">
        <v>478</v>
      </c>
      <c r="E184" s="286" t="s">
        <v>4384</v>
      </c>
      <c r="F184" s="287" t="s">
        <v>4385</v>
      </c>
      <c r="G184" s="288" t="s">
        <v>1045</v>
      </c>
      <c r="H184" s="289">
        <v>1</v>
      </c>
      <c r="I184" s="290"/>
      <c r="J184" s="291">
        <f>ROUND(I184*H184,2)</f>
        <v>0</v>
      </c>
      <c r="K184" s="287" t="s">
        <v>38</v>
      </c>
      <c r="L184" s="292"/>
      <c r="M184" s="293" t="s">
        <v>38</v>
      </c>
      <c r="N184" s="294" t="s">
        <v>53</v>
      </c>
      <c r="O184" s="49"/>
      <c r="P184" s="247">
        <f>O184*H184</f>
        <v>0</v>
      </c>
      <c r="Q184" s="247">
        <v>0</v>
      </c>
      <c r="R184" s="247">
        <f>Q184*H184</f>
        <v>0</v>
      </c>
      <c r="S184" s="247">
        <v>0</v>
      </c>
      <c r="T184" s="248">
        <f>S184*H184</f>
        <v>0</v>
      </c>
      <c r="AR184" s="25" t="s">
        <v>249</v>
      </c>
      <c r="AT184" s="25" t="s">
        <v>478</v>
      </c>
      <c r="AU184" s="25" t="s">
        <v>25</v>
      </c>
      <c r="AY184" s="25" t="s">
        <v>204</v>
      </c>
      <c r="BE184" s="249">
        <f>IF(N184="základní",J184,0)</f>
        <v>0</v>
      </c>
      <c r="BF184" s="249">
        <f>IF(N184="snížená",J184,0)</f>
        <v>0</v>
      </c>
      <c r="BG184" s="249">
        <f>IF(N184="zákl. přenesená",J184,0)</f>
        <v>0</v>
      </c>
      <c r="BH184" s="249">
        <f>IF(N184="sníž. přenesená",J184,0)</f>
        <v>0</v>
      </c>
      <c r="BI184" s="249">
        <f>IF(N184="nulová",J184,0)</f>
        <v>0</v>
      </c>
      <c r="BJ184" s="25" t="s">
        <v>25</v>
      </c>
      <c r="BK184" s="249">
        <f>ROUND(I184*H184,2)</f>
        <v>0</v>
      </c>
      <c r="BL184" s="25" t="s">
        <v>211</v>
      </c>
      <c r="BM184" s="25" t="s">
        <v>4386</v>
      </c>
    </row>
    <row r="185" spans="2:65" s="1" customFormat="1" ht="16.5" customHeight="1">
      <c r="B185" s="48"/>
      <c r="C185" s="285" t="s">
        <v>659</v>
      </c>
      <c r="D185" s="285" t="s">
        <v>478</v>
      </c>
      <c r="E185" s="286" t="s">
        <v>4387</v>
      </c>
      <c r="F185" s="287" t="s">
        <v>4388</v>
      </c>
      <c r="G185" s="288" t="s">
        <v>1045</v>
      </c>
      <c r="H185" s="289">
        <v>14</v>
      </c>
      <c r="I185" s="290"/>
      <c r="J185" s="291">
        <f>ROUND(I185*H185,2)</f>
        <v>0</v>
      </c>
      <c r="K185" s="287" t="s">
        <v>38</v>
      </c>
      <c r="L185" s="292"/>
      <c r="M185" s="293" t="s">
        <v>38</v>
      </c>
      <c r="N185" s="294" t="s">
        <v>53</v>
      </c>
      <c r="O185" s="49"/>
      <c r="P185" s="247">
        <f>O185*H185</f>
        <v>0</v>
      </c>
      <c r="Q185" s="247">
        <v>0</v>
      </c>
      <c r="R185" s="247">
        <f>Q185*H185</f>
        <v>0</v>
      </c>
      <c r="S185" s="247">
        <v>0</v>
      </c>
      <c r="T185" s="248">
        <f>S185*H185</f>
        <v>0</v>
      </c>
      <c r="AR185" s="25" t="s">
        <v>249</v>
      </c>
      <c r="AT185" s="25" t="s">
        <v>478</v>
      </c>
      <c r="AU185" s="25" t="s">
        <v>25</v>
      </c>
      <c r="AY185" s="25" t="s">
        <v>204</v>
      </c>
      <c r="BE185" s="249">
        <f>IF(N185="základní",J185,0)</f>
        <v>0</v>
      </c>
      <c r="BF185" s="249">
        <f>IF(N185="snížená",J185,0)</f>
        <v>0</v>
      </c>
      <c r="BG185" s="249">
        <f>IF(N185="zákl. přenesená",J185,0)</f>
        <v>0</v>
      </c>
      <c r="BH185" s="249">
        <f>IF(N185="sníž. přenesená",J185,0)</f>
        <v>0</v>
      </c>
      <c r="BI185" s="249">
        <f>IF(N185="nulová",J185,0)</f>
        <v>0</v>
      </c>
      <c r="BJ185" s="25" t="s">
        <v>25</v>
      </c>
      <c r="BK185" s="249">
        <f>ROUND(I185*H185,2)</f>
        <v>0</v>
      </c>
      <c r="BL185" s="25" t="s">
        <v>211</v>
      </c>
      <c r="BM185" s="25" t="s">
        <v>4389</v>
      </c>
    </row>
    <row r="186" spans="2:65" s="1" customFormat="1" ht="16.5" customHeight="1">
      <c r="B186" s="48"/>
      <c r="C186" s="285" t="s">
        <v>665</v>
      </c>
      <c r="D186" s="285" t="s">
        <v>478</v>
      </c>
      <c r="E186" s="286" t="s">
        <v>4390</v>
      </c>
      <c r="F186" s="287" t="s">
        <v>4391</v>
      </c>
      <c r="G186" s="288" t="s">
        <v>1045</v>
      </c>
      <c r="H186" s="289">
        <v>3</v>
      </c>
      <c r="I186" s="290"/>
      <c r="J186" s="291">
        <f>ROUND(I186*H186,2)</f>
        <v>0</v>
      </c>
      <c r="K186" s="287" t="s">
        <v>38</v>
      </c>
      <c r="L186" s="292"/>
      <c r="M186" s="293" t="s">
        <v>38</v>
      </c>
      <c r="N186" s="294" t="s">
        <v>53</v>
      </c>
      <c r="O186" s="49"/>
      <c r="P186" s="247">
        <f>O186*H186</f>
        <v>0</v>
      </c>
      <c r="Q186" s="247">
        <v>0</v>
      </c>
      <c r="R186" s="247">
        <f>Q186*H186</f>
        <v>0</v>
      </c>
      <c r="S186" s="247">
        <v>0</v>
      </c>
      <c r="T186" s="248">
        <f>S186*H186</f>
        <v>0</v>
      </c>
      <c r="AR186" s="25" t="s">
        <v>249</v>
      </c>
      <c r="AT186" s="25" t="s">
        <v>478</v>
      </c>
      <c r="AU186" s="25" t="s">
        <v>25</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211</v>
      </c>
      <c r="BM186" s="25" t="s">
        <v>4392</v>
      </c>
    </row>
    <row r="187" spans="2:65" s="1" customFormat="1" ht="16.5" customHeight="1">
      <c r="B187" s="48"/>
      <c r="C187" s="285" t="s">
        <v>670</v>
      </c>
      <c r="D187" s="285" t="s">
        <v>478</v>
      </c>
      <c r="E187" s="286" t="s">
        <v>4393</v>
      </c>
      <c r="F187" s="287" t="s">
        <v>4394</v>
      </c>
      <c r="G187" s="288" t="s">
        <v>1045</v>
      </c>
      <c r="H187" s="289">
        <v>17</v>
      </c>
      <c r="I187" s="290"/>
      <c r="J187" s="291">
        <f>ROUND(I187*H187,2)</f>
        <v>0</v>
      </c>
      <c r="K187" s="287" t="s">
        <v>38</v>
      </c>
      <c r="L187" s="292"/>
      <c r="M187" s="293" t="s">
        <v>38</v>
      </c>
      <c r="N187" s="294" t="s">
        <v>53</v>
      </c>
      <c r="O187" s="49"/>
      <c r="P187" s="247">
        <f>O187*H187</f>
        <v>0</v>
      </c>
      <c r="Q187" s="247">
        <v>0</v>
      </c>
      <c r="R187" s="247">
        <f>Q187*H187</f>
        <v>0</v>
      </c>
      <c r="S187" s="247">
        <v>0</v>
      </c>
      <c r="T187" s="248">
        <f>S187*H187</f>
        <v>0</v>
      </c>
      <c r="AR187" s="25" t="s">
        <v>249</v>
      </c>
      <c r="AT187" s="25" t="s">
        <v>478</v>
      </c>
      <c r="AU187" s="25" t="s">
        <v>25</v>
      </c>
      <c r="AY187" s="25" t="s">
        <v>204</v>
      </c>
      <c r="BE187" s="249">
        <f>IF(N187="základní",J187,0)</f>
        <v>0</v>
      </c>
      <c r="BF187" s="249">
        <f>IF(N187="snížená",J187,0)</f>
        <v>0</v>
      </c>
      <c r="BG187" s="249">
        <f>IF(N187="zákl. přenesená",J187,0)</f>
        <v>0</v>
      </c>
      <c r="BH187" s="249">
        <f>IF(N187="sníž. přenesená",J187,0)</f>
        <v>0</v>
      </c>
      <c r="BI187" s="249">
        <f>IF(N187="nulová",J187,0)</f>
        <v>0</v>
      </c>
      <c r="BJ187" s="25" t="s">
        <v>25</v>
      </c>
      <c r="BK187" s="249">
        <f>ROUND(I187*H187,2)</f>
        <v>0</v>
      </c>
      <c r="BL187" s="25" t="s">
        <v>211</v>
      </c>
      <c r="BM187" s="25" t="s">
        <v>4395</v>
      </c>
    </row>
    <row r="188" spans="2:65" s="1" customFormat="1" ht="16.5" customHeight="1">
      <c r="B188" s="48"/>
      <c r="C188" s="285" t="s">
        <v>676</v>
      </c>
      <c r="D188" s="285" t="s">
        <v>478</v>
      </c>
      <c r="E188" s="286" t="s">
        <v>4358</v>
      </c>
      <c r="F188" s="287" t="s">
        <v>4359</v>
      </c>
      <c r="G188" s="288" t="s">
        <v>343</v>
      </c>
      <c r="H188" s="289">
        <v>200</v>
      </c>
      <c r="I188" s="290"/>
      <c r="J188" s="291">
        <f>ROUND(I188*H188,2)</f>
        <v>0</v>
      </c>
      <c r="K188" s="287" t="s">
        <v>38</v>
      </c>
      <c r="L188" s="292"/>
      <c r="M188" s="293" t="s">
        <v>38</v>
      </c>
      <c r="N188" s="294" t="s">
        <v>53</v>
      </c>
      <c r="O188" s="49"/>
      <c r="P188" s="247">
        <f>O188*H188</f>
        <v>0</v>
      </c>
      <c r="Q188" s="247">
        <v>0</v>
      </c>
      <c r="R188" s="247">
        <f>Q188*H188</f>
        <v>0</v>
      </c>
      <c r="S188" s="247">
        <v>0</v>
      </c>
      <c r="T188" s="248">
        <f>S188*H188</f>
        <v>0</v>
      </c>
      <c r="AR188" s="25" t="s">
        <v>249</v>
      </c>
      <c r="AT188" s="25" t="s">
        <v>478</v>
      </c>
      <c r="AU188" s="25" t="s">
        <v>25</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4396</v>
      </c>
    </row>
    <row r="189" spans="2:65" s="1" customFormat="1" ht="16.5" customHeight="1">
      <c r="B189" s="48"/>
      <c r="C189" s="285" t="s">
        <v>682</v>
      </c>
      <c r="D189" s="285" t="s">
        <v>478</v>
      </c>
      <c r="E189" s="286" t="s">
        <v>4397</v>
      </c>
      <c r="F189" s="287" t="s">
        <v>4398</v>
      </c>
      <c r="G189" s="288" t="s">
        <v>343</v>
      </c>
      <c r="H189" s="289">
        <v>250</v>
      </c>
      <c r="I189" s="290"/>
      <c r="J189" s="291">
        <f>ROUND(I189*H189,2)</f>
        <v>0</v>
      </c>
      <c r="K189" s="287" t="s">
        <v>38</v>
      </c>
      <c r="L189" s="292"/>
      <c r="M189" s="293" t="s">
        <v>38</v>
      </c>
      <c r="N189" s="294" t="s">
        <v>53</v>
      </c>
      <c r="O189" s="49"/>
      <c r="P189" s="247">
        <f>O189*H189</f>
        <v>0</v>
      </c>
      <c r="Q189" s="247">
        <v>0</v>
      </c>
      <c r="R189" s="247">
        <f>Q189*H189</f>
        <v>0</v>
      </c>
      <c r="S189" s="247">
        <v>0</v>
      </c>
      <c r="T189" s="248">
        <f>S189*H189</f>
        <v>0</v>
      </c>
      <c r="AR189" s="25" t="s">
        <v>249</v>
      </c>
      <c r="AT189" s="25" t="s">
        <v>478</v>
      </c>
      <c r="AU189" s="25" t="s">
        <v>25</v>
      </c>
      <c r="AY189" s="25" t="s">
        <v>204</v>
      </c>
      <c r="BE189" s="249">
        <f>IF(N189="základní",J189,0)</f>
        <v>0</v>
      </c>
      <c r="BF189" s="249">
        <f>IF(N189="snížená",J189,0)</f>
        <v>0</v>
      </c>
      <c r="BG189" s="249">
        <f>IF(N189="zákl. přenesená",J189,0)</f>
        <v>0</v>
      </c>
      <c r="BH189" s="249">
        <f>IF(N189="sníž. přenesená",J189,0)</f>
        <v>0</v>
      </c>
      <c r="BI189" s="249">
        <f>IF(N189="nulová",J189,0)</f>
        <v>0</v>
      </c>
      <c r="BJ189" s="25" t="s">
        <v>25</v>
      </c>
      <c r="BK189" s="249">
        <f>ROUND(I189*H189,2)</f>
        <v>0</v>
      </c>
      <c r="BL189" s="25" t="s">
        <v>211</v>
      </c>
      <c r="BM189" s="25" t="s">
        <v>4399</v>
      </c>
    </row>
    <row r="190" spans="2:65" s="1" customFormat="1" ht="16.5" customHeight="1">
      <c r="B190" s="48"/>
      <c r="C190" s="285" t="s">
        <v>687</v>
      </c>
      <c r="D190" s="285" t="s">
        <v>478</v>
      </c>
      <c r="E190" s="286" t="s">
        <v>4400</v>
      </c>
      <c r="F190" s="287" t="s">
        <v>4401</v>
      </c>
      <c r="G190" s="288" t="s">
        <v>1045</v>
      </c>
      <c r="H190" s="289">
        <v>30</v>
      </c>
      <c r="I190" s="290"/>
      <c r="J190" s="291">
        <f>ROUND(I190*H190,2)</f>
        <v>0</v>
      </c>
      <c r="K190" s="287" t="s">
        <v>38</v>
      </c>
      <c r="L190" s="292"/>
      <c r="M190" s="293" t="s">
        <v>38</v>
      </c>
      <c r="N190" s="294" t="s">
        <v>53</v>
      </c>
      <c r="O190" s="49"/>
      <c r="P190" s="247">
        <f>O190*H190</f>
        <v>0</v>
      </c>
      <c r="Q190" s="247">
        <v>0</v>
      </c>
      <c r="R190" s="247">
        <f>Q190*H190</f>
        <v>0</v>
      </c>
      <c r="S190" s="247">
        <v>0</v>
      </c>
      <c r="T190" s="248">
        <f>S190*H190</f>
        <v>0</v>
      </c>
      <c r="AR190" s="25" t="s">
        <v>249</v>
      </c>
      <c r="AT190" s="25" t="s">
        <v>478</v>
      </c>
      <c r="AU190" s="25" t="s">
        <v>25</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4402</v>
      </c>
    </row>
    <row r="191" spans="2:65" s="1" customFormat="1" ht="16.5" customHeight="1">
      <c r="B191" s="48"/>
      <c r="C191" s="238" t="s">
        <v>692</v>
      </c>
      <c r="D191" s="238" t="s">
        <v>206</v>
      </c>
      <c r="E191" s="239" t="s">
        <v>4287</v>
      </c>
      <c r="F191" s="240" t="s">
        <v>4288</v>
      </c>
      <c r="G191" s="241" t="s">
        <v>1045</v>
      </c>
      <c r="H191" s="242">
        <v>1</v>
      </c>
      <c r="I191" s="243"/>
      <c r="J191" s="244">
        <f>ROUND(I191*H191,2)</f>
        <v>0</v>
      </c>
      <c r="K191" s="240" t="s">
        <v>38</v>
      </c>
      <c r="L191" s="74"/>
      <c r="M191" s="245" t="s">
        <v>38</v>
      </c>
      <c r="N191" s="246" t="s">
        <v>53</v>
      </c>
      <c r="O191" s="49"/>
      <c r="P191" s="247">
        <f>O191*H191</f>
        <v>0</v>
      </c>
      <c r="Q191" s="247">
        <v>0</v>
      </c>
      <c r="R191" s="247">
        <f>Q191*H191</f>
        <v>0</v>
      </c>
      <c r="S191" s="247">
        <v>0</v>
      </c>
      <c r="T191" s="248">
        <f>S191*H191</f>
        <v>0</v>
      </c>
      <c r="AR191" s="25" t="s">
        <v>211</v>
      </c>
      <c r="AT191" s="25" t="s">
        <v>206</v>
      </c>
      <c r="AU191" s="25" t="s">
        <v>25</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4403</v>
      </c>
    </row>
    <row r="192" spans="2:63" s="11" customFormat="1" ht="37.4" customHeight="1">
      <c r="B192" s="222"/>
      <c r="C192" s="223"/>
      <c r="D192" s="224" t="s">
        <v>81</v>
      </c>
      <c r="E192" s="225" t="s">
        <v>3154</v>
      </c>
      <c r="F192" s="225" t="s">
        <v>3890</v>
      </c>
      <c r="G192" s="223"/>
      <c r="H192" s="223"/>
      <c r="I192" s="226"/>
      <c r="J192" s="227">
        <f>BK192</f>
        <v>0</v>
      </c>
      <c r="K192" s="223"/>
      <c r="L192" s="228"/>
      <c r="M192" s="229"/>
      <c r="N192" s="230"/>
      <c r="O192" s="230"/>
      <c r="P192" s="231">
        <f>SUM(P193:P202)</f>
        <v>0</v>
      </c>
      <c r="Q192" s="230"/>
      <c r="R192" s="231">
        <f>SUM(R193:R202)</f>
        <v>0</v>
      </c>
      <c r="S192" s="230"/>
      <c r="T192" s="232">
        <f>SUM(T193:T202)</f>
        <v>0</v>
      </c>
      <c r="AR192" s="233" t="s">
        <v>25</v>
      </c>
      <c r="AT192" s="234" t="s">
        <v>81</v>
      </c>
      <c r="AU192" s="234" t="s">
        <v>82</v>
      </c>
      <c r="AY192" s="233" t="s">
        <v>204</v>
      </c>
      <c r="BK192" s="235">
        <f>SUM(BK193:BK202)</f>
        <v>0</v>
      </c>
    </row>
    <row r="193" spans="2:65" s="1" customFormat="1" ht="16.5" customHeight="1">
      <c r="B193" s="48"/>
      <c r="C193" s="238" t="s">
        <v>699</v>
      </c>
      <c r="D193" s="238" t="s">
        <v>206</v>
      </c>
      <c r="E193" s="239" t="s">
        <v>3942</v>
      </c>
      <c r="F193" s="240" t="s">
        <v>3943</v>
      </c>
      <c r="G193" s="241" t="s">
        <v>343</v>
      </c>
      <c r="H193" s="242">
        <v>60</v>
      </c>
      <c r="I193" s="243"/>
      <c r="J193" s="244">
        <f>ROUND(I193*H193,2)</f>
        <v>0</v>
      </c>
      <c r="K193" s="240" t="s">
        <v>38</v>
      </c>
      <c r="L193" s="74"/>
      <c r="M193" s="245" t="s">
        <v>38</v>
      </c>
      <c r="N193" s="246" t="s">
        <v>53</v>
      </c>
      <c r="O193" s="49"/>
      <c r="P193" s="247">
        <f>O193*H193</f>
        <v>0</v>
      </c>
      <c r="Q193" s="247">
        <v>0</v>
      </c>
      <c r="R193" s="247">
        <f>Q193*H193</f>
        <v>0</v>
      </c>
      <c r="S193" s="247">
        <v>0</v>
      </c>
      <c r="T193" s="248">
        <f>S193*H193</f>
        <v>0</v>
      </c>
      <c r="AR193" s="25" t="s">
        <v>211</v>
      </c>
      <c r="AT193" s="25" t="s">
        <v>206</v>
      </c>
      <c r="AU193" s="25" t="s">
        <v>25</v>
      </c>
      <c r="AY193" s="25" t="s">
        <v>204</v>
      </c>
      <c r="BE193" s="249">
        <f>IF(N193="základní",J193,0)</f>
        <v>0</v>
      </c>
      <c r="BF193" s="249">
        <f>IF(N193="snížená",J193,0)</f>
        <v>0</v>
      </c>
      <c r="BG193" s="249">
        <f>IF(N193="zákl. přenesená",J193,0)</f>
        <v>0</v>
      </c>
      <c r="BH193" s="249">
        <f>IF(N193="sníž. přenesená",J193,0)</f>
        <v>0</v>
      </c>
      <c r="BI193" s="249">
        <f>IF(N193="nulová",J193,0)</f>
        <v>0</v>
      </c>
      <c r="BJ193" s="25" t="s">
        <v>25</v>
      </c>
      <c r="BK193" s="249">
        <f>ROUND(I193*H193,2)</f>
        <v>0</v>
      </c>
      <c r="BL193" s="25" t="s">
        <v>211</v>
      </c>
      <c r="BM193" s="25" t="s">
        <v>4404</v>
      </c>
    </row>
    <row r="194" spans="2:65" s="1" customFormat="1" ht="16.5" customHeight="1">
      <c r="B194" s="48"/>
      <c r="C194" s="238" t="s">
        <v>703</v>
      </c>
      <c r="D194" s="238" t="s">
        <v>206</v>
      </c>
      <c r="E194" s="239" t="s">
        <v>4405</v>
      </c>
      <c r="F194" s="240" t="s">
        <v>4406</v>
      </c>
      <c r="G194" s="241" t="s">
        <v>343</v>
      </c>
      <c r="H194" s="242">
        <v>120</v>
      </c>
      <c r="I194" s="243"/>
      <c r="J194" s="244">
        <f>ROUND(I194*H194,2)</f>
        <v>0</v>
      </c>
      <c r="K194" s="240" t="s">
        <v>38</v>
      </c>
      <c r="L194" s="74"/>
      <c r="M194" s="245" t="s">
        <v>38</v>
      </c>
      <c r="N194" s="246" t="s">
        <v>53</v>
      </c>
      <c r="O194" s="49"/>
      <c r="P194" s="247">
        <f>O194*H194</f>
        <v>0</v>
      </c>
      <c r="Q194" s="247">
        <v>0</v>
      </c>
      <c r="R194" s="247">
        <f>Q194*H194</f>
        <v>0</v>
      </c>
      <c r="S194" s="247">
        <v>0</v>
      </c>
      <c r="T194" s="248">
        <f>S194*H194</f>
        <v>0</v>
      </c>
      <c r="AR194" s="25" t="s">
        <v>211</v>
      </c>
      <c r="AT194" s="25" t="s">
        <v>206</v>
      </c>
      <c r="AU194" s="25" t="s">
        <v>25</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4407</v>
      </c>
    </row>
    <row r="195" spans="2:65" s="1" customFormat="1" ht="16.5" customHeight="1">
      <c r="B195" s="48"/>
      <c r="C195" s="238" t="s">
        <v>707</v>
      </c>
      <c r="D195" s="238" t="s">
        <v>206</v>
      </c>
      <c r="E195" s="239" t="s">
        <v>4408</v>
      </c>
      <c r="F195" s="240" t="s">
        <v>4409</v>
      </c>
      <c r="G195" s="241" t="s">
        <v>343</v>
      </c>
      <c r="H195" s="242">
        <v>40</v>
      </c>
      <c r="I195" s="243"/>
      <c r="J195" s="244">
        <f>ROUND(I195*H195,2)</f>
        <v>0</v>
      </c>
      <c r="K195" s="240" t="s">
        <v>38</v>
      </c>
      <c r="L195" s="74"/>
      <c r="M195" s="245" t="s">
        <v>38</v>
      </c>
      <c r="N195" s="246" t="s">
        <v>53</v>
      </c>
      <c r="O195" s="49"/>
      <c r="P195" s="247">
        <f>O195*H195</f>
        <v>0</v>
      </c>
      <c r="Q195" s="247">
        <v>0</v>
      </c>
      <c r="R195" s="247">
        <f>Q195*H195</f>
        <v>0</v>
      </c>
      <c r="S195" s="247">
        <v>0</v>
      </c>
      <c r="T195" s="248">
        <f>S195*H195</f>
        <v>0</v>
      </c>
      <c r="AR195" s="25" t="s">
        <v>211</v>
      </c>
      <c r="AT195" s="25" t="s">
        <v>206</v>
      </c>
      <c r="AU195" s="25" t="s">
        <v>25</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211</v>
      </c>
      <c r="BM195" s="25" t="s">
        <v>4410</v>
      </c>
    </row>
    <row r="196" spans="2:65" s="1" customFormat="1" ht="16.5" customHeight="1">
      <c r="B196" s="48"/>
      <c r="C196" s="238" t="s">
        <v>712</v>
      </c>
      <c r="D196" s="238" t="s">
        <v>206</v>
      </c>
      <c r="E196" s="239" t="s">
        <v>4411</v>
      </c>
      <c r="F196" s="240" t="s">
        <v>4412</v>
      </c>
      <c r="G196" s="241" t="s">
        <v>343</v>
      </c>
      <c r="H196" s="242">
        <v>400</v>
      </c>
      <c r="I196" s="243"/>
      <c r="J196" s="244">
        <f>ROUND(I196*H196,2)</f>
        <v>0</v>
      </c>
      <c r="K196" s="240" t="s">
        <v>38</v>
      </c>
      <c r="L196" s="74"/>
      <c r="M196" s="245" t="s">
        <v>38</v>
      </c>
      <c r="N196" s="246" t="s">
        <v>53</v>
      </c>
      <c r="O196" s="49"/>
      <c r="P196" s="247">
        <f>O196*H196</f>
        <v>0</v>
      </c>
      <c r="Q196" s="247">
        <v>0</v>
      </c>
      <c r="R196" s="247">
        <f>Q196*H196</f>
        <v>0</v>
      </c>
      <c r="S196" s="247">
        <v>0</v>
      </c>
      <c r="T196" s="248">
        <f>S196*H196</f>
        <v>0</v>
      </c>
      <c r="AR196" s="25" t="s">
        <v>211</v>
      </c>
      <c r="AT196" s="25" t="s">
        <v>206</v>
      </c>
      <c r="AU196" s="25" t="s">
        <v>25</v>
      </c>
      <c r="AY196" s="25" t="s">
        <v>204</v>
      </c>
      <c r="BE196" s="249">
        <f>IF(N196="základní",J196,0)</f>
        <v>0</v>
      </c>
      <c r="BF196" s="249">
        <f>IF(N196="snížená",J196,0)</f>
        <v>0</v>
      </c>
      <c r="BG196" s="249">
        <f>IF(N196="zákl. přenesená",J196,0)</f>
        <v>0</v>
      </c>
      <c r="BH196" s="249">
        <f>IF(N196="sníž. přenesená",J196,0)</f>
        <v>0</v>
      </c>
      <c r="BI196" s="249">
        <f>IF(N196="nulová",J196,0)</f>
        <v>0</v>
      </c>
      <c r="BJ196" s="25" t="s">
        <v>25</v>
      </c>
      <c r="BK196" s="249">
        <f>ROUND(I196*H196,2)</f>
        <v>0</v>
      </c>
      <c r="BL196" s="25" t="s">
        <v>211</v>
      </c>
      <c r="BM196" s="25" t="s">
        <v>4413</v>
      </c>
    </row>
    <row r="197" spans="2:65" s="1" customFormat="1" ht="16.5" customHeight="1">
      <c r="B197" s="48"/>
      <c r="C197" s="238" t="s">
        <v>717</v>
      </c>
      <c r="D197" s="238" t="s">
        <v>206</v>
      </c>
      <c r="E197" s="239" t="s">
        <v>4414</v>
      </c>
      <c r="F197" s="240" t="s">
        <v>4415</v>
      </c>
      <c r="G197" s="241" t="s">
        <v>343</v>
      </c>
      <c r="H197" s="242">
        <v>50</v>
      </c>
      <c r="I197" s="243"/>
      <c r="J197" s="244">
        <f>ROUND(I197*H197,2)</f>
        <v>0</v>
      </c>
      <c r="K197" s="240" t="s">
        <v>38</v>
      </c>
      <c r="L197" s="74"/>
      <c r="M197" s="245" t="s">
        <v>38</v>
      </c>
      <c r="N197" s="246" t="s">
        <v>53</v>
      </c>
      <c r="O197" s="49"/>
      <c r="P197" s="247">
        <f>O197*H197</f>
        <v>0</v>
      </c>
      <c r="Q197" s="247">
        <v>0</v>
      </c>
      <c r="R197" s="247">
        <f>Q197*H197</f>
        <v>0</v>
      </c>
      <c r="S197" s="247">
        <v>0</v>
      </c>
      <c r="T197" s="248">
        <f>S197*H197</f>
        <v>0</v>
      </c>
      <c r="AR197" s="25" t="s">
        <v>211</v>
      </c>
      <c r="AT197" s="25" t="s">
        <v>206</v>
      </c>
      <c r="AU197" s="25" t="s">
        <v>25</v>
      </c>
      <c r="AY197" s="25" t="s">
        <v>204</v>
      </c>
      <c r="BE197" s="249">
        <f>IF(N197="základní",J197,0)</f>
        <v>0</v>
      </c>
      <c r="BF197" s="249">
        <f>IF(N197="snížená",J197,0)</f>
        <v>0</v>
      </c>
      <c r="BG197" s="249">
        <f>IF(N197="zákl. přenesená",J197,0)</f>
        <v>0</v>
      </c>
      <c r="BH197" s="249">
        <f>IF(N197="sníž. přenesená",J197,0)</f>
        <v>0</v>
      </c>
      <c r="BI197" s="249">
        <f>IF(N197="nulová",J197,0)</f>
        <v>0</v>
      </c>
      <c r="BJ197" s="25" t="s">
        <v>25</v>
      </c>
      <c r="BK197" s="249">
        <f>ROUND(I197*H197,2)</f>
        <v>0</v>
      </c>
      <c r="BL197" s="25" t="s">
        <v>211</v>
      </c>
      <c r="BM197" s="25" t="s">
        <v>4416</v>
      </c>
    </row>
    <row r="198" spans="2:65" s="1" customFormat="1" ht="16.5" customHeight="1">
      <c r="B198" s="48"/>
      <c r="C198" s="238" t="s">
        <v>722</v>
      </c>
      <c r="D198" s="238" t="s">
        <v>206</v>
      </c>
      <c r="E198" s="239" t="s">
        <v>3981</v>
      </c>
      <c r="F198" s="240" t="s">
        <v>3982</v>
      </c>
      <c r="G198" s="241" t="s">
        <v>343</v>
      </c>
      <c r="H198" s="242">
        <v>150</v>
      </c>
      <c r="I198" s="243"/>
      <c r="J198" s="244">
        <f>ROUND(I198*H198,2)</f>
        <v>0</v>
      </c>
      <c r="K198" s="240" t="s">
        <v>38</v>
      </c>
      <c r="L198" s="74"/>
      <c r="M198" s="245" t="s">
        <v>38</v>
      </c>
      <c r="N198" s="246" t="s">
        <v>53</v>
      </c>
      <c r="O198" s="49"/>
      <c r="P198" s="247">
        <f>O198*H198</f>
        <v>0</v>
      </c>
      <c r="Q198" s="247">
        <v>0</v>
      </c>
      <c r="R198" s="247">
        <f>Q198*H198</f>
        <v>0</v>
      </c>
      <c r="S198" s="247">
        <v>0</v>
      </c>
      <c r="T198" s="248">
        <f>S198*H198</f>
        <v>0</v>
      </c>
      <c r="AR198" s="25" t="s">
        <v>211</v>
      </c>
      <c r="AT198" s="25" t="s">
        <v>206</v>
      </c>
      <c r="AU198" s="25" t="s">
        <v>25</v>
      </c>
      <c r="AY198" s="25" t="s">
        <v>204</v>
      </c>
      <c r="BE198" s="249">
        <f>IF(N198="základní",J198,0)</f>
        <v>0</v>
      </c>
      <c r="BF198" s="249">
        <f>IF(N198="snížená",J198,0)</f>
        <v>0</v>
      </c>
      <c r="BG198" s="249">
        <f>IF(N198="zákl. přenesená",J198,0)</f>
        <v>0</v>
      </c>
      <c r="BH198" s="249">
        <f>IF(N198="sníž. přenesená",J198,0)</f>
        <v>0</v>
      </c>
      <c r="BI198" s="249">
        <f>IF(N198="nulová",J198,0)</f>
        <v>0</v>
      </c>
      <c r="BJ198" s="25" t="s">
        <v>25</v>
      </c>
      <c r="BK198" s="249">
        <f>ROUND(I198*H198,2)</f>
        <v>0</v>
      </c>
      <c r="BL198" s="25" t="s">
        <v>211</v>
      </c>
      <c r="BM198" s="25" t="s">
        <v>4417</v>
      </c>
    </row>
    <row r="199" spans="2:65" s="1" customFormat="1" ht="16.5" customHeight="1">
      <c r="B199" s="48"/>
      <c r="C199" s="238" t="s">
        <v>727</v>
      </c>
      <c r="D199" s="238" t="s">
        <v>206</v>
      </c>
      <c r="E199" s="239" t="s">
        <v>4418</v>
      </c>
      <c r="F199" s="240" t="s">
        <v>4419</v>
      </c>
      <c r="G199" s="241" t="s">
        <v>1045</v>
      </c>
      <c r="H199" s="242">
        <v>450</v>
      </c>
      <c r="I199" s="243"/>
      <c r="J199" s="244">
        <f>ROUND(I199*H199,2)</f>
        <v>0</v>
      </c>
      <c r="K199" s="240" t="s">
        <v>38</v>
      </c>
      <c r="L199" s="74"/>
      <c r="M199" s="245" t="s">
        <v>38</v>
      </c>
      <c r="N199" s="246" t="s">
        <v>53</v>
      </c>
      <c r="O199" s="49"/>
      <c r="P199" s="247">
        <f>O199*H199</f>
        <v>0</v>
      </c>
      <c r="Q199" s="247">
        <v>0</v>
      </c>
      <c r="R199" s="247">
        <f>Q199*H199</f>
        <v>0</v>
      </c>
      <c r="S199" s="247">
        <v>0</v>
      </c>
      <c r="T199" s="248">
        <f>S199*H199</f>
        <v>0</v>
      </c>
      <c r="AR199" s="25" t="s">
        <v>211</v>
      </c>
      <c r="AT199" s="25" t="s">
        <v>206</v>
      </c>
      <c r="AU199" s="25" t="s">
        <v>25</v>
      </c>
      <c r="AY199" s="25" t="s">
        <v>204</v>
      </c>
      <c r="BE199" s="249">
        <f>IF(N199="základní",J199,0)</f>
        <v>0</v>
      </c>
      <c r="BF199" s="249">
        <f>IF(N199="snížená",J199,0)</f>
        <v>0</v>
      </c>
      <c r="BG199" s="249">
        <f>IF(N199="zákl. přenesená",J199,0)</f>
        <v>0</v>
      </c>
      <c r="BH199" s="249">
        <f>IF(N199="sníž. přenesená",J199,0)</f>
        <v>0</v>
      </c>
      <c r="BI199" s="249">
        <f>IF(N199="nulová",J199,0)</f>
        <v>0</v>
      </c>
      <c r="BJ199" s="25" t="s">
        <v>25</v>
      </c>
      <c r="BK199" s="249">
        <f>ROUND(I199*H199,2)</f>
        <v>0</v>
      </c>
      <c r="BL199" s="25" t="s">
        <v>211</v>
      </c>
      <c r="BM199" s="25" t="s">
        <v>4420</v>
      </c>
    </row>
    <row r="200" spans="2:65" s="1" customFormat="1" ht="16.5" customHeight="1">
      <c r="B200" s="48"/>
      <c r="C200" s="238" t="s">
        <v>732</v>
      </c>
      <c r="D200" s="238" t="s">
        <v>206</v>
      </c>
      <c r="E200" s="239" t="s">
        <v>4418</v>
      </c>
      <c r="F200" s="240" t="s">
        <v>4419</v>
      </c>
      <c r="G200" s="241" t="s">
        <v>1045</v>
      </c>
      <c r="H200" s="242">
        <v>40</v>
      </c>
      <c r="I200" s="243"/>
      <c r="J200" s="244">
        <f>ROUND(I200*H200,2)</f>
        <v>0</v>
      </c>
      <c r="K200" s="240" t="s">
        <v>38</v>
      </c>
      <c r="L200" s="74"/>
      <c r="M200" s="245" t="s">
        <v>38</v>
      </c>
      <c r="N200" s="246" t="s">
        <v>53</v>
      </c>
      <c r="O200" s="49"/>
      <c r="P200" s="247">
        <f>O200*H200</f>
        <v>0</v>
      </c>
      <c r="Q200" s="247">
        <v>0</v>
      </c>
      <c r="R200" s="247">
        <f>Q200*H200</f>
        <v>0</v>
      </c>
      <c r="S200" s="247">
        <v>0</v>
      </c>
      <c r="T200" s="248">
        <f>S200*H200</f>
        <v>0</v>
      </c>
      <c r="AR200" s="25" t="s">
        <v>211</v>
      </c>
      <c r="AT200" s="25" t="s">
        <v>206</v>
      </c>
      <c r="AU200" s="25" t="s">
        <v>25</v>
      </c>
      <c r="AY200" s="25" t="s">
        <v>204</v>
      </c>
      <c r="BE200" s="249">
        <f>IF(N200="základní",J200,0)</f>
        <v>0</v>
      </c>
      <c r="BF200" s="249">
        <f>IF(N200="snížená",J200,0)</f>
        <v>0</v>
      </c>
      <c r="BG200" s="249">
        <f>IF(N200="zákl. přenesená",J200,0)</f>
        <v>0</v>
      </c>
      <c r="BH200" s="249">
        <f>IF(N200="sníž. přenesená",J200,0)</f>
        <v>0</v>
      </c>
      <c r="BI200" s="249">
        <f>IF(N200="nulová",J200,0)</f>
        <v>0</v>
      </c>
      <c r="BJ200" s="25" t="s">
        <v>25</v>
      </c>
      <c r="BK200" s="249">
        <f>ROUND(I200*H200,2)</f>
        <v>0</v>
      </c>
      <c r="BL200" s="25" t="s">
        <v>211</v>
      </c>
      <c r="BM200" s="25" t="s">
        <v>4421</v>
      </c>
    </row>
    <row r="201" spans="2:65" s="1" customFormat="1" ht="16.5" customHeight="1">
      <c r="B201" s="48"/>
      <c r="C201" s="238" t="s">
        <v>738</v>
      </c>
      <c r="D201" s="238" t="s">
        <v>206</v>
      </c>
      <c r="E201" s="239" t="s">
        <v>4422</v>
      </c>
      <c r="F201" s="240" t="s">
        <v>4423</v>
      </c>
      <c r="G201" s="241" t="s">
        <v>1045</v>
      </c>
      <c r="H201" s="242">
        <v>12</v>
      </c>
      <c r="I201" s="243"/>
      <c r="J201" s="244">
        <f>ROUND(I201*H201,2)</f>
        <v>0</v>
      </c>
      <c r="K201" s="240" t="s">
        <v>38</v>
      </c>
      <c r="L201" s="74"/>
      <c r="M201" s="245" t="s">
        <v>38</v>
      </c>
      <c r="N201" s="246" t="s">
        <v>53</v>
      </c>
      <c r="O201" s="49"/>
      <c r="P201" s="247">
        <f>O201*H201</f>
        <v>0</v>
      </c>
      <c r="Q201" s="247">
        <v>0</v>
      </c>
      <c r="R201" s="247">
        <f>Q201*H201</f>
        <v>0</v>
      </c>
      <c r="S201" s="247">
        <v>0</v>
      </c>
      <c r="T201" s="248">
        <f>S201*H201</f>
        <v>0</v>
      </c>
      <c r="AR201" s="25" t="s">
        <v>211</v>
      </c>
      <c r="AT201" s="25" t="s">
        <v>206</v>
      </c>
      <c r="AU201" s="25" t="s">
        <v>25</v>
      </c>
      <c r="AY201" s="25" t="s">
        <v>204</v>
      </c>
      <c r="BE201" s="249">
        <f>IF(N201="základní",J201,0)</f>
        <v>0</v>
      </c>
      <c r="BF201" s="249">
        <f>IF(N201="snížená",J201,0)</f>
        <v>0</v>
      </c>
      <c r="BG201" s="249">
        <f>IF(N201="zákl. přenesená",J201,0)</f>
        <v>0</v>
      </c>
      <c r="BH201" s="249">
        <f>IF(N201="sníž. přenesená",J201,0)</f>
        <v>0</v>
      </c>
      <c r="BI201" s="249">
        <f>IF(N201="nulová",J201,0)</f>
        <v>0</v>
      </c>
      <c r="BJ201" s="25" t="s">
        <v>25</v>
      </c>
      <c r="BK201" s="249">
        <f>ROUND(I201*H201,2)</f>
        <v>0</v>
      </c>
      <c r="BL201" s="25" t="s">
        <v>211</v>
      </c>
      <c r="BM201" s="25" t="s">
        <v>4424</v>
      </c>
    </row>
    <row r="202" spans="2:65" s="1" customFormat="1" ht="16.5" customHeight="1">
      <c r="B202" s="48"/>
      <c r="C202" s="238" t="s">
        <v>743</v>
      </c>
      <c r="D202" s="238" t="s">
        <v>206</v>
      </c>
      <c r="E202" s="239" t="s">
        <v>4425</v>
      </c>
      <c r="F202" s="240" t="s">
        <v>4426</v>
      </c>
      <c r="G202" s="241" t="s">
        <v>343</v>
      </c>
      <c r="H202" s="242">
        <v>110</v>
      </c>
      <c r="I202" s="243"/>
      <c r="J202" s="244">
        <f>ROUND(I202*H202,2)</f>
        <v>0</v>
      </c>
      <c r="K202" s="240" t="s">
        <v>38</v>
      </c>
      <c r="L202" s="74"/>
      <c r="M202" s="245" t="s">
        <v>38</v>
      </c>
      <c r="N202" s="246" t="s">
        <v>53</v>
      </c>
      <c r="O202" s="49"/>
      <c r="P202" s="247">
        <f>O202*H202</f>
        <v>0</v>
      </c>
      <c r="Q202" s="247">
        <v>0</v>
      </c>
      <c r="R202" s="247">
        <f>Q202*H202</f>
        <v>0</v>
      </c>
      <c r="S202" s="247">
        <v>0</v>
      </c>
      <c r="T202" s="248">
        <f>S202*H202</f>
        <v>0</v>
      </c>
      <c r="AR202" s="25" t="s">
        <v>211</v>
      </c>
      <c r="AT202" s="25" t="s">
        <v>206</v>
      </c>
      <c r="AU202" s="25" t="s">
        <v>25</v>
      </c>
      <c r="AY202" s="25" t="s">
        <v>204</v>
      </c>
      <c r="BE202" s="249">
        <f>IF(N202="základní",J202,0)</f>
        <v>0</v>
      </c>
      <c r="BF202" s="249">
        <f>IF(N202="snížená",J202,0)</f>
        <v>0</v>
      </c>
      <c r="BG202" s="249">
        <f>IF(N202="zákl. přenesená",J202,0)</f>
        <v>0</v>
      </c>
      <c r="BH202" s="249">
        <f>IF(N202="sníž. přenesená",J202,0)</f>
        <v>0</v>
      </c>
      <c r="BI202" s="249">
        <f>IF(N202="nulová",J202,0)</f>
        <v>0</v>
      </c>
      <c r="BJ202" s="25" t="s">
        <v>25</v>
      </c>
      <c r="BK202" s="249">
        <f>ROUND(I202*H202,2)</f>
        <v>0</v>
      </c>
      <c r="BL202" s="25" t="s">
        <v>211</v>
      </c>
      <c r="BM202" s="25" t="s">
        <v>4427</v>
      </c>
    </row>
    <row r="203" spans="2:63" s="11" customFormat="1" ht="37.4" customHeight="1">
      <c r="B203" s="222"/>
      <c r="C203" s="223"/>
      <c r="D203" s="224" t="s">
        <v>81</v>
      </c>
      <c r="E203" s="225" t="s">
        <v>3158</v>
      </c>
      <c r="F203" s="225" t="s">
        <v>4201</v>
      </c>
      <c r="G203" s="223"/>
      <c r="H203" s="223"/>
      <c r="I203" s="226"/>
      <c r="J203" s="227">
        <f>BK203</f>
        <v>0</v>
      </c>
      <c r="K203" s="223"/>
      <c r="L203" s="228"/>
      <c r="M203" s="229"/>
      <c r="N203" s="230"/>
      <c r="O203" s="230"/>
      <c r="P203" s="231">
        <f>SUM(P204:P228)</f>
        <v>0</v>
      </c>
      <c r="Q203" s="230"/>
      <c r="R203" s="231">
        <f>SUM(R204:R228)</f>
        <v>0</v>
      </c>
      <c r="S203" s="230"/>
      <c r="T203" s="232">
        <f>SUM(T204:T228)</f>
        <v>0</v>
      </c>
      <c r="AR203" s="233" t="s">
        <v>25</v>
      </c>
      <c r="AT203" s="234" t="s">
        <v>81</v>
      </c>
      <c r="AU203" s="234" t="s">
        <v>82</v>
      </c>
      <c r="AY203" s="233" t="s">
        <v>204</v>
      </c>
      <c r="BK203" s="235">
        <f>SUM(BK204:BK228)</f>
        <v>0</v>
      </c>
    </row>
    <row r="204" spans="2:65" s="1" customFormat="1" ht="16.5" customHeight="1">
      <c r="B204" s="48"/>
      <c r="C204" s="238" t="s">
        <v>749</v>
      </c>
      <c r="D204" s="238" t="s">
        <v>206</v>
      </c>
      <c r="E204" s="239" t="s">
        <v>4428</v>
      </c>
      <c r="F204" s="240" t="s">
        <v>4429</v>
      </c>
      <c r="G204" s="241" t="s">
        <v>1045</v>
      </c>
      <c r="H204" s="242">
        <v>1</v>
      </c>
      <c r="I204" s="243"/>
      <c r="J204" s="244">
        <f>ROUND(I204*H204,2)</f>
        <v>0</v>
      </c>
      <c r="K204" s="240" t="s">
        <v>38</v>
      </c>
      <c r="L204" s="74"/>
      <c r="M204" s="245" t="s">
        <v>38</v>
      </c>
      <c r="N204" s="246" t="s">
        <v>53</v>
      </c>
      <c r="O204" s="49"/>
      <c r="P204" s="247">
        <f>O204*H204</f>
        <v>0</v>
      </c>
      <c r="Q204" s="247">
        <v>0</v>
      </c>
      <c r="R204" s="247">
        <f>Q204*H204</f>
        <v>0</v>
      </c>
      <c r="S204" s="247">
        <v>0</v>
      </c>
      <c r="T204" s="248">
        <f>S204*H204</f>
        <v>0</v>
      </c>
      <c r="AR204" s="25" t="s">
        <v>211</v>
      </c>
      <c r="AT204" s="25" t="s">
        <v>206</v>
      </c>
      <c r="AU204" s="25" t="s">
        <v>25</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4430</v>
      </c>
    </row>
    <row r="205" spans="2:65" s="1" customFormat="1" ht="16.5" customHeight="1">
      <c r="B205" s="48"/>
      <c r="C205" s="238" t="s">
        <v>755</v>
      </c>
      <c r="D205" s="238" t="s">
        <v>206</v>
      </c>
      <c r="E205" s="239" t="s">
        <v>4431</v>
      </c>
      <c r="F205" s="240" t="s">
        <v>4432</v>
      </c>
      <c r="G205" s="241" t="s">
        <v>1045</v>
      </c>
      <c r="H205" s="242">
        <v>1</v>
      </c>
      <c r="I205" s="243"/>
      <c r="J205" s="244">
        <f>ROUND(I205*H205,2)</f>
        <v>0</v>
      </c>
      <c r="K205" s="240" t="s">
        <v>38</v>
      </c>
      <c r="L205" s="74"/>
      <c r="M205" s="245" t="s">
        <v>38</v>
      </c>
      <c r="N205" s="246" t="s">
        <v>53</v>
      </c>
      <c r="O205" s="49"/>
      <c r="P205" s="247">
        <f>O205*H205</f>
        <v>0</v>
      </c>
      <c r="Q205" s="247">
        <v>0</v>
      </c>
      <c r="R205" s="247">
        <f>Q205*H205</f>
        <v>0</v>
      </c>
      <c r="S205" s="247">
        <v>0</v>
      </c>
      <c r="T205" s="248">
        <f>S205*H205</f>
        <v>0</v>
      </c>
      <c r="AR205" s="25" t="s">
        <v>211</v>
      </c>
      <c r="AT205" s="25" t="s">
        <v>206</v>
      </c>
      <c r="AU205" s="25" t="s">
        <v>25</v>
      </c>
      <c r="AY205" s="25" t="s">
        <v>204</v>
      </c>
      <c r="BE205" s="249">
        <f>IF(N205="základní",J205,0)</f>
        <v>0</v>
      </c>
      <c r="BF205" s="249">
        <f>IF(N205="snížená",J205,0)</f>
        <v>0</v>
      </c>
      <c r="BG205" s="249">
        <f>IF(N205="zákl. přenesená",J205,0)</f>
        <v>0</v>
      </c>
      <c r="BH205" s="249">
        <f>IF(N205="sníž. přenesená",J205,0)</f>
        <v>0</v>
      </c>
      <c r="BI205" s="249">
        <f>IF(N205="nulová",J205,0)</f>
        <v>0</v>
      </c>
      <c r="BJ205" s="25" t="s">
        <v>25</v>
      </c>
      <c r="BK205" s="249">
        <f>ROUND(I205*H205,2)</f>
        <v>0</v>
      </c>
      <c r="BL205" s="25" t="s">
        <v>211</v>
      </c>
      <c r="BM205" s="25" t="s">
        <v>4433</v>
      </c>
    </row>
    <row r="206" spans="2:65" s="1" customFormat="1" ht="16.5" customHeight="1">
      <c r="B206" s="48"/>
      <c r="C206" s="238" t="s">
        <v>761</v>
      </c>
      <c r="D206" s="238" t="s">
        <v>206</v>
      </c>
      <c r="E206" s="239" t="s">
        <v>4434</v>
      </c>
      <c r="F206" s="240" t="s">
        <v>4435</v>
      </c>
      <c r="G206" s="241" t="s">
        <v>1045</v>
      </c>
      <c r="H206" s="242">
        <v>4</v>
      </c>
      <c r="I206" s="243"/>
      <c r="J206" s="244">
        <f>ROUND(I206*H206,2)</f>
        <v>0</v>
      </c>
      <c r="K206" s="240" t="s">
        <v>38</v>
      </c>
      <c r="L206" s="74"/>
      <c r="M206" s="245" t="s">
        <v>38</v>
      </c>
      <c r="N206" s="246" t="s">
        <v>53</v>
      </c>
      <c r="O206" s="49"/>
      <c r="P206" s="247">
        <f>O206*H206</f>
        <v>0</v>
      </c>
      <c r="Q206" s="247">
        <v>0</v>
      </c>
      <c r="R206" s="247">
        <f>Q206*H206</f>
        <v>0</v>
      </c>
      <c r="S206" s="247">
        <v>0</v>
      </c>
      <c r="T206" s="248">
        <f>S206*H206</f>
        <v>0</v>
      </c>
      <c r="AR206" s="25" t="s">
        <v>211</v>
      </c>
      <c r="AT206" s="25" t="s">
        <v>206</v>
      </c>
      <c r="AU206" s="25" t="s">
        <v>25</v>
      </c>
      <c r="AY206" s="25" t="s">
        <v>204</v>
      </c>
      <c r="BE206" s="249">
        <f>IF(N206="základní",J206,0)</f>
        <v>0</v>
      </c>
      <c r="BF206" s="249">
        <f>IF(N206="snížená",J206,0)</f>
        <v>0</v>
      </c>
      <c r="BG206" s="249">
        <f>IF(N206="zákl. přenesená",J206,0)</f>
        <v>0</v>
      </c>
      <c r="BH206" s="249">
        <f>IF(N206="sníž. přenesená",J206,0)</f>
        <v>0</v>
      </c>
      <c r="BI206" s="249">
        <f>IF(N206="nulová",J206,0)</f>
        <v>0</v>
      </c>
      <c r="BJ206" s="25" t="s">
        <v>25</v>
      </c>
      <c r="BK206" s="249">
        <f>ROUND(I206*H206,2)</f>
        <v>0</v>
      </c>
      <c r="BL206" s="25" t="s">
        <v>211</v>
      </c>
      <c r="BM206" s="25" t="s">
        <v>4436</v>
      </c>
    </row>
    <row r="207" spans="2:65" s="1" customFormat="1" ht="16.5" customHeight="1">
      <c r="B207" s="48"/>
      <c r="C207" s="238" t="s">
        <v>767</v>
      </c>
      <c r="D207" s="238" t="s">
        <v>206</v>
      </c>
      <c r="E207" s="239" t="s">
        <v>4437</v>
      </c>
      <c r="F207" s="240" t="s">
        <v>4438</v>
      </c>
      <c r="G207" s="241" t="s">
        <v>1045</v>
      </c>
      <c r="H207" s="242">
        <v>1</v>
      </c>
      <c r="I207" s="243"/>
      <c r="J207" s="244">
        <f>ROUND(I207*H207,2)</f>
        <v>0</v>
      </c>
      <c r="K207" s="240" t="s">
        <v>38</v>
      </c>
      <c r="L207" s="74"/>
      <c r="M207" s="245" t="s">
        <v>38</v>
      </c>
      <c r="N207" s="246" t="s">
        <v>53</v>
      </c>
      <c r="O207" s="49"/>
      <c r="P207" s="247">
        <f>O207*H207</f>
        <v>0</v>
      </c>
      <c r="Q207" s="247">
        <v>0</v>
      </c>
      <c r="R207" s="247">
        <f>Q207*H207</f>
        <v>0</v>
      </c>
      <c r="S207" s="247">
        <v>0</v>
      </c>
      <c r="T207" s="248">
        <f>S207*H207</f>
        <v>0</v>
      </c>
      <c r="AR207" s="25" t="s">
        <v>211</v>
      </c>
      <c r="AT207" s="25" t="s">
        <v>206</v>
      </c>
      <c r="AU207" s="25" t="s">
        <v>25</v>
      </c>
      <c r="AY207" s="25" t="s">
        <v>204</v>
      </c>
      <c r="BE207" s="249">
        <f>IF(N207="základní",J207,0)</f>
        <v>0</v>
      </c>
      <c r="BF207" s="249">
        <f>IF(N207="snížená",J207,0)</f>
        <v>0</v>
      </c>
      <c r="BG207" s="249">
        <f>IF(N207="zákl. přenesená",J207,0)</f>
        <v>0</v>
      </c>
      <c r="BH207" s="249">
        <f>IF(N207="sníž. přenesená",J207,0)</f>
        <v>0</v>
      </c>
      <c r="BI207" s="249">
        <f>IF(N207="nulová",J207,0)</f>
        <v>0</v>
      </c>
      <c r="BJ207" s="25" t="s">
        <v>25</v>
      </c>
      <c r="BK207" s="249">
        <f>ROUND(I207*H207,2)</f>
        <v>0</v>
      </c>
      <c r="BL207" s="25" t="s">
        <v>211</v>
      </c>
      <c r="BM207" s="25" t="s">
        <v>4439</v>
      </c>
    </row>
    <row r="208" spans="2:65" s="1" customFormat="1" ht="16.5" customHeight="1">
      <c r="B208" s="48"/>
      <c r="C208" s="238" t="s">
        <v>772</v>
      </c>
      <c r="D208" s="238" t="s">
        <v>206</v>
      </c>
      <c r="E208" s="239" t="s">
        <v>4440</v>
      </c>
      <c r="F208" s="240" t="s">
        <v>4441</v>
      </c>
      <c r="G208" s="241" t="s">
        <v>343</v>
      </c>
      <c r="H208" s="242">
        <v>10</v>
      </c>
      <c r="I208" s="243"/>
      <c r="J208" s="244">
        <f>ROUND(I208*H208,2)</f>
        <v>0</v>
      </c>
      <c r="K208" s="240" t="s">
        <v>38</v>
      </c>
      <c r="L208" s="74"/>
      <c r="M208" s="245" t="s">
        <v>38</v>
      </c>
      <c r="N208" s="246" t="s">
        <v>53</v>
      </c>
      <c r="O208" s="49"/>
      <c r="P208" s="247">
        <f>O208*H208</f>
        <v>0</v>
      </c>
      <c r="Q208" s="247">
        <v>0</v>
      </c>
      <c r="R208" s="247">
        <f>Q208*H208</f>
        <v>0</v>
      </c>
      <c r="S208" s="247">
        <v>0</v>
      </c>
      <c r="T208" s="248">
        <f>S208*H208</f>
        <v>0</v>
      </c>
      <c r="AR208" s="25" t="s">
        <v>211</v>
      </c>
      <c r="AT208" s="25" t="s">
        <v>206</v>
      </c>
      <c r="AU208" s="25" t="s">
        <v>25</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4442</v>
      </c>
    </row>
    <row r="209" spans="2:65" s="1" customFormat="1" ht="16.5" customHeight="1">
      <c r="B209" s="48"/>
      <c r="C209" s="238" t="s">
        <v>777</v>
      </c>
      <c r="D209" s="238" t="s">
        <v>206</v>
      </c>
      <c r="E209" s="239" t="s">
        <v>4440</v>
      </c>
      <c r="F209" s="240" t="s">
        <v>4441</v>
      </c>
      <c r="G209" s="241" t="s">
        <v>343</v>
      </c>
      <c r="H209" s="242">
        <v>3</v>
      </c>
      <c r="I209" s="243"/>
      <c r="J209" s="244">
        <f>ROUND(I209*H209,2)</f>
        <v>0</v>
      </c>
      <c r="K209" s="240" t="s">
        <v>38</v>
      </c>
      <c r="L209" s="74"/>
      <c r="M209" s="245" t="s">
        <v>38</v>
      </c>
      <c r="N209" s="246" t="s">
        <v>53</v>
      </c>
      <c r="O209" s="49"/>
      <c r="P209" s="247">
        <f>O209*H209</f>
        <v>0</v>
      </c>
      <c r="Q209" s="247">
        <v>0</v>
      </c>
      <c r="R209" s="247">
        <f>Q209*H209</f>
        <v>0</v>
      </c>
      <c r="S209" s="247">
        <v>0</v>
      </c>
      <c r="T209" s="248">
        <f>S209*H209</f>
        <v>0</v>
      </c>
      <c r="AR209" s="25" t="s">
        <v>211</v>
      </c>
      <c r="AT209" s="25" t="s">
        <v>206</v>
      </c>
      <c r="AU209" s="25" t="s">
        <v>25</v>
      </c>
      <c r="AY209" s="25" t="s">
        <v>204</v>
      </c>
      <c r="BE209" s="249">
        <f>IF(N209="základní",J209,0)</f>
        <v>0</v>
      </c>
      <c r="BF209" s="249">
        <f>IF(N209="snížená",J209,0)</f>
        <v>0</v>
      </c>
      <c r="BG209" s="249">
        <f>IF(N209="zákl. přenesená",J209,0)</f>
        <v>0</v>
      </c>
      <c r="BH209" s="249">
        <f>IF(N209="sníž. přenesená",J209,0)</f>
        <v>0</v>
      </c>
      <c r="BI209" s="249">
        <f>IF(N209="nulová",J209,0)</f>
        <v>0</v>
      </c>
      <c r="BJ209" s="25" t="s">
        <v>25</v>
      </c>
      <c r="BK209" s="249">
        <f>ROUND(I209*H209,2)</f>
        <v>0</v>
      </c>
      <c r="BL209" s="25" t="s">
        <v>211</v>
      </c>
      <c r="BM209" s="25" t="s">
        <v>4443</v>
      </c>
    </row>
    <row r="210" spans="2:65" s="1" customFormat="1" ht="16.5" customHeight="1">
      <c r="B210" s="48"/>
      <c r="C210" s="238" t="s">
        <v>35</v>
      </c>
      <c r="D210" s="238" t="s">
        <v>206</v>
      </c>
      <c r="E210" s="239" t="s">
        <v>4444</v>
      </c>
      <c r="F210" s="240" t="s">
        <v>4445</v>
      </c>
      <c r="G210" s="241" t="s">
        <v>1045</v>
      </c>
      <c r="H210" s="242">
        <v>1</v>
      </c>
      <c r="I210" s="243"/>
      <c r="J210" s="244">
        <f>ROUND(I210*H210,2)</f>
        <v>0</v>
      </c>
      <c r="K210" s="240" t="s">
        <v>38</v>
      </c>
      <c r="L210" s="74"/>
      <c r="M210" s="245" t="s">
        <v>38</v>
      </c>
      <c r="N210" s="246" t="s">
        <v>53</v>
      </c>
      <c r="O210" s="49"/>
      <c r="P210" s="247">
        <f>O210*H210</f>
        <v>0</v>
      </c>
      <c r="Q210" s="247">
        <v>0</v>
      </c>
      <c r="R210" s="247">
        <f>Q210*H210</f>
        <v>0</v>
      </c>
      <c r="S210" s="247">
        <v>0</v>
      </c>
      <c r="T210" s="248">
        <f>S210*H210</f>
        <v>0</v>
      </c>
      <c r="AR210" s="25" t="s">
        <v>211</v>
      </c>
      <c r="AT210" s="25" t="s">
        <v>206</v>
      </c>
      <c r="AU210" s="25" t="s">
        <v>25</v>
      </c>
      <c r="AY210" s="25" t="s">
        <v>204</v>
      </c>
      <c r="BE210" s="249">
        <f>IF(N210="základní",J210,0)</f>
        <v>0</v>
      </c>
      <c r="BF210" s="249">
        <f>IF(N210="snížená",J210,0)</f>
        <v>0</v>
      </c>
      <c r="BG210" s="249">
        <f>IF(N210="zákl. přenesená",J210,0)</f>
        <v>0</v>
      </c>
      <c r="BH210" s="249">
        <f>IF(N210="sníž. přenesená",J210,0)</f>
        <v>0</v>
      </c>
      <c r="BI210" s="249">
        <f>IF(N210="nulová",J210,0)</f>
        <v>0</v>
      </c>
      <c r="BJ210" s="25" t="s">
        <v>25</v>
      </c>
      <c r="BK210" s="249">
        <f>ROUND(I210*H210,2)</f>
        <v>0</v>
      </c>
      <c r="BL210" s="25" t="s">
        <v>211</v>
      </c>
      <c r="BM210" s="25" t="s">
        <v>4446</v>
      </c>
    </row>
    <row r="211" spans="2:65" s="1" customFormat="1" ht="25.5" customHeight="1">
      <c r="B211" s="48"/>
      <c r="C211" s="238" t="s">
        <v>785</v>
      </c>
      <c r="D211" s="238" t="s">
        <v>206</v>
      </c>
      <c r="E211" s="239" t="s">
        <v>4447</v>
      </c>
      <c r="F211" s="240" t="s">
        <v>4448</v>
      </c>
      <c r="G211" s="241" t="s">
        <v>1045</v>
      </c>
      <c r="H211" s="242">
        <v>1</v>
      </c>
      <c r="I211" s="243"/>
      <c r="J211" s="244">
        <f>ROUND(I211*H211,2)</f>
        <v>0</v>
      </c>
      <c r="K211" s="240" t="s">
        <v>38</v>
      </c>
      <c r="L211" s="74"/>
      <c r="M211" s="245" t="s">
        <v>38</v>
      </c>
      <c r="N211" s="246" t="s">
        <v>53</v>
      </c>
      <c r="O211" s="49"/>
      <c r="P211" s="247">
        <f>O211*H211</f>
        <v>0</v>
      </c>
      <c r="Q211" s="247">
        <v>0</v>
      </c>
      <c r="R211" s="247">
        <f>Q211*H211</f>
        <v>0</v>
      </c>
      <c r="S211" s="247">
        <v>0</v>
      </c>
      <c r="T211" s="248">
        <f>S211*H211</f>
        <v>0</v>
      </c>
      <c r="AR211" s="25" t="s">
        <v>211</v>
      </c>
      <c r="AT211" s="25" t="s">
        <v>206</v>
      </c>
      <c r="AU211" s="25" t="s">
        <v>25</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211</v>
      </c>
      <c r="BM211" s="25" t="s">
        <v>4449</v>
      </c>
    </row>
    <row r="212" spans="2:65" s="1" customFormat="1" ht="16.5" customHeight="1">
      <c r="B212" s="48"/>
      <c r="C212" s="238" t="s">
        <v>790</v>
      </c>
      <c r="D212" s="238" t="s">
        <v>206</v>
      </c>
      <c r="E212" s="239" t="s">
        <v>4450</v>
      </c>
      <c r="F212" s="240" t="s">
        <v>4451</v>
      </c>
      <c r="G212" s="241" t="s">
        <v>1045</v>
      </c>
      <c r="H212" s="242">
        <v>2</v>
      </c>
      <c r="I212" s="243"/>
      <c r="J212" s="244">
        <f>ROUND(I212*H212,2)</f>
        <v>0</v>
      </c>
      <c r="K212" s="240" t="s">
        <v>38</v>
      </c>
      <c r="L212" s="74"/>
      <c r="M212" s="245" t="s">
        <v>38</v>
      </c>
      <c r="N212" s="246" t="s">
        <v>53</v>
      </c>
      <c r="O212" s="49"/>
      <c r="P212" s="247">
        <f>O212*H212</f>
        <v>0</v>
      </c>
      <c r="Q212" s="247">
        <v>0</v>
      </c>
      <c r="R212" s="247">
        <f>Q212*H212</f>
        <v>0</v>
      </c>
      <c r="S212" s="247">
        <v>0</v>
      </c>
      <c r="T212" s="248">
        <f>S212*H212</f>
        <v>0</v>
      </c>
      <c r="AR212" s="25" t="s">
        <v>211</v>
      </c>
      <c r="AT212" s="25" t="s">
        <v>206</v>
      </c>
      <c r="AU212" s="25" t="s">
        <v>25</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211</v>
      </c>
      <c r="BM212" s="25" t="s">
        <v>4452</v>
      </c>
    </row>
    <row r="213" spans="2:65" s="1" customFormat="1" ht="16.5" customHeight="1">
      <c r="B213" s="48"/>
      <c r="C213" s="238" t="s">
        <v>799</v>
      </c>
      <c r="D213" s="238" t="s">
        <v>206</v>
      </c>
      <c r="E213" s="239" t="s">
        <v>4453</v>
      </c>
      <c r="F213" s="240" t="s">
        <v>4451</v>
      </c>
      <c r="G213" s="241" t="s">
        <v>1045</v>
      </c>
      <c r="H213" s="242">
        <v>3</v>
      </c>
      <c r="I213" s="243"/>
      <c r="J213" s="244">
        <f>ROUND(I213*H213,2)</f>
        <v>0</v>
      </c>
      <c r="K213" s="240" t="s">
        <v>38</v>
      </c>
      <c r="L213" s="74"/>
      <c r="M213" s="245" t="s">
        <v>38</v>
      </c>
      <c r="N213" s="246" t="s">
        <v>53</v>
      </c>
      <c r="O213" s="49"/>
      <c r="P213" s="247">
        <f>O213*H213</f>
        <v>0</v>
      </c>
      <c r="Q213" s="247">
        <v>0</v>
      </c>
      <c r="R213" s="247">
        <f>Q213*H213</f>
        <v>0</v>
      </c>
      <c r="S213" s="247">
        <v>0</v>
      </c>
      <c r="T213" s="248">
        <f>S213*H213</f>
        <v>0</v>
      </c>
      <c r="AR213" s="25" t="s">
        <v>211</v>
      </c>
      <c r="AT213" s="25" t="s">
        <v>206</v>
      </c>
      <c r="AU213" s="25" t="s">
        <v>25</v>
      </c>
      <c r="AY213" s="25" t="s">
        <v>204</v>
      </c>
      <c r="BE213" s="249">
        <f>IF(N213="základní",J213,0)</f>
        <v>0</v>
      </c>
      <c r="BF213" s="249">
        <f>IF(N213="snížená",J213,0)</f>
        <v>0</v>
      </c>
      <c r="BG213" s="249">
        <f>IF(N213="zákl. přenesená",J213,0)</f>
        <v>0</v>
      </c>
      <c r="BH213" s="249">
        <f>IF(N213="sníž. přenesená",J213,0)</f>
        <v>0</v>
      </c>
      <c r="BI213" s="249">
        <f>IF(N213="nulová",J213,0)</f>
        <v>0</v>
      </c>
      <c r="BJ213" s="25" t="s">
        <v>25</v>
      </c>
      <c r="BK213" s="249">
        <f>ROUND(I213*H213,2)</f>
        <v>0</v>
      </c>
      <c r="BL213" s="25" t="s">
        <v>211</v>
      </c>
      <c r="BM213" s="25" t="s">
        <v>4454</v>
      </c>
    </row>
    <row r="214" spans="2:65" s="1" customFormat="1" ht="16.5" customHeight="1">
      <c r="B214" s="48"/>
      <c r="C214" s="238" t="s">
        <v>804</v>
      </c>
      <c r="D214" s="238" t="s">
        <v>206</v>
      </c>
      <c r="E214" s="239" t="s">
        <v>4455</v>
      </c>
      <c r="F214" s="240" t="s">
        <v>4456</v>
      </c>
      <c r="G214" s="241" t="s">
        <v>1045</v>
      </c>
      <c r="H214" s="242">
        <v>1</v>
      </c>
      <c r="I214" s="243"/>
      <c r="J214" s="244">
        <f>ROUND(I214*H214,2)</f>
        <v>0</v>
      </c>
      <c r="K214" s="240" t="s">
        <v>38</v>
      </c>
      <c r="L214" s="74"/>
      <c r="M214" s="245" t="s">
        <v>38</v>
      </c>
      <c r="N214" s="246" t="s">
        <v>53</v>
      </c>
      <c r="O214" s="49"/>
      <c r="P214" s="247">
        <f>O214*H214</f>
        <v>0</v>
      </c>
      <c r="Q214" s="247">
        <v>0</v>
      </c>
      <c r="R214" s="247">
        <f>Q214*H214</f>
        <v>0</v>
      </c>
      <c r="S214" s="247">
        <v>0</v>
      </c>
      <c r="T214" s="248">
        <f>S214*H214</f>
        <v>0</v>
      </c>
      <c r="AR214" s="25" t="s">
        <v>211</v>
      </c>
      <c r="AT214" s="25" t="s">
        <v>206</v>
      </c>
      <c r="AU214" s="25" t="s">
        <v>25</v>
      </c>
      <c r="AY214" s="25" t="s">
        <v>204</v>
      </c>
      <c r="BE214" s="249">
        <f>IF(N214="základní",J214,0)</f>
        <v>0</v>
      </c>
      <c r="BF214" s="249">
        <f>IF(N214="snížená",J214,0)</f>
        <v>0</v>
      </c>
      <c r="BG214" s="249">
        <f>IF(N214="zákl. přenesená",J214,0)</f>
        <v>0</v>
      </c>
      <c r="BH214" s="249">
        <f>IF(N214="sníž. přenesená",J214,0)</f>
        <v>0</v>
      </c>
      <c r="BI214" s="249">
        <f>IF(N214="nulová",J214,0)</f>
        <v>0</v>
      </c>
      <c r="BJ214" s="25" t="s">
        <v>25</v>
      </c>
      <c r="BK214" s="249">
        <f>ROUND(I214*H214,2)</f>
        <v>0</v>
      </c>
      <c r="BL214" s="25" t="s">
        <v>211</v>
      </c>
      <c r="BM214" s="25" t="s">
        <v>4457</v>
      </c>
    </row>
    <row r="215" spans="2:65" s="1" customFormat="1" ht="16.5" customHeight="1">
      <c r="B215" s="48"/>
      <c r="C215" s="238" t="s">
        <v>808</v>
      </c>
      <c r="D215" s="238" t="s">
        <v>206</v>
      </c>
      <c r="E215" s="239" t="s">
        <v>4458</v>
      </c>
      <c r="F215" s="240" t="s">
        <v>4459</v>
      </c>
      <c r="G215" s="241" t="s">
        <v>1045</v>
      </c>
      <c r="H215" s="242">
        <v>2</v>
      </c>
      <c r="I215" s="243"/>
      <c r="J215" s="244">
        <f>ROUND(I215*H215,2)</f>
        <v>0</v>
      </c>
      <c r="K215" s="240" t="s">
        <v>38</v>
      </c>
      <c r="L215" s="74"/>
      <c r="M215" s="245" t="s">
        <v>38</v>
      </c>
      <c r="N215" s="246" t="s">
        <v>53</v>
      </c>
      <c r="O215" s="49"/>
      <c r="P215" s="247">
        <f>O215*H215</f>
        <v>0</v>
      </c>
      <c r="Q215" s="247">
        <v>0</v>
      </c>
      <c r="R215" s="247">
        <f>Q215*H215</f>
        <v>0</v>
      </c>
      <c r="S215" s="247">
        <v>0</v>
      </c>
      <c r="T215" s="248">
        <f>S215*H215</f>
        <v>0</v>
      </c>
      <c r="AR215" s="25" t="s">
        <v>211</v>
      </c>
      <c r="AT215" s="25" t="s">
        <v>206</v>
      </c>
      <c r="AU215" s="25" t="s">
        <v>25</v>
      </c>
      <c r="AY215" s="25" t="s">
        <v>204</v>
      </c>
      <c r="BE215" s="249">
        <f>IF(N215="základní",J215,0)</f>
        <v>0</v>
      </c>
      <c r="BF215" s="249">
        <f>IF(N215="snížená",J215,0)</f>
        <v>0</v>
      </c>
      <c r="BG215" s="249">
        <f>IF(N215="zákl. přenesená",J215,0)</f>
        <v>0</v>
      </c>
      <c r="BH215" s="249">
        <f>IF(N215="sníž. přenesená",J215,0)</f>
        <v>0</v>
      </c>
      <c r="BI215" s="249">
        <f>IF(N215="nulová",J215,0)</f>
        <v>0</v>
      </c>
      <c r="BJ215" s="25" t="s">
        <v>25</v>
      </c>
      <c r="BK215" s="249">
        <f>ROUND(I215*H215,2)</f>
        <v>0</v>
      </c>
      <c r="BL215" s="25" t="s">
        <v>211</v>
      </c>
      <c r="BM215" s="25" t="s">
        <v>4460</v>
      </c>
    </row>
    <row r="216" spans="2:65" s="1" customFormat="1" ht="16.5" customHeight="1">
      <c r="B216" s="48"/>
      <c r="C216" s="238" t="s">
        <v>813</v>
      </c>
      <c r="D216" s="238" t="s">
        <v>206</v>
      </c>
      <c r="E216" s="239" t="s">
        <v>4461</v>
      </c>
      <c r="F216" s="240" t="s">
        <v>4462</v>
      </c>
      <c r="G216" s="241" t="s">
        <v>1045</v>
      </c>
      <c r="H216" s="242">
        <v>1</v>
      </c>
      <c r="I216" s="243"/>
      <c r="J216" s="244">
        <f>ROUND(I216*H216,2)</f>
        <v>0</v>
      </c>
      <c r="K216" s="240" t="s">
        <v>38</v>
      </c>
      <c r="L216" s="74"/>
      <c r="M216" s="245" t="s">
        <v>38</v>
      </c>
      <c r="N216" s="246" t="s">
        <v>53</v>
      </c>
      <c r="O216" s="49"/>
      <c r="P216" s="247">
        <f>O216*H216</f>
        <v>0</v>
      </c>
      <c r="Q216" s="247">
        <v>0</v>
      </c>
      <c r="R216" s="247">
        <f>Q216*H216</f>
        <v>0</v>
      </c>
      <c r="S216" s="247">
        <v>0</v>
      </c>
      <c r="T216" s="248">
        <f>S216*H216</f>
        <v>0</v>
      </c>
      <c r="AR216" s="25" t="s">
        <v>211</v>
      </c>
      <c r="AT216" s="25" t="s">
        <v>206</v>
      </c>
      <c r="AU216" s="25" t="s">
        <v>25</v>
      </c>
      <c r="AY216" s="25" t="s">
        <v>204</v>
      </c>
      <c r="BE216" s="249">
        <f>IF(N216="základní",J216,0)</f>
        <v>0</v>
      </c>
      <c r="BF216" s="249">
        <f>IF(N216="snížená",J216,0)</f>
        <v>0</v>
      </c>
      <c r="BG216" s="249">
        <f>IF(N216="zákl. přenesená",J216,0)</f>
        <v>0</v>
      </c>
      <c r="BH216" s="249">
        <f>IF(N216="sníž. přenesená",J216,0)</f>
        <v>0</v>
      </c>
      <c r="BI216" s="249">
        <f>IF(N216="nulová",J216,0)</f>
        <v>0</v>
      </c>
      <c r="BJ216" s="25" t="s">
        <v>25</v>
      </c>
      <c r="BK216" s="249">
        <f>ROUND(I216*H216,2)</f>
        <v>0</v>
      </c>
      <c r="BL216" s="25" t="s">
        <v>211</v>
      </c>
      <c r="BM216" s="25" t="s">
        <v>4463</v>
      </c>
    </row>
    <row r="217" spans="2:65" s="1" customFormat="1" ht="16.5" customHeight="1">
      <c r="B217" s="48"/>
      <c r="C217" s="238" t="s">
        <v>821</v>
      </c>
      <c r="D217" s="238" t="s">
        <v>206</v>
      </c>
      <c r="E217" s="239" t="s">
        <v>4464</v>
      </c>
      <c r="F217" s="240" t="s">
        <v>4465</v>
      </c>
      <c r="G217" s="241" t="s">
        <v>1045</v>
      </c>
      <c r="H217" s="242">
        <v>1</v>
      </c>
      <c r="I217" s="243"/>
      <c r="J217" s="244">
        <f>ROUND(I217*H217,2)</f>
        <v>0</v>
      </c>
      <c r="K217" s="240" t="s">
        <v>38</v>
      </c>
      <c r="L217" s="74"/>
      <c r="M217" s="245" t="s">
        <v>38</v>
      </c>
      <c r="N217" s="246" t="s">
        <v>53</v>
      </c>
      <c r="O217" s="49"/>
      <c r="P217" s="247">
        <f>O217*H217</f>
        <v>0</v>
      </c>
      <c r="Q217" s="247">
        <v>0</v>
      </c>
      <c r="R217" s="247">
        <f>Q217*H217</f>
        <v>0</v>
      </c>
      <c r="S217" s="247">
        <v>0</v>
      </c>
      <c r="T217" s="248">
        <f>S217*H217</f>
        <v>0</v>
      </c>
      <c r="AR217" s="25" t="s">
        <v>211</v>
      </c>
      <c r="AT217" s="25" t="s">
        <v>206</v>
      </c>
      <c r="AU217" s="25" t="s">
        <v>25</v>
      </c>
      <c r="AY217" s="25" t="s">
        <v>204</v>
      </c>
      <c r="BE217" s="249">
        <f>IF(N217="základní",J217,0)</f>
        <v>0</v>
      </c>
      <c r="BF217" s="249">
        <f>IF(N217="snížená",J217,0)</f>
        <v>0</v>
      </c>
      <c r="BG217" s="249">
        <f>IF(N217="zákl. přenesená",J217,0)</f>
        <v>0</v>
      </c>
      <c r="BH217" s="249">
        <f>IF(N217="sníž. přenesená",J217,0)</f>
        <v>0</v>
      </c>
      <c r="BI217" s="249">
        <f>IF(N217="nulová",J217,0)</f>
        <v>0</v>
      </c>
      <c r="BJ217" s="25" t="s">
        <v>25</v>
      </c>
      <c r="BK217" s="249">
        <f>ROUND(I217*H217,2)</f>
        <v>0</v>
      </c>
      <c r="BL217" s="25" t="s">
        <v>211</v>
      </c>
      <c r="BM217" s="25" t="s">
        <v>4466</v>
      </c>
    </row>
    <row r="218" spans="2:65" s="1" customFormat="1" ht="16.5" customHeight="1">
      <c r="B218" s="48"/>
      <c r="C218" s="238" t="s">
        <v>825</v>
      </c>
      <c r="D218" s="238" t="s">
        <v>206</v>
      </c>
      <c r="E218" s="239" t="s">
        <v>4467</v>
      </c>
      <c r="F218" s="240" t="s">
        <v>4468</v>
      </c>
      <c r="G218" s="241" t="s">
        <v>1045</v>
      </c>
      <c r="H218" s="242">
        <v>4</v>
      </c>
      <c r="I218" s="243"/>
      <c r="J218" s="244">
        <f>ROUND(I218*H218,2)</f>
        <v>0</v>
      </c>
      <c r="K218" s="240" t="s">
        <v>38</v>
      </c>
      <c r="L218" s="74"/>
      <c r="M218" s="245" t="s">
        <v>38</v>
      </c>
      <c r="N218" s="246" t="s">
        <v>53</v>
      </c>
      <c r="O218" s="49"/>
      <c r="P218" s="247">
        <f>O218*H218</f>
        <v>0</v>
      </c>
      <c r="Q218" s="247">
        <v>0</v>
      </c>
      <c r="R218" s="247">
        <f>Q218*H218</f>
        <v>0</v>
      </c>
      <c r="S218" s="247">
        <v>0</v>
      </c>
      <c r="T218" s="248">
        <f>S218*H218</f>
        <v>0</v>
      </c>
      <c r="AR218" s="25" t="s">
        <v>211</v>
      </c>
      <c r="AT218" s="25" t="s">
        <v>206</v>
      </c>
      <c r="AU218" s="25" t="s">
        <v>25</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211</v>
      </c>
      <c r="BM218" s="25" t="s">
        <v>4469</v>
      </c>
    </row>
    <row r="219" spans="2:65" s="1" customFormat="1" ht="16.5" customHeight="1">
      <c r="B219" s="48"/>
      <c r="C219" s="238" t="s">
        <v>829</v>
      </c>
      <c r="D219" s="238" t="s">
        <v>206</v>
      </c>
      <c r="E219" s="239" t="s">
        <v>4470</v>
      </c>
      <c r="F219" s="240" t="s">
        <v>4471</v>
      </c>
      <c r="G219" s="241" t="s">
        <v>1045</v>
      </c>
      <c r="H219" s="242">
        <v>1</v>
      </c>
      <c r="I219" s="243"/>
      <c r="J219" s="244">
        <f>ROUND(I219*H219,2)</f>
        <v>0</v>
      </c>
      <c r="K219" s="240" t="s">
        <v>38</v>
      </c>
      <c r="L219" s="74"/>
      <c r="M219" s="245" t="s">
        <v>38</v>
      </c>
      <c r="N219" s="246" t="s">
        <v>53</v>
      </c>
      <c r="O219" s="49"/>
      <c r="P219" s="247">
        <f>O219*H219</f>
        <v>0</v>
      </c>
      <c r="Q219" s="247">
        <v>0</v>
      </c>
      <c r="R219" s="247">
        <f>Q219*H219</f>
        <v>0</v>
      </c>
      <c r="S219" s="247">
        <v>0</v>
      </c>
      <c r="T219" s="248">
        <f>S219*H219</f>
        <v>0</v>
      </c>
      <c r="AR219" s="25" t="s">
        <v>211</v>
      </c>
      <c r="AT219" s="25" t="s">
        <v>206</v>
      </c>
      <c r="AU219" s="25" t="s">
        <v>25</v>
      </c>
      <c r="AY219" s="25" t="s">
        <v>204</v>
      </c>
      <c r="BE219" s="249">
        <f>IF(N219="základní",J219,0)</f>
        <v>0</v>
      </c>
      <c r="BF219" s="249">
        <f>IF(N219="snížená",J219,0)</f>
        <v>0</v>
      </c>
      <c r="BG219" s="249">
        <f>IF(N219="zákl. přenesená",J219,0)</f>
        <v>0</v>
      </c>
      <c r="BH219" s="249">
        <f>IF(N219="sníž. přenesená",J219,0)</f>
        <v>0</v>
      </c>
      <c r="BI219" s="249">
        <f>IF(N219="nulová",J219,0)</f>
        <v>0</v>
      </c>
      <c r="BJ219" s="25" t="s">
        <v>25</v>
      </c>
      <c r="BK219" s="249">
        <f>ROUND(I219*H219,2)</f>
        <v>0</v>
      </c>
      <c r="BL219" s="25" t="s">
        <v>211</v>
      </c>
      <c r="BM219" s="25" t="s">
        <v>4472</v>
      </c>
    </row>
    <row r="220" spans="2:65" s="1" customFormat="1" ht="16.5" customHeight="1">
      <c r="B220" s="48"/>
      <c r="C220" s="238" t="s">
        <v>834</v>
      </c>
      <c r="D220" s="238" t="s">
        <v>206</v>
      </c>
      <c r="E220" s="239" t="s">
        <v>4470</v>
      </c>
      <c r="F220" s="240" t="s">
        <v>4471</v>
      </c>
      <c r="G220" s="241" t="s">
        <v>1045</v>
      </c>
      <c r="H220" s="242">
        <v>2</v>
      </c>
      <c r="I220" s="243"/>
      <c r="J220" s="244">
        <f>ROUND(I220*H220,2)</f>
        <v>0</v>
      </c>
      <c r="K220" s="240" t="s">
        <v>38</v>
      </c>
      <c r="L220" s="74"/>
      <c r="M220" s="245" t="s">
        <v>38</v>
      </c>
      <c r="N220" s="246" t="s">
        <v>53</v>
      </c>
      <c r="O220" s="49"/>
      <c r="P220" s="247">
        <f>O220*H220</f>
        <v>0</v>
      </c>
      <c r="Q220" s="247">
        <v>0</v>
      </c>
      <c r="R220" s="247">
        <f>Q220*H220</f>
        <v>0</v>
      </c>
      <c r="S220" s="247">
        <v>0</v>
      </c>
      <c r="T220" s="248">
        <f>S220*H220</f>
        <v>0</v>
      </c>
      <c r="AR220" s="25" t="s">
        <v>211</v>
      </c>
      <c r="AT220" s="25" t="s">
        <v>206</v>
      </c>
      <c r="AU220" s="25" t="s">
        <v>25</v>
      </c>
      <c r="AY220" s="25" t="s">
        <v>204</v>
      </c>
      <c r="BE220" s="249">
        <f>IF(N220="základní",J220,0)</f>
        <v>0</v>
      </c>
      <c r="BF220" s="249">
        <f>IF(N220="snížená",J220,0)</f>
        <v>0</v>
      </c>
      <c r="BG220" s="249">
        <f>IF(N220="zákl. přenesená",J220,0)</f>
        <v>0</v>
      </c>
      <c r="BH220" s="249">
        <f>IF(N220="sníž. přenesená",J220,0)</f>
        <v>0</v>
      </c>
      <c r="BI220" s="249">
        <f>IF(N220="nulová",J220,0)</f>
        <v>0</v>
      </c>
      <c r="BJ220" s="25" t="s">
        <v>25</v>
      </c>
      <c r="BK220" s="249">
        <f>ROUND(I220*H220,2)</f>
        <v>0</v>
      </c>
      <c r="BL220" s="25" t="s">
        <v>211</v>
      </c>
      <c r="BM220" s="25" t="s">
        <v>4473</v>
      </c>
    </row>
    <row r="221" spans="2:65" s="1" customFormat="1" ht="16.5" customHeight="1">
      <c r="B221" s="48"/>
      <c r="C221" s="238" t="s">
        <v>838</v>
      </c>
      <c r="D221" s="238" t="s">
        <v>206</v>
      </c>
      <c r="E221" s="239" t="s">
        <v>3984</v>
      </c>
      <c r="F221" s="240" t="s">
        <v>3985</v>
      </c>
      <c r="G221" s="241" t="s">
        <v>1045</v>
      </c>
      <c r="H221" s="242">
        <v>3</v>
      </c>
      <c r="I221" s="243"/>
      <c r="J221" s="244">
        <f>ROUND(I221*H221,2)</f>
        <v>0</v>
      </c>
      <c r="K221" s="240" t="s">
        <v>38</v>
      </c>
      <c r="L221" s="74"/>
      <c r="M221" s="245" t="s">
        <v>38</v>
      </c>
      <c r="N221" s="246" t="s">
        <v>53</v>
      </c>
      <c r="O221" s="49"/>
      <c r="P221" s="247">
        <f>O221*H221</f>
        <v>0</v>
      </c>
      <c r="Q221" s="247">
        <v>0</v>
      </c>
      <c r="R221" s="247">
        <f>Q221*H221</f>
        <v>0</v>
      </c>
      <c r="S221" s="247">
        <v>0</v>
      </c>
      <c r="T221" s="248">
        <f>S221*H221</f>
        <v>0</v>
      </c>
      <c r="AR221" s="25" t="s">
        <v>211</v>
      </c>
      <c r="AT221" s="25" t="s">
        <v>206</v>
      </c>
      <c r="AU221" s="25" t="s">
        <v>25</v>
      </c>
      <c r="AY221" s="25" t="s">
        <v>204</v>
      </c>
      <c r="BE221" s="249">
        <f>IF(N221="základní",J221,0)</f>
        <v>0</v>
      </c>
      <c r="BF221" s="249">
        <f>IF(N221="snížená",J221,0)</f>
        <v>0</v>
      </c>
      <c r="BG221" s="249">
        <f>IF(N221="zákl. přenesená",J221,0)</f>
        <v>0</v>
      </c>
      <c r="BH221" s="249">
        <f>IF(N221="sníž. přenesená",J221,0)</f>
        <v>0</v>
      </c>
      <c r="BI221" s="249">
        <f>IF(N221="nulová",J221,0)</f>
        <v>0</v>
      </c>
      <c r="BJ221" s="25" t="s">
        <v>25</v>
      </c>
      <c r="BK221" s="249">
        <f>ROUND(I221*H221,2)</f>
        <v>0</v>
      </c>
      <c r="BL221" s="25" t="s">
        <v>211</v>
      </c>
      <c r="BM221" s="25" t="s">
        <v>4474</v>
      </c>
    </row>
    <row r="222" spans="2:65" s="1" customFormat="1" ht="16.5" customHeight="1">
      <c r="B222" s="48"/>
      <c r="C222" s="238" t="s">
        <v>842</v>
      </c>
      <c r="D222" s="238" t="s">
        <v>206</v>
      </c>
      <c r="E222" s="239" t="s">
        <v>4475</v>
      </c>
      <c r="F222" s="240" t="s">
        <v>4476</v>
      </c>
      <c r="G222" s="241" t="s">
        <v>1045</v>
      </c>
      <c r="H222" s="242">
        <v>2</v>
      </c>
      <c r="I222" s="243"/>
      <c r="J222" s="244">
        <f>ROUND(I222*H222,2)</f>
        <v>0</v>
      </c>
      <c r="K222" s="240" t="s">
        <v>38</v>
      </c>
      <c r="L222" s="74"/>
      <c r="M222" s="245" t="s">
        <v>38</v>
      </c>
      <c r="N222" s="246" t="s">
        <v>53</v>
      </c>
      <c r="O222" s="49"/>
      <c r="P222" s="247">
        <f>O222*H222</f>
        <v>0</v>
      </c>
      <c r="Q222" s="247">
        <v>0</v>
      </c>
      <c r="R222" s="247">
        <f>Q222*H222</f>
        <v>0</v>
      </c>
      <c r="S222" s="247">
        <v>0</v>
      </c>
      <c r="T222" s="248">
        <f>S222*H222</f>
        <v>0</v>
      </c>
      <c r="AR222" s="25" t="s">
        <v>211</v>
      </c>
      <c r="AT222" s="25" t="s">
        <v>206</v>
      </c>
      <c r="AU222" s="25" t="s">
        <v>25</v>
      </c>
      <c r="AY222" s="25" t="s">
        <v>204</v>
      </c>
      <c r="BE222" s="249">
        <f>IF(N222="základní",J222,0)</f>
        <v>0</v>
      </c>
      <c r="BF222" s="249">
        <f>IF(N222="snížená",J222,0)</f>
        <v>0</v>
      </c>
      <c r="BG222" s="249">
        <f>IF(N222="zákl. přenesená",J222,0)</f>
        <v>0</v>
      </c>
      <c r="BH222" s="249">
        <f>IF(N222="sníž. přenesená",J222,0)</f>
        <v>0</v>
      </c>
      <c r="BI222" s="249">
        <f>IF(N222="nulová",J222,0)</f>
        <v>0</v>
      </c>
      <c r="BJ222" s="25" t="s">
        <v>25</v>
      </c>
      <c r="BK222" s="249">
        <f>ROUND(I222*H222,2)</f>
        <v>0</v>
      </c>
      <c r="BL222" s="25" t="s">
        <v>211</v>
      </c>
      <c r="BM222" s="25" t="s">
        <v>4477</v>
      </c>
    </row>
    <row r="223" spans="2:65" s="1" customFormat="1" ht="16.5" customHeight="1">
      <c r="B223" s="48"/>
      <c r="C223" s="238" t="s">
        <v>846</v>
      </c>
      <c r="D223" s="238" t="s">
        <v>206</v>
      </c>
      <c r="E223" s="239" t="s">
        <v>4440</v>
      </c>
      <c r="F223" s="240" t="s">
        <v>4441</v>
      </c>
      <c r="G223" s="241" t="s">
        <v>343</v>
      </c>
      <c r="H223" s="242">
        <v>950</v>
      </c>
      <c r="I223" s="243"/>
      <c r="J223" s="244">
        <f>ROUND(I223*H223,2)</f>
        <v>0</v>
      </c>
      <c r="K223" s="240" t="s">
        <v>38</v>
      </c>
      <c r="L223" s="74"/>
      <c r="M223" s="245" t="s">
        <v>38</v>
      </c>
      <c r="N223" s="246" t="s">
        <v>53</v>
      </c>
      <c r="O223" s="49"/>
      <c r="P223" s="247">
        <f>O223*H223</f>
        <v>0</v>
      </c>
      <c r="Q223" s="247">
        <v>0</v>
      </c>
      <c r="R223" s="247">
        <f>Q223*H223</f>
        <v>0</v>
      </c>
      <c r="S223" s="247">
        <v>0</v>
      </c>
      <c r="T223" s="248">
        <f>S223*H223</f>
        <v>0</v>
      </c>
      <c r="AR223" s="25" t="s">
        <v>211</v>
      </c>
      <c r="AT223" s="25" t="s">
        <v>206</v>
      </c>
      <c r="AU223" s="25" t="s">
        <v>25</v>
      </c>
      <c r="AY223" s="25" t="s">
        <v>204</v>
      </c>
      <c r="BE223" s="249">
        <f>IF(N223="základní",J223,0)</f>
        <v>0</v>
      </c>
      <c r="BF223" s="249">
        <f>IF(N223="snížená",J223,0)</f>
        <v>0</v>
      </c>
      <c r="BG223" s="249">
        <f>IF(N223="zákl. přenesená",J223,0)</f>
        <v>0</v>
      </c>
      <c r="BH223" s="249">
        <f>IF(N223="sníž. přenesená",J223,0)</f>
        <v>0</v>
      </c>
      <c r="BI223" s="249">
        <f>IF(N223="nulová",J223,0)</f>
        <v>0</v>
      </c>
      <c r="BJ223" s="25" t="s">
        <v>25</v>
      </c>
      <c r="BK223" s="249">
        <f>ROUND(I223*H223,2)</f>
        <v>0</v>
      </c>
      <c r="BL223" s="25" t="s">
        <v>211</v>
      </c>
      <c r="BM223" s="25" t="s">
        <v>4478</v>
      </c>
    </row>
    <row r="224" spans="2:65" s="1" customFormat="1" ht="16.5" customHeight="1">
      <c r="B224" s="48"/>
      <c r="C224" s="238" t="s">
        <v>852</v>
      </c>
      <c r="D224" s="238" t="s">
        <v>206</v>
      </c>
      <c r="E224" s="239" t="s">
        <v>4440</v>
      </c>
      <c r="F224" s="240" t="s">
        <v>4441</v>
      </c>
      <c r="G224" s="241" t="s">
        <v>343</v>
      </c>
      <c r="H224" s="242">
        <v>450</v>
      </c>
      <c r="I224" s="243"/>
      <c r="J224" s="244">
        <f>ROUND(I224*H224,2)</f>
        <v>0</v>
      </c>
      <c r="K224" s="240" t="s">
        <v>38</v>
      </c>
      <c r="L224" s="74"/>
      <c r="M224" s="245" t="s">
        <v>38</v>
      </c>
      <c r="N224" s="246" t="s">
        <v>53</v>
      </c>
      <c r="O224" s="49"/>
      <c r="P224" s="247">
        <f>O224*H224</f>
        <v>0</v>
      </c>
      <c r="Q224" s="247">
        <v>0</v>
      </c>
      <c r="R224" s="247">
        <f>Q224*H224</f>
        <v>0</v>
      </c>
      <c r="S224" s="247">
        <v>0</v>
      </c>
      <c r="T224" s="248">
        <f>S224*H224</f>
        <v>0</v>
      </c>
      <c r="AR224" s="25" t="s">
        <v>211</v>
      </c>
      <c r="AT224" s="25" t="s">
        <v>206</v>
      </c>
      <c r="AU224" s="25" t="s">
        <v>25</v>
      </c>
      <c r="AY224" s="25" t="s">
        <v>204</v>
      </c>
      <c r="BE224" s="249">
        <f>IF(N224="základní",J224,0)</f>
        <v>0</v>
      </c>
      <c r="BF224" s="249">
        <f>IF(N224="snížená",J224,0)</f>
        <v>0</v>
      </c>
      <c r="BG224" s="249">
        <f>IF(N224="zákl. přenesená",J224,0)</f>
        <v>0</v>
      </c>
      <c r="BH224" s="249">
        <f>IF(N224="sníž. přenesená",J224,0)</f>
        <v>0</v>
      </c>
      <c r="BI224" s="249">
        <f>IF(N224="nulová",J224,0)</f>
        <v>0</v>
      </c>
      <c r="BJ224" s="25" t="s">
        <v>25</v>
      </c>
      <c r="BK224" s="249">
        <f>ROUND(I224*H224,2)</f>
        <v>0</v>
      </c>
      <c r="BL224" s="25" t="s">
        <v>211</v>
      </c>
      <c r="BM224" s="25" t="s">
        <v>4479</v>
      </c>
    </row>
    <row r="225" spans="2:65" s="1" customFormat="1" ht="16.5" customHeight="1">
      <c r="B225" s="48"/>
      <c r="C225" s="238" t="s">
        <v>857</v>
      </c>
      <c r="D225" s="238" t="s">
        <v>206</v>
      </c>
      <c r="E225" s="239" t="s">
        <v>4480</v>
      </c>
      <c r="F225" s="240" t="s">
        <v>4481</v>
      </c>
      <c r="G225" s="241" t="s">
        <v>1045</v>
      </c>
      <c r="H225" s="242">
        <v>15</v>
      </c>
      <c r="I225" s="243"/>
      <c r="J225" s="244">
        <f>ROUND(I225*H225,2)</f>
        <v>0</v>
      </c>
      <c r="K225" s="240" t="s">
        <v>38</v>
      </c>
      <c r="L225" s="74"/>
      <c r="M225" s="245" t="s">
        <v>38</v>
      </c>
      <c r="N225" s="246" t="s">
        <v>53</v>
      </c>
      <c r="O225" s="49"/>
      <c r="P225" s="247">
        <f>O225*H225</f>
        <v>0</v>
      </c>
      <c r="Q225" s="247">
        <v>0</v>
      </c>
      <c r="R225" s="247">
        <f>Q225*H225</f>
        <v>0</v>
      </c>
      <c r="S225" s="247">
        <v>0</v>
      </c>
      <c r="T225" s="248">
        <f>S225*H225</f>
        <v>0</v>
      </c>
      <c r="AR225" s="25" t="s">
        <v>211</v>
      </c>
      <c r="AT225" s="25" t="s">
        <v>206</v>
      </c>
      <c r="AU225" s="25" t="s">
        <v>25</v>
      </c>
      <c r="AY225" s="25" t="s">
        <v>204</v>
      </c>
      <c r="BE225" s="249">
        <f>IF(N225="základní",J225,0)</f>
        <v>0</v>
      </c>
      <c r="BF225" s="249">
        <f>IF(N225="snížená",J225,0)</f>
        <v>0</v>
      </c>
      <c r="BG225" s="249">
        <f>IF(N225="zákl. přenesená",J225,0)</f>
        <v>0</v>
      </c>
      <c r="BH225" s="249">
        <f>IF(N225="sníž. přenesená",J225,0)</f>
        <v>0</v>
      </c>
      <c r="BI225" s="249">
        <f>IF(N225="nulová",J225,0)</f>
        <v>0</v>
      </c>
      <c r="BJ225" s="25" t="s">
        <v>25</v>
      </c>
      <c r="BK225" s="249">
        <f>ROUND(I225*H225,2)</f>
        <v>0</v>
      </c>
      <c r="BL225" s="25" t="s">
        <v>211</v>
      </c>
      <c r="BM225" s="25" t="s">
        <v>4482</v>
      </c>
    </row>
    <row r="226" spans="2:65" s="1" customFormat="1" ht="16.5" customHeight="1">
      <c r="B226" s="48"/>
      <c r="C226" s="238" t="s">
        <v>862</v>
      </c>
      <c r="D226" s="238" t="s">
        <v>206</v>
      </c>
      <c r="E226" s="239" t="s">
        <v>4483</v>
      </c>
      <c r="F226" s="240" t="s">
        <v>4484</v>
      </c>
      <c r="G226" s="241" t="s">
        <v>343</v>
      </c>
      <c r="H226" s="242">
        <v>14</v>
      </c>
      <c r="I226" s="243"/>
      <c r="J226" s="244">
        <f>ROUND(I226*H226,2)</f>
        <v>0</v>
      </c>
      <c r="K226" s="240" t="s">
        <v>38</v>
      </c>
      <c r="L226" s="74"/>
      <c r="M226" s="245" t="s">
        <v>38</v>
      </c>
      <c r="N226" s="246" t="s">
        <v>53</v>
      </c>
      <c r="O226" s="49"/>
      <c r="P226" s="247">
        <f>O226*H226</f>
        <v>0</v>
      </c>
      <c r="Q226" s="247">
        <v>0</v>
      </c>
      <c r="R226" s="247">
        <f>Q226*H226</f>
        <v>0</v>
      </c>
      <c r="S226" s="247">
        <v>0</v>
      </c>
      <c r="T226" s="248">
        <f>S226*H226</f>
        <v>0</v>
      </c>
      <c r="AR226" s="25" t="s">
        <v>211</v>
      </c>
      <c r="AT226" s="25" t="s">
        <v>206</v>
      </c>
      <c r="AU226" s="25" t="s">
        <v>25</v>
      </c>
      <c r="AY226" s="25" t="s">
        <v>204</v>
      </c>
      <c r="BE226" s="249">
        <f>IF(N226="základní",J226,0)</f>
        <v>0</v>
      </c>
      <c r="BF226" s="249">
        <f>IF(N226="snížená",J226,0)</f>
        <v>0</v>
      </c>
      <c r="BG226" s="249">
        <f>IF(N226="zákl. přenesená",J226,0)</f>
        <v>0</v>
      </c>
      <c r="BH226" s="249">
        <f>IF(N226="sníž. přenesená",J226,0)</f>
        <v>0</v>
      </c>
      <c r="BI226" s="249">
        <f>IF(N226="nulová",J226,0)</f>
        <v>0</v>
      </c>
      <c r="BJ226" s="25" t="s">
        <v>25</v>
      </c>
      <c r="BK226" s="249">
        <f>ROUND(I226*H226,2)</f>
        <v>0</v>
      </c>
      <c r="BL226" s="25" t="s">
        <v>211</v>
      </c>
      <c r="BM226" s="25" t="s">
        <v>4485</v>
      </c>
    </row>
    <row r="227" spans="2:65" s="1" customFormat="1" ht="16.5" customHeight="1">
      <c r="B227" s="48"/>
      <c r="C227" s="238" t="s">
        <v>867</v>
      </c>
      <c r="D227" s="238" t="s">
        <v>206</v>
      </c>
      <c r="E227" s="239" t="s">
        <v>4486</v>
      </c>
      <c r="F227" s="240" t="s">
        <v>4487</v>
      </c>
      <c r="G227" s="241" t="s">
        <v>1045</v>
      </c>
      <c r="H227" s="242">
        <v>1</v>
      </c>
      <c r="I227" s="243"/>
      <c r="J227" s="244">
        <f>ROUND(I227*H227,2)</f>
        <v>0</v>
      </c>
      <c r="K227" s="240" t="s">
        <v>38</v>
      </c>
      <c r="L227" s="74"/>
      <c r="M227" s="245" t="s">
        <v>38</v>
      </c>
      <c r="N227" s="246" t="s">
        <v>53</v>
      </c>
      <c r="O227" s="49"/>
      <c r="P227" s="247">
        <f>O227*H227</f>
        <v>0</v>
      </c>
      <c r="Q227" s="247">
        <v>0</v>
      </c>
      <c r="R227" s="247">
        <f>Q227*H227</f>
        <v>0</v>
      </c>
      <c r="S227" s="247">
        <v>0</v>
      </c>
      <c r="T227" s="248">
        <f>S227*H227</f>
        <v>0</v>
      </c>
      <c r="AR227" s="25" t="s">
        <v>211</v>
      </c>
      <c r="AT227" s="25" t="s">
        <v>206</v>
      </c>
      <c r="AU227" s="25" t="s">
        <v>25</v>
      </c>
      <c r="AY227" s="25" t="s">
        <v>204</v>
      </c>
      <c r="BE227" s="249">
        <f>IF(N227="základní",J227,0)</f>
        <v>0</v>
      </c>
      <c r="BF227" s="249">
        <f>IF(N227="snížená",J227,0)</f>
        <v>0</v>
      </c>
      <c r="BG227" s="249">
        <f>IF(N227="zákl. přenesená",J227,0)</f>
        <v>0</v>
      </c>
      <c r="BH227" s="249">
        <f>IF(N227="sníž. přenesená",J227,0)</f>
        <v>0</v>
      </c>
      <c r="BI227" s="249">
        <f>IF(N227="nulová",J227,0)</f>
        <v>0</v>
      </c>
      <c r="BJ227" s="25" t="s">
        <v>25</v>
      </c>
      <c r="BK227" s="249">
        <f>ROUND(I227*H227,2)</f>
        <v>0</v>
      </c>
      <c r="BL227" s="25" t="s">
        <v>211</v>
      </c>
      <c r="BM227" s="25" t="s">
        <v>4488</v>
      </c>
    </row>
    <row r="228" spans="2:65" s="1" customFormat="1" ht="16.5" customHeight="1">
      <c r="B228" s="48"/>
      <c r="C228" s="238" t="s">
        <v>873</v>
      </c>
      <c r="D228" s="238" t="s">
        <v>206</v>
      </c>
      <c r="E228" s="239" t="s">
        <v>4489</v>
      </c>
      <c r="F228" s="240" t="s">
        <v>4490</v>
      </c>
      <c r="G228" s="241" t="s">
        <v>1045</v>
      </c>
      <c r="H228" s="242">
        <v>1</v>
      </c>
      <c r="I228" s="243"/>
      <c r="J228" s="244">
        <f>ROUND(I228*H228,2)</f>
        <v>0</v>
      </c>
      <c r="K228" s="240" t="s">
        <v>38</v>
      </c>
      <c r="L228" s="74"/>
      <c r="M228" s="245" t="s">
        <v>38</v>
      </c>
      <c r="N228" s="246" t="s">
        <v>53</v>
      </c>
      <c r="O228" s="49"/>
      <c r="P228" s="247">
        <f>O228*H228</f>
        <v>0</v>
      </c>
      <c r="Q228" s="247">
        <v>0</v>
      </c>
      <c r="R228" s="247">
        <f>Q228*H228</f>
        <v>0</v>
      </c>
      <c r="S228" s="247">
        <v>0</v>
      </c>
      <c r="T228" s="248">
        <f>S228*H228</f>
        <v>0</v>
      </c>
      <c r="AR228" s="25" t="s">
        <v>211</v>
      </c>
      <c r="AT228" s="25" t="s">
        <v>206</v>
      </c>
      <c r="AU228" s="25" t="s">
        <v>25</v>
      </c>
      <c r="AY228" s="25" t="s">
        <v>204</v>
      </c>
      <c r="BE228" s="249">
        <f>IF(N228="základní",J228,0)</f>
        <v>0</v>
      </c>
      <c r="BF228" s="249">
        <f>IF(N228="snížená",J228,0)</f>
        <v>0</v>
      </c>
      <c r="BG228" s="249">
        <f>IF(N228="zákl. přenesená",J228,0)</f>
        <v>0</v>
      </c>
      <c r="BH228" s="249">
        <f>IF(N228="sníž. přenesená",J228,0)</f>
        <v>0</v>
      </c>
      <c r="BI228" s="249">
        <f>IF(N228="nulová",J228,0)</f>
        <v>0</v>
      </c>
      <c r="BJ228" s="25" t="s">
        <v>25</v>
      </c>
      <c r="BK228" s="249">
        <f>ROUND(I228*H228,2)</f>
        <v>0</v>
      </c>
      <c r="BL228" s="25" t="s">
        <v>211</v>
      </c>
      <c r="BM228" s="25" t="s">
        <v>4491</v>
      </c>
    </row>
    <row r="229" spans="2:63" s="11" customFormat="1" ht="37.4" customHeight="1">
      <c r="B229" s="222"/>
      <c r="C229" s="223"/>
      <c r="D229" s="224" t="s">
        <v>81</v>
      </c>
      <c r="E229" s="225" t="s">
        <v>3160</v>
      </c>
      <c r="F229" s="225" t="s">
        <v>4290</v>
      </c>
      <c r="G229" s="223"/>
      <c r="H229" s="223"/>
      <c r="I229" s="226"/>
      <c r="J229" s="227">
        <f>BK229</f>
        <v>0</v>
      </c>
      <c r="K229" s="223"/>
      <c r="L229" s="228"/>
      <c r="M229" s="229"/>
      <c r="N229" s="230"/>
      <c r="O229" s="230"/>
      <c r="P229" s="231">
        <f>SUM(P230:P235)</f>
        <v>0</v>
      </c>
      <c r="Q229" s="230"/>
      <c r="R229" s="231">
        <f>SUM(R230:R235)</f>
        <v>0</v>
      </c>
      <c r="S229" s="230"/>
      <c r="T229" s="232">
        <f>SUM(T230:T235)</f>
        <v>0</v>
      </c>
      <c r="AR229" s="233" t="s">
        <v>25</v>
      </c>
      <c r="AT229" s="234" t="s">
        <v>81</v>
      </c>
      <c r="AU229" s="234" t="s">
        <v>82</v>
      </c>
      <c r="AY229" s="233" t="s">
        <v>204</v>
      </c>
      <c r="BK229" s="235">
        <f>SUM(BK230:BK235)</f>
        <v>0</v>
      </c>
    </row>
    <row r="230" spans="2:65" s="1" customFormat="1" ht="16.5" customHeight="1">
      <c r="B230" s="48"/>
      <c r="C230" s="238" t="s">
        <v>878</v>
      </c>
      <c r="D230" s="238" t="s">
        <v>206</v>
      </c>
      <c r="E230" s="239" t="s">
        <v>4492</v>
      </c>
      <c r="F230" s="240" t="s">
        <v>4493</v>
      </c>
      <c r="G230" s="241" t="s">
        <v>1045</v>
      </c>
      <c r="H230" s="242">
        <v>1</v>
      </c>
      <c r="I230" s="243"/>
      <c r="J230" s="244">
        <f>ROUND(I230*H230,2)</f>
        <v>0</v>
      </c>
      <c r="K230" s="240" t="s">
        <v>38</v>
      </c>
      <c r="L230" s="74"/>
      <c r="M230" s="245" t="s">
        <v>38</v>
      </c>
      <c r="N230" s="246" t="s">
        <v>53</v>
      </c>
      <c r="O230" s="49"/>
      <c r="P230" s="247">
        <f>O230*H230</f>
        <v>0</v>
      </c>
      <c r="Q230" s="247">
        <v>0</v>
      </c>
      <c r="R230" s="247">
        <f>Q230*H230</f>
        <v>0</v>
      </c>
      <c r="S230" s="247">
        <v>0</v>
      </c>
      <c r="T230" s="248">
        <f>S230*H230</f>
        <v>0</v>
      </c>
      <c r="AR230" s="25" t="s">
        <v>211</v>
      </c>
      <c r="AT230" s="25" t="s">
        <v>206</v>
      </c>
      <c r="AU230" s="25" t="s">
        <v>25</v>
      </c>
      <c r="AY230" s="25" t="s">
        <v>204</v>
      </c>
      <c r="BE230" s="249">
        <f>IF(N230="základní",J230,0)</f>
        <v>0</v>
      </c>
      <c r="BF230" s="249">
        <f>IF(N230="snížená",J230,0)</f>
        <v>0</v>
      </c>
      <c r="BG230" s="249">
        <f>IF(N230="zákl. přenesená",J230,0)</f>
        <v>0</v>
      </c>
      <c r="BH230" s="249">
        <f>IF(N230="sníž. přenesená",J230,0)</f>
        <v>0</v>
      </c>
      <c r="BI230" s="249">
        <f>IF(N230="nulová",J230,0)</f>
        <v>0</v>
      </c>
      <c r="BJ230" s="25" t="s">
        <v>25</v>
      </c>
      <c r="BK230" s="249">
        <f>ROUND(I230*H230,2)</f>
        <v>0</v>
      </c>
      <c r="BL230" s="25" t="s">
        <v>211</v>
      </c>
      <c r="BM230" s="25" t="s">
        <v>4494</v>
      </c>
    </row>
    <row r="231" spans="2:65" s="1" customFormat="1" ht="16.5" customHeight="1">
      <c r="B231" s="48"/>
      <c r="C231" s="238" t="s">
        <v>883</v>
      </c>
      <c r="D231" s="238" t="s">
        <v>206</v>
      </c>
      <c r="E231" s="239" t="s">
        <v>4495</v>
      </c>
      <c r="F231" s="240" t="s">
        <v>4496</v>
      </c>
      <c r="G231" s="241" t="s">
        <v>1045</v>
      </c>
      <c r="H231" s="242">
        <v>1</v>
      </c>
      <c r="I231" s="243"/>
      <c r="J231" s="244">
        <f>ROUND(I231*H231,2)</f>
        <v>0</v>
      </c>
      <c r="K231" s="240" t="s">
        <v>38</v>
      </c>
      <c r="L231" s="74"/>
      <c r="M231" s="245" t="s">
        <v>38</v>
      </c>
      <c r="N231" s="246" t="s">
        <v>53</v>
      </c>
      <c r="O231" s="49"/>
      <c r="P231" s="247">
        <f>O231*H231</f>
        <v>0</v>
      </c>
      <c r="Q231" s="247">
        <v>0</v>
      </c>
      <c r="R231" s="247">
        <f>Q231*H231</f>
        <v>0</v>
      </c>
      <c r="S231" s="247">
        <v>0</v>
      </c>
      <c r="T231" s="248">
        <f>S231*H231</f>
        <v>0</v>
      </c>
      <c r="AR231" s="25" t="s">
        <v>211</v>
      </c>
      <c r="AT231" s="25" t="s">
        <v>206</v>
      </c>
      <c r="AU231" s="25" t="s">
        <v>25</v>
      </c>
      <c r="AY231" s="25" t="s">
        <v>204</v>
      </c>
      <c r="BE231" s="249">
        <f>IF(N231="základní",J231,0)</f>
        <v>0</v>
      </c>
      <c r="BF231" s="249">
        <f>IF(N231="snížená",J231,0)</f>
        <v>0</v>
      </c>
      <c r="BG231" s="249">
        <f>IF(N231="zákl. přenesená",J231,0)</f>
        <v>0</v>
      </c>
      <c r="BH231" s="249">
        <f>IF(N231="sníž. přenesená",J231,0)</f>
        <v>0</v>
      </c>
      <c r="BI231" s="249">
        <f>IF(N231="nulová",J231,0)</f>
        <v>0</v>
      </c>
      <c r="BJ231" s="25" t="s">
        <v>25</v>
      </c>
      <c r="BK231" s="249">
        <f>ROUND(I231*H231,2)</f>
        <v>0</v>
      </c>
      <c r="BL231" s="25" t="s">
        <v>211</v>
      </c>
      <c r="BM231" s="25" t="s">
        <v>4497</v>
      </c>
    </row>
    <row r="232" spans="2:65" s="1" customFormat="1" ht="16.5" customHeight="1">
      <c r="B232" s="48"/>
      <c r="C232" s="238" t="s">
        <v>888</v>
      </c>
      <c r="D232" s="238" t="s">
        <v>206</v>
      </c>
      <c r="E232" s="239" t="s">
        <v>4440</v>
      </c>
      <c r="F232" s="240" t="s">
        <v>4441</v>
      </c>
      <c r="G232" s="241" t="s">
        <v>343</v>
      </c>
      <c r="H232" s="242">
        <v>450</v>
      </c>
      <c r="I232" s="243"/>
      <c r="J232" s="244">
        <f>ROUND(I232*H232,2)</f>
        <v>0</v>
      </c>
      <c r="K232" s="240" t="s">
        <v>38</v>
      </c>
      <c r="L232" s="74"/>
      <c r="M232" s="245" t="s">
        <v>38</v>
      </c>
      <c r="N232" s="246" t="s">
        <v>53</v>
      </c>
      <c r="O232" s="49"/>
      <c r="P232" s="247">
        <f>O232*H232</f>
        <v>0</v>
      </c>
      <c r="Q232" s="247">
        <v>0</v>
      </c>
      <c r="R232" s="247">
        <f>Q232*H232</f>
        <v>0</v>
      </c>
      <c r="S232" s="247">
        <v>0</v>
      </c>
      <c r="T232" s="248">
        <f>S232*H232</f>
        <v>0</v>
      </c>
      <c r="AR232" s="25" t="s">
        <v>211</v>
      </c>
      <c r="AT232" s="25" t="s">
        <v>206</v>
      </c>
      <c r="AU232" s="25" t="s">
        <v>25</v>
      </c>
      <c r="AY232" s="25" t="s">
        <v>204</v>
      </c>
      <c r="BE232" s="249">
        <f>IF(N232="základní",J232,0)</f>
        <v>0</v>
      </c>
      <c r="BF232" s="249">
        <f>IF(N232="snížená",J232,0)</f>
        <v>0</v>
      </c>
      <c r="BG232" s="249">
        <f>IF(N232="zákl. přenesená",J232,0)</f>
        <v>0</v>
      </c>
      <c r="BH232" s="249">
        <f>IF(N232="sníž. přenesená",J232,0)</f>
        <v>0</v>
      </c>
      <c r="BI232" s="249">
        <f>IF(N232="nulová",J232,0)</f>
        <v>0</v>
      </c>
      <c r="BJ232" s="25" t="s">
        <v>25</v>
      </c>
      <c r="BK232" s="249">
        <f>ROUND(I232*H232,2)</f>
        <v>0</v>
      </c>
      <c r="BL232" s="25" t="s">
        <v>211</v>
      </c>
      <c r="BM232" s="25" t="s">
        <v>4498</v>
      </c>
    </row>
    <row r="233" spans="2:65" s="1" customFormat="1" ht="16.5" customHeight="1">
      <c r="B233" s="48"/>
      <c r="C233" s="238" t="s">
        <v>893</v>
      </c>
      <c r="D233" s="238" t="s">
        <v>206</v>
      </c>
      <c r="E233" s="239" t="s">
        <v>4440</v>
      </c>
      <c r="F233" s="240" t="s">
        <v>4441</v>
      </c>
      <c r="G233" s="241" t="s">
        <v>343</v>
      </c>
      <c r="H233" s="242">
        <v>250</v>
      </c>
      <c r="I233" s="243"/>
      <c r="J233" s="244">
        <f>ROUND(I233*H233,2)</f>
        <v>0</v>
      </c>
      <c r="K233" s="240" t="s">
        <v>38</v>
      </c>
      <c r="L233" s="74"/>
      <c r="M233" s="245" t="s">
        <v>38</v>
      </c>
      <c r="N233" s="246" t="s">
        <v>53</v>
      </c>
      <c r="O233" s="49"/>
      <c r="P233" s="247">
        <f>O233*H233</f>
        <v>0</v>
      </c>
      <c r="Q233" s="247">
        <v>0</v>
      </c>
      <c r="R233" s="247">
        <f>Q233*H233</f>
        <v>0</v>
      </c>
      <c r="S233" s="247">
        <v>0</v>
      </c>
      <c r="T233" s="248">
        <f>S233*H233</f>
        <v>0</v>
      </c>
      <c r="AR233" s="25" t="s">
        <v>211</v>
      </c>
      <c r="AT233" s="25" t="s">
        <v>206</v>
      </c>
      <c r="AU233" s="25" t="s">
        <v>25</v>
      </c>
      <c r="AY233" s="25" t="s">
        <v>204</v>
      </c>
      <c r="BE233" s="249">
        <f>IF(N233="základní",J233,0)</f>
        <v>0</v>
      </c>
      <c r="BF233" s="249">
        <f>IF(N233="snížená",J233,0)</f>
        <v>0</v>
      </c>
      <c r="BG233" s="249">
        <f>IF(N233="zákl. přenesená",J233,0)</f>
        <v>0</v>
      </c>
      <c r="BH233" s="249">
        <f>IF(N233="sníž. přenesená",J233,0)</f>
        <v>0</v>
      </c>
      <c r="BI233" s="249">
        <f>IF(N233="nulová",J233,0)</f>
        <v>0</v>
      </c>
      <c r="BJ233" s="25" t="s">
        <v>25</v>
      </c>
      <c r="BK233" s="249">
        <f>ROUND(I233*H233,2)</f>
        <v>0</v>
      </c>
      <c r="BL233" s="25" t="s">
        <v>211</v>
      </c>
      <c r="BM233" s="25" t="s">
        <v>4499</v>
      </c>
    </row>
    <row r="234" spans="2:65" s="1" customFormat="1" ht="16.5" customHeight="1">
      <c r="B234" s="48"/>
      <c r="C234" s="238" t="s">
        <v>898</v>
      </c>
      <c r="D234" s="238" t="s">
        <v>206</v>
      </c>
      <c r="E234" s="239" t="s">
        <v>4500</v>
      </c>
      <c r="F234" s="240" t="s">
        <v>4501</v>
      </c>
      <c r="G234" s="241" t="s">
        <v>1045</v>
      </c>
      <c r="H234" s="242">
        <v>1</v>
      </c>
      <c r="I234" s="243"/>
      <c r="J234" s="244">
        <f>ROUND(I234*H234,2)</f>
        <v>0</v>
      </c>
      <c r="K234" s="240" t="s">
        <v>38</v>
      </c>
      <c r="L234" s="74"/>
      <c r="M234" s="245" t="s">
        <v>38</v>
      </c>
      <c r="N234" s="246" t="s">
        <v>53</v>
      </c>
      <c r="O234" s="49"/>
      <c r="P234" s="247">
        <f>O234*H234</f>
        <v>0</v>
      </c>
      <c r="Q234" s="247">
        <v>0</v>
      </c>
      <c r="R234" s="247">
        <f>Q234*H234</f>
        <v>0</v>
      </c>
      <c r="S234" s="247">
        <v>0</v>
      </c>
      <c r="T234" s="248">
        <f>S234*H234</f>
        <v>0</v>
      </c>
      <c r="AR234" s="25" t="s">
        <v>211</v>
      </c>
      <c r="AT234" s="25" t="s">
        <v>206</v>
      </c>
      <c r="AU234" s="25" t="s">
        <v>25</v>
      </c>
      <c r="AY234" s="25" t="s">
        <v>204</v>
      </c>
      <c r="BE234" s="249">
        <f>IF(N234="základní",J234,0)</f>
        <v>0</v>
      </c>
      <c r="BF234" s="249">
        <f>IF(N234="snížená",J234,0)</f>
        <v>0</v>
      </c>
      <c r="BG234" s="249">
        <f>IF(N234="zákl. přenesená",J234,0)</f>
        <v>0</v>
      </c>
      <c r="BH234" s="249">
        <f>IF(N234="sníž. přenesená",J234,0)</f>
        <v>0</v>
      </c>
      <c r="BI234" s="249">
        <f>IF(N234="nulová",J234,0)</f>
        <v>0</v>
      </c>
      <c r="BJ234" s="25" t="s">
        <v>25</v>
      </c>
      <c r="BK234" s="249">
        <f>ROUND(I234*H234,2)</f>
        <v>0</v>
      </c>
      <c r="BL234" s="25" t="s">
        <v>211</v>
      </c>
      <c r="BM234" s="25" t="s">
        <v>4502</v>
      </c>
    </row>
    <row r="235" spans="2:65" s="1" customFormat="1" ht="16.5" customHeight="1">
      <c r="B235" s="48"/>
      <c r="C235" s="238" t="s">
        <v>903</v>
      </c>
      <c r="D235" s="238" t="s">
        <v>206</v>
      </c>
      <c r="E235" s="239" t="s">
        <v>4503</v>
      </c>
      <c r="F235" s="240" t="s">
        <v>4504</v>
      </c>
      <c r="G235" s="241" t="s">
        <v>1045</v>
      </c>
      <c r="H235" s="242">
        <v>1</v>
      </c>
      <c r="I235" s="243"/>
      <c r="J235" s="244">
        <f>ROUND(I235*H235,2)</f>
        <v>0</v>
      </c>
      <c r="K235" s="240" t="s">
        <v>38</v>
      </c>
      <c r="L235" s="74"/>
      <c r="M235" s="245" t="s">
        <v>38</v>
      </c>
      <c r="N235" s="246" t="s">
        <v>53</v>
      </c>
      <c r="O235" s="49"/>
      <c r="P235" s="247">
        <f>O235*H235</f>
        <v>0</v>
      </c>
      <c r="Q235" s="247">
        <v>0</v>
      </c>
      <c r="R235" s="247">
        <f>Q235*H235</f>
        <v>0</v>
      </c>
      <c r="S235" s="247">
        <v>0</v>
      </c>
      <c r="T235" s="248">
        <f>S235*H235</f>
        <v>0</v>
      </c>
      <c r="AR235" s="25" t="s">
        <v>211</v>
      </c>
      <c r="AT235" s="25" t="s">
        <v>206</v>
      </c>
      <c r="AU235" s="25" t="s">
        <v>25</v>
      </c>
      <c r="AY235" s="25" t="s">
        <v>204</v>
      </c>
      <c r="BE235" s="249">
        <f>IF(N235="základní",J235,0)</f>
        <v>0</v>
      </c>
      <c r="BF235" s="249">
        <f>IF(N235="snížená",J235,0)</f>
        <v>0</v>
      </c>
      <c r="BG235" s="249">
        <f>IF(N235="zákl. přenesená",J235,0)</f>
        <v>0</v>
      </c>
      <c r="BH235" s="249">
        <f>IF(N235="sníž. přenesená",J235,0)</f>
        <v>0</v>
      </c>
      <c r="BI235" s="249">
        <f>IF(N235="nulová",J235,0)</f>
        <v>0</v>
      </c>
      <c r="BJ235" s="25" t="s">
        <v>25</v>
      </c>
      <c r="BK235" s="249">
        <f>ROUND(I235*H235,2)</f>
        <v>0</v>
      </c>
      <c r="BL235" s="25" t="s">
        <v>211</v>
      </c>
      <c r="BM235" s="25" t="s">
        <v>4505</v>
      </c>
    </row>
    <row r="236" spans="2:63" s="11" customFormat="1" ht="37.4" customHeight="1">
      <c r="B236" s="222"/>
      <c r="C236" s="223"/>
      <c r="D236" s="224" t="s">
        <v>81</v>
      </c>
      <c r="E236" s="225" t="s">
        <v>3162</v>
      </c>
      <c r="F236" s="225" t="s">
        <v>4313</v>
      </c>
      <c r="G236" s="223"/>
      <c r="H236" s="223"/>
      <c r="I236" s="226"/>
      <c r="J236" s="227">
        <f>BK236</f>
        <v>0</v>
      </c>
      <c r="K236" s="223"/>
      <c r="L236" s="228"/>
      <c r="M236" s="229"/>
      <c r="N236" s="230"/>
      <c r="O236" s="230"/>
      <c r="P236" s="231">
        <f>SUM(P237:P250)</f>
        <v>0</v>
      </c>
      <c r="Q236" s="230"/>
      <c r="R236" s="231">
        <f>SUM(R237:R250)</f>
        <v>0</v>
      </c>
      <c r="S236" s="230"/>
      <c r="T236" s="232">
        <f>SUM(T237:T250)</f>
        <v>0</v>
      </c>
      <c r="AR236" s="233" t="s">
        <v>25</v>
      </c>
      <c r="AT236" s="234" t="s">
        <v>81</v>
      </c>
      <c r="AU236" s="234" t="s">
        <v>82</v>
      </c>
      <c r="AY236" s="233" t="s">
        <v>204</v>
      </c>
      <c r="BK236" s="235">
        <f>SUM(BK237:BK250)</f>
        <v>0</v>
      </c>
    </row>
    <row r="237" spans="2:65" s="1" customFormat="1" ht="16.5" customHeight="1">
      <c r="B237" s="48"/>
      <c r="C237" s="238" t="s">
        <v>911</v>
      </c>
      <c r="D237" s="238" t="s">
        <v>206</v>
      </c>
      <c r="E237" s="239" t="s">
        <v>4506</v>
      </c>
      <c r="F237" s="240" t="s">
        <v>4507</v>
      </c>
      <c r="G237" s="241" t="s">
        <v>1045</v>
      </c>
      <c r="H237" s="242">
        <v>1</v>
      </c>
      <c r="I237" s="243"/>
      <c r="J237" s="244">
        <f>ROUND(I237*H237,2)</f>
        <v>0</v>
      </c>
      <c r="K237" s="240" t="s">
        <v>38</v>
      </c>
      <c r="L237" s="74"/>
      <c r="M237" s="245" t="s">
        <v>38</v>
      </c>
      <c r="N237" s="246" t="s">
        <v>53</v>
      </c>
      <c r="O237" s="49"/>
      <c r="P237" s="247">
        <f>O237*H237</f>
        <v>0</v>
      </c>
      <c r="Q237" s="247">
        <v>0</v>
      </c>
      <c r="R237" s="247">
        <f>Q237*H237</f>
        <v>0</v>
      </c>
      <c r="S237" s="247">
        <v>0</v>
      </c>
      <c r="T237" s="248">
        <f>S237*H237</f>
        <v>0</v>
      </c>
      <c r="AR237" s="25" t="s">
        <v>211</v>
      </c>
      <c r="AT237" s="25" t="s">
        <v>206</v>
      </c>
      <c r="AU237" s="25" t="s">
        <v>25</v>
      </c>
      <c r="AY237" s="25" t="s">
        <v>204</v>
      </c>
      <c r="BE237" s="249">
        <f>IF(N237="základní",J237,0)</f>
        <v>0</v>
      </c>
      <c r="BF237" s="249">
        <f>IF(N237="snížená",J237,0)</f>
        <v>0</v>
      </c>
      <c r="BG237" s="249">
        <f>IF(N237="zákl. přenesená",J237,0)</f>
        <v>0</v>
      </c>
      <c r="BH237" s="249">
        <f>IF(N237="sníž. přenesená",J237,0)</f>
        <v>0</v>
      </c>
      <c r="BI237" s="249">
        <f>IF(N237="nulová",J237,0)</f>
        <v>0</v>
      </c>
      <c r="BJ237" s="25" t="s">
        <v>25</v>
      </c>
      <c r="BK237" s="249">
        <f>ROUND(I237*H237,2)</f>
        <v>0</v>
      </c>
      <c r="BL237" s="25" t="s">
        <v>211</v>
      </c>
      <c r="BM237" s="25" t="s">
        <v>4508</v>
      </c>
    </row>
    <row r="238" spans="2:65" s="1" customFormat="1" ht="16.5" customHeight="1">
      <c r="B238" s="48"/>
      <c r="C238" s="238" t="s">
        <v>920</v>
      </c>
      <c r="D238" s="238" t="s">
        <v>206</v>
      </c>
      <c r="E238" s="239" t="s">
        <v>4509</v>
      </c>
      <c r="F238" s="240" t="s">
        <v>4510</v>
      </c>
      <c r="G238" s="241" t="s">
        <v>1045</v>
      </c>
      <c r="H238" s="242">
        <v>1</v>
      </c>
      <c r="I238" s="243"/>
      <c r="J238" s="244">
        <f>ROUND(I238*H238,2)</f>
        <v>0</v>
      </c>
      <c r="K238" s="240" t="s">
        <v>38</v>
      </c>
      <c r="L238" s="74"/>
      <c r="M238" s="245" t="s">
        <v>38</v>
      </c>
      <c r="N238" s="246" t="s">
        <v>53</v>
      </c>
      <c r="O238" s="49"/>
      <c r="P238" s="247">
        <f>O238*H238</f>
        <v>0</v>
      </c>
      <c r="Q238" s="247">
        <v>0</v>
      </c>
      <c r="R238" s="247">
        <f>Q238*H238</f>
        <v>0</v>
      </c>
      <c r="S238" s="247">
        <v>0</v>
      </c>
      <c r="T238" s="248">
        <f>S238*H238</f>
        <v>0</v>
      </c>
      <c r="AR238" s="25" t="s">
        <v>211</v>
      </c>
      <c r="AT238" s="25" t="s">
        <v>206</v>
      </c>
      <c r="AU238" s="25" t="s">
        <v>25</v>
      </c>
      <c r="AY238" s="25" t="s">
        <v>204</v>
      </c>
      <c r="BE238" s="249">
        <f>IF(N238="základní",J238,0)</f>
        <v>0</v>
      </c>
      <c r="BF238" s="249">
        <f>IF(N238="snížená",J238,0)</f>
        <v>0</v>
      </c>
      <c r="BG238" s="249">
        <f>IF(N238="zákl. přenesená",J238,0)</f>
        <v>0</v>
      </c>
      <c r="BH238" s="249">
        <f>IF(N238="sníž. přenesená",J238,0)</f>
        <v>0</v>
      </c>
      <c r="BI238" s="249">
        <f>IF(N238="nulová",J238,0)</f>
        <v>0</v>
      </c>
      <c r="BJ238" s="25" t="s">
        <v>25</v>
      </c>
      <c r="BK238" s="249">
        <f>ROUND(I238*H238,2)</f>
        <v>0</v>
      </c>
      <c r="BL238" s="25" t="s">
        <v>211</v>
      </c>
      <c r="BM238" s="25" t="s">
        <v>4511</v>
      </c>
    </row>
    <row r="239" spans="2:65" s="1" customFormat="1" ht="16.5" customHeight="1">
      <c r="B239" s="48"/>
      <c r="C239" s="238" t="s">
        <v>925</v>
      </c>
      <c r="D239" s="238" t="s">
        <v>206</v>
      </c>
      <c r="E239" s="239" t="s">
        <v>4512</v>
      </c>
      <c r="F239" s="240" t="s">
        <v>4513</v>
      </c>
      <c r="G239" s="241" t="s">
        <v>1045</v>
      </c>
      <c r="H239" s="242">
        <v>3</v>
      </c>
      <c r="I239" s="243"/>
      <c r="J239" s="244">
        <f>ROUND(I239*H239,2)</f>
        <v>0</v>
      </c>
      <c r="K239" s="240" t="s">
        <v>38</v>
      </c>
      <c r="L239" s="74"/>
      <c r="M239" s="245" t="s">
        <v>38</v>
      </c>
      <c r="N239" s="246" t="s">
        <v>53</v>
      </c>
      <c r="O239" s="49"/>
      <c r="P239" s="247">
        <f>O239*H239</f>
        <v>0</v>
      </c>
      <c r="Q239" s="247">
        <v>0</v>
      </c>
      <c r="R239" s="247">
        <f>Q239*H239</f>
        <v>0</v>
      </c>
      <c r="S239" s="247">
        <v>0</v>
      </c>
      <c r="T239" s="248">
        <f>S239*H239</f>
        <v>0</v>
      </c>
      <c r="AR239" s="25" t="s">
        <v>211</v>
      </c>
      <c r="AT239" s="25" t="s">
        <v>206</v>
      </c>
      <c r="AU239" s="25" t="s">
        <v>25</v>
      </c>
      <c r="AY239" s="25" t="s">
        <v>204</v>
      </c>
      <c r="BE239" s="249">
        <f>IF(N239="základní",J239,0)</f>
        <v>0</v>
      </c>
      <c r="BF239" s="249">
        <f>IF(N239="snížená",J239,0)</f>
        <v>0</v>
      </c>
      <c r="BG239" s="249">
        <f>IF(N239="zákl. přenesená",J239,0)</f>
        <v>0</v>
      </c>
      <c r="BH239" s="249">
        <f>IF(N239="sníž. přenesená",J239,0)</f>
        <v>0</v>
      </c>
      <c r="BI239" s="249">
        <f>IF(N239="nulová",J239,0)</f>
        <v>0</v>
      </c>
      <c r="BJ239" s="25" t="s">
        <v>25</v>
      </c>
      <c r="BK239" s="249">
        <f>ROUND(I239*H239,2)</f>
        <v>0</v>
      </c>
      <c r="BL239" s="25" t="s">
        <v>211</v>
      </c>
      <c r="BM239" s="25" t="s">
        <v>4514</v>
      </c>
    </row>
    <row r="240" spans="2:65" s="1" customFormat="1" ht="16.5" customHeight="1">
      <c r="B240" s="48"/>
      <c r="C240" s="238" t="s">
        <v>930</v>
      </c>
      <c r="D240" s="238" t="s">
        <v>206</v>
      </c>
      <c r="E240" s="239" t="s">
        <v>4515</v>
      </c>
      <c r="F240" s="240" t="s">
        <v>4516</v>
      </c>
      <c r="G240" s="241" t="s">
        <v>1045</v>
      </c>
      <c r="H240" s="242">
        <v>3</v>
      </c>
      <c r="I240" s="243"/>
      <c r="J240" s="244">
        <f>ROUND(I240*H240,2)</f>
        <v>0</v>
      </c>
      <c r="K240" s="240" t="s">
        <v>38</v>
      </c>
      <c r="L240" s="74"/>
      <c r="M240" s="245" t="s">
        <v>38</v>
      </c>
      <c r="N240" s="246" t="s">
        <v>53</v>
      </c>
      <c r="O240" s="49"/>
      <c r="P240" s="247">
        <f>O240*H240</f>
        <v>0</v>
      </c>
      <c r="Q240" s="247">
        <v>0</v>
      </c>
      <c r="R240" s="247">
        <f>Q240*H240</f>
        <v>0</v>
      </c>
      <c r="S240" s="247">
        <v>0</v>
      </c>
      <c r="T240" s="248">
        <f>S240*H240</f>
        <v>0</v>
      </c>
      <c r="AR240" s="25" t="s">
        <v>211</v>
      </c>
      <c r="AT240" s="25" t="s">
        <v>206</v>
      </c>
      <c r="AU240" s="25" t="s">
        <v>25</v>
      </c>
      <c r="AY240" s="25" t="s">
        <v>204</v>
      </c>
      <c r="BE240" s="249">
        <f>IF(N240="základní",J240,0)</f>
        <v>0</v>
      </c>
      <c r="BF240" s="249">
        <f>IF(N240="snížená",J240,0)</f>
        <v>0</v>
      </c>
      <c r="BG240" s="249">
        <f>IF(N240="zákl. přenesená",J240,0)</f>
        <v>0</v>
      </c>
      <c r="BH240" s="249">
        <f>IF(N240="sníž. přenesená",J240,0)</f>
        <v>0</v>
      </c>
      <c r="BI240" s="249">
        <f>IF(N240="nulová",J240,0)</f>
        <v>0</v>
      </c>
      <c r="BJ240" s="25" t="s">
        <v>25</v>
      </c>
      <c r="BK240" s="249">
        <f>ROUND(I240*H240,2)</f>
        <v>0</v>
      </c>
      <c r="BL240" s="25" t="s">
        <v>211</v>
      </c>
      <c r="BM240" s="25" t="s">
        <v>4517</v>
      </c>
    </row>
    <row r="241" spans="2:65" s="1" customFormat="1" ht="16.5" customHeight="1">
      <c r="B241" s="48"/>
      <c r="C241" s="238" t="s">
        <v>936</v>
      </c>
      <c r="D241" s="238" t="s">
        <v>206</v>
      </c>
      <c r="E241" s="239" t="s">
        <v>4518</v>
      </c>
      <c r="F241" s="240" t="s">
        <v>4519</v>
      </c>
      <c r="G241" s="241" t="s">
        <v>1045</v>
      </c>
      <c r="H241" s="242">
        <v>1</v>
      </c>
      <c r="I241" s="243"/>
      <c r="J241" s="244">
        <f>ROUND(I241*H241,2)</f>
        <v>0</v>
      </c>
      <c r="K241" s="240" t="s">
        <v>38</v>
      </c>
      <c r="L241" s="74"/>
      <c r="M241" s="245" t="s">
        <v>38</v>
      </c>
      <c r="N241" s="246" t="s">
        <v>53</v>
      </c>
      <c r="O241" s="49"/>
      <c r="P241" s="247">
        <f>O241*H241</f>
        <v>0</v>
      </c>
      <c r="Q241" s="247">
        <v>0</v>
      </c>
      <c r="R241" s="247">
        <f>Q241*H241</f>
        <v>0</v>
      </c>
      <c r="S241" s="247">
        <v>0</v>
      </c>
      <c r="T241" s="248">
        <f>S241*H241</f>
        <v>0</v>
      </c>
      <c r="AR241" s="25" t="s">
        <v>211</v>
      </c>
      <c r="AT241" s="25" t="s">
        <v>206</v>
      </c>
      <c r="AU241" s="25" t="s">
        <v>25</v>
      </c>
      <c r="AY241" s="25" t="s">
        <v>204</v>
      </c>
      <c r="BE241" s="249">
        <f>IF(N241="základní",J241,0)</f>
        <v>0</v>
      </c>
      <c r="BF241" s="249">
        <f>IF(N241="snížená",J241,0)</f>
        <v>0</v>
      </c>
      <c r="BG241" s="249">
        <f>IF(N241="zákl. přenesená",J241,0)</f>
        <v>0</v>
      </c>
      <c r="BH241" s="249">
        <f>IF(N241="sníž. přenesená",J241,0)</f>
        <v>0</v>
      </c>
      <c r="BI241" s="249">
        <f>IF(N241="nulová",J241,0)</f>
        <v>0</v>
      </c>
      <c r="BJ241" s="25" t="s">
        <v>25</v>
      </c>
      <c r="BK241" s="249">
        <f>ROUND(I241*H241,2)</f>
        <v>0</v>
      </c>
      <c r="BL241" s="25" t="s">
        <v>211</v>
      </c>
      <c r="BM241" s="25" t="s">
        <v>4520</v>
      </c>
    </row>
    <row r="242" spans="2:65" s="1" customFormat="1" ht="16.5" customHeight="1">
      <c r="B242" s="48"/>
      <c r="C242" s="238" t="s">
        <v>941</v>
      </c>
      <c r="D242" s="238" t="s">
        <v>206</v>
      </c>
      <c r="E242" s="239" t="s">
        <v>4518</v>
      </c>
      <c r="F242" s="240" t="s">
        <v>4519</v>
      </c>
      <c r="G242" s="241" t="s">
        <v>1045</v>
      </c>
      <c r="H242" s="242">
        <v>1</v>
      </c>
      <c r="I242" s="243"/>
      <c r="J242" s="244">
        <f>ROUND(I242*H242,2)</f>
        <v>0</v>
      </c>
      <c r="K242" s="240" t="s">
        <v>38</v>
      </c>
      <c r="L242" s="74"/>
      <c r="M242" s="245" t="s">
        <v>38</v>
      </c>
      <c r="N242" s="246" t="s">
        <v>53</v>
      </c>
      <c r="O242" s="49"/>
      <c r="P242" s="247">
        <f>O242*H242</f>
        <v>0</v>
      </c>
      <c r="Q242" s="247">
        <v>0</v>
      </c>
      <c r="R242" s="247">
        <f>Q242*H242</f>
        <v>0</v>
      </c>
      <c r="S242" s="247">
        <v>0</v>
      </c>
      <c r="T242" s="248">
        <f>S242*H242</f>
        <v>0</v>
      </c>
      <c r="AR242" s="25" t="s">
        <v>211</v>
      </c>
      <c r="AT242" s="25" t="s">
        <v>206</v>
      </c>
      <c r="AU242" s="25" t="s">
        <v>25</v>
      </c>
      <c r="AY242" s="25" t="s">
        <v>204</v>
      </c>
      <c r="BE242" s="249">
        <f>IF(N242="základní",J242,0)</f>
        <v>0</v>
      </c>
      <c r="BF242" s="249">
        <f>IF(N242="snížená",J242,0)</f>
        <v>0</v>
      </c>
      <c r="BG242" s="249">
        <f>IF(N242="zákl. přenesená",J242,0)</f>
        <v>0</v>
      </c>
      <c r="BH242" s="249">
        <f>IF(N242="sníž. přenesená",J242,0)</f>
        <v>0</v>
      </c>
      <c r="BI242" s="249">
        <f>IF(N242="nulová",J242,0)</f>
        <v>0</v>
      </c>
      <c r="BJ242" s="25" t="s">
        <v>25</v>
      </c>
      <c r="BK242" s="249">
        <f>ROUND(I242*H242,2)</f>
        <v>0</v>
      </c>
      <c r="BL242" s="25" t="s">
        <v>211</v>
      </c>
      <c r="BM242" s="25" t="s">
        <v>4521</v>
      </c>
    </row>
    <row r="243" spans="2:65" s="1" customFormat="1" ht="16.5" customHeight="1">
      <c r="B243" s="48"/>
      <c r="C243" s="238" t="s">
        <v>946</v>
      </c>
      <c r="D243" s="238" t="s">
        <v>206</v>
      </c>
      <c r="E243" s="239" t="s">
        <v>4522</v>
      </c>
      <c r="F243" s="240" t="s">
        <v>4523</v>
      </c>
      <c r="G243" s="241" t="s">
        <v>343</v>
      </c>
      <c r="H243" s="242">
        <v>1</v>
      </c>
      <c r="I243" s="243"/>
      <c r="J243" s="244">
        <f>ROUND(I243*H243,2)</f>
        <v>0</v>
      </c>
      <c r="K243" s="240" t="s">
        <v>38</v>
      </c>
      <c r="L243" s="74"/>
      <c r="M243" s="245" t="s">
        <v>38</v>
      </c>
      <c r="N243" s="246" t="s">
        <v>53</v>
      </c>
      <c r="O243" s="49"/>
      <c r="P243" s="247">
        <f>O243*H243</f>
        <v>0</v>
      </c>
      <c r="Q243" s="247">
        <v>0</v>
      </c>
      <c r="R243" s="247">
        <f>Q243*H243</f>
        <v>0</v>
      </c>
      <c r="S243" s="247">
        <v>0</v>
      </c>
      <c r="T243" s="248">
        <f>S243*H243</f>
        <v>0</v>
      </c>
      <c r="AR243" s="25" t="s">
        <v>211</v>
      </c>
      <c r="AT243" s="25" t="s">
        <v>206</v>
      </c>
      <c r="AU243" s="25" t="s">
        <v>25</v>
      </c>
      <c r="AY243" s="25" t="s">
        <v>204</v>
      </c>
      <c r="BE243" s="249">
        <f>IF(N243="základní",J243,0)</f>
        <v>0</v>
      </c>
      <c r="BF243" s="249">
        <f>IF(N243="snížená",J243,0)</f>
        <v>0</v>
      </c>
      <c r="BG243" s="249">
        <f>IF(N243="zákl. přenesená",J243,0)</f>
        <v>0</v>
      </c>
      <c r="BH243" s="249">
        <f>IF(N243="sníž. přenesená",J243,0)</f>
        <v>0</v>
      </c>
      <c r="BI243" s="249">
        <f>IF(N243="nulová",J243,0)</f>
        <v>0</v>
      </c>
      <c r="BJ243" s="25" t="s">
        <v>25</v>
      </c>
      <c r="BK243" s="249">
        <f>ROUND(I243*H243,2)</f>
        <v>0</v>
      </c>
      <c r="BL243" s="25" t="s">
        <v>211</v>
      </c>
      <c r="BM243" s="25" t="s">
        <v>4524</v>
      </c>
    </row>
    <row r="244" spans="2:65" s="1" customFormat="1" ht="16.5" customHeight="1">
      <c r="B244" s="48"/>
      <c r="C244" s="238" t="s">
        <v>954</v>
      </c>
      <c r="D244" s="238" t="s">
        <v>206</v>
      </c>
      <c r="E244" s="239" t="s">
        <v>4525</v>
      </c>
      <c r="F244" s="240" t="s">
        <v>4526</v>
      </c>
      <c r="G244" s="241" t="s">
        <v>343</v>
      </c>
      <c r="H244" s="242">
        <v>100</v>
      </c>
      <c r="I244" s="243"/>
      <c r="J244" s="244">
        <f>ROUND(I244*H244,2)</f>
        <v>0</v>
      </c>
      <c r="K244" s="240" t="s">
        <v>38</v>
      </c>
      <c r="L244" s="74"/>
      <c r="M244" s="245" t="s">
        <v>38</v>
      </c>
      <c r="N244" s="246" t="s">
        <v>53</v>
      </c>
      <c r="O244" s="49"/>
      <c r="P244" s="247">
        <f>O244*H244</f>
        <v>0</v>
      </c>
      <c r="Q244" s="247">
        <v>0</v>
      </c>
      <c r="R244" s="247">
        <f>Q244*H244</f>
        <v>0</v>
      </c>
      <c r="S244" s="247">
        <v>0</v>
      </c>
      <c r="T244" s="248">
        <f>S244*H244</f>
        <v>0</v>
      </c>
      <c r="AR244" s="25" t="s">
        <v>211</v>
      </c>
      <c r="AT244" s="25" t="s">
        <v>206</v>
      </c>
      <c r="AU244" s="25" t="s">
        <v>25</v>
      </c>
      <c r="AY244" s="25" t="s">
        <v>204</v>
      </c>
      <c r="BE244" s="249">
        <f>IF(N244="základní",J244,0)</f>
        <v>0</v>
      </c>
      <c r="BF244" s="249">
        <f>IF(N244="snížená",J244,0)</f>
        <v>0</v>
      </c>
      <c r="BG244" s="249">
        <f>IF(N244="zákl. přenesená",J244,0)</f>
        <v>0</v>
      </c>
      <c r="BH244" s="249">
        <f>IF(N244="sníž. přenesená",J244,0)</f>
        <v>0</v>
      </c>
      <c r="BI244" s="249">
        <f>IF(N244="nulová",J244,0)</f>
        <v>0</v>
      </c>
      <c r="BJ244" s="25" t="s">
        <v>25</v>
      </c>
      <c r="BK244" s="249">
        <f>ROUND(I244*H244,2)</f>
        <v>0</v>
      </c>
      <c r="BL244" s="25" t="s">
        <v>211</v>
      </c>
      <c r="BM244" s="25" t="s">
        <v>4527</v>
      </c>
    </row>
    <row r="245" spans="2:65" s="1" customFormat="1" ht="16.5" customHeight="1">
      <c r="B245" s="48"/>
      <c r="C245" s="238" t="s">
        <v>960</v>
      </c>
      <c r="D245" s="238" t="s">
        <v>206</v>
      </c>
      <c r="E245" s="239" t="s">
        <v>4528</v>
      </c>
      <c r="F245" s="240" t="s">
        <v>4526</v>
      </c>
      <c r="G245" s="241" t="s">
        <v>343</v>
      </c>
      <c r="H245" s="242">
        <v>210</v>
      </c>
      <c r="I245" s="243"/>
      <c r="J245" s="244">
        <f>ROUND(I245*H245,2)</f>
        <v>0</v>
      </c>
      <c r="K245" s="240" t="s">
        <v>38</v>
      </c>
      <c r="L245" s="74"/>
      <c r="M245" s="245" t="s">
        <v>38</v>
      </c>
      <c r="N245" s="246" t="s">
        <v>53</v>
      </c>
      <c r="O245" s="49"/>
      <c r="P245" s="247">
        <f>O245*H245</f>
        <v>0</v>
      </c>
      <c r="Q245" s="247">
        <v>0</v>
      </c>
      <c r="R245" s="247">
        <f>Q245*H245</f>
        <v>0</v>
      </c>
      <c r="S245" s="247">
        <v>0</v>
      </c>
      <c r="T245" s="248">
        <f>S245*H245</f>
        <v>0</v>
      </c>
      <c r="AR245" s="25" t="s">
        <v>211</v>
      </c>
      <c r="AT245" s="25" t="s">
        <v>206</v>
      </c>
      <c r="AU245" s="25" t="s">
        <v>25</v>
      </c>
      <c r="AY245" s="25" t="s">
        <v>204</v>
      </c>
      <c r="BE245" s="249">
        <f>IF(N245="základní",J245,0)</f>
        <v>0</v>
      </c>
      <c r="BF245" s="249">
        <f>IF(N245="snížená",J245,0)</f>
        <v>0</v>
      </c>
      <c r="BG245" s="249">
        <f>IF(N245="zákl. přenesená",J245,0)</f>
        <v>0</v>
      </c>
      <c r="BH245" s="249">
        <f>IF(N245="sníž. přenesená",J245,0)</f>
        <v>0</v>
      </c>
      <c r="BI245" s="249">
        <f>IF(N245="nulová",J245,0)</f>
        <v>0</v>
      </c>
      <c r="BJ245" s="25" t="s">
        <v>25</v>
      </c>
      <c r="BK245" s="249">
        <f>ROUND(I245*H245,2)</f>
        <v>0</v>
      </c>
      <c r="BL245" s="25" t="s">
        <v>211</v>
      </c>
      <c r="BM245" s="25" t="s">
        <v>4529</v>
      </c>
    </row>
    <row r="246" spans="2:65" s="1" customFormat="1" ht="16.5" customHeight="1">
      <c r="B246" s="48"/>
      <c r="C246" s="238" t="s">
        <v>966</v>
      </c>
      <c r="D246" s="238" t="s">
        <v>206</v>
      </c>
      <c r="E246" s="239" t="s">
        <v>4530</v>
      </c>
      <c r="F246" s="240" t="s">
        <v>4531</v>
      </c>
      <c r="G246" s="241" t="s">
        <v>1045</v>
      </c>
      <c r="H246" s="242">
        <v>1</v>
      </c>
      <c r="I246" s="243"/>
      <c r="J246" s="244">
        <f>ROUND(I246*H246,2)</f>
        <v>0</v>
      </c>
      <c r="K246" s="240" t="s">
        <v>38</v>
      </c>
      <c r="L246" s="74"/>
      <c r="M246" s="245" t="s">
        <v>38</v>
      </c>
      <c r="N246" s="246" t="s">
        <v>53</v>
      </c>
      <c r="O246" s="49"/>
      <c r="P246" s="247">
        <f>O246*H246</f>
        <v>0</v>
      </c>
      <c r="Q246" s="247">
        <v>0</v>
      </c>
      <c r="R246" s="247">
        <f>Q246*H246</f>
        <v>0</v>
      </c>
      <c r="S246" s="247">
        <v>0</v>
      </c>
      <c r="T246" s="248">
        <f>S246*H246</f>
        <v>0</v>
      </c>
      <c r="AR246" s="25" t="s">
        <v>211</v>
      </c>
      <c r="AT246" s="25" t="s">
        <v>206</v>
      </c>
      <c r="AU246" s="25" t="s">
        <v>25</v>
      </c>
      <c r="AY246" s="25" t="s">
        <v>204</v>
      </c>
      <c r="BE246" s="249">
        <f>IF(N246="základní",J246,0)</f>
        <v>0</v>
      </c>
      <c r="BF246" s="249">
        <f>IF(N246="snížená",J246,0)</f>
        <v>0</v>
      </c>
      <c r="BG246" s="249">
        <f>IF(N246="zákl. přenesená",J246,0)</f>
        <v>0</v>
      </c>
      <c r="BH246" s="249">
        <f>IF(N246="sníž. přenesená",J246,0)</f>
        <v>0</v>
      </c>
      <c r="BI246" s="249">
        <f>IF(N246="nulová",J246,0)</f>
        <v>0</v>
      </c>
      <c r="BJ246" s="25" t="s">
        <v>25</v>
      </c>
      <c r="BK246" s="249">
        <f>ROUND(I246*H246,2)</f>
        <v>0</v>
      </c>
      <c r="BL246" s="25" t="s">
        <v>211</v>
      </c>
      <c r="BM246" s="25" t="s">
        <v>4532</v>
      </c>
    </row>
    <row r="247" spans="2:65" s="1" customFormat="1" ht="16.5" customHeight="1">
      <c r="B247" s="48"/>
      <c r="C247" s="238" t="s">
        <v>972</v>
      </c>
      <c r="D247" s="238" t="s">
        <v>206</v>
      </c>
      <c r="E247" s="239" t="s">
        <v>4533</v>
      </c>
      <c r="F247" s="240" t="s">
        <v>4534</v>
      </c>
      <c r="G247" s="241" t="s">
        <v>4535</v>
      </c>
      <c r="H247" s="242">
        <v>8</v>
      </c>
      <c r="I247" s="243"/>
      <c r="J247" s="244">
        <f>ROUND(I247*H247,2)</f>
        <v>0</v>
      </c>
      <c r="K247" s="240" t="s">
        <v>38</v>
      </c>
      <c r="L247" s="74"/>
      <c r="M247" s="245" t="s">
        <v>38</v>
      </c>
      <c r="N247" s="246" t="s">
        <v>53</v>
      </c>
      <c r="O247" s="49"/>
      <c r="P247" s="247">
        <f>O247*H247</f>
        <v>0</v>
      </c>
      <c r="Q247" s="247">
        <v>0</v>
      </c>
      <c r="R247" s="247">
        <f>Q247*H247</f>
        <v>0</v>
      </c>
      <c r="S247" s="247">
        <v>0</v>
      </c>
      <c r="T247" s="248">
        <f>S247*H247</f>
        <v>0</v>
      </c>
      <c r="AR247" s="25" t="s">
        <v>211</v>
      </c>
      <c r="AT247" s="25" t="s">
        <v>206</v>
      </c>
      <c r="AU247" s="25" t="s">
        <v>25</v>
      </c>
      <c r="AY247" s="25" t="s">
        <v>204</v>
      </c>
      <c r="BE247" s="249">
        <f>IF(N247="základní",J247,0)</f>
        <v>0</v>
      </c>
      <c r="BF247" s="249">
        <f>IF(N247="snížená",J247,0)</f>
        <v>0</v>
      </c>
      <c r="BG247" s="249">
        <f>IF(N247="zákl. přenesená",J247,0)</f>
        <v>0</v>
      </c>
      <c r="BH247" s="249">
        <f>IF(N247="sníž. přenesená",J247,0)</f>
        <v>0</v>
      </c>
      <c r="BI247" s="249">
        <f>IF(N247="nulová",J247,0)</f>
        <v>0</v>
      </c>
      <c r="BJ247" s="25" t="s">
        <v>25</v>
      </c>
      <c r="BK247" s="249">
        <f>ROUND(I247*H247,2)</f>
        <v>0</v>
      </c>
      <c r="BL247" s="25" t="s">
        <v>211</v>
      </c>
      <c r="BM247" s="25" t="s">
        <v>4536</v>
      </c>
    </row>
    <row r="248" spans="2:65" s="1" customFormat="1" ht="16.5" customHeight="1">
      <c r="B248" s="48"/>
      <c r="C248" s="238" t="s">
        <v>978</v>
      </c>
      <c r="D248" s="238" t="s">
        <v>206</v>
      </c>
      <c r="E248" s="239" t="s">
        <v>4537</v>
      </c>
      <c r="F248" s="240" t="s">
        <v>4538</v>
      </c>
      <c r="G248" s="241" t="s">
        <v>1045</v>
      </c>
      <c r="H248" s="242">
        <v>1</v>
      </c>
      <c r="I248" s="243"/>
      <c r="J248" s="244">
        <f>ROUND(I248*H248,2)</f>
        <v>0</v>
      </c>
      <c r="K248" s="240" t="s">
        <v>38</v>
      </c>
      <c r="L248" s="74"/>
      <c r="M248" s="245" t="s">
        <v>38</v>
      </c>
      <c r="N248" s="246" t="s">
        <v>53</v>
      </c>
      <c r="O248" s="49"/>
      <c r="P248" s="247">
        <f>O248*H248</f>
        <v>0</v>
      </c>
      <c r="Q248" s="247">
        <v>0</v>
      </c>
      <c r="R248" s="247">
        <f>Q248*H248</f>
        <v>0</v>
      </c>
      <c r="S248" s="247">
        <v>0</v>
      </c>
      <c r="T248" s="248">
        <f>S248*H248</f>
        <v>0</v>
      </c>
      <c r="AR248" s="25" t="s">
        <v>211</v>
      </c>
      <c r="AT248" s="25" t="s">
        <v>206</v>
      </c>
      <c r="AU248" s="25" t="s">
        <v>25</v>
      </c>
      <c r="AY248" s="25" t="s">
        <v>204</v>
      </c>
      <c r="BE248" s="249">
        <f>IF(N248="základní",J248,0)</f>
        <v>0</v>
      </c>
      <c r="BF248" s="249">
        <f>IF(N248="snížená",J248,0)</f>
        <v>0</v>
      </c>
      <c r="BG248" s="249">
        <f>IF(N248="zákl. přenesená",J248,0)</f>
        <v>0</v>
      </c>
      <c r="BH248" s="249">
        <f>IF(N248="sníž. přenesená",J248,0)</f>
        <v>0</v>
      </c>
      <c r="BI248" s="249">
        <f>IF(N248="nulová",J248,0)</f>
        <v>0</v>
      </c>
      <c r="BJ248" s="25" t="s">
        <v>25</v>
      </c>
      <c r="BK248" s="249">
        <f>ROUND(I248*H248,2)</f>
        <v>0</v>
      </c>
      <c r="BL248" s="25" t="s">
        <v>211</v>
      </c>
      <c r="BM248" s="25" t="s">
        <v>4539</v>
      </c>
    </row>
    <row r="249" spans="2:65" s="1" customFormat="1" ht="16.5" customHeight="1">
      <c r="B249" s="48"/>
      <c r="C249" s="238" t="s">
        <v>985</v>
      </c>
      <c r="D249" s="238" t="s">
        <v>206</v>
      </c>
      <c r="E249" s="239" t="s">
        <v>4540</v>
      </c>
      <c r="F249" s="240" t="s">
        <v>4541</v>
      </c>
      <c r="G249" s="241" t="s">
        <v>1045</v>
      </c>
      <c r="H249" s="242">
        <v>1</v>
      </c>
      <c r="I249" s="243"/>
      <c r="J249" s="244">
        <f>ROUND(I249*H249,2)</f>
        <v>0</v>
      </c>
      <c r="K249" s="240" t="s">
        <v>38</v>
      </c>
      <c r="L249" s="74"/>
      <c r="M249" s="245" t="s">
        <v>38</v>
      </c>
      <c r="N249" s="246" t="s">
        <v>53</v>
      </c>
      <c r="O249" s="49"/>
      <c r="P249" s="247">
        <f>O249*H249</f>
        <v>0</v>
      </c>
      <c r="Q249" s="247">
        <v>0</v>
      </c>
      <c r="R249" s="247">
        <f>Q249*H249</f>
        <v>0</v>
      </c>
      <c r="S249" s="247">
        <v>0</v>
      </c>
      <c r="T249" s="248">
        <f>S249*H249</f>
        <v>0</v>
      </c>
      <c r="AR249" s="25" t="s">
        <v>211</v>
      </c>
      <c r="AT249" s="25" t="s">
        <v>206</v>
      </c>
      <c r="AU249" s="25" t="s">
        <v>25</v>
      </c>
      <c r="AY249" s="25" t="s">
        <v>204</v>
      </c>
      <c r="BE249" s="249">
        <f>IF(N249="základní",J249,0)</f>
        <v>0</v>
      </c>
      <c r="BF249" s="249">
        <f>IF(N249="snížená",J249,0)</f>
        <v>0</v>
      </c>
      <c r="BG249" s="249">
        <f>IF(N249="zákl. přenesená",J249,0)</f>
        <v>0</v>
      </c>
      <c r="BH249" s="249">
        <f>IF(N249="sníž. přenesená",J249,0)</f>
        <v>0</v>
      </c>
      <c r="BI249" s="249">
        <f>IF(N249="nulová",J249,0)</f>
        <v>0</v>
      </c>
      <c r="BJ249" s="25" t="s">
        <v>25</v>
      </c>
      <c r="BK249" s="249">
        <f>ROUND(I249*H249,2)</f>
        <v>0</v>
      </c>
      <c r="BL249" s="25" t="s">
        <v>211</v>
      </c>
      <c r="BM249" s="25" t="s">
        <v>4542</v>
      </c>
    </row>
    <row r="250" spans="2:65" s="1" customFormat="1" ht="16.5" customHeight="1">
      <c r="B250" s="48"/>
      <c r="C250" s="238" t="s">
        <v>991</v>
      </c>
      <c r="D250" s="238" t="s">
        <v>206</v>
      </c>
      <c r="E250" s="239" t="s">
        <v>4543</v>
      </c>
      <c r="F250" s="240" t="s">
        <v>4544</v>
      </c>
      <c r="G250" s="241" t="s">
        <v>1045</v>
      </c>
      <c r="H250" s="242">
        <v>1</v>
      </c>
      <c r="I250" s="243"/>
      <c r="J250" s="244">
        <f>ROUND(I250*H250,2)</f>
        <v>0</v>
      </c>
      <c r="K250" s="240" t="s">
        <v>38</v>
      </c>
      <c r="L250" s="74"/>
      <c r="M250" s="245" t="s">
        <v>38</v>
      </c>
      <c r="N250" s="246" t="s">
        <v>53</v>
      </c>
      <c r="O250" s="49"/>
      <c r="P250" s="247">
        <f>O250*H250</f>
        <v>0</v>
      </c>
      <c r="Q250" s="247">
        <v>0</v>
      </c>
      <c r="R250" s="247">
        <f>Q250*H250</f>
        <v>0</v>
      </c>
      <c r="S250" s="247">
        <v>0</v>
      </c>
      <c r="T250" s="248">
        <f>S250*H250</f>
        <v>0</v>
      </c>
      <c r="AR250" s="25" t="s">
        <v>211</v>
      </c>
      <c r="AT250" s="25" t="s">
        <v>206</v>
      </c>
      <c r="AU250" s="25" t="s">
        <v>25</v>
      </c>
      <c r="AY250" s="25" t="s">
        <v>204</v>
      </c>
      <c r="BE250" s="249">
        <f>IF(N250="základní",J250,0)</f>
        <v>0</v>
      </c>
      <c r="BF250" s="249">
        <f>IF(N250="snížená",J250,0)</f>
        <v>0</v>
      </c>
      <c r="BG250" s="249">
        <f>IF(N250="zákl. přenesená",J250,0)</f>
        <v>0</v>
      </c>
      <c r="BH250" s="249">
        <f>IF(N250="sníž. přenesená",J250,0)</f>
        <v>0</v>
      </c>
      <c r="BI250" s="249">
        <f>IF(N250="nulová",J250,0)</f>
        <v>0</v>
      </c>
      <c r="BJ250" s="25" t="s">
        <v>25</v>
      </c>
      <c r="BK250" s="249">
        <f>ROUND(I250*H250,2)</f>
        <v>0</v>
      </c>
      <c r="BL250" s="25" t="s">
        <v>211</v>
      </c>
      <c r="BM250" s="25" t="s">
        <v>4545</v>
      </c>
    </row>
    <row r="251" spans="2:63" s="11" customFormat="1" ht="37.4" customHeight="1">
      <c r="B251" s="222"/>
      <c r="C251" s="223"/>
      <c r="D251" s="224" t="s">
        <v>81</v>
      </c>
      <c r="E251" s="225" t="s">
        <v>3164</v>
      </c>
      <c r="F251" s="225" t="s">
        <v>4348</v>
      </c>
      <c r="G251" s="223"/>
      <c r="H251" s="223"/>
      <c r="I251" s="226"/>
      <c r="J251" s="227">
        <f>BK251</f>
        <v>0</v>
      </c>
      <c r="K251" s="223"/>
      <c r="L251" s="228"/>
      <c r="M251" s="229"/>
      <c r="N251" s="230"/>
      <c r="O251" s="230"/>
      <c r="P251" s="231">
        <f>SUM(P252:P257)</f>
        <v>0</v>
      </c>
      <c r="Q251" s="230"/>
      <c r="R251" s="231">
        <f>SUM(R252:R257)</f>
        <v>0</v>
      </c>
      <c r="S251" s="230"/>
      <c r="T251" s="232">
        <f>SUM(T252:T257)</f>
        <v>0</v>
      </c>
      <c r="AR251" s="233" t="s">
        <v>25</v>
      </c>
      <c r="AT251" s="234" t="s">
        <v>81</v>
      </c>
      <c r="AU251" s="234" t="s">
        <v>82</v>
      </c>
      <c r="AY251" s="233" t="s">
        <v>204</v>
      </c>
      <c r="BK251" s="235">
        <f>SUM(BK252:BK257)</f>
        <v>0</v>
      </c>
    </row>
    <row r="252" spans="2:65" s="1" customFormat="1" ht="16.5" customHeight="1">
      <c r="B252" s="48"/>
      <c r="C252" s="238" t="s">
        <v>995</v>
      </c>
      <c r="D252" s="238" t="s">
        <v>206</v>
      </c>
      <c r="E252" s="239" t="s">
        <v>4546</v>
      </c>
      <c r="F252" s="240" t="s">
        <v>4547</v>
      </c>
      <c r="G252" s="241" t="s">
        <v>1045</v>
      </c>
      <c r="H252" s="242">
        <v>1</v>
      </c>
      <c r="I252" s="243"/>
      <c r="J252" s="244">
        <f>ROUND(I252*H252,2)</f>
        <v>0</v>
      </c>
      <c r="K252" s="240" t="s">
        <v>38</v>
      </c>
      <c r="L252" s="74"/>
      <c r="M252" s="245" t="s">
        <v>38</v>
      </c>
      <c r="N252" s="246" t="s">
        <v>53</v>
      </c>
      <c r="O252" s="49"/>
      <c r="P252" s="247">
        <f>O252*H252</f>
        <v>0</v>
      </c>
      <c r="Q252" s="247">
        <v>0</v>
      </c>
      <c r="R252" s="247">
        <f>Q252*H252</f>
        <v>0</v>
      </c>
      <c r="S252" s="247">
        <v>0</v>
      </c>
      <c r="T252" s="248">
        <f>S252*H252</f>
        <v>0</v>
      </c>
      <c r="AR252" s="25" t="s">
        <v>211</v>
      </c>
      <c r="AT252" s="25" t="s">
        <v>206</v>
      </c>
      <c r="AU252" s="25" t="s">
        <v>25</v>
      </c>
      <c r="AY252" s="25" t="s">
        <v>204</v>
      </c>
      <c r="BE252" s="249">
        <f>IF(N252="základní",J252,0)</f>
        <v>0</v>
      </c>
      <c r="BF252" s="249">
        <f>IF(N252="snížená",J252,0)</f>
        <v>0</v>
      </c>
      <c r="BG252" s="249">
        <f>IF(N252="zákl. přenesená",J252,0)</f>
        <v>0</v>
      </c>
      <c r="BH252" s="249">
        <f>IF(N252="sníž. přenesená",J252,0)</f>
        <v>0</v>
      </c>
      <c r="BI252" s="249">
        <f>IF(N252="nulová",J252,0)</f>
        <v>0</v>
      </c>
      <c r="BJ252" s="25" t="s">
        <v>25</v>
      </c>
      <c r="BK252" s="249">
        <f>ROUND(I252*H252,2)</f>
        <v>0</v>
      </c>
      <c r="BL252" s="25" t="s">
        <v>211</v>
      </c>
      <c r="BM252" s="25" t="s">
        <v>4548</v>
      </c>
    </row>
    <row r="253" spans="2:65" s="1" customFormat="1" ht="16.5" customHeight="1">
      <c r="B253" s="48"/>
      <c r="C253" s="238" t="s">
        <v>1000</v>
      </c>
      <c r="D253" s="238" t="s">
        <v>206</v>
      </c>
      <c r="E253" s="239" t="s">
        <v>4549</v>
      </c>
      <c r="F253" s="240" t="s">
        <v>4550</v>
      </c>
      <c r="G253" s="241" t="s">
        <v>1045</v>
      </c>
      <c r="H253" s="242">
        <v>1</v>
      </c>
      <c r="I253" s="243"/>
      <c r="J253" s="244">
        <f>ROUND(I253*H253,2)</f>
        <v>0</v>
      </c>
      <c r="K253" s="240" t="s">
        <v>38</v>
      </c>
      <c r="L253" s="74"/>
      <c r="M253" s="245" t="s">
        <v>38</v>
      </c>
      <c r="N253" s="246" t="s">
        <v>53</v>
      </c>
      <c r="O253" s="49"/>
      <c r="P253" s="247">
        <f>O253*H253</f>
        <v>0</v>
      </c>
      <c r="Q253" s="247">
        <v>0</v>
      </c>
      <c r="R253" s="247">
        <f>Q253*H253</f>
        <v>0</v>
      </c>
      <c r="S253" s="247">
        <v>0</v>
      </c>
      <c r="T253" s="248">
        <f>S253*H253</f>
        <v>0</v>
      </c>
      <c r="AR253" s="25" t="s">
        <v>211</v>
      </c>
      <c r="AT253" s="25" t="s">
        <v>206</v>
      </c>
      <c r="AU253" s="25" t="s">
        <v>25</v>
      </c>
      <c r="AY253" s="25" t="s">
        <v>204</v>
      </c>
      <c r="BE253" s="249">
        <f>IF(N253="základní",J253,0)</f>
        <v>0</v>
      </c>
      <c r="BF253" s="249">
        <f>IF(N253="snížená",J253,0)</f>
        <v>0</v>
      </c>
      <c r="BG253" s="249">
        <f>IF(N253="zákl. přenesená",J253,0)</f>
        <v>0</v>
      </c>
      <c r="BH253" s="249">
        <f>IF(N253="sníž. přenesená",J253,0)</f>
        <v>0</v>
      </c>
      <c r="BI253" s="249">
        <f>IF(N253="nulová",J253,0)</f>
        <v>0</v>
      </c>
      <c r="BJ253" s="25" t="s">
        <v>25</v>
      </c>
      <c r="BK253" s="249">
        <f>ROUND(I253*H253,2)</f>
        <v>0</v>
      </c>
      <c r="BL253" s="25" t="s">
        <v>211</v>
      </c>
      <c r="BM253" s="25" t="s">
        <v>4551</v>
      </c>
    </row>
    <row r="254" spans="2:65" s="1" customFormat="1" ht="16.5" customHeight="1">
      <c r="B254" s="48"/>
      <c r="C254" s="238" t="s">
        <v>1004</v>
      </c>
      <c r="D254" s="238" t="s">
        <v>206</v>
      </c>
      <c r="E254" s="239" t="s">
        <v>4552</v>
      </c>
      <c r="F254" s="240" t="s">
        <v>4553</v>
      </c>
      <c r="G254" s="241" t="s">
        <v>1045</v>
      </c>
      <c r="H254" s="242">
        <v>7</v>
      </c>
      <c r="I254" s="243"/>
      <c r="J254" s="244">
        <f>ROUND(I254*H254,2)</f>
        <v>0</v>
      </c>
      <c r="K254" s="240" t="s">
        <v>38</v>
      </c>
      <c r="L254" s="74"/>
      <c r="M254" s="245" t="s">
        <v>38</v>
      </c>
      <c r="N254" s="246" t="s">
        <v>53</v>
      </c>
      <c r="O254" s="49"/>
      <c r="P254" s="247">
        <f>O254*H254</f>
        <v>0</v>
      </c>
      <c r="Q254" s="247">
        <v>0</v>
      </c>
      <c r="R254" s="247">
        <f>Q254*H254</f>
        <v>0</v>
      </c>
      <c r="S254" s="247">
        <v>0</v>
      </c>
      <c r="T254" s="248">
        <f>S254*H254</f>
        <v>0</v>
      </c>
      <c r="AR254" s="25" t="s">
        <v>211</v>
      </c>
      <c r="AT254" s="25" t="s">
        <v>206</v>
      </c>
      <c r="AU254" s="25" t="s">
        <v>25</v>
      </c>
      <c r="AY254" s="25" t="s">
        <v>204</v>
      </c>
      <c r="BE254" s="249">
        <f>IF(N254="základní",J254,0)</f>
        <v>0</v>
      </c>
      <c r="BF254" s="249">
        <f>IF(N254="snížená",J254,0)</f>
        <v>0</v>
      </c>
      <c r="BG254" s="249">
        <f>IF(N254="zákl. přenesená",J254,0)</f>
        <v>0</v>
      </c>
      <c r="BH254" s="249">
        <f>IF(N254="sníž. přenesená",J254,0)</f>
        <v>0</v>
      </c>
      <c r="BI254" s="249">
        <f>IF(N254="nulová",J254,0)</f>
        <v>0</v>
      </c>
      <c r="BJ254" s="25" t="s">
        <v>25</v>
      </c>
      <c r="BK254" s="249">
        <f>ROUND(I254*H254,2)</f>
        <v>0</v>
      </c>
      <c r="BL254" s="25" t="s">
        <v>211</v>
      </c>
      <c r="BM254" s="25" t="s">
        <v>4554</v>
      </c>
    </row>
    <row r="255" spans="2:65" s="1" customFormat="1" ht="16.5" customHeight="1">
      <c r="B255" s="48"/>
      <c r="C255" s="238" t="s">
        <v>1010</v>
      </c>
      <c r="D255" s="238" t="s">
        <v>206</v>
      </c>
      <c r="E255" s="239" t="s">
        <v>4555</v>
      </c>
      <c r="F255" s="240" t="s">
        <v>4556</v>
      </c>
      <c r="G255" s="241" t="s">
        <v>343</v>
      </c>
      <c r="H255" s="242">
        <v>150</v>
      </c>
      <c r="I255" s="243"/>
      <c r="J255" s="244">
        <f>ROUND(I255*H255,2)</f>
        <v>0</v>
      </c>
      <c r="K255" s="240" t="s">
        <v>38</v>
      </c>
      <c r="L255" s="74"/>
      <c r="M255" s="245" t="s">
        <v>38</v>
      </c>
      <c r="N255" s="246" t="s">
        <v>53</v>
      </c>
      <c r="O255" s="49"/>
      <c r="P255" s="247">
        <f>O255*H255</f>
        <v>0</v>
      </c>
      <c r="Q255" s="247">
        <v>0</v>
      </c>
      <c r="R255" s="247">
        <f>Q255*H255</f>
        <v>0</v>
      </c>
      <c r="S255" s="247">
        <v>0</v>
      </c>
      <c r="T255" s="248">
        <f>S255*H255</f>
        <v>0</v>
      </c>
      <c r="AR255" s="25" t="s">
        <v>211</v>
      </c>
      <c r="AT255" s="25" t="s">
        <v>206</v>
      </c>
      <c r="AU255" s="25" t="s">
        <v>25</v>
      </c>
      <c r="AY255" s="25" t="s">
        <v>204</v>
      </c>
      <c r="BE255" s="249">
        <f>IF(N255="základní",J255,0)</f>
        <v>0</v>
      </c>
      <c r="BF255" s="249">
        <f>IF(N255="snížená",J255,0)</f>
        <v>0</v>
      </c>
      <c r="BG255" s="249">
        <f>IF(N255="zákl. přenesená",J255,0)</f>
        <v>0</v>
      </c>
      <c r="BH255" s="249">
        <f>IF(N255="sníž. přenesená",J255,0)</f>
        <v>0</v>
      </c>
      <c r="BI255" s="249">
        <f>IF(N255="nulová",J255,0)</f>
        <v>0</v>
      </c>
      <c r="BJ255" s="25" t="s">
        <v>25</v>
      </c>
      <c r="BK255" s="249">
        <f>ROUND(I255*H255,2)</f>
        <v>0</v>
      </c>
      <c r="BL255" s="25" t="s">
        <v>211</v>
      </c>
      <c r="BM255" s="25" t="s">
        <v>4557</v>
      </c>
    </row>
    <row r="256" spans="2:65" s="1" customFormat="1" ht="16.5" customHeight="1">
      <c r="B256" s="48"/>
      <c r="C256" s="238" t="s">
        <v>1015</v>
      </c>
      <c r="D256" s="238" t="s">
        <v>206</v>
      </c>
      <c r="E256" s="239" t="s">
        <v>4558</v>
      </c>
      <c r="F256" s="240" t="s">
        <v>4559</v>
      </c>
      <c r="G256" s="241" t="s">
        <v>1045</v>
      </c>
      <c r="H256" s="242">
        <v>1</v>
      </c>
      <c r="I256" s="243"/>
      <c r="J256" s="244">
        <f>ROUND(I256*H256,2)</f>
        <v>0</v>
      </c>
      <c r="K256" s="240" t="s">
        <v>38</v>
      </c>
      <c r="L256" s="74"/>
      <c r="M256" s="245" t="s">
        <v>38</v>
      </c>
      <c r="N256" s="246" t="s">
        <v>53</v>
      </c>
      <c r="O256" s="49"/>
      <c r="P256" s="247">
        <f>O256*H256</f>
        <v>0</v>
      </c>
      <c r="Q256" s="247">
        <v>0</v>
      </c>
      <c r="R256" s="247">
        <f>Q256*H256</f>
        <v>0</v>
      </c>
      <c r="S256" s="247">
        <v>0</v>
      </c>
      <c r="T256" s="248">
        <f>S256*H256</f>
        <v>0</v>
      </c>
      <c r="AR256" s="25" t="s">
        <v>211</v>
      </c>
      <c r="AT256" s="25" t="s">
        <v>206</v>
      </c>
      <c r="AU256" s="25" t="s">
        <v>25</v>
      </c>
      <c r="AY256" s="25" t="s">
        <v>204</v>
      </c>
      <c r="BE256" s="249">
        <f>IF(N256="základní",J256,0)</f>
        <v>0</v>
      </c>
      <c r="BF256" s="249">
        <f>IF(N256="snížená",J256,0)</f>
        <v>0</v>
      </c>
      <c r="BG256" s="249">
        <f>IF(N256="zákl. přenesená",J256,0)</f>
        <v>0</v>
      </c>
      <c r="BH256" s="249">
        <f>IF(N256="sníž. přenesená",J256,0)</f>
        <v>0</v>
      </c>
      <c r="BI256" s="249">
        <f>IF(N256="nulová",J256,0)</f>
        <v>0</v>
      </c>
      <c r="BJ256" s="25" t="s">
        <v>25</v>
      </c>
      <c r="BK256" s="249">
        <f>ROUND(I256*H256,2)</f>
        <v>0</v>
      </c>
      <c r="BL256" s="25" t="s">
        <v>211</v>
      </c>
      <c r="BM256" s="25" t="s">
        <v>4560</v>
      </c>
    </row>
    <row r="257" spans="2:65" s="1" customFormat="1" ht="16.5" customHeight="1">
      <c r="B257" s="48"/>
      <c r="C257" s="238" t="s">
        <v>1019</v>
      </c>
      <c r="D257" s="238" t="s">
        <v>206</v>
      </c>
      <c r="E257" s="239" t="s">
        <v>4561</v>
      </c>
      <c r="F257" s="240" t="s">
        <v>4562</v>
      </c>
      <c r="G257" s="241" t="s">
        <v>1045</v>
      </c>
      <c r="H257" s="242">
        <v>1</v>
      </c>
      <c r="I257" s="243"/>
      <c r="J257" s="244">
        <f>ROUND(I257*H257,2)</f>
        <v>0</v>
      </c>
      <c r="K257" s="240" t="s">
        <v>38</v>
      </c>
      <c r="L257" s="74"/>
      <c r="M257" s="245" t="s">
        <v>38</v>
      </c>
      <c r="N257" s="246" t="s">
        <v>53</v>
      </c>
      <c r="O257" s="49"/>
      <c r="P257" s="247">
        <f>O257*H257</f>
        <v>0</v>
      </c>
      <c r="Q257" s="247">
        <v>0</v>
      </c>
      <c r="R257" s="247">
        <f>Q257*H257</f>
        <v>0</v>
      </c>
      <c r="S257" s="247">
        <v>0</v>
      </c>
      <c r="T257" s="248">
        <f>S257*H257</f>
        <v>0</v>
      </c>
      <c r="AR257" s="25" t="s">
        <v>211</v>
      </c>
      <c r="AT257" s="25" t="s">
        <v>206</v>
      </c>
      <c r="AU257" s="25" t="s">
        <v>25</v>
      </c>
      <c r="AY257" s="25" t="s">
        <v>204</v>
      </c>
      <c r="BE257" s="249">
        <f>IF(N257="základní",J257,0)</f>
        <v>0</v>
      </c>
      <c r="BF257" s="249">
        <f>IF(N257="snížená",J257,0)</f>
        <v>0</v>
      </c>
      <c r="BG257" s="249">
        <f>IF(N257="zákl. přenesená",J257,0)</f>
        <v>0</v>
      </c>
      <c r="BH257" s="249">
        <f>IF(N257="sníž. přenesená",J257,0)</f>
        <v>0</v>
      </c>
      <c r="BI257" s="249">
        <f>IF(N257="nulová",J257,0)</f>
        <v>0</v>
      </c>
      <c r="BJ257" s="25" t="s">
        <v>25</v>
      </c>
      <c r="BK257" s="249">
        <f>ROUND(I257*H257,2)</f>
        <v>0</v>
      </c>
      <c r="BL257" s="25" t="s">
        <v>211</v>
      </c>
      <c r="BM257" s="25" t="s">
        <v>4563</v>
      </c>
    </row>
    <row r="258" spans="2:63" s="11" customFormat="1" ht="37.4" customHeight="1">
      <c r="B258" s="222"/>
      <c r="C258" s="223"/>
      <c r="D258" s="224" t="s">
        <v>81</v>
      </c>
      <c r="E258" s="225" t="s">
        <v>3166</v>
      </c>
      <c r="F258" s="225" t="s">
        <v>4365</v>
      </c>
      <c r="G258" s="223"/>
      <c r="H258" s="223"/>
      <c r="I258" s="226"/>
      <c r="J258" s="227">
        <f>BK258</f>
        <v>0</v>
      </c>
      <c r="K258" s="223"/>
      <c r="L258" s="228"/>
      <c r="M258" s="229"/>
      <c r="N258" s="230"/>
      <c r="O258" s="230"/>
      <c r="P258" s="231">
        <f>SUM(P259:P275)</f>
        <v>0</v>
      </c>
      <c r="Q258" s="230"/>
      <c r="R258" s="231">
        <f>SUM(R259:R275)</f>
        <v>0</v>
      </c>
      <c r="S258" s="230"/>
      <c r="T258" s="232">
        <f>SUM(T259:T275)</f>
        <v>0</v>
      </c>
      <c r="AR258" s="233" t="s">
        <v>25</v>
      </c>
      <c r="AT258" s="234" t="s">
        <v>81</v>
      </c>
      <c r="AU258" s="234" t="s">
        <v>82</v>
      </c>
      <c r="AY258" s="233" t="s">
        <v>204</v>
      </c>
      <c r="BK258" s="235">
        <f>SUM(BK259:BK275)</f>
        <v>0</v>
      </c>
    </row>
    <row r="259" spans="2:65" s="1" customFormat="1" ht="16.5" customHeight="1">
      <c r="B259" s="48"/>
      <c r="C259" s="238" t="s">
        <v>1025</v>
      </c>
      <c r="D259" s="238" t="s">
        <v>206</v>
      </c>
      <c r="E259" s="239" t="s">
        <v>4564</v>
      </c>
      <c r="F259" s="240" t="s">
        <v>4565</v>
      </c>
      <c r="G259" s="241" t="s">
        <v>1045</v>
      </c>
      <c r="H259" s="242">
        <v>1</v>
      </c>
      <c r="I259" s="243"/>
      <c r="J259" s="244">
        <f>ROUND(I259*H259,2)</f>
        <v>0</v>
      </c>
      <c r="K259" s="240" t="s">
        <v>38</v>
      </c>
      <c r="L259" s="74"/>
      <c r="M259" s="245" t="s">
        <v>38</v>
      </c>
      <c r="N259" s="246" t="s">
        <v>53</v>
      </c>
      <c r="O259" s="49"/>
      <c r="P259" s="247">
        <f>O259*H259</f>
        <v>0</v>
      </c>
      <c r="Q259" s="247">
        <v>0</v>
      </c>
      <c r="R259" s="247">
        <f>Q259*H259</f>
        <v>0</v>
      </c>
      <c r="S259" s="247">
        <v>0</v>
      </c>
      <c r="T259" s="248">
        <f>S259*H259</f>
        <v>0</v>
      </c>
      <c r="AR259" s="25" t="s">
        <v>211</v>
      </c>
      <c r="AT259" s="25" t="s">
        <v>206</v>
      </c>
      <c r="AU259" s="25" t="s">
        <v>25</v>
      </c>
      <c r="AY259" s="25" t="s">
        <v>204</v>
      </c>
      <c r="BE259" s="249">
        <f>IF(N259="základní",J259,0)</f>
        <v>0</v>
      </c>
      <c r="BF259" s="249">
        <f>IF(N259="snížená",J259,0)</f>
        <v>0</v>
      </c>
      <c r="BG259" s="249">
        <f>IF(N259="zákl. přenesená",J259,0)</f>
        <v>0</v>
      </c>
      <c r="BH259" s="249">
        <f>IF(N259="sníž. přenesená",J259,0)</f>
        <v>0</v>
      </c>
      <c r="BI259" s="249">
        <f>IF(N259="nulová",J259,0)</f>
        <v>0</v>
      </c>
      <c r="BJ259" s="25" t="s">
        <v>25</v>
      </c>
      <c r="BK259" s="249">
        <f>ROUND(I259*H259,2)</f>
        <v>0</v>
      </c>
      <c r="BL259" s="25" t="s">
        <v>211</v>
      </c>
      <c r="BM259" s="25" t="s">
        <v>4566</v>
      </c>
    </row>
    <row r="260" spans="2:65" s="1" customFormat="1" ht="16.5" customHeight="1">
      <c r="B260" s="48"/>
      <c r="C260" s="238" t="s">
        <v>1030</v>
      </c>
      <c r="D260" s="238" t="s">
        <v>206</v>
      </c>
      <c r="E260" s="239" t="s">
        <v>4567</v>
      </c>
      <c r="F260" s="240" t="s">
        <v>4568</v>
      </c>
      <c r="G260" s="241" t="s">
        <v>1045</v>
      </c>
      <c r="H260" s="242">
        <v>2</v>
      </c>
      <c r="I260" s="243"/>
      <c r="J260" s="244">
        <f>ROUND(I260*H260,2)</f>
        <v>0</v>
      </c>
      <c r="K260" s="240" t="s">
        <v>38</v>
      </c>
      <c r="L260" s="74"/>
      <c r="M260" s="245" t="s">
        <v>38</v>
      </c>
      <c r="N260" s="246" t="s">
        <v>53</v>
      </c>
      <c r="O260" s="49"/>
      <c r="P260" s="247">
        <f>O260*H260</f>
        <v>0</v>
      </c>
      <c r="Q260" s="247">
        <v>0</v>
      </c>
      <c r="R260" s="247">
        <f>Q260*H260</f>
        <v>0</v>
      </c>
      <c r="S260" s="247">
        <v>0</v>
      </c>
      <c r="T260" s="248">
        <f>S260*H260</f>
        <v>0</v>
      </c>
      <c r="AR260" s="25" t="s">
        <v>211</v>
      </c>
      <c r="AT260" s="25" t="s">
        <v>206</v>
      </c>
      <c r="AU260" s="25" t="s">
        <v>25</v>
      </c>
      <c r="AY260" s="25" t="s">
        <v>204</v>
      </c>
      <c r="BE260" s="249">
        <f>IF(N260="základní",J260,0)</f>
        <v>0</v>
      </c>
      <c r="BF260" s="249">
        <f>IF(N260="snížená",J260,0)</f>
        <v>0</v>
      </c>
      <c r="BG260" s="249">
        <f>IF(N260="zákl. přenesená",J260,0)</f>
        <v>0</v>
      </c>
      <c r="BH260" s="249">
        <f>IF(N260="sníž. přenesená",J260,0)</f>
        <v>0</v>
      </c>
      <c r="BI260" s="249">
        <f>IF(N260="nulová",J260,0)</f>
        <v>0</v>
      </c>
      <c r="BJ260" s="25" t="s">
        <v>25</v>
      </c>
      <c r="BK260" s="249">
        <f>ROUND(I260*H260,2)</f>
        <v>0</v>
      </c>
      <c r="BL260" s="25" t="s">
        <v>211</v>
      </c>
      <c r="BM260" s="25" t="s">
        <v>4569</v>
      </c>
    </row>
    <row r="261" spans="2:65" s="1" customFormat="1" ht="16.5" customHeight="1">
      <c r="B261" s="48"/>
      <c r="C261" s="238" t="s">
        <v>1037</v>
      </c>
      <c r="D261" s="238" t="s">
        <v>206</v>
      </c>
      <c r="E261" s="239" t="s">
        <v>4570</v>
      </c>
      <c r="F261" s="240" t="s">
        <v>4571</v>
      </c>
      <c r="G261" s="241" t="s">
        <v>1045</v>
      </c>
      <c r="H261" s="242">
        <v>2</v>
      </c>
      <c r="I261" s="243"/>
      <c r="J261" s="244">
        <f>ROUND(I261*H261,2)</f>
        <v>0</v>
      </c>
      <c r="K261" s="240" t="s">
        <v>38</v>
      </c>
      <c r="L261" s="74"/>
      <c r="M261" s="245" t="s">
        <v>38</v>
      </c>
      <c r="N261" s="246" t="s">
        <v>53</v>
      </c>
      <c r="O261" s="49"/>
      <c r="P261" s="247">
        <f>O261*H261</f>
        <v>0</v>
      </c>
      <c r="Q261" s="247">
        <v>0</v>
      </c>
      <c r="R261" s="247">
        <f>Q261*H261</f>
        <v>0</v>
      </c>
      <c r="S261" s="247">
        <v>0</v>
      </c>
      <c r="T261" s="248">
        <f>S261*H261</f>
        <v>0</v>
      </c>
      <c r="AR261" s="25" t="s">
        <v>211</v>
      </c>
      <c r="AT261" s="25" t="s">
        <v>206</v>
      </c>
      <c r="AU261" s="25" t="s">
        <v>25</v>
      </c>
      <c r="AY261" s="25" t="s">
        <v>204</v>
      </c>
      <c r="BE261" s="249">
        <f>IF(N261="základní",J261,0)</f>
        <v>0</v>
      </c>
      <c r="BF261" s="249">
        <f>IF(N261="snížená",J261,0)</f>
        <v>0</v>
      </c>
      <c r="BG261" s="249">
        <f>IF(N261="zákl. přenesená",J261,0)</f>
        <v>0</v>
      </c>
      <c r="BH261" s="249">
        <f>IF(N261="sníž. přenesená",J261,0)</f>
        <v>0</v>
      </c>
      <c r="BI261" s="249">
        <f>IF(N261="nulová",J261,0)</f>
        <v>0</v>
      </c>
      <c r="BJ261" s="25" t="s">
        <v>25</v>
      </c>
      <c r="BK261" s="249">
        <f>ROUND(I261*H261,2)</f>
        <v>0</v>
      </c>
      <c r="BL261" s="25" t="s">
        <v>211</v>
      </c>
      <c r="BM261" s="25" t="s">
        <v>4572</v>
      </c>
    </row>
    <row r="262" spans="2:65" s="1" customFormat="1" ht="16.5" customHeight="1">
      <c r="B262" s="48"/>
      <c r="C262" s="238" t="s">
        <v>1042</v>
      </c>
      <c r="D262" s="238" t="s">
        <v>206</v>
      </c>
      <c r="E262" s="239" t="s">
        <v>4573</v>
      </c>
      <c r="F262" s="240" t="s">
        <v>4574</v>
      </c>
      <c r="G262" s="241" t="s">
        <v>1045</v>
      </c>
      <c r="H262" s="242">
        <v>2</v>
      </c>
      <c r="I262" s="243"/>
      <c r="J262" s="244">
        <f>ROUND(I262*H262,2)</f>
        <v>0</v>
      </c>
      <c r="K262" s="240" t="s">
        <v>38</v>
      </c>
      <c r="L262" s="74"/>
      <c r="M262" s="245" t="s">
        <v>38</v>
      </c>
      <c r="N262" s="246" t="s">
        <v>53</v>
      </c>
      <c r="O262" s="49"/>
      <c r="P262" s="247">
        <f>O262*H262</f>
        <v>0</v>
      </c>
      <c r="Q262" s="247">
        <v>0</v>
      </c>
      <c r="R262" s="247">
        <f>Q262*H262</f>
        <v>0</v>
      </c>
      <c r="S262" s="247">
        <v>0</v>
      </c>
      <c r="T262" s="248">
        <f>S262*H262</f>
        <v>0</v>
      </c>
      <c r="AR262" s="25" t="s">
        <v>211</v>
      </c>
      <c r="AT262" s="25" t="s">
        <v>206</v>
      </c>
      <c r="AU262" s="25" t="s">
        <v>25</v>
      </c>
      <c r="AY262" s="25" t="s">
        <v>204</v>
      </c>
      <c r="BE262" s="249">
        <f>IF(N262="základní",J262,0)</f>
        <v>0</v>
      </c>
      <c r="BF262" s="249">
        <f>IF(N262="snížená",J262,0)</f>
        <v>0</v>
      </c>
      <c r="BG262" s="249">
        <f>IF(N262="zákl. přenesená",J262,0)</f>
        <v>0</v>
      </c>
      <c r="BH262" s="249">
        <f>IF(N262="sníž. přenesená",J262,0)</f>
        <v>0</v>
      </c>
      <c r="BI262" s="249">
        <f>IF(N262="nulová",J262,0)</f>
        <v>0</v>
      </c>
      <c r="BJ262" s="25" t="s">
        <v>25</v>
      </c>
      <c r="BK262" s="249">
        <f>ROUND(I262*H262,2)</f>
        <v>0</v>
      </c>
      <c r="BL262" s="25" t="s">
        <v>211</v>
      </c>
      <c r="BM262" s="25" t="s">
        <v>4575</v>
      </c>
    </row>
    <row r="263" spans="2:65" s="1" customFormat="1" ht="16.5" customHeight="1">
      <c r="B263" s="48"/>
      <c r="C263" s="238" t="s">
        <v>1047</v>
      </c>
      <c r="D263" s="238" t="s">
        <v>206</v>
      </c>
      <c r="E263" s="239" t="s">
        <v>4576</v>
      </c>
      <c r="F263" s="240" t="s">
        <v>4577</v>
      </c>
      <c r="G263" s="241" t="s">
        <v>1045</v>
      </c>
      <c r="H263" s="242">
        <v>1</v>
      </c>
      <c r="I263" s="243"/>
      <c r="J263" s="244">
        <f>ROUND(I263*H263,2)</f>
        <v>0</v>
      </c>
      <c r="K263" s="240" t="s">
        <v>38</v>
      </c>
      <c r="L263" s="74"/>
      <c r="M263" s="245" t="s">
        <v>38</v>
      </c>
      <c r="N263" s="246" t="s">
        <v>53</v>
      </c>
      <c r="O263" s="49"/>
      <c r="P263" s="247">
        <f>O263*H263</f>
        <v>0</v>
      </c>
      <c r="Q263" s="247">
        <v>0</v>
      </c>
      <c r="R263" s="247">
        <f>Q263*H263</f>
        <v>0</v>
      </c>
      <c r="S263" s="247">
        <v>0</v>
      </c>
      <c r="T263" s="248">
        <f>S263*H263</f>
        <v>0</v>
      </c>
      <c r="AR263" s="25" t="s">
        <v>211</v>
      </c>
      <c r="AT263" s="25" t="s">
        <v>206</v>
      </c>
      <c r="AU263" s="25" t="s">
        <v>25</v>
      </c>
      <c r="AY263" s="25" t="s">
        <v>204</v>
      </c>
      <c r="BE263" s="249">
        <f>IF(N263="základní",J263,0)</f>
        <v>0</v>
      </c>
      <c r="BF263" s="249">
        <f>IF(N263="snížená",J263,0)</f>
        <v>0</v>
      </c>
      <c r="BG263" s="249">
        <f>IF(N263="zákl. přenesená",J263,0)</f>
        <v>0</v>
      </c>
      <c r="BH263" s="249">
        <f>IF(N263="sníž. přenesená",J263,0)</f>
        <v>0</v>
      </c>
      <c r="BI263" s="249">
        <f>IF(N263="nulová",J263,0)</f>
        <v>0</v>
      </c>
      <c r="BJ263" s="25" t="s">
        <v>25</v>
      </c>
      <c r="BK263" s="249">
        <f>ROUND(I263*H263,2)</f>
        <v>0</v>
      </c>
      <c r="BL263" s="25" t="s">
        <v>211</v>
      </c>
      <c r="BM263" s="25" t="s">
        <v>4578</v>
      </c>
    </row>
    <row r="264" spans="2:65" s="1" customFormat="1" ht="16.5" customHeight="1">
      <c r="B264" s="48"/>
      <c r="C264" s="238" t="s">
        <v>1054</v>
      </c>
      <c r="D264" s="238" t="s">
        <v>206</v>
      </c>
      <c r="E264" s="239" t="s">
        <v>4579</v>
      </c>
      <c r="F264" s="240" t="s">
        <v>4580</v>
      </c>
      <c r="G264" s="241" t="s">
        <v>1045</v>
      </c>
      <c r="H264" s="242">
        <v>1</v>
      </c>
      <c r="I264" s="243"/>
      <c r="J264" s="244">
        <f>ROUND(I264*H264,2)</f>
        <v>0</v>
      </c>
      <c r="K264" s="240" t="s">
        <v>38</v>
      </c>
      <c r="L264" s="74"/>
      <c r="M264" s="245" t="s">
        <v>38</v>
      </c>
      <c r="N264" s="246" t="s">
        <v>53</v>
      </c>
      <c r="O264" s="49"/>
      <c r="P264" s="247">
        <f>O264*H264</f>
        <v>0</v>
      </c>
      <c r="Q264" s="247">
        <v>0</v>
      </c>
      <c r="R264" s="247">
        <f>Q264*H264</f>
        <v>0</v>
      </c>
      <c r="S264" s="247">
        <v>0</v>
      </c>
      <c r="T264" s="248">
        <f>S264*H264</f>
        <v>0</v>
      </c>
      <c r="AR264" s="25" t="s">
        <v>211</v>
      </c>
      <c r="AT264" s="25" t="s">
        <v>206</v>
      </c>
      <c r="AU264" s="25" t="s">
        <v>25</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211</v>
      </c>
      <c r="BM264" s="25" t="s">
        <v>4581</v>
      </c>
    </row>
    <row r="265" spans="2:65" s="1" customFormat="1" ht="16.5" customHeight="1">
      <c r="B265" s="48"/>
      <c r="C265" s="238" t="s">
        <v>1059</v>
      </c>
      <c r="D265" s="238" t="s">
        <v>206</v>
      </c>
      <c r="E265" s="239" t="s">
        <v>4582</v>
      </c>
      <c r="F265" s="240" t="s">
        <v>4583</v>
      </c>
      <c r="G265" s="241" t="s">
        <v>1045</v>
      </c>
      <c r="H265" s="242">
        <v>1</v>
      </c>
      <c r="I265" s="243"/>
      <c r="J265" s="244">
        <f>ROUND(I265*H265,2)</f>
        <v>0</v>
      </c>
      <c r="K265" s="240" t="s">
        <v>38</v>
      </c>
      <c r="L265" s="74"/>
      <c r="M265" s="245" t="s">
        <v>38</v>
      </c>
      <c r="N265" s="246" t="s">
        <v>53</v>
      </c>
      <c r="O265" s="49"/>
      <c r="P265" s="247">
        <f>O265*H265</f>
        <v>0</v>
      </c>
      <c r="Q265" s="247">
        <v>0</v>
      </c>
      <c r="R265" s="247">
        <f>Q265*H265</f>
        <v>0</v>
      </c>
      <c r="S265" s="247">
        <v>0</v>
      </c>
      <c r="T265" s="248">
        <f>S265*H265</f>
        <v>0</v>
      </c>
      <c r="AR265" s="25" t="s">
        <v>211</v>
      </c>
      <c r="AT265" s="25" t="s">
        <v>206</v>
      </c>
      <c r="AU265" s="25" t="s">
        <v>25</v>
      </c>
      <c r="AY265" s="25" t="s">
        <v>204</v>
      </c>
      <c r="BE265" s="249">
        <f>IF(N265="základní",J265,0)</f>
        <v>0</v>
      </c>
      <c r="BF265" s="249">
        <f>IF(N265="snížená",J265,0)</f>
        <v>0</v>
      </c>
      <c r="BG265" s="249">
        <f>IF(N265="zákl. přenesená",J265,0)</f>
        <v>0</v>
      </c>
      <c r="BH265" s="249">
        <f>IF(N265="sníž. přenesená",J265,0)</f>
        <v>0</v>
      </c>
      <c r="BI265" s="249">
        <f>IF(N265="nulová",J265,0)</f>
        <v>0</v>
      </c>
      <c r="BJ265" s="25" t="s">
        <v>25</v>
      </c>
      <c r="BK265" s="249">
        <f>ROUND(I265*H265,2)</f>
        <v>0</v>
      </c>
      <c r="BL265" s="25" t="s">
        <v>211</v>
      </c>
      <c r="BM265" s="25" t="s">
        <v>4584</v>
      </c>
    </row>
    <row r="266" spans="2:65" s="1" customFormat="1" ht="16.5" customHeight="1">
      <c r="B266" s="48"/>
      <c r="C266" s="238" t="s">
        <v>1063</v>
      </c>
      <c r="D266" s="238" t="s">
        <v>206</v>
      </c>
      <c r="E266" s="239" t="s">
        <v>4585</v>
      </c>
      <c r="F266" s="240" t="s">
        <v>4586</v>
      </c>
      <c r="G266" s="241" t="s">
        <v>1045</v>
      </c>
      <c r="H266" s="242">
        <v>14</v>
      </c>
      <c r="I266" s="243"/>
      <c r="J266" s="244">
        <f>ROUND(I266*H266,2)</f>
        <v>0</v>
      </c>
      <c r="K266" s="240" t="s">
        <v>38</v>
      </c>
      <c r="L266" s="74"/>
      <c r="M266" s="245" t="s">
        <v>38</v>
      </c>
      <c r="N266" s="246" t="s">
        <v>53</v>
      </c>
      <c r="O266" s="49"/>
      <c r="P266" s="247">
        <f>O266*H266</f>
        <v>0</v>
      </c>
      <c r="Q266" s="247">
        <v>0</v>
      </c>
      <c r="R266" s="247">
        <f>Q266*H266</f>
        <v>0</v>
      </c>
      <c r="S266" s="247">
        <v>0</v>
      </c>
      <c r="T266" s="248">
        <f>S266*H266</f>
        <v>0</v>
      </c>
      <c r="AR266" s="25" t="s">
        <v>211</v>
      </c>
      <c r="AT266" s="25" t="s">
        <v>206</v>
      </c>
      <c r="AU266" s="25" t="s">
        <v>25</v>
      </c>
      <c r="AY266" s="25" t="s">
        <v>204</v>
      </c>
      <c r="BE266" s="249">
        <f>IF(N266="základní",J266,0)</f>
        <v>0</v>
      </c>
      <c r="BF266" s="249">
        <f>IF(N266="snížená",J266,0)</f>
        <v>0</v>
      </c>
      <c r="BG266" s="249">
        <f>IF(N266="zákl. přenesená",J266,0)</f>
        <v>0</v>
      </c>
      <c r="BH266" s="249">
        <f>IF(N266="sníž. přenesená",J266,0)</f>
        <v>0</v>
      </c>
      <c r="BI266" s="249">
        <f>IF(N266="nulová",J266,0)</f>
        <v>0</v>
      </c>
      <c r="BJ266" s="25" t="s">
        <v>25</v>
      </c>
      <c r="BK266" s="249">
        <f>ROUND(I266*H266,2)</f>
        <v>0</v>
      </c>
      <c r="BL266" s="25" t="s">
        <v>211</v>
      </c>
      <c r="BM266" s="25" t="s">
        <v>4587</v>
      </c>
    </row>
    <row r="267" spans="2:65" s="1" customFormat="1" ht="16.5" customHeight="1">
      <c r="B267" s="48"/>
      <c r="C267" s="238" t="s">
        <v>1068</v>
      </c>
      <c r="D267" s="238" t="s">
        <v>206</v>
      </c>
      <c r="E267" s="239" t="s">
        <v>4585</v>
      </c>
      <c r="F267" s="240" t="s">
        <v>4586</v>
      </c>
      <c r="G267" s="241" t="s">
        <v>1045</v>
      </c>
      <c r="H267" s="242">
        <v>3</v>
      </c>
      <c r="I267" s="243"/>
      <c r="J267" s="244">
        <f>ROUND(I267*H267,2)</f>
        <v>0</v>
      </c>
      <c r="K267" s="240" t="s">
        <v>38</v>
      </c>
      <c r="L267" s="74"/>
      <c r="M267" s="245" t="s">
        <v>38</v>
      </c>
      <c r="N267" s="246" t="s">
        <v>53</v>
      </c>
      <c r="O267" s="49"/>
      <c r="P267" s="247">
        <f>O267*H267</f>
        <v>0</v>
      </c>
      <c r="Q267" s="247">
        <v>0</v>
      </c>
      <c r="R267" s="247">
        <f>Q267*H267</f>
        <v>0</v>
      </c>
      <c r="S267" s="247">
        <v>0</v>
      </c>
      <c r="T267" s="248">
        <f>S267*H267</f>
        <v>0</v>
      </c>
      <c r="AR267" s="25" t="s">
        <v>211</v>
      </c>
      <c r="AT267" s="25" t="s">
        <v>206</v>
      </c>
      <c r="AU267" s="25" t="s">
        <v>25</v>
      </c>
      <c r="AY267" s="25" t="s">
        <v>204</v>
      </c>
      <c r="BE267" s="249">
        <f>IF(N267="základní",J267,0)</f>
        <v>0</v>
      </c>
      <c r="BF267" s="249">
        <f>IF(N267="snížená",J267,0)</f>
        <v>0</v>
      </c>
      <c r="BG267" s="249">
        <f>IF(N267="zákl. přenesená",J267,0)</f>
        <v>0</v>
      </c>
      <c r="BH267" s="249">
        <f>IF(N267="sníž. přenesená",J267,0)</f>
        <v>0</v>
      </c>
      <c r="BI267" s="249">
        <f>IF(N267="nulová",J267,0)</f>
        <v>0</v>
      </c>
      <c r="BJ267" s="25" t="s">
        <v>25</v>
      </c>
      <c r="BK267" s="249">
        <f>ROUND(I267*H267,2)</f>
        <v>0</v>
      </c>
      <c r="BL267" s="25" t="s">
        <v>211</v>
      </c>
      <c r="BM267" s="25" t="s">
        <v>4588</v>
      </c>
    </row>
    <row r="268" spans="2:65" s="1" customFormat="1" ht="16.5" customHeight="1">
      <c r="B268" s="48"/>
      <c r="C268" s="238" t="s">
        <v>1072</v>
      </c>
      <c r="D268" s="238" t="s">
        <v>206</v>
      </c>
      <c r="E268" s="239" t="s">
        <v>4589</v>
      </c>
      <c r="F268" s="240" t="s">
        <v>4590</v>
      </c>
      <c r="G268" s="241" t="s">
        <v>1045</v>
      </c>
      <c r="H268" s="242">
        <v>17</v>
      </c>
      <c r="I268" s="243"/>
      <c r="J268" s="244">
        <f>ROUND(I268*H268,2)</f>
        <v>0</v>
      </c>
      <c r="K268" s="240" t="s">
        <v>38</v>
      </c>
      <c r="L268" s="74"/>
      <c r="M268" s="245" t="s">
        <v>38</v>
      </c>
      <c r="N268" s="246" t="s">
        <v>53</v>
      </c>
      <c r="O268" s="49"/>
      <c r="P268" s="247">
        <f>O268*H268</f>
        <v>0</v>
      </c>
      <c r="Q268" s="247">
        <v>0</v>
      </c>
      <c r="R268" s="247">
        <f>Q268*H268</f>
        <v>0</v>
      </c>
      <c r="S268" s="247">
        <v>0</v>
      </c>
      <c r="T268" s="248">
        <f>S268*H268</f>
        <v>0</v>
      </c>
      <c r="AR268" s="25" t="s">
        <v>211</v>
      </c>
      <c r="AT268" s="25" t="s">
        <v>206</v>
      </c>
      <c r="AU268" s="25" t="s">
        <v>25</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211</v>
      </c>
      <c r="BM268" s="25" t="s">
        <v>4591</v>
      </c>
    </row>
    <row r="269" spans="2:65" s="1" customFormat="1" ht="16.5" customHeight="1">
      <c r="B269" s="48"/>
      <c r="C269" s="238" t="s">
        <v>1076</v>
      </c>
      <c r="D269" s="238" t="s">
        <v>206</v>
      </c>
      <c r="E269" s="239" t="s">
        <v>4555</v>
      </c>
      <c r="F269" s="240" t="s">
        <v>4556</v>
      </c>
      <c r="G269" s="241" t="s">
        <v>343</v>
      </c>
      <c r="H269" s="242">
        <v>200</v>
      </c>
      <c r="I269" s="243"/>
      <c r="J269" s="244">
        <f>ROUND(I269*H269,2)</f>
        <v>0</v>
      </c>
      <c r="K269" s="240" t="s">
        <v>38</v>
      </c>
      <c r="L269" s="74"/>
      <c r="M269" s="245" t="s">
        <v>38</v>
      </c>
      <c r="N269" s="246" t="s">
        <v>53</v>
      </c>
      <c r="O269" s="49"/>
      <c r="P269" s="247">
        <f>O269*H269</f>
        <v>0</v>
      </c>
      <c r="Q269" s="247">
        <v>0</v>
      </c>
      <c r="R269" s="247">
        <f>Q269*H269</f>
        <v>0</v>
      </c>
      <c r="S269" s="247">
        <v>0</v>
      </c>
      <c r="T269" s="248">
        <f>S269*H269</f>
        <v>0</v>
      </c>
      <c r="AR269" s="25" t="s">
        <v>211</v>
      </c>
      <c r="AT269" s="25" t="s">
        <v>206</v>
      </c>
      <c r="AU269" s="25" t="s">
        <v>25</v>
      </c>
      <c r="AY269" s="25" t="s">
        <v>204</v>
      </c>
      <c r="BE269" s="249">
        <f>IF(N269="základní",J269,0)</f>
        <v>0</v>
      </c>
      <c r="BF269" s="249">
        <f>IF(N269="snížená",J269,0)</f>
        <v>0</v>
      </c>
      <c r="BG269" s="249">
        <f>IF(N269="zákl. přenesená",J269,0)</f>
        <v>0</v>
      </c>
      <c r="BH269" s="249">
        <f>IF(N269="sníž. přenesená",J269,0)</f>
        <v>0</v>
      </c>
      <c r="BI269" s="249">
        <f>IF(N269="nulová",J269,0)</f>
        <v>0</v>
      </c>
      <c r="BJ269" s="25" t="s">
        <v>25</v>
      </c>
      <c r="BK269" s="249">
        <f>ROUND(I269*H269,2)</f>
        <v>0</v>
      </c>
      <c r="BL269" s="25" t="s">
        <v>211</v>
      </c>
      <c r="BM269" s="25" t="s">
        <v>4592</v>
      </c>
    </row>
    <row r="270" spans="2:65" s="1" customFormat="1" ht="16.5" customHeight="1">
      <c r="B270" s="48"/>
      <c r="C270" s="238" t="s">
        <v>1082</v>
      </c>
      <c r="D270" s="238" t="s">
        <v>206</v>
      </c>
      <c r="E270" s="239" t="s">
        <v>4440</v>
      </c>
      <c r="F270" s="240" t="s">
        <v>4441</v>
      </c>
      <c r="G270" s="241" t="s">
        <v>343</v>
      </c>
      <c r="H270" s="242">
        <v>250</v>
      </c>
      <c r="I270" s="243"/>
      <c r="J270" s="244">
        <f>ROUND(I270*H270,2)</f>
        <v>0</v>
      </c>
      <c r="K270" s="240" t="s">
        <v>38</v>
      </c>
      <c r="L270" s="74"/>
      <c r="M270" s="245" t="s">
        <v>38</v>
      </c>
      <c r="N270" s="246" t="s">
        <v>53</v>
      </c>
      <c r="O270" s="49"/>
      <c r="P270" s="247">
        <f>O270*H270</f>
        <v>0</v>
      </c>
      <c r="Q270" s="247">
        <v>0</v>
      </c>
      <c r="R270" s="247">
        <f>Q270*H270</f>
        <v>0</v>
      </c>
      <c r="S270" s="247">
        <v>0</v>
      </c>
      <c r="T270" s="248">
        <f>S270*H270</f>
        <v>0</v>
      </c>
      <c r="AR270" s="25" t="s">
        <v>211</v>
      </c>
      <c r="AT270" s="25" t="s">
        <v>206</v>
      </c>
      <c r="AU270" s="25" t="s">
        <v>25</v>
      </c>
      <c r="AY270" s="25" t="s">
        <v>204</v>
      </c>
      <c r="BE270" s="249">
        <f>IF(N270="základní",J270,0)</f>
        <v>0</v>
      </c>
      <c r="BF270" s="249">
        <f>IF(N270="snížená",J270,0)</f>
        <v>0</v>
      </c>
      <c r="BG270" s="249">
        <f>IF(N270="zákl. přenesená",J270,0)</f>
        <v>0</v>
      </c>
      <c r="BH270" s="249">
        <f>IF(N270="sníž. přenesená",J270,0)</f>
        <v>0</v>
      </c>
      <c r="BI270" s="249">
        <f>IF(N270="nulová",J270,0)</f>
        <v>0</v>
      </c>
      <c r="BJ270" s="25" t="s">
        <v>25</v>
      </c>
      <c r="BK270" s="249">
        <f>ROUND(I270*H270,2)</f>
        <v>0</v>
      </c>
      <c r="BL270" s="25" t="s">
        <v>211</v>
      </c>
      <c r="BM270" s="25" t="s">
        <v>4593</v>
      </c>
    </row>
    <row r="271" spans="2:65" s="1" customFormat="1" ht="16.5" customHeight="1">
      <c r="B271" s="48"/>
      <c r="C271" s="238" t="s">
        <v>1091</v>
      </c>
      <c r="D271" s="238" t="s">
        <v>206</v>
      </c>
      <c r="E271" s="239" t="s">
        <v>4594</v>
      </c>
      <c r="F271" s="240" t="s">
        <v>4595</v>
      </c>
      <c r="G271" s="241" t="s">
        <v>2362</v>
      </c>
      <c r="H271" s="242">
        <v>1</v>
      </c>
      <c r="I271" s="243"/>
      <c r="J271" s="244">
        <f>ROUND(I271*H271,2)</f>
        <v>0</v>
      </c>
      <c r="K271" s="240" t="s">
        <v>38</v>
      </c>
      <c r="L271" s="74"/>
      <c r="M271" s="245" t="s">
        <v>38</v>
      </c>
      <c r="N271" s="246" t="s">
        <v>53</v>
      </c>
      <c r="O271" s="49"/>
      <c r="P271" s="247">
        <f>O271*H271</f>
        <v>0</v>
      </c>
      <c r="Q271" s="247">
        <v>0</v>
      </c>
      <c r="R271" s="247">
        <f>Q271*H271</f>
        <v>0</v>
      </c>
      <c r="S271" s="247">
        <v>0</v>
      </c>
      <c r="T271" s="248">
        <f>S271*H271</f>
        <v>0</v>
      </c>
      <c r="AR271" s="25" t="s">
        <v>211</v>
      </c>
      <c r="AT271" s="25" t="s">
        <v>206</v>
      </c>
      <c r="AU271" s="25" t="s">
        <v>25</v>
      </c>
      <c r="AY271" s="25" t="s">
        <v>204</v>
      </c>
      <c r="BE271" s="249">
        <f>IF(N271="základní",J271,0)</f>
        <v>0</v>
      </c>
      <c r="BF271" s="249">
        <f>IF(N271="snížená",J271,0)</f>
        <v>0</v>
      </c>
      <c r="BG271" s="249">
        <f>IF(N271="zákl. přenesená",J271,0)</f>
        <v>0</v>
      </c>
      <c r="BH271" s="249">
        <f>IF(N271="sníž. přenesená",J271,0)</f>
        <v>0</v>
      </c>
      <c r="BI271" s="249">
        <f>IF(N271="nulová",J271,0)</f>
        <v>0</v>
      </c>
      <c r="BJ271" s="25" t="s">
        <v>25</v>
      </c>
      <c r="BK271" s="249">
        <f>ROUND(I271*H271,2)</f>
        <v>0</v>
      </c>
      <c r="BL271" s="25" t="s">
        <v>211</v>
      </c>
      <c r="BM271" s="25" t="s">
        <v>4596</v>
      </c>
    </row>
    <row r="272" spans="2:65" s="1" customFormat="1" ht="16.5" customHeight="1">
      <c r="B272" s="48"/>
      <c r="C272" s="238" t="s">
        <v>1096</v>
      </c>
      <c r="D272" s="238" t="s">
        <v>206</v>
      </c>
      <c r="E272" s="239" t="s">
        <v>4597</v>
      </c>
      <c r="F272" s="240" t="s">
        <v>4598</v>
      </c>
      <c r="G272" s="241" t="s">
        <v>1045</v>
      </c>
      <c r="H272" s="242">
        <v>1</v>
      </c>
      <c r="I272" s="243"/>
      <c r="J272" s="244">
        <f>ROUND(I272*H272,2)</f>
        <v>0</v>
      </c>
      <c r="K272" s="240" t="s">
        <v>38</v>
      </c>
      <c r="L272" s="74"/>
      <c r="M272" s="245" t="s">
        <v>38</v>
      </c>
      <c r="N272" s="246" t="s">
        <v>53</v>
      </c>
      <c r="O272" s="49"/>
      <c r="P272" s="247">
        <f>O272*H272</f>
        <v>0</v>
      </c>
      <c r="Q272" s="247">
        <v>0</v>
      </c>
      <c r="R272" s="247">
        <f>Q272*H272</f>
        <v>0</v>
      </c>
      <c r="S272" s="247">
        <v>0</v>
      </c>
      <c r="T272" s="248">
        <f>S272*H272</f>
        <v>0</v>
      </c>
      <c r="AR272" s="25" t="s">
        <v>211</v>
      </c>
      <c r="AT272" s="25" t="s">
        <v>206</v>
      </c>
      <c r="AU272" s="25" t="s">
        <v>25</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4599</v>
      </c>
    </row>
    <row r="273" spans="2:65" s="1" customFormat="1" ht="16.5" customHeight="1">
      <c r="B273" s="48"/>
      <c r="C273" s="238" t="s">
        <v>1100</v>
      </c>
      <c r="D273" s="238" t="s">
        <v>206</v>
      </c>
      <c r="E273" s="239" t="s">
        <v>4600</v>
      </c>
      <c r="F273" s="240" t="s">
        <v>4601</v>
      </c>
      <c r="G273" s="241" t="s">
        <v>1045</v>
      </c>
      <c r="H273" s="242">
        <v>35</v>
      </c>
      <c r="I273" s="243"/>
      <c r="J273" s="244">
        <f>ROUND(I273*H273,2)</f>
        <v>0</v>
      </c>
      <c r="K273" s="240" t="s">
        <v>38</v>
      </c>
      <c r="L273" s="74"/>
      <c r="M273" s="245" t="s">
        <v>38</v>
      </c>
      <c r="N273" s="246" t="s">
        <v>53</v>
      </c>
      <c r="O273" s="49"/>
      <c r="P273" s="247">
        <f>O273*H273</f>
        <v>0</v>
      </c>
      <c r="Q273" s="247">
        <v>0</v>
      </c>
      <c r="R273" s="247">
        <f>Q273*H273</f>
        <v>0</v>
      </c>
      <c r="S273" s="247">
        <v>0</v>
      </c>
      <c r="T273" s="248">
        <f>S273*H273</f>
        <v>0</v>
      </c>
      <c r="AR273" s="25" t="s">
        <v>211</v>
      </c>
      <c r="AT273" s="25" t="s">
        <v>206</v>
      </c>
      <c r="AU273" s="25" t="s">
        <v>25</v>
      </c>
      <c r="AY273" s="25" t="s">
        <v>204</v>
      </c>
      <c r="BE273" s="249">
        <f>IF(N273="základní",J273,0)</f>
        <v>0</v>
      </c>
      <c r="BF273" s="249">
        <f>IF(N273="snížená",J273,0)</f>
        <v>0</v>
      </c>
      <c r="BG273" s="249">
        <f>IF(N273="zákl. přenesená",J273,0)</f>
        <v>0</v>
      </c>
      <c r="BH273" s="249">
        <f>IF(N273="sníž. přenesená",J273,0)</f>
        <v>0</v>
      </c>
      <c r="BI273" s="249">
        <f>IF(N273="nulová",J273,0)</f>
        <v>0</v>
      </c>
      <c r="BJ273" s="25" t="s">
        <v>25</v>
      </c>
      <c r="BK273" s="249">
        <f>ROUND(I273*H273,2)</f>
        <v>0</v>
      </c>
      <c r="BL273" s="25" t="s">
        <v>211</v>
      </c>
      <c r="BM273" s="25" t="s">
        <v>4602</v>
      </c>
    </row>
    <row r="274" spans="2:65" s="1" customFormat="1" ht="16.5" customHeight="1">
      <c r="B274" s="48"/>
      <c r="C274" s="238" t="s">
        <v>1104</v>
      </c>
      <c r="D274" s="238" t="s">
        <v>206</v>
      </c>
      <c r="E274" s="239" t="s">
        <v>4603</v>
      </c>
      <c r="F274" s="240" t="s">
        <v>4604</v>
      </c>
      <c r="G274" s="241" t="s">
        <v>343</v>
      </c>
      <c r="H274" s="242">
        <v>300</v>
      </c>
      <c r="I274" s="243"/>
      <c r="J274" s="244">
        <f>ROUND(I274*H274,2)</f>
        <v>0</v>
      </c>
      <c r="K274" s="240" t="s">
        <v>38</v>
      </c>
      <c r="L274" s="74"/>
      <c r="M274" s="245" t="s">
        <v>38</v>
      </c>
      <c r="N274" s="246" t="s">
        <v>53</v>
      </c>
      <c r="O274" s="49"/>
      <c r="P274" s="247">
        <f>O274*H274</f>
        <v>0</v>
      </c>
      <c r="Q274" s="247">
        <v>0</v>
      </c>
      <c r="R274" s="247">
        <f>Q274*H274</f>
        <v>0</v>
      </c>
      <c r="S274" s="247">
        <v>0</v>
      </c>
      <c r="T274" s="248">
        <f>S274*H274</f>
        <v>0</v>
      </c>
      <c r="AR274" s="25" t="s">
        <v>211</v>
      </c>
      <c r="AT274" s="25" t="s">
        <v>206</v>
      </c>
      <c r="AU274" s="25" t="s">
        <v>25</v>
      </c>
      <c r="AY274" s="25" t="s">
        <v>204</v>
      </c>
      <c r="BE274" s="249">
        <f>IF(N274="základní",J274,0)</f>
        <v>0</v>
      </c>
      <c r="BF274" s="249">
        <f>IF(N274="snížená",J274,0)</f>
        <v>0</v>
      </c>
      <c r="BG274" s="249">
        <f>IF(N274="zákl. přenesená",J274,0)</f>
        <v>0</v>
      </c>
      <c r="BH274" s="249">
        <f>IF(N274="sníž. přenesená",J274,0)</f>
        <v>0</v>
      </c>
      <c r="BI274" s="249">
        <f>IF(N274="nulová",J274,0)</f>
        <v>0</v>
      </c>
      <c r="BJ274" s="25" t="s">
        <v>25</v>
      </c>
      <c r="BK274" s="249">
        <f>ROUND(I274*H274,2)</f>
        <v>0</v>
      </c>
      <c r="BL274" s="25" t="s">
        <v>211</v>
      </c>
      <c r="BM274" s="25" t="s">
        <v>4605</v>
      </c>
    </row>
    <row r="275" spans="2:65" s="1" customFormat="1" ht="16.5" customHeight="1">
      <c r="B275" s="48"/>
      <c r="C275" s="238" t="s">
        <v>1108</v>
      </c>
      <c r="D275" s="238" t="s">
        <v>206</v>
      </c>
      <c r="E275" s="239" t="s">
        <v>4141</v>
      </c>
      <c r="F275" s="240" t="s">
        <v>4142</v>
      </c>
      <c r="G275" s="241" t="s">
        <v>343</v>
      </c>
      <c r="H275" s="242">
        <v>300</v>
      </c>
      <c r="I275" s="243"/>
      <c r="J275" s="244">
        <f>ROUND(I275*H275,2)</f>
        <v>0</v>
      </c>
      <c r="K275" s="240" t="s">
        <v>38</v>
      </c>
      <c r="L275" s="74"/>
      <c r="M275" s="245" t="s">
        <v>38</v>
      </c>
      <c r="N275" s="246" t="s">
        <v>53</v>
      </c>
      <c r="O275" s="49"/>
      <c r="P275" s="247">
        <f>O275*H275</f>
        <v>0</v>
      </c>
      <c r="Q275" s="247">
        <v>0</v>
      </c>
      <c r="R275" s="247">
        <f>Q275*H275</f>
        <v>0</v>
      </c>
      <c r="S275" s="247">
        <v>0</v>
      </c>
      <c r="T275" s="248">
        <f>S275*H275</f>
        <v>0</v>
      </c>
      <c r="AR275" s="25" t="s">
        <v>211</v>
      </c>
      <c r="AT275" s="25" t="s">
        <v>206</v>
      </c>
      <c r="AU275" s="25" t="s">
        <v>25</v>
      </c>
      <c r="AY275" s="25" t="s">
        <v>204</v>
      </c>
      <c r="BE275" s="249">
        <f>IF(N275="základní",J275,0)</f>
        <v>0</v>
      </c>
      <c r="BF275" s="249">
        <f>IF(N275="snížená",J275,0)</f>
        <v>0</v>
      </c>
      <c r="BG275" s="249">
        <f>IF(N275="zákl. přenesená",J275,0)</f>
        <v>0</v>
      </c>
      <c r="BH275" s="249">
        <f>IF(N275="sníž. přenesená",J275,0)</f>
        <v>0</v>
      </c>
      <c r="BI275" s="249">
        <f>IF(N275="nulová",J275,0)</f>
        <v>0</v>
      </c>
      <c r="BJ275" s="25" t="s">
        <v>25</v>
      </c>
      <c r="BK275" s="249">
        <f>ROUND(I275*H275,2)</f>
        <v>0</v>
      </c>
      <c r="BL275" s="25" t="s">
        <v>211</v>
      </c>
      <c r="BM275" s="25" t="s">
        <v>4606</v>
      </c>
    </row>
    <row r="276" spans="2:63" s="11" customFormat="1" ht="37.4" customHeight="1">
      <c r="B276" s="222"/>
      <c r="C276" s="223"/>
      <c r="D276" s="224" t="s">
        <v>81</v>
      </c>
      <c r="E276" s="225" t="s">
        <v>3158</v>
      </c>
      <c r="F276" s="225" t="s">
        <v>4201</v>
      </c>
      <c r="G276" s="223"/>
      <c r="H276" s="223"/>
      <c r="I276" s="226"/>
      <c r="J276" s="227">
        <f>BK276</f>
        <v>0</v>
      </c>
      <c r="K276" s="223"/>
      <c r="L276" s="228"/>
      <c r="M276" s="229"/>
      <c r="N276" s="230"/>
      <c r="O276" s="230"/>
      <c r="P276" s="231">
        <f>SUM(P277:P281)</f>
        <v>0</v>
      </c>
      <c r="Q276" s="230"/>
      <c r="R276" s="231">
        <f>SUM(R277:R281)</f>
        <v>0</v>
      </c>
      <c r="S276" s="230"/>
      <c r="T276" s="232">
        <f>SUM(T277:T281)</f>
        <v>0</v>
      </c>
      <c r="AR276" s="233" t="s">
        <v>25</v>
      </c>
      <c r="AT276" s="234" t="s">
        <v>81</v>
      </c>
      <c r="AU276" s="234" t="s">
        <v>82</v>
      </c>
      <c r="AY276" s="233" t="s">
        <v>204</v>
      </c>
      <c r="BK276" s="235">
        <f>SUM(BK277:BK281)</f>
        <v>0</v>
      </c>
    </row>
    <row r="277" spans="2:65" s="1" customFormat="1" ht="16.5" customHeight="1">
      <c r="B277" s="48"/>
      <c r="C277" s="238" t="s">
        <v>1112</v>
      </c>
      <c r="D277" s="238" t="s">
        <v>206</v>
      </c>
      <c r="E277" s="239" t="s">
        <v>4607</v>
      </c>
      <c r="F277" s="240" t="s">
        <v>4608</v>
      </c>
      <c r="G277" s="241" t="s">
        <v>1045</v>
      </c>
      <c r="H277" s="242">
        <v>1</v>
      </c>
      <c r="I277" s="243"/>
      <c r="J277" s="244">
        <f>ROUND(I277*H277,2)</f>
        <v>0</v>
      </c>
      <c r="K277" s="240" t="s">
        <v>38</v>
      </c>
      <c r="L277" s="74"/>
      <c r="M277" s="245" t="s">
        <v>38</v>
      </c>
      <c r="N277" s="246" t="s">
        <v>53</v>
      </c>
      <c r="O277" s="49"/>
      <c r="P277" s="247">
        <f>O277*H277</f>
        <v>0</v>
      </c>
      <c r="Q277" s="247">
        <v>0</v>
      </c>
      <c r="R277" s="247">
        <f>Q277*H277</f>
        <v>0</v>
      </c>
      <c r="S277" s="247">
        <v>0</v>
      </c>
      <c r="T277" s="248">
        <f>S277*H277</f>
        <v>0</v>
      </c>
      <c r="AR277" s="25" t="s">
        <v>211</v>
      </c>
      <c r="AT277" s="25" t="s">
        <v>206</v>
      </c>
      <c r="AU277" s="25" t="s">
        <v>25</v>
      </c>
      <c r="AY277" s="25" t="s">
        <v>204</v>
      </c>
      <c r="BE277" s="249">
        <f>IF(N277="základní",J277,0)</f>
        <v>0</v>
      </c>
      <c r="BF277" s="249">
        <f>IF(N277="snížená",J277,0)</f>
        <v>0</v>
      </c>
      <c r="BG277" s="249">
        <f>IF(N277="zákl. přenesená",J277,0)</f>
        <v>0</v>
      </c>
      <c r="BH277" s="249">
        <f>IF(N277="sníž. přenesená",J277,0)</f>
        <v>0</v>
      </c>
      <c r="BI277" s="249">
        <f>IF(N277="nulová",J277,0)</f>
        <v>0</v>
      </c>
      <c r="BJ277" s="25" t="s">
        <v>25</v>
      </c>
      <c r="BK277" s="249">
        <f>ROUND(I277*H277,2)</f>
        <v>0</v>
      </c>
      <c r="BL277" s="25" t="s">
        <v>211</v>
      </c>
      <c r="BM277" s="25" t="s">
        <v>4609</v>
      </c>
    </row>
    <row r="278" spans="2:65" s="1" customFormat="1" ht="16.5" customHeight="1">
      <c r="B278" s="48"/>
      <c r="C278" s="238" t="s">
        <v>1116</v>
      </c>
      <c r="D278" s="238" t="s">
        <v>206</v>
      </c>
      <c r="E278" s="239" t="s">
        <v>4610</v>
      </c>
      <c r="F278" s="240" t="s">
        <v>4611</v>
      </c>
      <c r="G278" s="241" t="s">
        <v>1045</v>
      </c>
      <c r="H278" s="242">
        <v>2</v>
      </c>
      <c r="I278" s="243"/>
      <c r="J278" s="244">
        <f>ROUND(I278*H278,2)</f>
        <v>0</v>
      </c>
      <c r="K278" s="240" t="s">
        <v>38</v>
      </c>
      <c r="L278" s="74"/>
      <c r="M278" s="245" t="s">
        <v>38</v>
      </c>
      <c r="N278" s="246" t="s">
        <v>53</v>
      </c>
      <c r="O278" s="49"/>
      <c r="P278" s="247">
        <f>O278*H278</f>
        <v>0</v>
      </c>
      <c r="Q278" s="247">
        <v>0</v>
      </c>
      <c r="R278" s="247">
        <f>Q278*H278</f>
        <v>0</v>
      </c>
      <c r="S278" s="247">
        <v>0</v>
      </c>
      <c r="T278" s="248">
        <f>S278*H278</f>
        <v>0</v>
      </c>
      <c r="AR278" s="25" t="s">
        <v>211</v>
      </c>
      <c r="AT278" s="25" t="s">
        <v>206</v>
      </c>
      <c r="AU278" s="25" t="s">
        <v>25</v>
      </c>
      <c r="AY278" s="25" t="s">
        <v>204</v>
      </c>
      <c r="BE278" s="249">
        <f>IF(N278="základní",J278,0)</f>
        <v>0</v>
      </c>
      <c r="BF278" s="249">
        <f>IF(N278="snížená",J278,0)</f>
        <v>0</v>
      </c>
      <c r="BG278" s="249">
        <f>IF(N278="zákl. přenesená",J278,0)</f>
        <v>0</v>
      </c>
      <c r="BH278" s="249">
        <f>IF(N278="sníž. přenesená",J278,0)</f>
        <v>0</v>
      </c>
      <c r="BI278" s="249">
        <f>IF(N278="nulová",J278,0)</f>
        <v>0</v>
      </c>
      <c r="BJ278" s="25" t="s">
        <v>25</v>
      </c>
      <c r="BK278" s="249">
        <f>ROUND(I278*H278,2)</f>
        <v>0</v>
      </c>
      <c r="BL278" s="25" t="s">
        <v>211</v>
      </c>
      <c r="BM278" s="25" t="s">
        <v>4612</v>
      </c>
    </row>
    <row r="279" spans="2:65" s="1" customFormat="1" ht="16.5" customHeight="1">
      <c r="B279" s="48"/>
      <c r="C279" s="238" t="s">
        <v>1120</v>
      </c>
      <c r="D279" s="238" t="s">
        <v>206</v>
      </c>
      <c r="E279" s="239" t="s">
        <v>4613</v>
      </c>
      <c r="F279" s="240" t="s">
        <v>4614</v>
      </c>
      <c r="G279" s="241" t="s">
        <v>1045</v>
      </c>
      <c r="H279" s="242">
        <v>2</v>
      </c>
      <c r="I279" s="243"/>
      <c r="J279" s="244">
        <f>ROUND(I279*H279,2)</f>
        <v>0</v>
      </c>
      <c r="K279" s="240" t="s">
        <v>38</v>
      </c>
      <c r="L279" s="74"/>
      <c r="M279" s="245" t="s">
        <v>38</v>
      </c>
      <c r="N279" s="246" t="s">
        <v>53</v>
      </c>
      <c r="O279" s="49"/>
      <c r="P279" s="247">
        <f>O279*H279</f>
        <v>0</v>
      </c>
      <c r="Q279" s="247">
        <v>0</v>
      </c>
      <c r="R279" s="247">
        <f>Q279*H279</f>
        <v>0</v>
      </c>
      <c r="S279" s="247">
        <v>0</v>
      </c>
      <c r="T279" s="248">
        <f>S279*H279</f>
        <v>0</v>
      </c>
      <c r="AR279" s="25" t="s">
        <v>211</v>
      </c>
      <c r="AT279" s="25" t="s">
        <v>206</v>
      </c>
      <c r="AU279" s="25" t="s">
        <v>25</v>
      </c>
      <c r="AY279" s="25" t="s">
        <v>204</v>
      </c>
      <c r="BE279" s="249">
        <f>IF(N279="základní",J279,0)</f>
        <v>0</v>
      </c>
      <c r="BF279" s="249">
        <f>IF(N279="snížená",J279,0)</f>
        <v>0</v>
      </c>
      <c r="BG279" s="249">
        <f>IF(N279="zákl. přenesená",J279,0)</f>
        <v>0</v>
      </c>
      <c r="BH279" s="249">
        <f>IF(N279="sníž. přenesená",J279,0)</f>
        <v>0</v>
      </c>
      <c r="BI279" s="249">
        <f>IF(N279="nulová",J279,0)</f>
        <v>0</v>
      </c>
      <c r="BJ279" s="25" t="s">
        <v>25</v>
      </c>
      <c r="BK279" s="249">
        <f>ROUND(I279*H279,2)</f>
        <v>0</v>
      </c>
      <c r="BL279" s="25" t="s">
        <v>211</v>
      </c>
      <c r="BM279" s="25" t="s">
        <v>4615</v>
      </c>
    </row>
    <row r="280" spans="2:65" s="1" customFormat="1" ht="16.5" customHeight="1">
      <c r="B280" s="48"/>
      <c r="C280" s="238" t="s">
        <v>1124</v>
      </c>
      <c r="D280" s="238" t="s">
        <v>206</v>
      </c>
      <c r="E280" s="239" t="s">
        <v>4616</v>
      </c>
      <c r="F280" s="240" t="s">
        <v>4611</v>
      </c>
      <c r="G280" s="241" t="s">
        <v>1045</v>
      </c>
      <c r="H280" s="242">
        <v>1</v>
      </c>
      <c r="I280" s="243"/>
      <c r="J280" s="244">
        <f>ROUND(I280*H280,2)</f>
        <v>0</v>
      </c>
      <c r="K280" s="240" t="s">
        <v>38</v>
      </c>
      <c r="L280" s="74"/>
      <c r="M280" s="245" t="s">
        <v>38</v>
      </c>
      <c r="N280" s="246" t="s">
        <v>53</v>
      </c>
      <c r="O280" s="49"/>
      <c r="P280" s="247">
        <f>O280*H280</f>
        <v>0</v>
      </c>
      <c r="Q280" s="247">
        <v>0</v>
      </c>
      <c r="R280" s="247">
        <f>Q280*H280</f>
        <v>0</v>
      </c>
      <c r="S280" s="247">
        <v>0</v>
      </c>
      <c r="T280" s="248">
        <f>S280*H280</f>
        <v>0</v>
      </c>
      <c r="AR280" s="25" t="s">
        <v>211</v>
      </c>
      <c r="AT280" s="25" t="s">
        <v>206</v>
      </c>
      <c r="AU280" s="25" t="s">
        <v>25</v>
      </c>
      <c r="AY280" s="25" t="s">
        <v>204</v>
      </c>
      <c r="BE280" s="249">
        <f>IF(N280="základní",J280,0)</f>
        <v>0</v>
      </c>
      <c r="BF280" s="249">
        <f>IF(N280="snížená",J280,0)</f>
        <v>0</v>
      </c>
      <c r="BG280" s="249">
        <f>IF(N280="zákl. přenesená",J280,0)</f>
        <v>0</v>
      </c>
      <c r="BH280" s="249">
        <f>IF(N280="sníž. přenesená",J280,0)</f>
        <v>0</v>
      </c>
      <c r="BI280" s="249">
        <f>IF(N280="nulová",J280,0)</f>
        <v>0</v>
      </c>
      <c r="BJ280" s="25" t="s">
        <v>25</v>
      </c>
      <c r="BK280" s="249">
        <f>ROUND(I280*H280,2)</f>
        <v>0</v>
      </c>
      <c r="BL280" s="25" t="s">
        <v>211</v>
      </c>
      <c r="BM280" s="25" t="s">
        <v>4617</v>
      </c>
    </row>
    <row r="281" spans="2:65" s="1" customFormat="1" ht="16.5" customHeight="1">
      <c r="B281" s="48"/>
      <c r="C281" s="238" t="s">
        <v>1128</v>
      </c>
      <c r="D281" s="238" t="s">
        <v>206</v>
      </c>
      <c r="E281" s="239" t="s">
        <v>4618</v>
      </c>
      <c r="F281" s="240" t="s">
        <v>4619</v>
      </c>
      <c r="G281" s="241" t="s">
        <v>1045</v>
      </c>
      <c r="H281" s="242">
        <v>1</v>
      </c>
      <c r="I281" s="243"/>
      <c r="J281" s="244">
        <f>ROUND(I281*H281,2)</f>
        <v>0</v>
      </c>
      <c r="K281" s="240" t="s">
        <v>38</v>
      </c>
      <c r="L281" s="74"/>
      <c r="M281" s="245" t="s">
        <v>38</v>
      </c>
      <c r="N281" s="246" t="s">
        <v>53</v>
      </c>
      <c r="O281" s="49"/>
      <c r="P281" s="247">
        <f>O281*H281</f>
        <v>0</v>
      </c>
      <c r="Q281" s="247">
        <v>0</v>
      </c>
      <c r="R281" s="247">
        <f>Q281*H281</f>
        <v>0</v>
      </c>
      <c r="S281" s="247">
        <v>0</v>
      </c>
      <c r="T281" s="248">
        <f>S281*H281</f>
        <v>0</v>
      </c>
      <c r="AR281" s="25" t="s">
        <v>211</v>
      </c>
      <c r="AT281" s="25" t="s">
        <v>206</v>
      </c>
      <c r="AU281" s="25" t="s">
        <v>25</v>
      </c>
      <c r="AY281" s="25" t="s">
        <v>204</v>
      </c>
      <c r="BE281" s="249">
        <f>IF(N281="základní",J281,0)</f>
        <v>0</v>
      </c>
      <c r="BF281" s="249">
        <f>IF(N281="snížená",J281,0)</f>
        <v>0</v>
      </c>
      <c r="BG281" s="249">
        <f>IF(N281="zákl. přenesená",J281,0)</f>
        <v>0</v>
      </c>
      <c r="BH281" s="249">
        <f>IF(N281="sníž. přenesená",J281,0)</f>
        <v>0</v>
      </c>
      <c r="BI281" s="249">
        <f>IF(N281="nulová",J281,0)</f>
        <v>0</v>
      </c>
      <c r="BJ281" s="25" t="s">
        <v>25</v>
      </c>
      <c r="BK281" s="249">
        <f>ROUND(I281*H281,2)</f>
        <v>0</v>
      </c>
      <c r="BL281" s="25" t="s">
        <v>211</v>
      </c>
      <c r="BM281" s="25" t="s">
        <v>4620</v>
      </c>
    </row>
    <row r="282" spans="2:63" s="11" customFormat="1" ht="37.4" customHeight="1">
      <c r="B282" s="222"/>
      <c r="C282" s="223"/>
      <c r="D282" s="224" t="s">
        <v>81</v>
      </c>
      <c r="E282" s="225" t="s">
        <v>3162</v>
      </c>
      <c r="F282" s="225" t="s">
        <v>4313</v>
      </c>
      <c r="G282" s="223"/>
      <c r="H282" s="223"/>
      <c r="I282" s="226"/>
      <c r="J282" s="227">
        <f>BK282</f>
        <v>0</v>
      </c>
      <c r="K282" s="223"/>
      <c r="L282" s="228"/>
      <c r="M282" s="229"/>
      <c r="N282" s="230"/>
      <c r="O282" s="230"/>
      <c r="P282" s="231">
        <f>P283</f>
        <v>0</v>
      </c>
      <c r="Q282" s="230"/>
      <c r="R282" s="231">
        <f>R283</f>
        <v>0</v>
      </c>
      <c r="S282" s="230"/>
      <c r="T282" s="232">
        <f>T283</f>
        <v>0</v>
      </c>
      <c r="AR282" s="233" t="s">
        <v>25</v>
      </c>
      <c r="AT282" s="234" t="s">
        <v>81</v>
      </c>
      <c r="AU282" s="234" t="s">
        <v>82</v>
      </c>
      <c r="AY282" s="233" t="s">
        <v>204</v>
      </c>
      <c r="BK282" s="235">
        <f>BK283</f>
        <v>0</v>
      </c>
    </row>
    <row r="283" spans="2:65" s="1" customFormat="1" ht="16.5" customHeight="1">
      <c r="B283" s="48"/>
      <c r="C283" s="238" t="s">
        <v>1132</v>
      </c>
      <c r="D283" s="238" t="s">
        <v>206</v>
      </c>
      <c r="E283" s="239" t="s">
        <v>4621</v>
      </c>
      <c r="F283" s="240" t="s">
        <v>4622</v>
      </c>
      <c r="G283" s="241" t="s">
        <v>1045</v>
      </c>
      <c r="H283" s="242">
        <v>1</v>
      </c>
      <c r="I283" s="243"/>
      <c r="J283" s="244">
        <f>ROUND(I283*H283,2)</f>
        <v>0</v>
      </c>
      <c r="K283" s="240" t="s">
        <v>38</v>
      </c>
      <c r="L283" s="74"/>
      <c r="M283" s="245" t="s">
        <v>38</v>
      </c>
      <c r="N283" s="317" t="s">
        <v>53</v>
      </c>
      <c r="O283" s="308"/>
      <c r="P283" s="314">
        <f>O283*H283</f>
        <v>0</v>
      </c>
      <c r="Q283" s="314">
        <v>0</v>
      </c>
      <c r="R283" s="314">
        <f>Q283*H283</f>
        <v>0</v>
      </c>
      <c r="S283" s="314">
        <v>0</v>
      </c>
      <c r="T283" s="315">
        <f>S283*H283</f>
        <v>0</v>
      </c>
      <c r="AR283" s="25" t="s">
        <v>211</v>
      </c>
      <c r="AT283" s="25" t="s">
        <v>206</v>
      </c>
      <c r="AU283" s="25" t="s">
        <v>25</v>
      </c>
      <c r="AY283" s="25" t="s">
        <v>204</v>
      </c>
      <c r="BE283" s="249">
        <f>IF(N283="základní",J283,0)</f>
        <v>0</v>
      </c>
      <c r="BF283" s="249">
        <f>IF(N283="snížená",J283,0)</f>
        <v>0</v>
      </c>
      <c r="BG283" s="249">
        <f>IF(N283="zákl. přenesená",J283,0)</f>
        <v>0</v>
      </c>
      <c r="BH283" s="249">
        <f>IF(N283="sníž. přenesená",J283,0)</f>
        <v>0</v>
      </c>
      <c r="BI283" s="249">
        <f>IF(N283="nulová",J283,0)</f>
        <v>0</v>
      </c>
      <c r="BJ283" s="25" t="s">
        <v>25</v>
      </c>
      <c r="BK283" s="249">
        <f>ROUND(I283*H283,2)</f>
        <v>0</v>
      </c>
      <c r="BL283" s="25" t="s">
        <v>211</v>
      </c>
      <c r="BM283" s="25" t="s">
        <v>4623</v>
      </c>
    </row>
    <row r="284" spans="2:12" s="1" customFormat="1" ht="6.95" customHeight="1">
      <c r="B284" s="69"/>
      <c r="C284" s="70"/>
      <c r="D284" s="70"/>
      <c r="E284" s="70"/>
      <c r="F284" s="70"/>
      <c r="G284" s="70"/>
      <c r="H284" s="70"/>
      <c r="I284" s="181"/>
      <c r="J284" s="70"/>
      <c r="K284" s="70"/>
      <c r="L284" s="74"/>
    </row>
  </sheetData>
  <sheetProtection password="CC35" sheet="1" objects="1" scenarios="1" formatColumns="0" formatRows="0" autoFilter="0"/>
  <autoFilter ref="C101:K283"/>
  <mergeCells count="16">
    <mergeCell ref="E7:H7"/>
    <mergeCell ref="E11:H11"/>
    <mergeCell ref="E9:H9"/>
    <mergeCell ref="E13:H13"/>
    <mergeCell ref="E28:H28"/>
    <mergeCell ref="E49:H49"/>
    <mergeCell ref="E53:H53"/>
    <mergeCell ref="E51:H51"/>
    <mergeCell ref="E55:H55"/>
    <mergeCell ref="J59:J60"/>
    <mergeCell ref="E88:H88"/>
    <mergeCell ref="E92:H92"/>
    <mergeCell ref="E90:H90"/>
    <mergeCell ref="E94:H94"/>
    <mergeCell ref="G1:H1"/>
    <mergeCell ref="L2:V2"/>
  </mergeCells>
  <hyperlinks>
    <hyperlink ref="F1:G1" location="C2" display="1) Krycí list soupisu"/>
    <hyperlink ref="G1:H1" location="C62"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132</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s="1" customFormat="1" ht="16.5" customHeight="1">
      <c r="B9" s="48"/>
      <c r="C9" s="49"/>
      <c r="D9" s="49"/>
      <c r="E9" s="158" t="s">
        <v>160</v>
      </c>
      <c r="F9" s="49"/>
      <c r="G9" s="49"/>
      <c r="H9" s="49"/>
      <c r="I9" s="159"/>
      <c r="J9" s="49"/>
      <c r="K9" s="53"/>
    </row>
    <row r="10" spans="2:11" s="1" customFormat="1" ht="13.5">
      <c r="B10" s="48"/>
      <c r="C10" s="49"/>
      <c r="D10" s="41" t="s">
        <v>161</v>
      </c>
      <c r="E10" s="49"/>
      <c r="F10" s="49"/>
      <c r="G10" s="49"/>
      <c r="H10" s="49"/>
      <c r="I10" s="159"/>
      <c r="J10" s="49"/>
      <c r="K10" s="53"/>
    </row>
    <row r="11" spans="2:11" s="1" customFormat="1" ht="36.95" customHeight="1">
      <c r="B11" s="48"/>
      <c r="C11" s="49"/>
      <c r="D11" s="49"/>
      <c r="E11" s="160" t="s">
        <v>4624</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1" t="s">
        <v>21</v>
      </c>
      <c r="E13" s="49"/>
      <c r="F13" s="36" t="s">
        <v>22</v>
      </c>
      <c r="G13" s="49"/>
      <c r="H13" s="49"/>
      <c r="I13" s="161" t="s">
        <v>23</v>
      </c>
      <c r="J13" s="36" t="s">
        <v>38</v>
      </c>
      <c r="K13" s="53"/>
    </row>
    <row r="14" spans="2:11" s="1" customFormat="1" ht="14.4" customHeight="1">
      <c r="B14" s="48"/>
      <c r="C14" s="49"/>
      <c r="D14" s="41" t="s">
        <v>26</v>
      </c>
      <c r="E14" s="49"/>
      <c r="F14" s="36" t="s">
        <v>27</v>
      </c>
      <c r="G14" s="49"/>
      <c r="H14" s="49"/>
      <c r="I14" s="161" t="s">
        <v>28</v>
      </c>
      <c r="J14" s="162" t="str">
        <f>'Rekapitulace stavby'!AN8</f>
        <v>25. 1. 2018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1" t="s">
        <v>36</v>
      </c>
      <c r="E16" s="49"/>
      <c r="F16" s="49"/>
      <c r="G16" s="49"/>
      <c r="H16" s="49"/>
      <c r="I16" s="161" t="s">
        <v>37</v>
      </c>
      <c r="J16" s="36" t="s">
        <v>38</v>
      </c>
      <c r="K16" s="53"/>
    </row>
    <row r="17" spans="2:11" s="1" customFormat="1" ht="18" customHeight="1">
      <c r="B17" s="48"/>
      <c r="C17" s="49"/>
      <c r="D17" s="49"/>
      <c r="E17" s="36" t="s">
        <v>39</v>
      </c>
      <c r="F17" s="49"/>
      <c r="G17" s="49"/>
      <c r="H17" s="49"/>
      <c r="I17" s="161" t="s">
        <v>40</v>
      </c>
      <c r="J17" s="36" t="s">
        <v>38</v>
      </c>
      <c r="K17" s="53"/>
    </row>
    <row r="18" spans="2:11" s="1" customFormat="1" ht="6.95" customHeight="1">
      <c r="B18" s="48"/>
      <c r="C18" s="49"/>
      <c r="D18" s="49"/>
      <c r="E18" s="49"/>
      <c r="F18" s="49"/>
      <c r="G18" s="49"/>
      <c r="H18" s="49"/>
      <c r="I18" s="159"/>
      <c r="J18" s="49"/>
      <c r="K18" s="53"/>
    </row>
    <row r="19" spans="2:11" s="1" customFormat="1" ht="14.4" customHeight="1">
      <c r="B19" s="48"/>
      <c r="C19" s="49"/>
      <c r="D19" s="41" t="s">
        <v>41</v>
      </c>
      <c r="E19" s="49"/>
      <c r="F19" s="49"/>
      <c r="G19" s="49"/>
      <c r="H19" s="49"/>
      <c r="I19" s="161" t="s">
        <v>37</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1" t="s">
        <v>40</v>
      </c>
      <c r="J20" s="36"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1" t="s">
        <v>43</v>
      </c>
      <c r="E22" s="49"/>
      <c r="F22" s="49"/>
      <c r="G22" s="49"/>
      <c r="H22" s="49"/>
      <c r="I22" s="161" t="s">
        <v>37</v>
      </c>
      <c r="J22" s="36" t="s">
        <v>38</v>
      </c>
      <c r="K22" s="53"/>
    </row>
    <row r="23" spans="2:11" s="1" customFormat="1" ht="18" customHeight="1">
      <c r="B23" s="48"/>
      <c r="C23" s="49"/>
      <c r="D23" s="49"/>
      <c r="E23" s="36" t="s">
        <v>44</v>
      </c>
      <c r="F23" s="49"/>
      <c r="G23" s="49"/>
      <c r="H23" s="49"/>
      <c r="I23" s="161" t="s">
        <v>40</v>
      </c>
      <c r="J23" s="36"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1" t="s">
        <v>46</v>
      </c>
      <c r="E25" s="49"/>
      <c r="F25" s="49"/>
      <c r="G25" s="49"/>
      <c r="H25" s="49"/>
      <c r="I25" s="159"/>
      <c r="J25" s="49"/>
      <c r="K25" s="53"/>
    </row>
    <row r="26" spans="2:11" s="7" customFormat="1" ht="213.75" customHeight="1">
      <c r="B26" s="163"/>
      <c r="C26" s="164"/>
      <c r="D26" s="164"/>
      <c r="E26" s="46" t="s">
        <v>2185</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48</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50</v>
      </c>
      <c r="G31" s="49"/>
      <c r="H31" s="49"/>
      <c r="I31" s="171" t="s">
        <v>49</v>
      </c>
      <c r="J31" s="54" t="s">
        <v>51</v>
      </c>
      <c r="K31" s="53"/>
    </row>
    <row r="32" spans="2:11" s="1" customFormat="1" ht="14.4" customHeight="1">
      <c r="B32" s="48"/>
      <c r="C32" s="49"/>
      <c r="D32" s="57" t="s">
        <v>52</v>
      </c>
      <c r="E32" s="57" t="s">
        <v>53</v>
      </c>
      <c r="F32" s="172">
        <f>ROUND(SUM(BE84:BE87),2)</f>
        <v>0</v>
      </c>
      <c r="G32" s="49"/>
      <c r="H32" s="49"/>
      <c r="I32" s="173">
        <v>0.21</v>
      </c>
      <c r="J32" s="172">
        <f>ROUND(ROUND((SUM(BE84:BE87)),2)*I32,2)</f>
        <v>0</v>
      </c>
      <c r="K32" s="53"/>
    </row>
    <row r="33" spans="2:11" s="1" customFormat="1" ht="14.4" customHeight="1">
      <c r="B33" s="48"/>
      <c r="C33" s="49"/>
      <c r="D33" s="49"/>
      <c r="E33" s="57" t="s">
        <v>54</v>
      </c>
      <c r="F33" s="172">
        <f>ROUND(SUM(BF84:BF87),2)</f>
        <v>0</v>
      </c>
      <c r="G33" s="49"/>
      <c r="H33" s="49"/>
      <c r="I33" s="173">
        <v>0.15</v>
      </c>
      <c r="J33" s="172">
        <f>ROUND(ROUND((SUM(BF84:BF87)),2)*I33,2)</f>
        <v>0</v>
      </c>
      <c r="K33" s="53"/>
    </row>
    <row r="34" spans="2:11" s="1" customFormat="1" ht="14.4" customHeight="1" hidden="1">
      <c r="B34" s="48"/>
      <c r="C34" s="49"/>
      <c r="D34" s="49"/>
      <c r="E34" s="57" t="s">
        <v>55</v>
      </c>
      <c r="F34" s="172">
        <f>ROUND(SUM(BG84:BG87),2)</f>
        <v>0</v>
      </c>
      <c r="G34" s="49"/>
      <c r="H34" s="49"/>
      <c r="I34" s="173">
        <v>0.21</v>
      </c>
      <c r="J34" s="172">
        <v>0</v>
      </c>
      <c r="K34" s="53"/>
    </row>
    <row r="35" spans="2:11" s="1" customFormat="1" ht="14.4" customHeight="1" hidden="1">
      <c r="B35" s="48"/>
      <c r="C35" s="49"/>
      <c r="D35" s="49"/>
      <c r="E35" s="57" t="s">
        <v>56</v>
      </c>
      <c r="F35" s="172">
        <f>ROUND(SUM(BH84:BH87),2)</f>
        <v>0</v>
      </c>
      <c r="G35" s="49"/>
      <c r="H35" s="49"/>
      <c r="I35" s="173">
        <v>0.15</v>
      </c>
      <c r="J35" s="172">
        <v>0</v>
      </c>
      <c r="K35" s="53"/>
    </row>
    <row r="36" spans="2:11" s="1" customFormat="1" ht="14.4" customHeight="1" hidden="1">
      <c r="B36" s="48"/>
      <c r="C36" s="49"/>
      <c r="D36" s="49"/>
      <c r="E36" s="57" t="s">
        <v>57</v>
      </c>
      <c r="F36" s="172">
        <f>ROUND(SUM(BI84:BI87),2)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58</v>
      </c>
      <c r="E38" s="100"/>
      <c r="F38" s="100"/>
      <c r="G38" s="176" t="s">
        <v>59</v>
      </c>
      <c r="H38" s="177" t="s">
        <v>60</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1" t="s">
        <v>164</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1" t="s">
        <v>18</v>
      </c>
      <c r="D46" s="49"/>
      <c r="E46" s="49"/>
      <c r="F46" s="49"/>
      <c r="G46" s="49"/>
      <c r="H46" s="49"/>
      <c r="I46" s="159"/>
      <c r="J46" s="49"/>
      <c r="K46" s="53"/>
    </row>
    <row r="47" spans="2:11" s="1" customFormat="1" ht="16.5" customHeight="1">
      <c r="B47" s="48"/>
      <c r="C47" s="49"/>
      <c r="D47" s="49"/>
      <c r="E47" s="158" t="str">
        <f>E7</f>
        <v>Areál TJ Lokomotiva Cheb-I.etapa-Fáze I.B-Rekonstrukce haly s přístavbou šaten-Uznatelné výdaje</v>
      </c>
      <c r="F47" s="41"/>
      <c r="G47" s="41"/>
      <c r="H47" s="41"/>
      <c r="I47" s="159"/>
      <c r="J47" s="49"/>
      <c r="K47" s="53"/>
    </row>
    <row r="48" spans="2:11" ht="13.5">
      <c r="B48" s="29"/>
      <c r="C48" s="41" t="s">
        <v>159</v>
      </c>
      <c r="D48" s="30"/>
      <c r="E48" s="30"/>
      <c r="F48" s="30"/>
      <c r="G48" s="30"/>
      <c r="H48" s="30"/>
      <c r="I48" s="157"/>
      <c r="J48" s="30"/>
      <c r="K48" s="32"/>
    </row>
    <row r="49" spans="2:11" s="1" customFormat="1" ht="16.5" customHeight="1">
      <c r="B49" s="48"/>
      <c r="C49" s="49"/>
      <c r="D49" s="49"/>
      <c r="E49" s="158" t="s">
        <v>160</v>
      </c>
      <c r="F49" s="49"/>
      <c r="G49" s="49"/>
      <c r="H49" s="49"/>
      <c r="I49" s="159"/>
      <c r="J49" s="49"/>
      <c r="K49" s="53"/>
    </row>
    <row r="50" spans="2:11" s="1" customFormat="1" ht="14.4" customHeight="1">
      <c r="B50" s="48"/>
      <c r="C50" s="41" t="s">
        <v>161</v>
      </c>
      <c r="D50" s="49"/>
      <c r="E50" s="49"/>
      <c r="F50" s="49"/>
      <c r="G50" s="49"/>
      <c r="H50" s="49"/>
      <c r="I50" s="159"/>
      <c r="J50" s="49"/>
      <c r="K50" s="53"/>
    </row>
    <row r="51" spans="2:11" s="1" customFormat="1" ht="17.25" customHeight="1">
      <c r="B51" s="48"/>
      <c r="C51" s="49"/>
      <c r="D51" s="49"/>
      <c r="E51" s="160" t="str">
        <f>E11</f>
        <v>01/A1-D.5 - D.5-Soupis prací -Výtah-UZNATELNÉ VÝDAJE</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1" t="s">
        <v>26</v>
      </c>
      <c r="D53" s="49"/>
      <c r="E53" s="49"/>
      <c r="F53" s="36" t="str">
        <f>F14</f>
        <v>Cheb</v>
      </c>
      <c r="G53" s="49"/>
      <c r="H53" s="49"/>
      <c r="I53" s="161" t="s">
        <v>28</v>
      </c>
      <c r="J53" s="162" t="str">
        <f>IF(J14="","",J14)</f>
        <v>25. 1. 2018</v>
      </c>
      <c r="K53" s="53"/>
    </row>
    <row r="54" spans="2:11" s="1" customFormat="1" ht="6.95" customHeight="1">
      <c r="B54" s="48"/>
      <c r="C54" s="49"/>
      <c r="D54" s="49"/>
      <c r="E54" s="49"/>
      <c r="F54" s="49"/>
      <c r="G54" s="49"/>
      <c r="H54" s="49"/>
      <c r="I54" s="159"/>
      <c r="J54" s="49"/>
      <c r="K54" s="53"/>
    </row>
    <row r="55" spans="2:11" s="1" customFormat="1" ht="13.5">
      <c r="B55" s="48"/>
      <c r="C55" s="41" t="s">
        <v>36</v>
      </c>
      <c r="D55" s="49"/>
      <c r="E55" s="49"/>
      <c r="F55" s="36" t="str">
        <f>E17</f>
        <v>Město Cheb, Nám. Krále Jiřího z Poděbrad 1/14 Cheb</v>
      </c>
      <c r="G55" s="49"/>
      <c r="H55" s="49"/>
      <c r="I55" s="161" t="s">
        <v>43</v>
      </c>
      <c r="J55" s="46" t="str">
        <f>E23</f>
        <v>Ing. J. Šedivec-Staving Ateliér, Školní 27, Plzeň</v>
      </c>
      <c r="K55" s="53"/>
    </row>
    <row r="56" spans="2:11" s="1" customFormat="1" ht="14.4" customHeight="1">
      <c r="B56" s="48"/>
      <c r="C56" s="41" t="s">
        <v>41</v>
      </c>
      <c r="D56" s="49"/>
      <c r="E56" s="49"/>
      <c r="F56" s="36"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165</v>
      </c>
      <c r="D58" s="174"/>
      <c r="E58" s="174"/>
      <c r="F58" s="174"/>
      <c r="G58" s="174"/>
      <c r="H58" s="174"/>
      <c r="I58" s="188"/>
      <c r="J58" s="189" t="s">
        <v>166</v>
      </c>
      <c r="K58" s="190"/>
    </row>
    <row r="59" spans="2:11" s="1" customFormat="1" ht="10.3" customHeight="1">
      <c r="B59" s="48"/>
      <c r="C59" s="49"/>
      <c r="D59" s="49"/>
      <c r="E59" s="49"/>
      <c r="F59" s="49"/>
      <c r="G59" s="49"/>
      <c r="H59" s="49"/>
      <c r="I59" s="159"/>
      <c r="J59" s="49"/>
      <c r="K59" s="53"/>
    </row>
    <row r="60" spans="2:47" s="1" customFormat="1" ht="29.25" customHeight="1">
      <c r="B60" s="48"/>
      <c r="C60" s="191" t="s">
        <v>167</v>
      </c>
      <c r="D60" s="49"/>
      <c r="E60" s="49"/>
      <c r="F60" s="49"/>
      <c r="G60" s="49"/>
      <c r="H60" s="49"/>
      <c r="I60" s="159"/>
      <c r="J60" s="170">
        <f>J84</f>
        <v>0</v>
      </c>
      <c r="K60" s="53"/>
      <c r="AU60" s="25" t="s">
        <v>168</v>
      </c>
    </row>
    <row r="61" spans="2:11" s="8" customFormat="1" ht="24.95" customHeight="1">
      <c r="B61" s="192"/>
      <c r="C61" s="193"/>
      <c r="D61" s="194" t="s">
        <v>4625</v>
      </c>
      <c r="E61" s="195"/>
      <c r="F61" s="195"/>
      <c r="G61" s="195"/>
      <c r="H61" s="195"/>
      <c r="I61" s="196"/>
      <c r="J61" s="197">
        <f>J85</f>
        <v>0</v>
      </c>
      <c r="K61" s="198"/>
    </row>
    <row r="62" spans="2:11" s="9" customFormat="1" ht="19.9" customHeight="1">
      <c r="B62" s="199"/>
      <c r="C62" s="200"/>
      <c r="D62" s="201" t="s">
        <v>4626</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188</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18</v>
      </c>
      <c r="D71" s="76"/>
      <c r="E71" s="76"/>
      <c r="F71" s="76"/>
      <c r="G71" s="76"/>
      <c r="H71" s="76"/>
      <c r="I71" s="206"/>
      <c r="J71" s="76"/>
      <c r="K71" s="76"/>
      <c r="L71" s="74"/>
    </row>
    <row r="72" spans="2:12" s="1" customFormat="1" ht="16.5" customHeight="1">
      <c r="B72" s="48"/>
      <c r="C72" s="76"/>
      <c r="D72" s="76"/>
      <c r="E72" s="207" t="str">
        <f>E7</f>
        <v>Areál TJ Lokomotiva Cheb-I.etapa-Fáze I.B-Rekonstrukce haly s přístavbou šaten-Uznatelné výdaje</v>
      </c>
      <c r="F72" s="78"/>
      <c r="G72" s="78"/>
      <c r="H72" s="78"/>
      <c r="I72" s="206"/>
      <c r="J72" s="76"/>
      <c r="K72" s="76"/>
      <c r="L72" s="74"/>
    </row>
    <row r="73" spans="2:12" ht="13.5">
      <c r="B73" s="29"/>
      <c r="C73" s="78" t="s">
        <v>159</v>
      </c>
      <c r="D73" s="208"/>
      <c r="E73" s="208"/>
      <c r="F73" s="208"/>
      <c r="G73" s="208"/>
      <c r="H73" s="208"/>
      <c r="I73" s="151"/>
      <c r="J73" s="208"/>
      <c r="K73" s="208"/>
      <c r="L73" s="209"/>
    </row>
    <row r="74" spans="2:12" s="1" customFormat="1" ht="16.5" customHeight="1">
      <c r="B74" s="48"/>
      <c r="C74" s="76"/>
      <c r="D74" s="76"/>
      <c r="E74" s="207" t="s">
        <v>160</v>
      </c>
      <c r="F74" s="76"/>
      <c r="G74" s="76"/>
      <c r="H74" s="76"/>
      <c r="I74" s="206"/>
      <c r="J74" s="76"/>
      <c r="K74" s="76"/>
      <c r="L74" s="74"/>
    </row>
    <row r="75" spans="2:12" s="1" customFormat="1" ht="14.4" customHeight="1">
      <c r="B75" s="48"/>
      <c r="C75" s="78" t="s">
        <v>161</v>
      </c>
      <c r="D75" s="76"/>
      <c r="E75" s="76"/>
      <c r="F75" s="76"/>
      <c r="G75" s="76"/>
      <c r="H75" s="76"/>
      <c r="I75" s="206"/>
      <c r="J75" s="76"/>
      <c r="K75" s="76"/>
      <c r="L75" s="74"/>
    </row>
    <row r="76" spans="2:12" s="1" customFormat="1" ht="17.25" customHeight="1">
      <c r="B76" s="48"/>
      <c r="C76" s="76"/>
      <c r="D76" s="76"/>
      <c r="E76" s="84" t="str">
        <f>E11</f>
        <v>01/A1-D.5 - D.5-Soupis prací -Výtah-UZNATELNÉ VÝDAJE</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26</v>
      </c>
      <c r="D78" s="76"/>
      <c r="E78" s="76"/>
      <c r="F78" s="210" t="str">
        <f>F14</f>
        <v>Cheb</v>
      </c>
      <c r="G78" s="76"/>
      <c r="H78" s="76"/>
      <c r="I78" s="211" t="s">
        <v>28</v>
      </c>
      <c r="J78" s="87" t="str">
        <f>IF(J14="","",J14)</f>
        <v>25. 1. 2018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36</v>
      </c>
      <c r="D80" s="76"/>
      <c r="E80" s="76"/>
      <c r="F80" s="210" t="str">
        <f>E17</f>
        <v>Město Cheb, Nám. Krále Jiřího z Poděbrad 1/14 Cheb</v>
      </c>
      <c r="G80" s="76"/>
      <c r="H80" s="76"/>
      <c r="I80" s="211" t="s">
        <v>43</v>
      </c>
      <c r="J80" s="210" t="str">
        <f>E23</f>
        <v>Ing. J. Šedivec-Staving Ateliér, Školní 27, Plzeň</v>
      </c>
      <c r="K80" s="76"/>
      <c r="L80" s="74"/>
    </row>
    <row r="81" spans="2:12" s="1" customFormat="1" ht="14.4" customHeight="1">
      <c r="B81" s="48"/>
      <c r="C81" s="78" t="s">
        <v>41</v>
      </c>
      <c r="D81" s="76"/>
      <c r="E81" s="76"/>
      <c r="F81" s="210"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2"/>
      <c r="C83" s="213" t="s">
        <v>189</v>
      </c>
      <c r="D83" s="214" t="s">
        <v>67</v>
      </c>
      <c r="E83" s="214" t="s">
        <v>63</v>
      </c>
      <c r="F83" s="214" t="s">
        <v>190</v>
      </c>
      <c r="G83" s="214" t="s">
        <v>191</v>
      </c>
      <c r="H83" s="214" t="s">
        <v>192</v>
      </c>
      <c r="I83" s="215" t="s">
        <v>193</v>
      </c>
      <c r="J83" s="214" t="s">
        <v>166</v>
      </c>
      <c r="K83" s="216" t="s">
        <v>194</v>
      </c>
      <c r="L83" s="217"/>
      <c r="M83" s="104" t="s">
        <v>195</v>
      </c>
      <c r="N83" s="105" t="s">
        <v>52</v>
      </c>
      <c r="O83" s="105" t="s">
        <v>196</v>
      </c>
      <c r="P83" s="105" t="s">
        <v>197</v>
      </c>
      <c r="Q83" s="105" t="s">
        <v>198</v>
      </c>
      <c r="R83" s="105" t="s">
        <v>199</v>
      </c>
      <c r="S83" s="105" t="s">
        <v>200</v>
      </c>
      <c r="T83" s="106" t="s">
        <v>201</v>
      </c>
    </row>
    <row r="84" spans="2:63" s="1" customFormat="1" ht="29.25" customHeight="1">
      <c r="B84" s="48"/>
      <c r="C84" s="110" t="s">
        <v>167</v>
      </c>
      <c r="D84" s="76"/>
      <c r="E84" s="76"/>
      <c r="F84" s="76"/>
      <c r="G84" s="76"/>
      <c r="H84" s="76"/>
      <c r="I84" s="206"/>
      <c r="J84" s="218">
        <f>BK84</f>
        <v>0</v>
      </c>
      <c r="K84" s="76"/>
      <c r="L84" s="74"/>
      <c r="M84" s="107"/>
      <c r="N84" s="108"/>
      <c r="O84" s="108"/>
      <c r="P84" s="219">
        <f>P85</f>
        <v>0</v>
      </c>
      <c r="Q84" s="108"/>
      <c r="R84" s="219">
        <f>R85</f>
        <v>0</v>
      </c>
      <c r="S84" s="108"/>
      <c r="T84" s="220">
        <f>T85</f>
        <v>0</v>
      </c>
      <c r="AT84" s="25" t="s">
        <v>81</v>
      </c>
      <c r="AU84" s="25" t="s">
        <v>168</v>
      </c>
      <c r="BK84" s="221">
        <f>BK85</f>
        <v>0</v>
      </c>
    </row>
    <row r="85" spans="2:63" s="11" customFormat="1" ht="37.4" customHeight="1">
      <c r="B85" s="222"/>
      <c r="C85" s="223"/>
      <c r="D85" s="224" t="s">
        <v>81</v>
      </c>
      <c r="E85" s="225" t="s">
        <v>4627</v>
      </c>
      <c r="F85" s="225" t="s">
        <v>3890</v>
      </c>
      <c r="G85" s="223"/>
      <c r="H85" s="223"/>
      <c r="I85" s="226"/>
      <c r="J85" s="227">
        <f>BK85</f>
        <v>0</v>
      </c>
      <c r="K85" s="223"/>
      <c r="L85" s="228"/>
      <c r="M85" s="229"/>
      <c r="N85" s="230"/>
      <c r="O85" s="230"/>
      <c r="P85" s="231">
        <f>P86</f>
        <v>0</v>
      </c>
      <c r="Q85" s="230"/>
      <c r="R85" s="231">
        <f>R86</f>
        <v>0</v>
      </c>
      <c r="S85" s="230"/>
      <c r="T85" s="232">
        <f>T86</f>
        <v>0</v>
      </c>
      <c r="AR85" s="233" t="s">
        <v>211</v>
      </c>
      <c r="AT85" s="234" t="s">
        <v>81</v>
      </c>
      <c r="AU85" s="234" t="s">
        <v>82</v>
      </c>
      <c r="AY85" s="233" t="s">
        <v>204</v>
      </c>
      <c r="BK85" s="235">
        <f>BK86</f>
        <v>0</v>
      </c>
    </row>
    <row r="86" spans="2:63" s="11" customFormat="1" ht="19.9" customHeight="1">
      <c r="B86" s="222"/>
      <c r="C86" s="223"/>
      <c r="D86" s="224" t="s">
        <v>81</v>
      </c>
      <c r="E86" s="236" t="s">
        <v>4628</v>
      </c>
      <c r="F86" s="236" t="s">
        <v>3890</v>
      </c>
      <c r="G86" s="223"/>
      <c r="H86" s="223"/>
      <c r="I86" s="226"/>
      <c r="J86" s="237">
        <f>BK86</f>
        <v>0</v>
      </c>
      <c r="K86" s="223"/>
      <c r="L86" s="228"/>
      <c r="M86" s="229"/>
      <c r="N86" s="230"/>
      <c r="O86" s="230"/>
      <c r="P86" s="231">
        <f>P87</f>
        <v>0</v>
      </c>
      <c r="Q86" s="230"/>
      <c r="R86" s="231">
        <f>R87</f>
        <v>0</v>
      </c>
      <c r="S86" s="230"/>
      <c r="T86" s="232">
        <f>T87</f>
        <v>0</v>
      </c>
      <c r="AR86" s="233" t="s">
        <v>211</v>
      </c>
      <c r="AT86" s="234" t="s">
        <v>81</v>
      </c>
      <c r="AU86" s="234" t="s">
        <v>25</v>
      </c>
      <c r="AY86" s="233" t="s">
        <v>204</v>
      </c>
      <c r="BK86" s="235">
        <f>BK87</f>
        <v>0</v>
      </c>
    </row>
    <row r="87" spans="2:65" s="1" customFormat="1" ht="38.25" customHeight="1">
      <c r="B87" s="48"/>
      <c r="C87" s="285" t="s">
        <v>25</v>
      </c>
      <c r="D87" s="285" t="s">
        <v>478</v>
      </c>
      <c r="E87" s="286" t="s">
        <v>4629</v>
      </c>
      <c r="F87" s="287" t="s">
        <v>4630</v>
      </c>
      <c r="G87" s="288" t="s">
        <v>1045</v>
      </c>
      <c r="H87" s="289">
        <v>1</v>
      </c>
      <c r="I87" s="290"/>
      <c r="J87" s="291">
        <f>ROUND(I87*H87,2)</f>
        <v>0</v>
      </c>
      <c r="K87" s="287" t="s">
        <v>38</v>
      </c>
      <c r="L87" s="292"/>
      <c r="M87" s="293" t="s">
        <v>38</v>
      </c>
      <c r="N87" s="313" t="s">
        <v>53</v>
      </c>
      <c r="O87" s="308"/>
      <c r="P87" s="314">
        <f>O87*H87</f>
        <v>0</v>
      </c>
      <c r="Q87" s="314">
        <v>0</v>
      </c>
      <c r="R87" s="314">
        <f>Q87*H87</f>
        <v>0</v>
      </c>
      <c r="S87" s="314">
        <v>0</v>
      </c>
      <c r="T87" s="315">
        <f>S87*H87</f>
        <v>0</v>
      </c>
      <c r="AR87" s="25" t="s">
        <v>2826</v>
      </c>
      <c r="AT87" s="25" t="s">
        <v>478</v>
      </c>
      <c r="AU87" s="25" t="s">
        <v>90</v>
      </c>
      <c r="AY87" s="25" t="s">
        <v>204</v>
      </c>
      <c r="BE87" s="249">
        <f>IF(N87="základní",J87,0)</f>
        <v>0</v>
      </c>
      <c r="BF87" s="249">
        <f>IF(N87="snížená",J87,0)</f>
        <v>0</v>
      </c>
      <c r="BG87" s="249">
        <f>IF(N87="zákl. přenesená",J87,0)</f>
        <v>0</v>
      </c>
      <c r="BH87" s="249">
        <f>IF(N87="sníž. přenesená",J87,0)</f>
        <v>0</v>
      </c>
      <c r="BI87" s="249">
        <f>IF(N87="nulová",J87,0)</f>
        <v>0</v>
      </c>
      <c r="BJ87" s="25" t="s">
        <v>25</v>
      </c>
      <c r="BK87" s="249">
        <f>ROUND(I87*H87,2)</f>
        <v>0</v>
      </c>
      <c r="BL87" s="25" t="s">
        <v>2826</v>
      </c>
      <c r="BM87" s="25" t="s">
        <v>4631</v>
      </c>
    </row>
    <row r="88" spans="2:12" s="1" customFormat="1" ht="6.95" customHeight="1">
      <c r="B88" s="69"/>
      <c r="C88" s="70"/>
      <c r="D88" s="70"/>
      <c r="E88" s="70"/>
      <c r="F88" s="70"/>
      <c r="G88" s="70"/>
      <c r="H88" s="70"/>
      <c r="I88" s="181"/>
      <c r="J88" s="70"/>
      <c r="K88" s="70"/>
      <c r="L88" s="74"/>
    </row>
  </sheetData>
  <sheetProtection password="CC35" sheet="1" objects="1" scenarios="1" formatColumns="0" formatRows="0" autoFilter="0"/>
  <autoFilter ref="C83:K8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2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136</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s="1" customFormat="1" ht="13.5">
      <c r="B8" s="48"/>
      <c r="C8" s="49"/>
      <c r="D8" s="41" t="s">
        <v>159</v>
      </c>
      <c r="E8" s="49"/>
      <c r="F8" s="49"/>
      <c r="G8" s="49"/>
      <c r="H8" s="49"/>
      <c r="I8" s="159"/>
      <c r="J8" s="49"/>
      <c r="K8" s="53"/>
    </row>
    <row r="9" spans="2:11" s="1" customFormat="1" ht="36.95" customHeight="1">
      <c r="B9" s="48"/>
      <c r="C9" s="49"/>
      <c r="D9" s="49"/>
      <c r="E9" s="160" t="s">
        <v>4632</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1" t="s">
        <v>21</v>
      </c>
      <c r="E11" s="49"/>
      <c r="F11" s="36" t="s">
        <v>22</v>
      </c>
      <c r="G11" s="49"/>
      <c r="H11" s="49"/>
      <c r="I11" s="161" t="s">
        <v>23</v>
      </c>
      <c r="J11" s="36" t="s">
        <v>38</v>
      </c>
      <c r="K11" s="53"/>
    </row>
    <row r="12" spans="2:11" s="1" customFormat="1" ht="14.4" customHeight="1">
      <c r="B12" s="48"/>
      <c r="C12" s="49"/>
      <c r="D12" s="41" t="s">
        <v>26</v>
      </c>
      <c r="E12" s="49"/>
      <c r="F12" s="36" t="s">
        <v>27</v>
      </c>
      <c r="G12" s="49"/>
      <c r="H12" s="49"/>
      <c r="I12" s="161" t="s">
        <v>28</v>
      </c>
      <c r="J12" s="162" t="str">
        <f>'Rekapitulace stavby'!AN8</f>
        <v>25. 1. 2018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1" t="s">
        <v>36</v>
      </c>
      <c r="E14" s="49"/>
      <c r="F14" s="49"/>
      <c r="G14" s="49"/>
      <c r="H14" s="49"/>
      <c r="I14" s="161" t="s">
        <v>37</v>
      </c>
      <c r="J14" s="36" t="s">
        <v>38</v>
      </c>
      <c r="K14" s="53"/>
    </row>
    <row r="15" spans="2:11" s="1" customFormat="1" ht="18" customHeight="1">
      <c r="B15" s="48"/>
      <c r="C15" s="49"/>
      <c r="D15" s="49"/>
      <c r="E15" s="36" t="s">
        <v>39</v>
      </c>
      <c r="F15" s="49"/>
      <c r="G15" s="49"/>
      <c r="H15" s="49"/>
      <c r="I15" s="161" t="s">
        <v>40</v>
      </c>
      <c r="J15" s="36" t="s">
        <v>38</v>
      </c>
      <c r="K15" s="53"/>
    </row>
    <row r="16" spans="2:11" s="1" customFormat="1" ht="6.95" customHeight="1">
      <c r="B16" s="48"/>
      <c r="C16" s="49"/>
      <c r="D16" s="49"/>
      <c r="E16" s="49"/>
      <c r="F16" s="49"/>
      <c r="G16" s="49"/>
      <c r="H16" s="49"/>
      <c r="I16" s="159"/>
      <c r="J16" s="49"/>
      <c r="K16" s="53"/>
    </row>
    <row r="17" spans="2:11" s="1" customFormat="1" ht="14.4" customHeight="1">
      <c r="B17" s="48"/>
      <c r="C17" s="49"/>
      <c r="D17" s="41" t="s">
        <v>41</v>
      </c>
      <c r="E17" s="49"/>
      <c r="F17" s="49"/>
      <c r="G17" s="49"/>
      <c r="H17" s="49"/>
      <c r="I17" s="161" t="s">
        <v>37</v>
      </c>
      <c r="J17" s="36" t="str">
        <f>IF('Rekapitulace stavby'!AN13="Vyplň údaj","",IF('Rekapitulace stavby'!AN13="","",'Rekapitulace stavby'!AN13))</f>
        <v/>
      </c>
      <c r="K17" s="53"/>
    </row>
    <row r="18" spans="2:11" s="1" customFormat="1" ht="18" customHeight="1">
      <c r="B18" s="48"/>
      <c r="C18" s="49"/>
      <c r="D18" s="49"/>
      <c r="E18" s="36" t="str">
        <f>IF('Rekapitulace stavby'!E14="Vyplň údaj","",IF('Rekapitulace stavby'!E14="","",'Rekapitulace stavby'!E14))</f>
        <v/>
      </c>
      <c r="F18" s="49"/>
      <c r="G18" s="49"/>
      <c r="H18" s="49"/>
      <c r="I18" s="161" t="s">
        <v>40</v>
      </c>
      <c r="J18" s="36"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1" t="s">
        <v>43</v>
      </c>
      <c r="E20" s="49"/>
      <c r="F20" s="49"/>
      <c r="G20" s="49"/>
      <c r="H20" s="49"/>
      <c r="I20" s="161" t="s">
        <v>37</v>
      </c>
      <c r="J20" s="36" t="s">
        <v>38</v>
      </c>
      <c r="K20" s="53"/>
    </row>
    <row r="21" spans="2:11" s="1" customFormat="1" ht="18" customHeight="1">
      <c r="B21" s="48"/>
      <c r="C21" s="49"/>
      <c r="D21" s="49"/>
      <c r="E21" s="36" t="s">
        <v>44</v>
      </c>
      <c r="F21" s="49"/>
      <c r="G21" s="49"/>
      <c r="H21" s="49"/>
      <c r="I21" s="161" t="s">
        <v>40</v>
      </c>
      <c r="J21" s="36"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1" t="s">
        <v>46</v>
      </c>
      <c r="E23" s="49"/>
      <c r="F23" s="49"/>
      <c r="G23" s="49"/>
      <c r="H23" s="49"/>
      <c r="I23" s="159"/>
      <c r="J23" s="49"/>
      <c r="K23" s="53"/>
    </row>
    <row r="24" spans="2:11" s="7" customFormat="1" ht="185.25" customHeight="1">
      <c r="B24" s="163"/>
      <c r="C24" s="164"/>
      <c r="D24" s="164"/>
      <c r="E24" s="46" t="s">
        <v>163</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48</v>
      </c>
      <c r="E27" s="49"/>
      <c r="F27" s="49"/>
      <c r="G27" s="49"/>
      <c r="H27" s="49"/>
      <c r="I27" s="159"/>
      <c r="J27" s="170">
        <f>ROUND(J84,2)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50</v>
      </c>
      <c r="G29" s="49"/>
      <c r="H29" s="49"/>
      <c r="I29" s="171" t="s">
        <v>49</v>
      </c>
      <c r="J29" s="54" t="s">
        <v>51</v>
      </c>
      <c r="K29" s="53"/>
    </row>
    <row r="30" spans="2:11" s="1" customFormat="1" ht="14.4" customHeight="1">
      <c r="B30" s="48"/>
      <c r="C30" s="49"/>
      <c r="D30" s="57" t="s">
        <v>52</v>
      </c>
      <c r="E30" s="57" t="s">
        <v>53</v>
      </c>
      <c r="F30" s="172">
        <f>ROUND(SUM(BE84:BE276),2)</f>
        <v>0</v>
      </c>
      <c r="G30" s="49"/>
      <c r="H30" s="49"/>
      <c r="I30" s="173">
        <v>0.21</v>
      </c>
      <c r="J30" s="172">
        <f>ROUND(ROUND((SUM(BE84:BE276)),2)*I30,2)</f>
        <v>0</v>
      </c>
      <c r="K30" s="53"/>
    </row>
    <row r="31" spans="2:11" s="1" customFormat="1" ht="14.4" customHeight="1">
      <c r="B31" s="48"/>
      <c r="C31" s="49"/>
      <c r="D31" s="49"/>
      <c r="E31" s="57" t="s">
        <v>54</v>
      </c>
      <c r="F31" s="172">
        <f>ROUND(SUM(BF84:BF276),2)</f>
        <v>0</v>
      </c>
      <c r="G31" s="49"/>
      <c r="H31" s="49"/>
      <c r="I31" s="173">
        <v>0.15</v>
      </c>
      <c r="J31" s="172">
        <f>ROUND(ROUND((SUM(BF84:BF276)),2)*I31,2)</f>
        <v>0</v>
      </c>
      <c r="K31" s="53"/>
    </row>
    <row r="32" spans="2:11" s="1" customFormat="1" ht="14.4" customHeight="1" hidden="1">
      <c r="B32" s="48"/>
      <c r="C32" s="49"/>
      <c r="D32" s="49"/>
      <c r="E32" s="57" t="s">
        <v>55</v>
      </c>
      <c r="F32" s="172">
        <f>ROUND(SUM(BG84:BG276),2)</f>
        <v>0</v>
      </c>
      <c r="G32" s="49"/>
      <c r="H32" s="49"/>
      <c r="I32" s="173">
        <v>0.21</v>
      </c>
      <c r="J32" s="172">
        <v>0</v>
      </c>
      <c r="K32" s="53"/>
    </row>
    <row r="33" spans="2:11" s="1" customFormat="1" ht="14.4" customHeight="1" hidden="1">
      <c r="B33" s="48"/>
      <c r="C33" s="49"/>
      <c r="D33" s="49"/>
      <c r="E33" s="57" t="s">
        <v>56</v>
      </c>
      <c r="F33" s="172">
        <f>ROUND(SUM(BH84:BH276),2)</f>
        <v>0</v>
      </c>
      <c r="G33" s="49"/>
      <c r="H33" s="49"/>
      <c r="I33" s="173">
        <v>0.15</v>
      </c>
      <c r="J33" s="172">
        <v>0</v>
      </c>
      <c r="K33" s="53"/>
    </row>
    <row r="34" spans="2:11" s="1" customFormat="1" ht="14.4" customHeight="1" hidden="1">
      <c r="B34" s="48"/>
      <c r="C34" s="49"/>
      <c r="D34" s="49"/>
      <c r="E34" s="57" t="s">
        <v>57</v>
      </c>
      <c r="F34" s="172">
        <f>ROUND(SUM(BI84:BI276),2)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58</v>
      </c>
      <c r="E36" s="100"/>
      <c r="F36" s="100"/>
      <c r="G36" s="176" t="s">
        <v>59</v>
      </c>
      <c r="H36" s="177" t="s">
        <v>60</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1" t="s">
        <v>164</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1" t="s">
        <v>18</v>
      </c>
      <c r="D44" s="49"/>
      <c r="E44" s="49"/>
      <c r="F44" s="49"/>
      <c r="G44" s="49"/>
      <c r="H44" s="49"/>
      <c r="I44" s="159"/>
      <c r="J44" s="49"/>
      <c r="K44" s="53"/>
    </row>
    <row r="45" spans="2:11" s="1" customFormat="1" ht="16.5" customHeight="1">
      <c r="B45" s="48"/>
      <c r="C45" s="49"/>
      <c r="D45" s="49"/>
      <c r="E45" s="158" t="str">
        <f>E7</f>
        <v>Areál TJ Lokomotiva Cheb-I.etapa-Fáze I.B-Rekonstrukce haly s přístavbou šaten-Uznatelné výdaje</v>
      </c>
      <c r="F45" s="41"/>
      <c r="G45" s="41"/>
      <c r="H45" s="41"/>
      <c r="I45" s="159"/>
      <c r="J45" s="49"/>
      <c r="K45" s="53"/>
    </row>
    <row r="46" spans="2:11" s="1" customFormat="1" ht="14.4" customHeight="1">
      <c r="B46" s="48"/>
      <c r="C46" s="41" t="s">
        <v>159</v>
      </c>
      <c r="D46" s="49"/>
      <c r="E46" s="49"/>
      <c r="F46" s="49"/>
      <c r="G46" s="49"/>
      <c r="H46" s="49"/>
      <c r="I46" s="159"/>
      <c r="J46" s="49"/>
      <c r="K46" s="53"/>
    </row>
    <row r="47" spans="2:11" s="1" customFormat="1" ht="17.25" customHeight="1">
      <c r="B47" s="48"/>
      <c r="C47" s="49"/>
      <c r="D47" s="49"/>
      <c r="E47" s="160" t="str">
        <f>E9</f>
        <v>01/C - S0 01 C-Soupis prací-Komunikace-UZNATELNÉ VÝDAJE</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1" t="s">
        <v>26</v>
      </c>
      <c r="D49" s="49"/>
      <c r="E49" s="49"/>
      <c r="F49" s="36" t="str">
        <f>F12</f>
        <v>Cheb</v>
      </c>
      <c r="G49" s="49"/>
      <c r="H49" s="49"/>
      <c r="I49" s="161" t="s">
        <v>28</v>
      </c>
      <c r="J49" s="162" t="str">
        <f>IF(J12="","",J12)</f>
        <v>25. 1. 2018</v>
      </c>
      <c r="K49" s="53"/>
    </row>
    <row r="50" spans="2:11" s="1" customFormat="1" ht="6.95" customHeight="1">
      <c r="B50" s="48"/>
      <c r="C50" s="49"/>
      <c r="D50" s="49"/>
      <c r="E50" s="49"/>
      <c r="F50" s="49"/>
      <c r="G50" s="49"/>
      <c r="H50" s="49"/>
      <c r="I50" s="159"/>
      <c r="J50" s="49"/>
      <c r="K50" s="53"/>
    </row>
    <row r="51" spans="2:11" s="1" customFormat="1" ht="13.5">
      <c r="B51" s="48"/>
      <c r="C51" s="41" t="s">
        <v>36</v>
      </c>
      <c r="D51" s="49"/>
      <c r="E51" s="49"/>
      <c r="F51" s="36" t="str">
        <f>E15</f>
        <v>Město Cheb, Nám. Krále Jiřího z Poděbrad 1/14 Cheb</v>
      </c>
      <c r="G51" s="49"/>
      <c r="H51" s="49"/>
      <c r="I51" s="161" t="s">
        <v>43</v>
      </c>
      <c r="J51" s="46" t="str">
        <f>E21</f>
        <v>Ing. J. Šedivec-Staving Ateliér, Školní 27, Plzeň</v>
      </c>
      <c r="K51" s="53"/>
    </row>
    <row r="52" spans="2:11" s="1" customFormat="1" ht="14.4" customHeight="1">
      <c r="B52" s="48"/>
      <c r="C52" s="41" t="s">
        <v>41</v>
      </c>
      <c r="D52" s="49"/>
      <c r="E52" s="49"/>
      <c r="F52" s="36"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165</v>
      </c>
      <c r="D54" s="174"/>
      <c r="E54" s="174"/>
      <c r="F54" s="174"/>
      <c r="G54" s="174"/>
      <c r="H54" s="174"/>
      <c r="I54" s="188"/>
      <c r="J54" s="189" t="s">
        <v>166</v>
      </c>
      <c r="K54" s="190"/>
    </row>
    <row r="55" spans="2:11" s="1" customFormat="1" ht="10.3" customHeight="1">
      <c r="B55" s="48"/>
      <c r="C55" s="49"/>
      <c r="D55" s="49"/>
      <c r="E55" s="49"/>
      <c r="F55" s="49"/>
      <c r="G55" s="49"/>
      <c r="H55" s="49"/>
      <c r="I55" s="159"/>
      <c r="J55" s="49"/>
      <c r="K55" s="53"/>
    </row>
    <row r="56" spans="2:47" s="1" customFormat="1" ht="29.25" customHeight="1">
      <c r="B56" s="48"/>
      <c r="C56" s="191" t="s">
        <v>167</v>
      </c>
      <c r="D56" s="49"/>
      <c r="E56" s="49"/>
      <c r="F56" s="49"/>
      <c r="G56" s="49"/>
      <c r="H56" s="49"/>
      <c r="I56" s="159"/>
      <c r="J56" s="170">
        <f>J84</f>
        <v>0</v>
      </c>
      <c r="K56" s="53"/>
      <c r="AU56" s="25" t="s">
        <v>168</v>
      </c>
    </row>
    <row r="57" spans="2:11" s="8" customFormat="1" ht="24.95" customHeight="1">
      <c r="B57" s="192"/>
      <c r="C57" s="193"/>
      <c r="D57" s="194" t="s">
        <v>169</v>
      </c>
      <c r="E57" s="195"/>
      <c r="F57" s="195"/>
      <c r="G57" s="195"/>
      <c r="H57" s="195"/>
      <c r="I57" s="196"/>
      <c r="J57" s="197">
        <f>J85</f>
        <v>0</v>
      </c>
      <c r="K57" s="198"/>
    </row>
    <row r="58" spans="2:11" s="9" customFormat="1" ht="19.9" customHeight="1">
      <c r="B58" s="199"/>
      <c r="C58" s="200"/>
      <c r="D58" s="201" t="s">
        <v>170</v>
      </c>
      <c r="E58" s="202"/>
      <c r="F58" s="202"/>
      <c r="G58" s="202"/>
      <c r="H58" s="202"/>
      <c r="I58" s="203"/>
      <c r="J58" s="204">
        <f>J86</f>
        <v>0</v>
      </c>
      <c r="K58" s="205"/>
    </row>
    <row r="59" spans="2:11" s="9" customFormat="1" ht="19.9" customHeight="1">
      <c r="B59" s="199"/>
      <c r="C59" s="200"/>
      <c r="D59" s="201" t="s">
        <v>4633</v>
      </c>
      <c r="E59" s="202"/>
      <c r="F59" s="202"/>
      <c r="G59" s="202"/>
      <c r="H59" s="202"/>
      <c r="I59" s="203"/>
      <c r="J59" s="204">
        <f>J167</f>
        <v>0</v>
      </c>
      <c r="K59" s="205"/>
    </row>
    <row r="60" spans="2:11" s="9" customFormat="1" ht="19.9" customHeight="1">
      <c r="B60" s="199"/>
      <c r="C60" s="200"/>
      <c r="D60" s="201" t="s">
        <v>171</v>
      </c>
      <c r="E60" s="202"/>
      <c r="F60" s="202"/>
      <c r="G60" s="202"/>
      <c r="H60" s="202"/>
      <c r="I60" s="203"/>
      <c r="J60" s="204">
        <f>J189</f>
        <v>0</v>
      </c>
      <c r="K60" s="205"/>
    </row>
    <row r="61" spans="2:11" s="9" customFormat="1" ht="19.9" customHeight="1">
      <c r="B61" s="199"/>
      <c r="C61" s="200"/>
      <c r="D61" s="201" t="s">
        <v>173</v>
      </c>
      <c r="E61" s="202"/>
      <c r="F61" s="202"/>
      <c r="G61" s="202"/>
      <c r="H61" s="202"/>
      <c r="I61" s="203"/>
      <c r="J61" s="204">
        <f>J209</f>
        <v>0</v>
      </c>
      <c r="K61" s="205"/>
    </row>
    <row r="62" spans="2:11" s="9" customFormat="1" ht="19.9" customHeight="1">
      <c r="B62" s="199"/>
      <c r="C62" s="200"/>
      <c r="D62" s="201" t="s">
        <v>175</v>
      </c>
      <c r="E62" s="202"/>
      <c r="F62" s="202"/>
      <c r="G62" s="202"/>
      <c r="H62" s="202"/>
      <c r="I62" s="203"/>
      <c r="J62" s="204">
        <f>J236</f>
        <v>0</v>
      </c>
      <c r="K62" s="205"/>
    </row>
    <row r="63" spans="2:11" s="9" customFormat="1" ht="19.9" customHeight="1">
      <c r="B63" s="199"/>
      <c r="C63" s="200"/>
      <c r="D63" s="201" t="s">
        <v>176</v>
      </c>
      <c r="E63" s="202"/>
      <c r="F63" s="202"/>
      <c r="G63" s="202"/>
      <c r="H63" s="202"/>
      <c r="I63" s="203"/>
      <c r="J63" s="204">
        <f>J255</f>
        <v>0</v>
      </c>
      <c r="K63" s="205"/>
    </row>
    <row r="64" spans="2:11" s="9" customFormat="1" ht="19.9" customHeight="1">
      <c r="B64" s="199"/>
      <c r="C64" s="200"/>
      <c r="D64" s="201" t="s">
        <v>177</v>
      </c>
      <c r="E64" s="202"/>
      <c r="F64" s="202"/>
      <c r="G64" s="202"/>
      <c r="H64" s="202"/>
      <c r="I64" s="203"/>
      <c r="J64" s="204">
        <f>J275</f>
        <v>0</v>
      </c>
      <c r="K64" s="205"/>
    </row>
    <row r="65" spans="2:11" s="1" customFormat="1" ht="21.8" customHeight="1">
      <c r="B65" s="48"/>
      <c r="C65" s="49"/>
      <c r="D65" s="49"/>
      <c r="E65" s="49"/>
      <c r="F65" s="49"/>
      <c r="G65" s="49"/>
      <c r="H65" s="49"/>
      <c r="I65" s="159"/>
      <c r="J65" s="49"/>
      <c r="K65" s="53"/>
    </row>
    <row r="66" spans="2:11" s="1" customFormat="1" ht="6.95" customHeight="1">
      <c r="B66" s="69"/>
      <c r="C66" s="70"/>
      <c r="D66" s="70"/>
      <c r="E66" s="70"/>
      <c r="F66" s="70"/>
      <c r="G66" s="70"/>
      <c r="H66" s="70"/>
      <c r="I66" s="181"/>
      <c r="J66" s="70"/>
      <c r="K66" s="71"/>
    </row>
    <row r="70" spans="2:12" s="1" customFormat="1" ht="6.95" customHeight="1">
      <c r="B70" s="72"/>
      <c r="C70" s="73"/>
      <c r="D70" s="73"/>
      <c r="E70" s="73"/>
      <c r="F70" s="73"/>
      <c r="G70" s="73"/>
      <c r="H70" s="73"/>
      <c r="I70" s="184"/>
      <c r="J70" s="73"/>
      <c r="K70" s="73"/>
      <c r="L70" s="74"/>
    </row>
    <row r="71" spans="2:12" s="1" customFormat="1" ht="36.95" customHeight="1">
      <c r="B71" s="48"/>
      <c r="C71" s="75" t="s">
        <v>188</v>
      </c>
      <c r="D71" s="76"/>
      <c r="E71" s="76"/>
      <c r="F71" s="76"/>
      <c r="G71" s="76"/>
      <c r="H71" s="76"/>
      <c r="I71" s="206"/>
      <c r="J71" s="76"/>
      <c r="K71" s="76"/>
      <c r="L71" s="74"/>
    </row>
    <row r="72" spans="2:12" s="1" customFormat="1" ht="6.95" customHeight="1">
      <c r="B72" s="48"/>
      <c r="C72" s="76"/>
      <c r="D72" s="76"/>
      <c r="E72" s="76"/>
      <c r="F72" s="76"/>
      <c r="G72" s="76"/>
      <c r="H72" s="76"/>
      <c r="I72" s="206"/>
      <c r="J72" s="76"/>
      <c r="K72" s="76"/>
      <c r="L72" s="74"/>
    </row>
    <row r="73" spans="2:12" s="1" customFormat="1" ht="14.4" customHeight="1">
      <c r="B73" s="48"/>
      <c r="C73" s="78" t="s">
        <v>18</v>
      </c>
      <c r="D73" s="76"/>
      <c r="E73" s="76"/>
      <c r="F73" s="76"/>
      <c r="G73" s="76"/>
      <c r="H73" s="76"/>
      <c r="I73" s="206"/>
      <c r="J73" s="76"/>
      <c r="K73" s="76"/>
      <c r="L73" s="74"/>
    </row>
    <row r="74" spans="2:12" s="1" customFormat="1" ht="16.5" customHeight="1">
      <c r="B74" s="48"/>
      <c r="C74" s="76"/>
      <c r="D74" s="76"/>
      <c r="E74" s="207" t="str">
        <f>E7</f>
        <v>Areál TJ Lokomotiva Cheb-I.etapa-Fáze I.B-Rekonstrukce haly s přístavbou šaten-Uznatelné výdaje</v>
      </c>
      <c r="F74" s="78"/>
      <c r="G74" s="78"/>
      <c r="H74" s="78"/>
      <c r="I74" s="206"/>
      <c r="J74" s="76"/>
      <c r="K74" s="76"/>
      <c r="L74" s="74"/>
    </row>
    <row r="75" spans="2:12" s="1" customFormat="1" ht="14.4" customHeight="1">
      <c r="B75" s="48"/>
      <c r="C75" s="78" t="s">
        <v>159</v>
      </c>
      <c r="D75" s="76"/>
      <c r="E75" s="76"/>
      <c r="F75" s="76"/>
      <c r="G75" s="76"/>
      <c r="H75" s="76"/>
      <c r="I75" s="206"/>
      <c r="J75" s="76"/>
      <c r="K75" s="76"/>
      <c r="L75" s="74"/>
    </row>
    <row r="76" spans="2:12" s="1" customFormat="1" ht="17.25" customHeight="1">
      <c r="B76" s="48"/>
      <c r="C76" s="76"/>
      <c r="D76" s="76"/>
      <c r="E76" s="84" t="str">
        <f>E9</f>
        <v>01/C - S0 01 C-Soupis prací-Komunikace-UZNATELNÉ VÝDAJE</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26</v>
      </c>
      <c r="D78" s="76"/>
      <c r="E78" s="76"/>
      <c r="F78" s="210" t="str">
        <f>F12</f>
        <v>Cheb</v>
      </c>
      <c r="G78" s="76"/>
      <c r="H78" s="76"/>
      <c r="I78" s="211" t="s">
        <v>28</v>
      </c>
      <c r="J78" s="87" t="str">
        <f>IF(J12="","",J12)</f>
        <v>25. 1. 2018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36</v>
      </c>
      <c r="D80" s="76"/>
      <c r="E80" s="76"/>
      <c r="F80" s="210" t="str">
        <f>E15</f>
        <v>Město Cheb, Nám. Krále Jiřího z Poděbrad 1/14 Cheb</v>
      </c>
      <c r="G80" s="76"/>
      <c r="H80" s="76"/>
      <c r="I80" s="211" t="s">
        <v>43</v>
      </c>
      <c r="J80" s="210" t="str">
        <f>E21</f>
        <v>Ing. J. Šedivec-Staving Ateliér, Školní 27, Plzeň</v>
      </c>
      <c r="K80" s="76"/>
      <c r="L80" s="74"/>
    </row>
    <row r="81" spans="2:12" s="1" customFormat="1" ht="14.4" customHeight="1">
      <c r="B81" s="48"/>
      <c r="C81" s="78" t="s">
        <v>41</v>
      </c>
      <c r="D81" s="76"/>
      <c r="E81" s="76"/>
      <c r="F81" s="210" t="str">
        <f>IF(E18="","",E18)</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2"/>
      <c r="C83" s="213" t="s">
        <v>189</v>
      </c>
      <c r="D83" s="214" t="s">
        <v>67</v>
      </c>
      <c r="E83" s="214" t="s">
        <v>63</v>
      </c>
      <c r="F83" s="214" t="s">
        <v>190</v>
      </c>
      <c r="G83" s="214" t="s">
        <v>191</v>
      </c>
      <c r="H83" s="214" t="s">
        <v>192</v>
      </c>
      <c r="I83" s="215" t="s">
        <v>193</v>
      </c>
      <c r="J83" s="214" t="s">
        <v>166</v>
      </c>
      <c r="K83" s="216" t="s">
        <v>194</v>
      </c>
      <c r="L83" s="217"/>
      <c r="M83" s="104" t="s">
        <v>195</v>
      </c>
      <c r="N83" s="105" t="s">
        <v>52</v>
      </c>
      <c r="O83" s="105" t="s">
        <v>196</v>
      </c>
      <c r="P83" s="105" t="s">
        <v>197</v>
      </c>
      <c r="Q83" s="105" t="s">
        <v>198</v>
      </c>
      <c r="R83" s="105" t="s">
        <v>199</v>
      </c>
      <c r="S83" s="105" t="s">
        <v>200</v>
      </c>
      <c r="T83" s="106" t="s">
        <v>201</v>
      </c>
    </row>
    <row r="84" spans="2:63" s="1" customFormat="1" ht="29.25" customHeight="1">
      <c r="B84" s="48"/>
      <c r="C84" s="110" t="s">
        <v>167</v>
      </c>
      <c r="D84" s="76"/>
      <c r="E84" s="76"/>
      <c r="F84" s="76"/>
      <c r="G84" s="76"/>
      <c r="H84" s="76"/>
      <c r="I84" s="206"/>
      <c r="J84" s="218">
        <f>BK84</f>
        <v>0</v>
      </c>
      <c r="K84" s="76"/>
      <c r="L84" s="74"/>
      <c r="M84" s="107"/>
      <c r="N84" s="108"/>
      <c r="O84" s="108"/>
      <c r="P84" s="219">
        <f>P85</f>
        <v>0</v>
      </c>
      <c r="Q84" s="108"/>
      <c r="R84" s="219">
        <f>R85</f>
        <v>0</v>
      </c>
      <c r="S84" s="108"/>
      <c r="T84" s="220">
        <f>T85</f>
        <v>0</v>
      </c>
      <c r="AT84" s="25" t="s">
        <v>81</v>
      </c>
      <c r="AU84" s="25" t="s">
        <v>168</v>
      </c>
      <c r="BK84" s="221">
        <f>BK85</f>
        <v>0</v>
      </c>
    </row>
    <row r="85" spans="2:63" s="11" customFormat="1" ht="37.4" customHeight="1">
      <c r="B85" s="222"/>
      <c r="C85" s="223"/>
      <c r="D85" s="224" t="s">
        <v>81</v>
      </c>
      <c r="E85" s="225" t="s">
        <v>202</v>
      </c>
      <c r="F85" s="225" t="s">
        <v>203</v>
      </c>
      <c r="G85" s="223"/>
      <c r="H85" s="223"/>
      <c r="I85" s="226"/>
      <c r="J85" s="227">
        <f>BK85</f>
        <v>0</v>
      </c>
      <c r="K85" s="223"/>
      <c r="L85" s="228"/>
      <c r="M85" s="229"/>
      <c r="N85" s="230"/>
      <c r="O85" s="230"/>
      <c r="P85" s="231">
        <f>P86+P167+P189+P209+P236+P255+P275</f>
        <v>0</v>
      </c>
      <c r="Q85" s="230"/>
      <c r="R85" s="231">
        <f>R86+R167+R189+R209+R236+R255+R275</f>
        <v>0</v>
      </c>
      <c r="S85" s="230"/>
      <c r="T85" s="232">
        <f>T86+T167+T189+T209+T236+T255+T275</f>
        <v>0</v>
      </c>
      <c r="AR85" s="233" t="s">
        <v>25</v>
      </c>
      <c r="AT85" s="234" t="s">
        <v>81</v>
      </c>
      <c r="AU85" s="234" t="s">
        <v>82</v>
      </c>
      <c r="AY85" s="233" t="s">
        <v>204</v>
      </c>
      <c r="BK85" s="235">
        <f>BK86+BK167+BK189+BK209+BK236+BK255+BK275</f>
        <v>0</v>
      </c>
    </row>
    <row r="86" spans="2:63" s="11" customFormat="1" ht="19.9" customHeight="1">
      <c r="B86" s="222"/>
      <c r="C86" s="223"/>
      <c r="D86" s="224" t="s">
        <v>81</v>
      </c>
      <c r="E86" s="236" t="s">
        <v>25</v>
      </c>
      <c r="F86" s="236" t="s">
        <v>205</v>
      </c>
      <c r="G86" s="223"/>
      <c r="H86" s="223"/>
      <c r="I86" s="226"/>
      <c r="J86" s="237">
        <f>BK86</f>
        <v>0</v>
      </c>
      <c r="K86" s="223"/>
      <c r="L86" s="228"/>
      <c r="M86" s="229"/>
      <c r="N86" s="230"/>
      <c r="O86" s="230"/>
      <c r="P86" s="231">
        <f>SUM(P87:P166)</f>
        <v>0</v>
      </c>
      <c r="Q86" s="230"/>
      <c r="R86" s="231">
        <f>SUM(R87:R166)</f>
        <v>0</v>
      </c>
      <c r="S86" s="230"/>
      <c r="T86" s="232">
        <f>SUM(T87:T166)</f>
        <v>0</v>
      </c>
      <c r="AR86" s="233" t="s">
        <v>25</v>
      </c>
      <c r="AT86" s="234" t="s">
        <v>81</v>
      </c>
      <c r="AU86" s="234" t="s">
        <v>25</v>
      </c>
      <c r="AY86" s="233" t="s">
        <v>204</v>
      </c>
      <c r="BK86" s="235">
        <f>SUM(BK87:BK166)</f>
        <v>0</v>
      </c>
    </row>
    <row r="87" spans="2:65" s="1" customFormat="1" ht="16.5" customHeight="1">
      <c r="B87" s="48"/>
      <c r="C87" s="238" t="s">
        <v>25</v>
      </c>
      <c r="D87" s="238" t="s">
        <v>206</v>
      </c>
      <c r="E87" s="239" t="s">
        <v>4634</v>
      </c>
      <c r="F87" s="240" t="s">
        <v>4635</v>
      </c>
      <c r="G87" s="241" t="s">
        <v>4636</v>
      </c>
      <c r="H87" s="242">
        <v>0.047</v>
      </c>
      <c r="I87" s="243"/>
      <c r="J87" s="244">
        <f>ROUND(I87*H87,2)</f>
        <v>0</v>
      </c>
      <c r="K87" s="240" t="s">
        <v>210</v>
      </c>
      <c r="L87" s="74"/>
      <c r="M87" s="245" t="s">
        <v>38</v>
      </c>
      <c r="N87" s="246" t="s">
        <v>53</v>
      </c>
      <c r="O87" s="49"/>
      <c r="P87" s="247">
        <f>O87*H87</f>
        <v>0</v>
      </c>
      <c r="Q87" s="247">
        <v>0</v>
      </c>
      <c r="R87" s="247">
        <f>Q87*H87</f>
        <v>0</v>
      </c>
      <c r="S87" s="247">
        <v>0</v>
      </c>
      <c r="T87" s="248">
        <f>S87*H87</f>
        <v>0</v>
      </c>
      <c r="AR87" s="25" t="s">
        <v>211</v>
      </c>
      <c r="AT87" s="25" t="s">
        <v>206</v>
      </c>
      <c r="AU87" s="25" t="s">
        <v>90</v>
      </c>
      <c r="AY87" s="25" t="s">
        <v>204</v>
      </c>
      <c r="BE87" s="249">
        <f>IF(N87="základní",J87,0)</f>
        <v>0</v>
      </c>
      <c r="BF87" s="249">
        <f>IF(N87="snížená",J87,0)</f>
        <v>0</v>
      </c>
      <c r="BG87" s="249">
        <f>IF(N87="zákl. přenesená",J87,0)</f>
        <v>0</v>
      </c>
      <c r="BH87" s="249">
        <f>IF(N87="sníž. přenesená",J87,0)</f>
        <v>0</v>
      </c>
      <c r="BI87" s="249">
        <f>IF(N87="nulová",J87,0)</f>
        <v>0</v>
      </c>
      <c r="BJ87" s="25" t="s">
        <v>25</v>
      </c>
      <c r="BK87" s="249">
        <f>ROUND(I87*H87,2)</f>
        <v>0</v>
      </c>
      <c r="BL87" s="25" t="s">
        <v>211</v>
      </c>
      <c r="BM87" s="25" t="s">
        <v>4637</v>
      </c>
    </row>
    <row r="88" spans="2:47" s="1" customFormat="1" ht="13.5">
      <c r="B88" s="48"/>
      <c r="C88" s="76"/>
      <c r="D88" s="250" t="s">
        <v>213</v>
      </c>
      <c r="E88" s="76"/>
      <c r="F88" s="251" t="s">
        <v>4638</v>
      </c>
      <c r="G88" s="76"/>
      <c r="H88" s="76"/>
      <c r="I88" s="206"/>
      <c r="J88" s="76"/>
      <c r="K88" s="76"/>
      <c r="L88" s="74"/>
      <c r="M88" s="252"/>
      <c r="N88" s="49"/>
      <c r="O88" s="49"/>
      <c r="P88" s="49"/>
      <c r="Q88" s="49"/>
      <c r="R88" s="49"/>
      <c r="S88" s="49"/>
      <c r="T88" s="97"/>
      <c r="AT88" s="25" t="s">
        <v>213</v>
      </c>
      <c r="AU88" s="25" t="s">
        <v>90</v>
      </c>
    </row>
    <row r="89" spans="2:51" s="12" customFormat="1" ht="13.5">
      <c r="B89" s="253"/>
      <c r="C89" s="254"/>
      <c r="D89" s="250" t="s">
        <v>215</v>
      </c>
      <c r="E89" s="255" t="s">
        <v>38</v>
      </c>
      <c r="F89" s="256" t="s">
        <v>4639</v>
      </c>
      <c r="G89" s="254"/>
      <c r="H89" s="257">
        <v>0.047</v>
      </c>
      <c r="I89" s="258"/>
      <c r="J89" s="254"/>
      <c r="K89" s="254"/>
      <c r="L89" s="259"/>
      <c r="M89" s="260"/>
      <c r="N89" s="261"/>
      <c r="O89" s="261"/>
      <c r="P89" s="261"/>
      <c r="Q89" s="261"/>
      <c r="R89" s="261"/>
      <c r="S89" s="261"/>
      <c r="T89" s="262"/>
      <c r="AT89" s="263" t="s">
        <v>215</v>
      </c>
      <c r="AU89" s="263" t="s">
        <v>90</v>
      </c>
      <c r="AV89" s="12" t="s">
        <v>90</v>
      </c>
      <c r="AW89" s="12" t="s">
        <v>45</v>
      </c>
      <c r="AX89" s="12" t="s">
        <v>82</v>
      </c>
      <c r="AY89" s="263" t="s">
        <v>204</v>
      </c>
    </row>
    <row r="90" spans="2:51" s="13" customFormat="1" ht="13.5">
      <c r="B90" s="264"/>
      <c r="C90" s="265"/>
      <c r="D90" s="250" t="s">
        <v>215</v>
      </c>
      <c r="E90" s="266" t="s">
        <v>38</v>
      </c>
      <c r="F90" s="267" t="s">
        <v>217</v>
      </c>
      <c r="G90" s="265"/>
      <c r="H90" s="268">
        <v>0.047</v>
      </c>
      <c r="I90" s="269"/>
      <c r="J90" s="265"/>
      <c r="K90" s="265"/>
      <c r="L90" s="270"/>
      <c r="M90" s="271"/>
      <c r="N90" s="272"/>
      <c r="O90" s="272"/>
      <c r="P90" s="272"/>
      <c r="Q90" s="272"/>
      <c r="R90" s="272"/>
      <c r="S90" s="272"/>
      <c r="T90" s="273"/>
      <c r="AT90" s="274" t="s">
        <v>215</v>
      </c>
      <c r="AU90" s="274" t="s">
        <v>90</v>
      </c>
      <c r="AV90" s="13" t="s">
        <v>211</v>
      </c>
      <c r="AW90" s="13" t="s">
        <v>45</v>
      </c>
      <c r="AX90" s="13" t="s">
        <v>25</v>
      </c>
      <c r="AY90" s="274" t="s">
        <v>204</v>
      </c>
    </row>
    <row r="91" spans="2:65" s="1" customFormat="1" ht="16.5" customHeight="1">
      <c r="B91" s="48"/>
      <c r="C91" s="238" t="s">
        <v>90</v>
      </c>
      <c r="D91" s="238" t="s">
        <v>206</v>
      </c>
      <c r="E91" s="239" t="s">
        <v>4640</v>
      </c>
      <c r="F91" s="240" t="s">
        <v>4641</v>
      </c>
      <c r="G91" s="241" t="s">
        <v>780</v>
      </c>
      <c r="H91" s="242">
        <v>6</v>
      </c>
      <c r="I91" s="243"/>
      <c r="J91" s="244">
        <f>ROUND(I91*H91,2)</f>
        <v>0</v>
      </c>
      <c r="K91" s="240" t="s">
        <v>210</v>
      </c>
      <c r="L91" s="74"/>
      <c r="M91" s="245" t="s">
        <v>38</v>
      </c>
      <c r="N91" s="246" t="s">
        <v>53</v>
      </c>
      <c r="O91" s="49"/>
      <c r="P91" s="247">
        <f>O91*H91</f>
        <v>0</v>
      </c>
      <c r="Q91" s="247">
        <v>0</v>
      </c>
      <c r="R91" s="247">
        <f>Q91*H91</f>
        <v>0</v>
      </c>
      <c r="S91" s="247">
        <v>0</v>
      </c>
      <c r="T91" s="248">
        <f>S91*H91</f>
        <v>0</v>
      </c>
      <c r="AR91" s="25" t="s">
        <v>211</v>
      </c>
      <c r="AT91" s="25" t="s">
        <v>206</v>
      </c>
      <c r="AU91" s="25" t="s">
        <v>90</v>
      </c>
      <c r="AY91" s="25" t="s">
        <v>204</v>
      </c>
      <c r="BE91" s="249">
        <f>IF(N91="základní",J91,0)</f>
        <v>0</v>
      </c>
      <c r="BF91" s="249">
        <f>IF(N91="snížená",J91,0)</f>
        <v>0</v>
      </c>
      <c r="BG91" s="249">
        <f>IF(N91="zákl. přenesená",J91,0)</f>
        <v>0</v>
      </c>
      <c r="BH91" s="249">
        <f>IF(N91="sníž. přenesená",J91,0)</f>
        <v>0</v>
      </c>
      <c r="BI91" s="249">
        <f>IF(N91="nulová",J91,0)</f>
        <v>0</v>
      </c>
      <c r="BJ91" s="25" t="s">
        <v>25</v>
      </c>
      <c r="BK91" s="249">
        <f>ROUND(I91*H91,2)</f>
        <v>0</v>
      </c>
      <c r="BL91" s="25" t="s">
        <v>211</v>
      </c>
      <c r="BM91" s="25" t="s">
        <v>4642</v>
      </c>
    </row>
    <row r="92" spans="2:47" s="1" customFormat="1" ht="13.5">
      <c r="B92" s="48"/>
      <c r="C92" s="76"/>
      <c r="D92" s="250" t="s">
        <v>213</v>
      </c>
      <c r="E92" s="76"/>
      <c r="F92" s="251" t="s">
        <v>4643</v>
      </c>
      <c r="G92" s="76"/>
      <c r="H92" s="76"/>
      <c r="I92" s="206"/>
      <c r="J92" s="76"/>
      <c r="K92" s="76"/>
      <c r="L92" s="74"/>
      <c r="M92" s="252"/>
      <c r="N92" s="49"/>
      <c r="O92" s="49"/>
      <c r="P92" s="49"/>
      <c r="Q92" s="49"/>
      <c r="R92" s="49"/>
      <c r="S92" s="49"/>
      <c r="T92" s="97"/>
      <c r="AT92" s="25" t="s">
        <v>213</v>
      </c>
      <c r="AU92" s="25" t="s">
        <v>90</v>
      </c>
    </row>
    <row r="93" spans="2:51" s="12" customFormat="1" ht="13.5">
      <c r="B93" s="253"/>
      <c r="C93" s="254"/>
      <c r="D93" s="250" t="s">
        <v>215</v>
      </c>
      <c r="E93" s="255" t="s">
        <v>38</v>
      </c>
      <c r="F93" s="256" t="s">
        <v>4644</v>
      </c>
      <c r="G93" s="254"/>
      <c r="H93" s="257">
        <v>6</v>
      </c>
      <c r="I93" s="258"/>
      <c r="J93" s="254"/>
      <c r="K93" s="254"/>
      <c r="L93" s="259"/>
      <c r="M93" s="260"/>
      <c r="N93" s="261"/>
      <c r="O93" s="261"/>
      <c r="P93" s="261"/>
      <c r="Q93" s="261"/>
      <c r="R93" s="261"/>
      <c r="S93" s="261"/>
      <c r="T93" s="262"/>
      <c r="AT93" s="263" t="s">
        <v>215</v>
      </c>
      <c r="AU93" s="263" t="s">
        <v>90</v>
      </c>
      <c r="AV93" s="12" t="s">
        <v>90</v>
      </c>
      <c r="AW93" s="12" t="s">
        <v>45</v>
      </c>
      <c r="AX93" s="12" t="s">
        <v>82</v>
      </c>
      <c r="AY93" s="263" t="s">
        <v>204</v>
      </c>
    </row>
    <row r="94" spans="2:51" s="13" customFormat="1" ht="13.5">
      <c r="B94" s="264"/>
      <c r="C94" s="265"/>
      <c r="D94" s="250" t="s">
        <v>215</v>
      </c>
      <c r="E94" s="266" t="s">
        <v>38</v>
      </c>
      <c r="F94" s="267" t="s">
        <v>217</v>
      </c>
      <c r="G94" s="265"/>
      <c r="H94" s="268">
        <v>6</v>
      </c>
      <c r="I94" s="269"/>
      <c r="J94" s="265"/>
      <c r="K94" s="265"/>
      <c r="L94" s="270"/>
      <c r="M94" s="271"/>
      <c r="N94" s="272"/>
      <c r="O94" s="272"/>
      <c r="P94" s="272"/>
      <c r="Q94" s="272"/>
      <c r="R94" s="272"/>
      <c r="S94" s="272"/>
      <c r="T94" s="273"/>
      <c r="AT94" s="274" t="s">
        <v>215</v>
      </c>
      <c r="AU94" s="274" t="s">
        <v>90</v>
      </c>
      <c r="AV94" s="13" t="s">
        <v>211</v>
      </c>
      <c r="AW94" s="13" t="s">
        <v>45</v>
      </c>
      <c r="AX94" s="13" t="s">
        <v>25</v>
      </c>
      <c r="AY94" s="274" t="s">
        <v>204</v>
      </c>
    </row>
    <row r="95" spans="2:65" s="1" customFormat="1" ht="16.5" customHeight="1">
      <c r="B95" s="48"/>
      <c r="C95" s="238" t="s">
        <v>113</v>
      </c>
      <c r="D95" s="238" t="s">
        <v>206</v>
      </c>
      <c r="E95" s="239" t="s">
        <v>4645</v>
      </c>
      <c r="F95" s="240" t="s">
        <v>4646</v>
      </c>
      <c r="G95" s="241" t="s">
        <v>209</v>
      </c>
      <c r="H95" s="242">
        <v>348</v>
      </c>
      <c r="I95" s="243"/>
      <c r="J95" s="244">
        <f>ROUND(I95*H95,2)</f>
        <v>0</v>
      </c>
      <c r="K95" s="240" t="s">
        <v>38</v>
      </c>
      <c r="L95" s="74"/>
      <c r="M95" s="245" t="s">
        <v>38</v>
      </c>
      <c r="N95" s="246" t="s">
        <v>53</v>
      </c>
      <c r="O95" s="49"/>
      <c r="P95" s="247">
        <f>O95*H95</f>
        <v>0</v>
      </c>
      <c r="Q95" s="247">
        <v>0</v>
      </c>
      <c r="R95" s="247">
        <f>Q95*H95</f>
        <v>0</v>
      </c>
      <c r="S95" s="247">
        <v>0</v>
      </c>
      <c r="T95" s="248">
        <f>S95*H95</f>
        <v>0</v>
      </c>
      <c r="AR95" s="25" t="s">
        <v>211</v>
      </c>
      <c r="AT95" s="25" t="s">
        <v>206</v>
      </c>
      <c r="AU95" s="25" t="s">
        <v>90</v>
      </c>
      <c r="AY95" s="25" t="s">
        <v>204</v>
      </c>
      <c r="BE95" s="249">
        <f>IF(N95="základní",J95,0)</f>
        <v>0</v>
      </c>
      <c r="BF95" s="249">
        <f>IF(N95="snížená",J95,0)</f>
        <v>0</v>
      </c>
      <c r="BG95" s="249">
        <f>IF(N95="zákl. přenesená",J95,0)</f>
        <v>0</v>
      </c>
      <c r="BH95" s="249">
        <f>IF(N95="sníž. přenesená",J95,0)</f>
        <v>0</v>
      </c>
      <c r="BI95" s="249">
        <f>IF(N95="nulová",J95,0)</f>
        <v>0</v>
      </c>
      <c r="BJ95" s="25" t="s">
        <v>25</v>
      </c>
      <c r="BK95" s="249">
        <f>ROUND(I95*H95,2)</f>
        <v>0</v>
      </c>
      <c r="BL95" s="25" t="s">
        <v>211</v>
      </c>
      <c r="BM95" s="25" t="s">
        <v>4647</v>
      </c>
    </row>
    <row r="96" spans="2:65" s="1" customFormat="1" ht="16.5" customHeight="1">
      <c r="B96" s="48"/>
      <c r="C96" s="238" t="s">
        <v>211</v>
      </c>
      <c r="D96" s="238" t="s">
        <v>206</v>
      </c>
      <c r="E96" s="239" t="s">
        <v>4648</v>
      </c>
      <c r="F96" s="240" t="s">
        <v>4649</v>
      </c>
      <c r="G96" s="241" t="s">
        <v>209</v>
      </c>
      <c r="H96" s="242">
        <v>494</v>
      </c>
      <c r="I96" s="243"/>
      <c r="J96" s="244">
        <f>ROUND(I96*H96,2)</f>
        <v>0</v>
      </c>
      <c r="K96" s="240" t="s">
        <v>210</v>
      </c>
      <c r="L96" s="74"/>
      <c r="M96" s="245" t="s">
        <v>38</v>
      </c>
      <c r="N96" s="246" t="s">
        <v>53</v>
      </c>
      <c r="O96" s="49"/>
      <c r="P96" s="247">
        <f>O96*H96</f>
        <v>0</v>
      </c>
      <c r="Q96" s="247">
        <v>0</v>
      </c>
      <c r="R96" s="247">
        <f>Q96*H96</f>
        <v>0</v>
      </c>
      <c r="S96" s="247">
        <v>0</v>
      </c>
      <c r="T96" s="248">
        <f>S96*H96</f>
        <v>0</v>
      </c>
      <c r="AR96" s="25" t="s">
        <v>211</v>
      </c>
      <c r="AT96" s="25" t="s">
        <v>206</v>
      </c>
      <c r="AU96" s="25" t="s">
        <v>90</v>
      </c>
      <c r="AY96" s="25" t="s">
        <v>204</v>
      </c>
      <c r="BE96" s="249">
        <f>IF(N96="základní",J96,0)</f>
        <v>0</v>
      </c>
      <c r="BF96" s="249">
        <f>IF(N96="snížená",J96,0)</f>
        <v>0</v>
      </c>
      <c r="BG96" s="249">
        <f>IF(N96="zákl. přenesená",J96,0)</f>
        <v>0</v>
      </c>
      <c r="BH96" s="249">
        <f>IF(N96="sníž. přenesená",J96,0)</f>
        <v>0</v>
      </c>
      <c r="BI96" s="249">
        <f>IF(N96="nulová",J96,0)</f>
        <v>0</v>
      </c>
      <c r="BJ96" s="25" t="s">
        <v>25</v>
      </c>
      <c r="BK96" s="249">
        <f>ROUND(I96*H96,2)</f>
        <v>0</v>
      </c>
      <c r="BL96" s="25" t="s">
        <v>211</v>
      </c>
      <c r="BM96" s="25" t="s">
        <v>4650</v>
      </c>
    </row>
    <row r="97" spans="2:47" s="1" customFormat="1" ht="13.5">
      <c r="B97" s="48"/>
      <c r="C97" s="76"/>
      <c r="D97" s="250" t="s">
        <v>213</v>
      </c>
      <c r="E97" s="76"/>
      <c r="F97" s="251" t="s">
        <v>214</v>
      </c>
      <c r="G97" s="76"/>
      <c r="H97" s="76"/>
      <c r="I97" s="206"/>
      <c r="J97" s="76"/>
      <c r="K97" s="76"/>
      <c r="L97" s="74"/>
      <c r="M97" s="252"/>
      <c r="N97" s="49"/>
      <c r="O97" s="49"/>
      <c r="P97" s="49"/>
      <c r="Q97" s="49"/>
      <c r="R97" s="49"/>
      <c r="S97" s="49"/>
      <c r="T97" s="97"/>
      <c r="AT97" s="25" t="s">
        <v>213</v>
      </c>
      <c r="AU97" s="25" t="s">
        <v>90</v>
      </c>
    </row>
    <row r="98" spans="2:51" s="12" customFormat="1" ht="13.5">
      <c r="B98" s="253"/>
      <c r="C98" s="254"/>
      <c r="D98" s="250" t="s">
        <v>215</v>
      </c>
      <c r="E98" s="255" t="s">
        <v>38</v>
      </c>
      <c r="F98" s="256" t="s">
        <v>4651</v>
      </c>
      <c r="G98" s="254"/>
      <c r="H98" s="257">
        <v>494</v>
      </c>
      <c r="I98" s="258"/>
      <c r="J98" s="254"/>
      <c r="K98" s="254"/>
      <c r="L98" s="259"/>
      <c r="M98" s="260"/>
      <c r="N98" s="261"/>
      <c r="O98" s="261"/>
      <c r="P98" s="261"/>
      <c r="Q98" s="261"/>
      <c r="R98" s="261"/>
      <c r="S98" s="261"/>
      <c r="T98" s="262"/>
      <c r="AT98" s="263" t="s">
        <v>215</v>
      </c>
      <c r="AU98" s="263" t="s">
        <v>90</v>
      </c>
      <c r="AV98" s="12" t="s">
        <v>90</v>
      </c>
      <c r="AW98" s="12" t="s">
        <v>45</v>
      </c>
      <c r="AX98" s="12" t="s">
        <v>82</v>
      </c>
      <c r="AY98" s="263" t="s">
        <v>204</v>
      </c>
    </row>
    <row r="99" spans="2:51" s="13" customFormat="1" ht="13.5">
      <c r="B99" s="264"/>
      <c r="C99" s="265"/>
      <c r="D99" s="250" t="s">
        <v>215</v>
      </c>
      <c r="E99" s="266" t="s">
        <v>38</v>
      </c>
      <c r="F99" s="267" t="s">
        <v>217</v>
      </c>
      <c r="G99" s="265"/>
      <c r="H99" s="268">
        <v>494</v>
      </c>
      <c r="I99" s="269"/>
      <c r="J99" s="265"/>
      <c r="K99" s="265"/>
      <c r="L99" s="270"/>
      <c r="M99" s="271"/>
      <c r="N99" s="272"/>
      <c r="O99" s="272"/>
      <c r="P99" s="272"/>
      <c r="Q99" s="272"/>
      <c r="R99" s="272"/>
      <c r="S99" s="272"/>
      <c r="T99" s="273"/>
      <c r="AT99" s="274" t="s">
        <v>215</v>
      </c>
      <c r="AU99" s="274" t="s">
        <v>90</v>
      </c>
      <c r="AV99" s="13" t="s">
        <v>211</v>
      </c>
      <c r="AW99" s="13" t="s">
        <v>45</v>
      </c>
      <c r="AX99" s="13" t="s">
        <v>25</v>
      </c>
      <c r="AY99" s="274" t="s">
        <v>204</v>
      </c>
    </row>
    <row r="100" spans="2:65" s="1" customFormat="1" ht="16.5" customHeight="1">
      <c r="B100" s="48"/>
      <c r="C100" s="238" t="s">
        <v>233</v>
      </c>
      <c r="D100" s="238" t="s">
        <v>206</v>
      </c>
      <c r="E100" s="239" t="s">
        <v>4652</v>
      </c>
      <c r="F100" s="240" t="s">
        <v>4653</v>
      </c>
      <c r="G100" s="241" t="s">
        <v>343</v>
      </c>
      <c r="H100" s="242">
        <v>104.1</v>
      </c>
      <c r="I100" s="243"/>
      <c r="J100" s="244">
        <f>ROUND(I100*H100,2)</f>
        <v>0</v>
      </c>
      <c r="K100" s="240" t="s">
        <v>210</v>
      </c>
      <c r="L100" s="74"/>
      <c r="M100" s="245" t="s">
        <v>38</v>
      </c>
      <c r="N100" s="246" t="s">
        <v>53</v>
      </c>
      <c r="O100" s="49"/>
      <c r="P100" s="247">
        <f>O100*H100</f>
        <v>0</v>
      </c>
      <c r="Q100" s="247">
        <v>0</v>
      </c>
      <c r="R100" s="247">
        <f>Q100*H100</f>
        <v>0</v>
      </c>
      <c r="S100" s="247">
        <v>0</v>
      </c>
      <c r="T100" s="248">
        <f>S100*H100</f>
        <v>0</v>
      </c>
      <c r="AR100" s="25" t="s">
        <v>211</v>
      </c>
      <c r="AT100" s="25" t="s">
        <v>206</v>
      </c>
      <c r="AU100" s="25" t="s">
        <v>90</v>
      </c>
      <c r="AY100" s="25" t="s">
        <v>204</v>
      </c>
      <c r="BE100" s="249">
        <f>IF(N100="základní",J100,0)</f>
        <v>0</v>
      </c>
      <c r="BF100" s="249">
        <f>IF(N100="snížená",J100,0)</f>
        <v>0</v>
      </c>
      <c r="BG100" s="249">
        <f>IF(N100="zákl. přenesená",J100,0)</f>
        <v>0</v>
      </c>
      <c r="BH100" s="249">
        <f>IF(N100="sníž. přenesená",J100,0)</f>
        <v>0</v>
      </c>
      <c r="BI100" s="249">
        <f>IF(N100="nulová",J100,0)</f>
        <v>0</v>
      </c>
      <c r="BJ100" s="25" t="s">
        <v>25</v>
      </c>
      <c r="BK100" s="249">
        <f>ROUND(I100*H100,2)</f>
        <v>0</v>
      </c>
      <c r="BL100" s="25" t="s">
        <v>211</v>
      </c>
      <c r="BM100" s="25" t="s">
        <v>4654</v>
      </c>
    </row>
    <row r="101" spans="2:47" s="1" customFormat="1" ht="13.5">
      <c r="B101" s="48"/>
      <c r="C101" s="76"/>
      <c r="D101" s="250" t="s">
        <v>213</v>
      </c>
      <c r="E101" s="76"/>
      <c r="F101" s="251" t="s">
        <v>4655</v>
      </c>
      <c r="G101" s="76"/>
      <c r="H101" s="76"/>
      <c r="I101" s="206"/>
      <c r="J101" s="76"/>
      <c r="K101" s="76"/>
      <c r="L101" s="74"/>
      <c r="M101" s="252"/>
      <c r="N101" s="49"/>
      <c r="O101" s="49"/>
      <c r="P101" s="49"/>
      <c r="Q101" s="49"/>
      <c r="R101" s="49"/>
      <c r="S101" s="49"/>
      <c r="T101" s="97"/>
      <c r="AT101" s="25" t="s">
        <v>213</v>
      </c>
      <c r="AU101" s="25" t="s">
        <v>90</v>
      </c>
    </row>
    <row r="102" spans="2:51" s="12" customFormat="1" ht="13.5">
      <c r="B102" s="253"/>
      <c r="C102" s="254"/>
      <c r="D102" s="250" t="s">
        <v>215</v>
      </c>
      <c r="E102" s="255" t="s">
        <v>38</v>
      </c>
      <c r="F102" s="256" t="s">
        <v>4656</v>
      </c>
      <c r="G102" s="254"/>
      <c r="H102" s="257">
        <v>104.1</v>
      </c>
      <c r="I102" s="258"/>
      <c r="J102" s="254"/>
      <c r="K102" s="254"/>
      <c r="L102" s="259"/>
      <c r="M102" s="260"/>
      <c r="N102" s="261"/>
      <c r="O102" s="261"/>
      <c r="P102" s="261"/>
      <c r="Q102" s="261"/>
      <c r="R102" s="261"/>
      <c r="S102" s="261"/>
      <c r="T102" s="262"/>
      <c r="AT102" s="263" t="s">
        <v>215</v>
      </c>
      <c r="AU102" s="263" t="s">
        <v>90</v>
      </c>
      <c r="AV102" s="12" t="s">
        <v>90</v>
      </c>
      <c r="AW102" s="12" t="s">
        <v>45</v>
      </c>
      <c r="AX102" s="12" t="s">
        <v>82</v>
      </c>
      <c r="AY102" s="263" t="s">
        <v>204</v>
      </c>
    </row>
    <row r="103" spans="2:51" s="13" customFormat="1" ht="13.5">
      <c r="B103" s="264"/>
      <c r="C103" s="265"/>
      <c r="D103" s="250" t="s">
        <v>215</v>
      </c>
      <c r="E103" s="266" t="s">
        <v>38</v>
      </c>
      <c r="F103" s="267" t="s">
        <v>217</v>
      </c>
      <c r="G103" s="265"/>
      <c r="H103" s="268">
        <v>104.1</v>
      </c>
      <c r="I103" s="269"/>
      <c r="J103" s="265"/>
      <c r="K103" s="265"/>
      <c r="L103" s="270"/>
      <c r="M103" s="271"/>
      <c r="N103" s="272"/>
      <c r="O103" s="272"/>
      <c r="P103" s="272"/>
      <c r="Q103" s="272"/>
      <c r="R103" s="272"/>
      <c r="S103" s="272"/>
      <c r="T103" s="273"/>
      <c r="AT103" s="274" t="s">
        <v>215</v>
      </c>
      <c r="AU103" s="274" t="s">
        <v>90</v>
      </c>
      <c r="AV103" s="13" t="s">
        <v>211</v>
      </c>
      <c r="AW103" s="13" t="s">
        <v>45</v>
      </c>
      <c r="AX103" s="13" t="s">
        <v>25</v>
      </c>
      <c r="AY103" s="274" t="s">
        <v>204</v>
      </c>
    </row>
    <row r="104" spans="2:65" s="1" customFormat="1" ht="16.5" customHeight="1">
      <c r="B104" s="48"/>
      <c r="C104" s="238" t="s">
        <v>239</v>
      </c>
      <c r="D104" s="238" t="s">
        <v>206</v>
      </c>
      <c r="E104" s="239" t="s">
        <v>4657</v>
      </c>
      <c r="F104" s="240" t="s">
        <v>4658</v>
      </c>
      <c r="G104" s="241" t="s">
        <v>220</v>
      </c>
      <c r="H104" s="242">
        <v>37.6</v>
      </c>
      <c r="I104" s="243"/>
      <c r="J104" s="244">
        <f>ROUND(I104*H104,2)</f>
        <v>0</v>
      </c>
      <c r="K104" s="240" t="s">
        <v>210</v>
      </c>
      <c r="L104" s="74"/>
      <c r="M104" s="245" t="s">
        <v>38</v>
      </c>
      <c r="N104" s="246" t="s">
        <v>53</v>
      </c>
      <c r="O104" s="49"/>
      <c r="P104" s="247">
        <f>O104*H104</f>
        <v>0</v>
      </c>
      <c r="Q104" s="247">
        <v>0</v>
      </c>
      <c r="R104" s="247">
        <f>Q104*H104</f>
        <v>0</v>
      </c>
      <c r="S104" s="247">
        <v>0</v>
      </c>
      <c r="T104" s="248">
        <f>S104*H104</f>
        <v>0</v>
      </c>
      <c r="AR104" s="25" t="s">
        <v>211</v>
      </c>
      <c r="AT104" s="25" t="s">
        <v>206</v>
      </c>
      <c r="AU104" s="25" t="s">
        <v>90</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4659</v>
      </c>
    </row>
    <row r="105" spans="2:47" s="1" customFormat="1" ht="13.5">
      <c r="B105" s="48"/>
      <c r="C105" s="76"/>
      <c r="D105" s="250" t="s">
        <v>213</v>
      </c>
      <c r="E105" s="76"/>
      <c r="F105" s="251" t="s">
        <v>4660</v>
      </c>
      <c r="G105" s="76"/>
      <c r="H105" s="76"/>
      <c r="I105" s="206"/>
      <c r="J105" s="76"/>
      <c r="K105" s="76"/>
      <c r="L105" s="74"/>
      <c r="M105" s="252"/>
      <c r="N105" s="49"/>
      <c r="O105" s="49"/>
      <c r="P105" s="49"/>
      <c r="Q105" s="49"/>
      <c r="R105" s="49"/>
      <c r="S105" s="49"/>
      <c r="T105" s="97"/>
      <c r="AT105" s="25" t="s">
        <v>213</v>
      </c>
      <c r="AU105" s="25" t="s">
        <v>90</v>
      </c>
    </row>
    <row r="106" spans="2:51" s="12" customFormat="1" ht="13.5">
      <c r="B106" s="253"/>
      <c r="C106" s="254"/>
      <c r="D106" s="250" t="s">
        <v>215</v>
      </c>
      <c r="E106" s="255" t="s">
        <v>38</v>
      </c>
      <c r="F106" s="256" t="s">
        <v>4661</v>
      </c>
      <c r="G106" s="254"/>
      <c r="H106" s="257">
        <v>37.6</v>
      </c>
      <c r="I106" s="258"/>
      <c r="J106" s="254"/>
      <c r="K106" s="254"/>
      <c r="L106" s="259"/>
      <c r="M106" s="260"/>
      <c r="N106" s="261"/>
      <c r="O106" s="261"/>
      <c r="P106" s="261"/>
      <c r="Q106" s="261"/>
      <c r="R106" s="261"/>
      <c r="S106" s="261"/>
      <c r="T106" s="262"/>
      <c r="AT106" s="263" t="s">
        <v>215</v>
      </c>
      <c r="AU106" s="263" t="s">
        <v>90</v>
      </c>
      <c r="AV106" s="12" t="s">
        <v>90</v>
      </c>
      <c r="AW106" s="12" t="s">
        <v>45</v>
      </c>
      <c r="AX106" s="12" t="s">
        <v>82</v>
      </c>
      <c r="AY106" s="263" t="s">
        <v>204</v>
      </c>
    </row>
    <row r="107" spans="2:51" s="13" customFormat="1" ht="13.5">
      <c r="B107" s="264"/>
      <c r="C107" s="265"/>
      <c r="D107" s="250" t="s">
        <v>215</v>
      </c>
      <c r="E107" s="266" t="s">
        <v>38</v>
      </c>
      <c r="F107" s="267" t="s">
        <v>217</v>
      </c>
      <c r="G107" s="265"/>
      <c r="H107" s="268">
        <v>37.6</v>
      </c>
      <c r="I107" s="269"/>
      <c r="J107" s="265"/>
      <c r="K107" s="265"/>
      <c r="L107" s="270"/>
      <c r="M107" s="271"/>
      <c r="N107" s="272"/>
      <c r="O107" s="272"/>
      <c r="P107" s="272"/>
      <c r="Q107" s="272"/>
      <c r="R107" s="272"/>
      <c r="S107" s="272"/>
      <c r="T107" s="273"/>
      <c r="AT107" s="274" t="s">
        <v>215</v>
      </c>
      <c r="AU107" s="274" t="s">
        <v>90</v>
      </c>
      <c r="AV107" s="13" t="s">
        <v>211</v>
      </c>
      <c r="AW107" s="13" t="s">
        <v>45</v>
      </c>
      <c r="AX107" s="13" t="s">
        <v>25</v>
      </c>
      <c r="AY107" s="274" t="s">
        <v>204</v>
      </c>
    </row>
    <row r="108" spans="2:65" s="1" customFormat="1" ht="16.5" customHeight="1">
      <c r="B108" s="48"/>
      <c r="C108" s="238" t="s">
        <v>244</v>
      </c>
      <c r="D108" s="238" t="s">
        <v>206</v>
      </c>
      <c r="E108" s="239" t="s">
        <v>4662</v>
      </c>
      <c r="F108" s="240" t="s">
        <v>4663</v>
      </c>
      <c r="G108" s="241" t="s">
        <v>220</v>
      </c>
      <c r="H108" s="242">
        <v>146.56</v>
      </c>
      <c r="I108" s="243"/>
      <c r="J108" s="244">
        <f>ROUND(I108*H108,2)</f>
        <v>0</v>
      </c>
      <c r="K108" s="240" t="s">
        <v>38</v>
      </c>
      <c r="L108" s="74"/>
      <c r="M108" s="245" t="s">
        <v>38</v>
      </c>
      <c r="N108" s="246" t="s">
        <v>53</v>
      </c>
      <c r="O108" s="49"/>
      <c r="P108" s="247">
        <f>O108*H108</f>
        <v>0</v>
      </c>
      <c r="Q108" s="247">
        <v>0</v>
      </c>
      <c r="R108" s="247">
        <f>Q108*H108</f>
        <v>0</v>
      </c>
      <c r="S108" s="247">
        <v>0</v>
      </c>
      <c r="T108" s="248">
        <f>S108*H108</f>
        <v>0</v>
      </c>
      <c r="AR108" s="25" t="s">
        <v>211</v>
      </c>
      <c r="AT108" s="25" t="s">
        <v>206</v>
      </c>
      <c r="AU108" s="25" t="s">
        <v>90</v>
      </c>
      <c r="AY108" s="25" t="s">
        <v>204</v>
      </c>
      <c r="BE108" s="249">
        <f>IF(N108="základní",J108,0)</f>
        <v>0</v>
      </c>
      <c r="BF108" s="249">
        <f>IF(N108="snížená",J108,0)</f>
        <v>0</v>
      </c>
      <c r="BG108" s="249">
        <f>IF(N108="zákl. přenesená",J108,0)</f>
        <v>0</v>
      </c>
      <c r="BH108" s="249">
        <f>IF(N108="sníž. přenesená",J108,0)</f>
        <v>0</v>
      </c>
      <c r="BI108" s="249">
        <f>IF(N108="nulová",J108,0)</f>
        <v>0</v>
      </c>
      <c r="BJ108" s="25" t="s">
        <v>25</v>
      </c>
      <c r="BK108" s="249">
        <f>ROUND(I108*H108,2)</f>
        <v>0</v>
      </c>
      <c r="BL108" s="25" t="s">
        <v>211</v>
      </c>
      <c r="BM108" s="25" t="s">
        <v>4664</v>
      </c>
    </row>
    <row r="109" spans="2:51" s="12" customFormat="1" ht="13.5">
      <c r="B109" s="253"/>
      <c r="C109" s="254"/>
      <c r="D109" s="250" t="s">
        <v>215</v>
      </c>
      <c r="E109" s="255" t="s">
        <v>38</v>
      </c>
      <c r="F109" s="256" t="s">
        <v>4665</v>
      </c>
      <c r="G109" s="254"/>
      <c r="H109" s="257">
        <v>146.56</v>
      </c>
      <c r="I109" s="258"/>
      <c r="J109" s="254"/>
      <c r="K109" s="254"/>
      <c r="L109" s="259"/>
      <c r="M109" s="260"/>
      <c r="N109" s="261"/>
      <c r="O109" s="261"/>
      <c r="P109" s="261"/>
      <c r="Q109" s="261"/>
      <c r="R109" s="261"/>
      <c r="S109" s="261"/>
      <c r="T109" s="262"/>
      <c r="AT109" s="263" t="s">
        <v>215</v>
      </c>
      <c r="AU109" s="263" t="s">
        <v>90</v>
      </c>
      <c r="AV109" s="12" t="s">
        <v>90</v>
      </c>
      <c r="AW109" s="12" t="s">
        <v>45</v>
      </c>
      <c r="AX109" s="12" t="s">
        <v>82</v>
      </c>
      <c r="AY109" s="263" t="s">
        <v>204</v>
      </c>
    </row>
    <row r="110" spans="2:51" s="13" customFormat="1" ht="13.5">
      <c r="B110" s="264"/>
      <c r="C110" s="265"/>
      <c r="D110" s="250" t="s">
        <v>215</v>
      </c>
      <c r="E110" s="266" t="s">
        <v>38</v>
      </c>
      <c r="F110" s="267" t="s">
        <v>217</v>
      </c>
      <c r="G110" s="265"/>
      <c r="H110" s="268">
        <v>146.56</v>
      </c>
      <c r="I110" s="269"/>
      <c r="J110" s="265"/>
      <c r="K110" s="265"/>
      <c r="L110" s="270"/>
      <c r="M110" s="271"/>
      <c r="N110" s="272"/>
      <c r="O110" s="272"/>
      <c r="P110" s="272"/>
      <c r="Q110" s="272"/>
      <c r="R110" s="272"/>
      <c r="S110" s="272"/>
      <c r="T110" s="273"/>
      <c r="AT110" s="274" t="s">
        <v>215</v>
      </c>
      <c r="AU110" s="274" t="s">
        <v>90</v>
      </c>
      <c r="AV110" s="13" t="s">
        <v>211</v>
      </c>
      <c r="AW110" s="13" t="s">
        <v>45</v>
      </c>
      <c r="AX110" s="13" t="s">
        <v>25</v>
      </c>
      <c r="AY110" s="274" t="s">
        <v>204</v>
      </c>
    </row>
    <row r="111" spans="2:65" s="1" customFormat="1" ht="16.5" customHeight="1">
      <c r="B111" s="48"/>
      <c r="C111" s="238" t="s">
        <v>249</v>
      </c>
      <c r="D111" s="238" t="s">
        <v>206</v>
      </c>
      <c r="E111" s="239" t="s">
        <v>4666</v>
      </c>
      <c r="F111" s="240" t="s">
        <v>4667</v>
      </c>
      <c r="G111" s="241" t="s">
        <v>220</v>
      </c>
      <c r="H111" s="242">
        <v>73.28</v>
      </c>
      <c r="I111" s="243"/>
      <c r="J111" s="244">
        <f>ROUND(I111*H111,2)</f>
        <v>0</v>
      </c>
      <c r="K111" s="240" t="s">
        <v>210</v>
      </c>
      <c r="L111" s="74"/>
      <c r="M111" s="245" t="s">
        <v>38</v>
      </c>
      <c r="N111" s="246" t="s">
        <v>53</v>
      </c>
      <c r="O111" s="49"/>
      <c r="P111" s="247">
        <f>O111*H111</f>
        <v>0</v>
      </c>
      <c r="Q111" s="247">
        <v>0</v>
      </c>
      <c r="R111" s="247">
        <f>Q111*H111</f>
        <v>0</v>
      </c>
      <c r="S111" s="247">
        <v>0</v>
      </c>
      <c r="T111" s="248">
        <f>S111*H111</f>
        <v>0</v>
      </c>
      <c r="AR111" s="25" t="s">
        <v>211</v>
      </c>
      <c r="AT111" s="25" t="s">
        <v>206</v>
      </c>
      <c r="AU111" s="25" t="s">
        <v>90</v>
      </c>
      <c r="AY111" s="25" t="s">
        <v>204</v>
      </c>
      <c r="BE111" s="249">
        <f>IF(N111="základní",J111,0)</f>
        <v>0</v>
      </c>
      <c r="BF111" s="249">
        <f>IF(N111="snížená",J111,0)</f>
        <v>0</v>
      </c>
      <c r="BG111" s="249">
        <f>IF(N111="zákl. přenesená",J111,0)</f>
        <v>0</v>
      </c>
      <c r="BH111" s="249">
        <f>IF(N111="sníž. přenesená",J111,0)</f>
        <v>0</v>
      </c>
      <c r="BI111" s="249">
        <f>IF(N111="nulová",J111,0)</f>
        <v>0</v>
      </c>
      <c r="BJ111" s="25" t="s">
        <v>25</v>
      </c>
      <c r="BK111" s="249">
        <f>ROUND(I111*H111,2)</f>
        <v>0</v>
      </c>
      <c r="BL111" s="25" t="s">
        <v>211</v>
      </c>
      <c r="BM111" s="25" t="s">
        <v>4668</v>
      </c>
    </row>
    <row r="112" spans="2:47" s="1" customFormat="1" ht="13.5">
      <c r="B112" s="48"/>
      <c r="C112" s="76"/>
      <c r="D112" s="250" t="s">
        <v>213</v>
      </c>
      <c r="E112" s="76"/>
      <c r="F112" s="251" t="s">
        <v>4669</v>
      </c>
      <c r="G112" s="76"/>
      <c r="H112" s="76"/>
      <c r="I112" s="206"/>
      <c r="J112" s="76"/>
      <c r="K112" s="76"/>
      <c r="L112" s="74"/>
      <c r="M112" s="252"/>
      <c r="N112" s="49"/>
      <c r="O112" s="49"/>
      <c r="P112" s="49"/>
      <c r="Q112" s="49"/>
      <c r="R112" s="49"/>
      <c r="S112" s="49"/>
      <c r="T112" s="97"/>
      <c r="AT112" s="25" t="s">
        <v>213</v>
      </c>
      <c r="AU112" s="25" t="s">
        <v>90</v>
      </c>
    </row>
    <row r="113" spans="2:51" s="12" customFormat="1" ht="13.5">
      <c r="B113" s="253"/>
      <c r="C113" s="254"/>
      <c r="D113" s="250" t="s">
        <v>215</v>
      </c>
      <c r="E113" s="255" t="s">
        <v>38</v>
      </c>
      <c r="F113" s="256" t="s">
        <v>4670</v>
      </c>
      <c r="G113" s="254"/>
      <c r="H113" s="257">
        <v>73.28</v>
      </c>
      <c r="I113" s="258"/>
      <c r="J113" s="254"/>
      <c r="K113" s="254"/>
      <c r="L113" s="259"/>
      <c r="M113" s="260"/>
      <c r="N113" s="261"/>
      <c r="O113" s="261"/>
      <c r="P113" s="261"/>
      <c r="Q113" s="261"/>
      <c r="R113" s="261"/>
      <c r="S113" s="261"/>
      <c r="T113" s="262"/>
      <c r="AT113" s="263" t="s">
        <v>215</v>
      </c>
      <c r="AU113" s="263" t="s">
        <v>90</v>
      </c>
      <c r="AV113" s="12" t="s">
        <v>90</v>
      </c>
      <c r="AW113" s="12" t="s">
        <v>45</v>
      </c>
      <c r="AX113" s="12" t="s">
        <v>82</v>
      </c>
      <c r="AY113" s="263" t="s">
        <v>204</v>
      </c>
    </row>
    <row r="114" spans="2:51" s="13" customFormat="1" ht="13.5">
      <c r="B114" s="264"/>
      <c r="C114" s="265"/>
      <c r="D114" s="250" t="s">
        <v>215</v>
      </c>
      <c r="E114" s="266" t="s">
        <v>38</v>
      </c>
      <c r="F114" s="267" t="s">
        <v>4671</v>
      </c>
      <c r="G114" s="265"/>
      <c r="H114" s="268">
        <v>73.28</v>
      </c>
      <c r="I114" s="269"/>
      <c r="J114" s="265"/>
      <c r="K114" s="265"/>
      <c r="L114" s="270"/>
      <c r="M114" s="271"/>
      <c r="N114" s="272"/>
      <c r="O114" s="272"/>
      <c r="P114" s="272"/>
      <c r="Q114" s="272"/>
      <c r="R114" s="272"/>
      <c r="S114" s="272"/>
      <c r="T114" s="273"/>
      <c r="AT114" s="274" t="s">
        <v>215</v>
      </c>
      <c r="AU114" s="274" t="s">
        <v>90</v>
      </c>
      <c r="AV114" s="13" t="s">
        <v>211</v>
      </c>
      <c r="AW114" s="13" t="s">
        <v>45</v>
      </c>
      <c r="AX114" s="13" t="s">
        <v>25</v>
      </c>
      <c r="AY114" s="274" t="s">
        <v>204</v>
      </c>
    </row>
    <row r="115" spans="2:65" s="1" customFormat="1" ht="16.5" customHeight="1">
      <c r="B115" s="48"/>
      <c r="C115" s="238" t="s">
        <v>255</v>
      </c>
      <c r="D115" s="238" t="s">
        <v>206</v>
      </c>
      <c r="E115" s="239" t="s">
        <v>1285</v>
      </c>
      <c r="F115" s="240" t="s">
        <v>4672</v>
      </c>
      <c r="G115" s="241" t="s">
        <v>220</v>
      </c>
      <c r="H115" s="242">
        <v>7.68</v>
      </c>
      <c r="I115" s="243"/>
      <c r="J115" s="244">
        <f>ROUND(I115*H115,2)</f>
        <v>0</v>
      </c>
      <c r="K115" s="240" t="s">
        <v>210</v>
      </c>
      <c r="L115" s="74"/>
      <c r="M115" s="245" t="s">
        <v>38</v>
      </c>
      <c r="N115" s="246" t="s">
        <v>53</v>
      </c>
      <c r="O115" s="49"/>
      <c r="P115" s="247">
        <f>O115*H115</f>
        <v>0</v>
      </c>
      <c r="Q115" s="247">
        <v>0</v>
      </c>
      <c r="R115" s="247">
        <f>Q115*H115</f>
        <v>0</v>
      </c>
      <c r="S115" s="247">
        <v>0</v>
      </c>
      <c r="T115" s="248">
        <f>S115*H115</f>
        <v>0</v>
      </c>
      <c r="AR115" s="25" t="s">
        <v>211</v>
      </c>
      <c r="AT115" s="25" t="s">
        <v>206</v>
      </c>
      <c r="AU115" s="25" t="s">
        <v>90</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4673</v>
      </c>
    </row>
    <row r="116" spans="2:47" s="1" customFormat="1" ht="13.5">
      <c r="B116" s="48"/>
      <c r="C116" s="76"/>
      <c r="D116" s="250" t="s">
        <v>213</v>
      </c>
      <c r="E116" s="76"/>
      <c r="F116" s="251" t="s">
        <v>1288</v>
      </c>
      <c r="G116" s="76"/>
      <c r="H116" s="76"/>
      <c r="I116" s="206"/>
      <c r="J116" s="76"/>
      <c r="K116" s="76"/>
      <c r="L116" s="74"/>
      <c r="M116" s="252"/>
      <c r="N116" s="49"/>
      <c r="O116" s="49"/>
      <c r="P116" s="49"/>
      <c r="Q116" s="49"/>
      <c r="R116" s="49"/>
      <c r="S116" s="49"/>
      <c r="T116" s="97"/>
      <c r="AT116" s="25" t="s">
        <v>213</v>
      </c>
      <c r="AU116" s="25" t="s">
        <v>90</v>
      </c>
    </row>
    <row r="117" spans="2:51" s="12" customFormat="1" ht="13.5">
      <c r="B117" s="253"/>
      <c r="C117" s="254"/>
      <c r="D117" s="250" t="s">
        <v>215</v>
      </c>
      <c r="E117" s="255" t="s">
        <v>38</v>
      </c>
      <c r="F117" s="256" t="s">
        <v>4674</v>
      </c>
      <c r="G117" s="254"/>
      <c r="H117" s="257">
        <v>7.68</v>
      </c>
      <c r="I117" s="258"/>
      <c r="J117" s="254"/>
      <c r="K117" s="254"/>
      <c r="L117" s="259"/>
      <c r="M117" s="260"/>
      <c r="N117" s="261"/>
      <c r="O117" s="261"/>
      <c r="P117" s="261"/>
      <c r="Q117" s="261"/>
      <c r="R117" s="261"/>
      <c r="S117" s="261"/>
      <c r="T117" s="262"/>
      <c r="AT117" s="263" t="s">
        <v>215</v>
      </c>
      <c r="AU117" s="263" t="s">
        <v>90</v>
      </c>
      <c r="AV117" s="12" t="s">
        <v>90</v>
      </c>
      <c r="AW117" s="12" t="s">
        <v>45</v>
      </c>
      <c r="AX117" s="12" t="s">
        <v>82</v>
      </c>
      <c r="AY117" s="263" t="s">
        <v>204</v>
      </c>
    </row>
    <row r="118" spans="2:51" s="13" customFormat="1" ht="13.5">
      <c r="B118" s="264"/>
      <c r="C118" s="265"/>
      <c r="D118" s="250" t="s">
        <v>215</v>
      </c>
      <c r="E118" s="266" t="s">
        <v>38</v>
      </c>
      <c r="F118" s="267" t="s">
        <v>4671</v>
      </c>
      <c r="G118" s="265"/>
      <c r="H118" s="268">
        <v>7.68</v>
      </c>
      <c r="I118" s="269"/>
      <c r="J118" s="265"/>
      <c r="K118" s="265"/>
      <c r="L118" s="270"/>
      <c r="M118" s="271"/>
      <c r="N118" s="272"/>
      <c r="O118" s="272"/>
      <c r="P118" s="272"/>
      <c r="Q118" s="272"/>
      <c r="R118" s="272"/>
      <c r="S118" s="272"/>
      <c r="T118" s="273"/>
      <c r="AT118" s="274" t="s">
        <v>215</v>
      </c>
      <c r="AU118" s="274" t="s">
        <v>90</v>
      </c>
      <c r="AV118" s="13" t="s">
        <v>211</v>
      </c>
      <c r="AW118" s="13" t="s">
        <v>45</v>
      </c>
      <c r="AX118" s="13" t="s">
        <v>25</v>
      </c>
      <c r="AY118" s="274" t="s">
        <v>204</v>
      </c>
    </row>
    <row r="119" spans="2:65" s="1" customFormat="1" ht="16.5" customHeight="1">
      <c r="B119" s="48"/>
      <c r="C119" s="238" t="s">
        <v>30</v>
      </c>
      <c r="D119" s="238" t="s">
        <v>206</v>
      </c>
      <c r="E119" s="239" t="s">
        <v>4675</v>
      </c>
      <c r="F119" s="240" t="s">
        <v>4676</v>
      </c>
      <c r="G119" s="241" t="s">
        <v>220</v>
      </c>
      <c r="H119" s="242">
        <v>3.84</v>
      </c>
      <c r="I119" s="243"/>
      <c r="J119" s="244">
        <f>ROUND(I119*H119,2)</f>
        <v>0</v>
      </c>
      <c r="K119" s="240" t="s">
        <v>210</v>
      </c>
      <c r="L119" s="74"/>
      <c r="M119" s="245" t="s">
        <v>38</v>
      </c>
      <c r="N119" s="246" t="s">
        <v>53</v>
      </c>
      <c r="O119" s="49"/>
      <c r="P119" s="247">
        <f>O119*H119</f>
        <v>0</v>
      </c>
      <c r="Q119" s="247">
        <v>0</v>
      </c>
      <c r="R119" s="247">
        <f>Q119*H119</f>
        <v>0</v>
      </c>
      <c r="S119" s="247">
        <v>0</v>
      </c>
      <c r="T119" s="248">
        <f>S119*H119</f>
        <v>0</v>
      </c>
      <c r="AR119" s="25" t="s">
        <v>211</v>
      </c>
      <c r="AT119" s="25" t="s">
        <v>206</v>
      </c>
      <c r="AU119" s="25" t="s">
        <v>90</v>
      </c>
      <c r="AY119" s="25" t="s">
        <v>204</v>
      </c>
      <c r="BE119" s="249">
        <f>IF(N119="základní",J119,0)</f>
        <v>0</v>
      </c>
      <c r="BF119" s="249">
        <f>IF(N119="snížená",J119,0)</f>
        <v>0</v>
      </c>
      <c r="BG119" s="249">
        <f>IF(N119="zákl. přenesená",J119,0)</f>
        <v>0</v>
      </c>
      <c r="BH119" s="249">
        <f>IF(N119="sníž. přenesená",J119,0)</f>
        <v>0</v>
      </c>
      <c r="BI119" s="249">
        <f>IF(N119="nulová",J119,0)</f>
        <v>0</v>
      </c>
      <c r="BJ119" s="25" t="s">
        <v>25</v>
      </c>
      <c r="BK119" s="249">
        <f>ROUND(I119*H119,2)</f>
        <v>0</v>
      </c>
      <c r="BL119" s="25" t="s">
        <v>211</v>
      </c>
      <c r="BM119" s="25" t="s">
        <v>4677</v>
      </c>
    </row>
    <row r="120" spans="2:47" s="1" customFormat="1" ht="13.5">
      <c r="B120" s="48"/>
      <c r="C120" s="76"/>
      <c r="D120" s="250" t="s">
        <v>213</v>
      </c>
      <c r="E120" s="76"/>
      <c r="F120" s="251" t="s">
        <v>1288</v>
      </c>
      <c r="G120" s="76"/>
      <c r="H120" s="76"/>
      <c r="I120" s="206"/>
      <c r="J120" s="76"/>
      <c r="K120" s="76"/>
      <c r="L120" s="74"/>
      <c r="M120" s="252"/>
      <c r="N120" s="49"/>
      <c r="O120" s="49"/>
      <c r="P120" s="49"/>
      <c r="Q120" s="49"/>
      <c r="R120" s="49"/>
      <c r="S120" s="49"/>
      <c r="T120" s="97"/>
      <c r="AT120" s="25" t="s">
        <v>213</v>
      </c>
      <c r="AU120" s="25" t="s">
        <v>90</v>
      </c>
    </row>
    <row r="121" spans="2:51" s="12" customFormat="1" ht="13.5">
      <c r="B121" s="253"/>
      <c r="C121" s="254"/>
      <c r="D121" s="250" t="s">
        <v>215</v>
      </c>
      <c r="E121" s="255" t="s">
        <v>38</v>
      </c>
      <c r="F121" s="256" t="s">
        <v>4678</v>
      </c>
      <c r="G121" s="254"/>
      <c r="H121" s="257">
        <v>3.84</v>
      </c>
      <c r="I121" s="258"/>
      <c r="J121" s="254"/>
      <c r="K121" s="254"/>
      <c r="L121" s="259"/>
      <c r="M121" s="260"/>
      <c r="N121" s="261"/>
      <c r="O121" s="261"/>
      <c r="P121" s="261"/>
      <c r="Q121" s="261"/>
      <c r="R121" s="261"/>
      <c r="S121" s="261"/>
      <c r="T121" s="262"/>
      <c r="AT121" s="263" t="s">
        <v>215</v>
      </c>
      <c r="AU121" s="263" t="s">
        <v>90</v>
      </c>
      <c r="AV121" s="12" t="s">
        <v>90</v>
      </c>
      <c r="AW121" s="12" t="s">
        <v>45</v>
      </c>
      <c r="AX121" s="12" t="s">
        <v>82</v>
      </c>
      <c r="AY121" s="263" t="s">
        <v>204</v>
      </c>
    </row>
    <row r="122" spans="2:51" s="13" customFormat="1" ht="13.5">
      <c r="B122" s="264"/>
      <c r="C122" s="265"/>
      <c r="D122" s="250" t="s">
        <v>215</v>
      </c>
      <c r="E122" s="266" t="s">
        <v>38</v>
      </c>
      <c r="F122" s="267" t="s">
        <v>217</v>
      </c>
      <c r="G122" s="265"/>
      <c r="H122" s="268">
        <v>3.84</v>
      </c>
      <c r="I122" s="269"/>
      <c r="J122" s="265"/>
      <c r="K122" s="265"/>
      <c r="L122" s="270"/>
      <c r="M122" s="271"/>
      <c r="N122" s="272"/>
      <c r="O122" s="272"/>
      <c r="P122" s="272"/>
      <c r="Q122" s="272"/>
      <c r="R122" s="272"/>
      <c r="S122" s="272"/>
      <c r="T122" s="273"/>
      <c r="AT122" s="274" t="s">
        <v>215</v>
      </c>
      <c r="AU122" s="274" t="s">
        <v>90</v>
      </c>
      <c r="AV122" s="13" t="s">
        <v>211</v>
      </c>
      <c r="AW122" s="13" t="s">
        <v>45</v>
      </c>
      <c r="AX122" s="13" t="s">
        <v>25</v>
      </c>
      <c r="AY122" s="274" t="s">
        <v>204</v>
      </c>
    </row>
    <row r="123" spans="2:65" s="1" customFormat="1" ht="16.5" customHeight="1">
      <c r="B123" s="48"/>
      <c r="C123" s="238" t="s">
        <v>268</v>
      </c>
      <c r="D123" s="238" t="s">
        <v>206</v>
      </c>
      <c r="E123" s="239" t="s">
        <v>2401</v>
      </c>
      <c r="F123" s="240" t="s">
        <v>4679</v>
      </c>
      <c r="G123" s="241" t="s">
        <v>220</v>
      </c>
      <c r="H123" s="242">
        <v>100.53</v>
      </c>
      <c r="I123" s="243"/>
      <c r="J123" s="244">
        <f>ROUND(I123*H123,2)</f>
        <v>0</v>
      </c>
      <c r="K123" s="240" t="s">
        <v>210</v>
      </c>
      <c r="L123" s="74"/>
      <c r="M123" s="245" t="s">
        <v>38</v>
      </c>
      <c r="N123" s="246" t="s">
        <v>53</v>
      </c>
      <c r="O123" s="49"/>
      <c r="P123" s="247">
        <f>O123*H123</f>
        <v>0</v>
      </c>
      <c r="Q123" s="247">
        <v>0</v>
      </c>
      <c r="R123" s="247">
        <f>Q123*H123</f>
        <v>0</v>
      </c>
      <c r="S123" s="247">
        <v>0</v>
      </c>
      <c r="T123" s="248">
        <f>S123*H123</f>
        <v>0</v>
      </c>
      <c r="AR123" s="25" t="s">
        <v>211</v>
      </c>
      <c r="AT123" s="25" t="s">
        <v>206</v>
      </c>
      <c r="AU123" s="25" t="s">
        <v>90</v>
      </c>
      <c r="AY123" s="25" t="s">
        <v>204</v>
      </c>
      <c r="BE123" s="249">
        <f>IF(N123="základní",J123,0)</f>
        <v>0</v>
      </c>
      <c r="BF123" s="249">
        <f>IF(N123="snížená",J123,0)</f>
        <v>0</v>
      </c>
      <c r="BG123" s="249">
        <f>IF(N123="zákl. přenesená",J123,0)</f>
        <v>0</v>
      </c>
      <c r="BH123" s="249">
        <f>IF(N123="sníž. přenesená",J123,0)</f>
        <v>0</v>
      </c>
      <c r="BI123" s="249">
        <f>IF(N123="nulová",J123,0)</f>
        <v>0</v>
      </c>
      <c r="BJ123" s="25" t="s">
        <v>25</v>
      </c>
      <c r="BK123" s="249">
        <f>ROUND(I123*H123,2)</f>
        <v>0</v>
      </c>
      <c r="BL123" s="25" t="s">
        <v>211</v>
      </c>
      <c r="BM123" s="25" t="s">
        <v>4680</v>
      </c>
    </row>
    <row r="124" spans="2:47" s="1" customFormat="1" ht="13.5">
      <c r="B124" s="48"/>
      <c r="C124" s="76"/>
      <c r="D124" s="250" t="s">
        <v>213</v>
      </c>
      <c r="E124" s="76"/>
      <c r="F124" s="251" t="s">
        <v>237</v>
      </c>
      <c r="G124" s="76"/>
      <c r="H124" s="76"/>
      <c r="I124" s="206"/>
      <c r="J124" s="76"/>
      <c r="K124" s="76"/>
      <c r="L124" s="74"/>
      <c r="M124" s="252"/>
      <c r="N124" s="49"/>
      <c r="O124" s="49"/>
      <c r="P124" s="49"/>
      <c r="Q124" s="49"/>
      <c r="R124" s="49"/>
      <c r="S124" s="49"/>
      <c r="T124" s="97"/>
      <c r="AT124" s="25" t="s">
        <v>213</v>
      </c>
      <c r="AU124" s="25" t="s">
        <v>90</v>
      </c>
    </row>
    <row r="125" spans="2:51" s="12" customFormat="1" ht="13.5">
      <c r="B125" s="253"/>
      <c r="C125" s="254"/>
      <c r="D125" s="250" t="s">
        <v>215</v>
      </c>
      <c r="E125" s="255" t="s">
        <v>38</v>
      </c>
      <c r="F125" s="256" t="s">
        <v>4681</v>
      </c>
      <c r="G125" s="254"/>
      <c r="H125" s="257">
        <v>37.6</v>
      </c>
      <c r="I125" s="258"/>
      <c r="J125" s="254"/>
      <c r="K125" s="254"/>
      <c r="L125" s="259"/>
      <c r="M125" s="260"/>
      <c r="N125" s="261"/>
      <c r="O125" s="261"/>
      <c r="P125" s="261"/>
      <c r="Q125" s="261"/>
      <c r="R125" s="261"/>
      <c r="S125" s="261"/>
      <c r="T125" s="262"/>
      <c r="AT125" s="263" t="s">
        <v>215</v>
      </c>
      <c r="AU125" s="263" t="s">
        <v>90</v>
      </c>
      <c r="AV125" s="12" t="s">
        <v>90</v>
      </c>
      <c r="AW125" s="12" t="s">
        <v>45</v>
      </c>
      <c r="AX125" s="12" t="s">
        <v>82</v>
      </c>
      <c r="AY125" s="263" t="s">
        <v>204</v>
      </c>
    </row>
    <row r="126" spans="2:51" s="12" customFormat="1" ht="13.5">
      <c r="B126" s="253"/>
      <c r="C126" s="254"/>
      <c r="D126" s="250" t="s">
        <v>215</v>
      </c>
      <c r="E126" s="255" t="s">
        <v>38</v>
      </c>
      <c r="F126" s="256" t="s">
        <v>4682</v>
      </c>
      <c r="G126" s="254"/>
      <c r="H126" s="257">
        <v>62.93</v>
      </c>
      <c r="I126" s="258"/>
      <c r="J126" s="254"/>
      <c r="K126" s="254"/>
      <c r="L126" s="259"/>
      <c r="M126" s="260"/>
      <c r="N126" s="261"/>
      <c r="O126" s="261"/>
      <c r="P126" s="261"/>
      <c r="Q126" s="261"/>
      <c r="R126" s="261"/>
      <c r="S126" s="261"/>
      <c r="T126" s="262"/>
      <c r="AT126" s="263" t="s">
        <v>215</v>
      </c>
      <c r="AU126" s="263" t="s">
        <v>90</v>
      </c>
      <c r="AV126" s="12" t="s">
        <v>90</v>
      </c>
      <c r="AW126" s="12" t="s">
        <v>45</v>
      </c>
      <c r="AX126" s="12" t="s">
        <v>82</v>
      </c>
      <c r="AY126" s="263" t="s">
        <v>204</v>
      </c>
    </row>
    <row r="127" spans="2:51" s="13" customFormat="1" ht="13.5">
      <c r="B127" s="264"/>
      <c r="C127" s="265"/>
      <c r="D127" s="250" t="s">
        <v>215</v>
      </c>
      <c r="E127" s="266" t="s">
        <v>38</v>
      </c>
      <c r="F127" s="267" t="s">
        <v>4671</v>
      </c>
      <c r="G127" s="265"/>
      <c r="H127" s="268">
        <v>100.53</v>
      </c>
      <c r="I127" s="269"/>
      <c r="J127" s="265"/>
      <c r="K127" s="265"/>
      <c r="L127" s="270"/>
      <c r="M127" s="271"/>
      <c r="N127" s="272"/>
      <c r="O127" s="272"/>
      <c r="P127" s="272"/>
      <c r="Q127" s="272"/>
      <c r="R127" s="272"/>
      <c r="S127" s="272"/>
      <c r="T127" s="273"/>
      <c r="AT127" s="274" t="s">
        <v>215</v>
      </c>
      <c r="AU127" s="274" t="s">
        <v>90</v>
      </c>
      <c r="AV127" s="13" t="s">
        <v>211</v>
      </c>
      <c r="AW127" s="13" t="s">
        <v>45</v>
      </c>
      <c r="AX127" s="13" t="s">
        <v>25</v>
      </c>
      <c r="AY127" s="274" t="s">
        <v>204</v>
      </c>
    </row>
    <row r="128" spans="2:65" s="1" customFormat="1" ht="16.5" customHeight="1">
      <c r="B128" s="48"/>
      <c r="C128" s="238" t="s">
        <v>274</v>
      </c>
      <c r="D128" s="238" t="s">
        <v>206</v>
      </c>
      <c r="E128" s="239" t="s">
        <v>4683</v>
      </c>
      <c r="F128" s="240" t="s">
        <v>4684</v>
      </c>
      <c r="G128" s="241" t="s">
        <v>780</v>
      </c>
      <c r="H128" s="242">
        <v>6</v>
      </c>
      <c r="I128" s="243"/>
      <c r="J128" s="244">
        <f>ROUND(I128*H128,2)</f>
        <v>0</v>
      </c>
      <c r="K128" s="240" t="s">
        <v>210</v>
      </c>
      <c r="L128" s="74"/>
      <c r="M128" s="245" t="s">
        <v>38</v>
      </c>
      <c r="N128" s="246" t="s">
        <v>53</v>
      </c>
      <c r="O128" s="49"/>
      <c r="P128" s="247">
        <f>O128*H128</f>
        <v>0</v>
      </c>
      <c r="Q128" s="247">
        <v>0</v>
      </c>
      <c r="R128" s="247">
        <f>Q128*H128</f>
        <v>0</v>
      </c>
      <c r="S128" s="247">
        <v>0</v>
      </c>
      <c r="T128" s="248">
        <f>S128*H128</f>
        <v>0</v>
      </c>
      <c r="AR128" s="25" t="s">
        <v>211</v>
      </c>
      <c r="AT128" s="25" t="s">
        <v>206</v>
      </c>
      <c r="AU128" s="25" t="s">
        <v>90</v>
      </c>
      <c r="AY128" s="25" t="s">
        <v>204</v>
      </c>
      <c r="BE128" s="249">
        <f>IF(N128="základní",J128,0)</f>
        <v>0</v>
      </c>
      <c r="BF128" s="249">
        <f>IF(N128="snížená",J128,0)</f>
        <v>0</v>
      </c>
      <c r="BG128" s="249">
        <f>IF(N128="zákl. přenesená",J128,0)</f>
        <v>0</v>
      </c>
      <c r="BH128" s="249">
        <f>IF(N128="sníž. přenesená",J128,0)</f>
        <v>0</v>
      </c>
      <c r="BI128" s="249">
        <f>IF(N128="nulová",J128,0)</f>
        <v>0</v>
      </c>
      <c r="BJ128" s="25" t="s">
        <v>25</v>
      </c>
      <c r="BK128" s="249">
        <f>ROUND(I128*H128,2)</f>
        <v>0</v>
      </c>
      <c r="BL128" s="25" t="s">
        <v>211</v>
      </c>
      <c r="BM128" s="25" t="s">
        <v>4685</v>
      </c>
    </row>
    <row r="129" spans="2:47" s="1" customFormat="1" ht="13.5">
      <c r="B129" s="48"/>
      <c r="C129" s="76"/>
      <c r="D129" s="250" t="s">
        <v>213</v>
      </c>
      <c r="E129" s="76"/>
      <c r="F129" s="251" t="s">
        <v>4686</v>
      </c>
      <c r="G129" s="76"/>
      <c r="H129" s="76"/>
      <c r="I129" s="206"/>
      <c r="J129" s="76"/>
      <c r="K129" s="76"/>
      <c r="L129" s="74"/>
      <c r="M129" s="252"/>
      <c r="N129" s="49"/>
      <c r="O129" s="49"/>
      <c r="P129" s="49"/>
      <c r="Q129" s="49"/>
      <c r="R129" s="49"/>
      <c r="S129" s="49"/>
      <c r="T129" s="97"/>
      <c r="AT129" s="25" t="s">
        <v>213</v>
      </c>
      <c r="AU129" s="25" t="s">
        <v>90</v>
      </c>
    </row>
    <row r="130" spans="2:65" s="1" customFormat="1" ht="16.5" customHeight="1">
      <c r="B130" s="48"/>
      <c r="C130" s="238" t="s">
        <v>280</v>
      </c>
      <c r="D130" s="238" t="s">
        <v>206</v>
      </c>
      <c r="E130" s="239" t="s">
        <v>1339</v>
      </c>
      <c r="F130" s="240" t="s">
        <v>4687</v>
      </c>
      <c r="G130" s="241" t="s">
        <v>220</v>
      </c>
      <c r="H130" s="242">
        <v>91.31</v>
      </c>
      <c r="I130" s="243"/>
      <c r="J130" s="244">
        <f>ROUND(I130*H130,2)</f>
        <v>0</v>
      </c>
      <c r="K130" s="240" t="s">
        <v>210</v>
      </c>
      <c r="L130" s="74"/>
      <c r="M130" s="245" t="s">
        <v>38</v>
      </c>
      <c r="N130" s="246" t="s">
        <v>53</v>
      </c>
      <c r="O130" s="49"/>
      <c r="P130" s="247">
        <f>O130*H130</f>
        <v>0</v>
      </c>
      <c r="Q130" s="247">
        <v>0</v>
      </c>
      <c r="R130" s="247">
        <f>Q130*H130</f>
        <v>0</v>
      </c>
      <c r="S130" s="247">
        <v>0</v>
      </c>
      <c r="T130" s="248">
        <f>S130*H130</f>
        <v>0</v>
      </c>
      <c r="AR130" s="25" t="s">
        <v>211</v>
      </c>
      <c r="AT130" s="25" t="s">
        <v>206</v>
      </c>
      <c r="AU130" s="25" t="s">
        <v>90</v>
      </c>
      <c r="AY130" s="25" t="s">
        <v>204</v>
      </c>
      <c r="BE130" s="249">
        <f>IF(N130="základní",J130,0)</f>
        <v>0</v>
      </c>
      <c r="BF130" s="249">
        <f>IF(N130="snížená",J130,0)</f>
        <v>0</v>
      </c>
      <c r="BG130" s="249">
        <f>IF(N130="zákl. přenesená",J130,0)</f>
        <v>0</v>
      </c>
      <c r="BH130" s="249">
        <f>IF(N130="sníž. přenesená",J130,0)</f>
        <v>0</v>
      </c>
      <c r="BI130" s="249">
        <f>IF(N130="nulová",J130,0)</f>
        <v>0</v>
      </c>
      <c r="BJ130" s="25" t="s">
        <v>25</v>
      </c>
      <c r="BK130" s="249">
        <f>ROUND(I130*H130,2)</f>
        <v>0</v>
      </c>
      <c r="BL130" s="25" t="s">
        <v>211</v>
      </c>
      <c r="BM130" s="25" t="s">
        <v>4688</v>
      </c>
    </row>
    <row r="131" spans="2:47" s="1" customFormat="1" ht="13.5">
      <c r="B131" s="48"/>
      <c r="C131" s="76"/>
      <c r="D131" s="250" t="s">
        <v>213</v>
      </c>
      <c r="E131" s="76"/>
      <c r="F131" s="251" t="s">
        <v>237</v>
      </c>
      <c r="G131" s="76"/>
      <c r="H131" s="76"/>
      <c r="I131" s="206"/>
      <c r="J131" s="76"/>
      <c r="K131" s="76"/>
      <c r="L131" s="74"/>
      <c r="M131" s="252"/>
      <c r="N131" s="49"/>
      <c r="O131" s="49"/>
      <c r="P131" s="49"/>
      <c r="Q131" s="49"/>
      <c r="R131" s="49"/>
      <c r="S131" s="49"/>
      <c r="T131" s="97"/>
      <c r="AT131" s="25" t="s">
        <v>213</v>
      </c>
      <c r="AU131" s="25" t="s">
        <v>90</v>
      </c>
    </row>
    <row r="132" spans="2:51" s="12" customFormat="1" ht="13.5">
      <c r="B132" s="253"/>
      <c r="C132" s="254"/>
      <c r="D132" s="250" t="s">
        <v>215</v>
      </c>
      <c r="E132" s="255" t="s">
        <v>38</v>
      </c>
      <c r="F132" s="256" t="s">
        <v>4689</v>
      </c>
      <c r="G132" s="254"/>
      <c r="H132" s="257">
        <v>146.56</v>
      </c>
      <c r="I132" s="258"/>
      <c r="J132" s="254"/>
      <c r="K132" s="254"/>
      <c r="L132" s="259"/>
      <c r="M132" s="260"/>
      <c r="N132" s="261"/>
      <c r="O132" s="261"/>
      <c r="P132" s="261"/>
      <c r="Q132" s="261"/>
      <c r="R132" s="261"/>
      <c r="S132" s="261"/>
      <c r="T132" s="262"/>
      <c r="AT132" s="263" t="s">
        <v>215</v>
      </c>
      <c r="AU132" s="263" t="s">
        <v>90</v>
      </c>
      <c r="AV132" s="12" t="s">
        <v>90</v>
      </c>
      <c r="AW132" s="12" t="s">
        <v>45</v>
      </c>
      <c r="AX132" s="12" t="s">
        <v>82</v>
      </c>
      <c r="AY132" s="263" t="s">
        <v>204</v>
      </c>
    </row>
    <row r="133" spans="2:51" s="12" customFormat="1" ht="13.5">
      <c r="B133" s="253"/>
      <c r="C133" s="254"/>
      <c r="D133" s="250" t="s">
        <v>215</v>
      </c>
      <c r="E133" s="255" t="s">
        <v>38</v>
      </c>
      <c r="F133" s="256" t="s">
        <v>4690</v>
      </c>
      <c r="G133" s="254"/>
      <c r="H133" s="257">
        <v>7.68</v>
      </c>
      <c r="I133" s="258"/>
      <c r="J133" s="254"/>
      <c r="K133" s="254"/>
      <c r="L133" s="259"/>
      <c r="M133" s="260"/>
      <c r="N133" s="261"/>
      <c r="O133" s="261"/>
      <c r="P133" s="261"/>
      <c r="Q133" s="261"/>
      <c r="R133" s="261"/>
      <c r="S133" s="261"/>
      <c r="T133" s="262"/>
      <c r="AT133" s="263" t="s">
        <v>215</v>
      </c>
      <c r="AU133" s="263" t="s">
        <v>90</v>
      </c>
      <c r="AV133" s="12" t="s">
        <v>90</v>
      </c>
      <c r="AW133" s="12" t="s">
        <v>45</v>
      </c>
      <c r="AX133" s="12" t="s">
        <v>82</v>
      </c>
      <c r="AY133" s="263" t="s">
        <v>204</v>
      </c>
    </row>
    <row r="134" spans="2:51" s="12" customFormat="1" ht="13.5">
      <c r="B134" s="253"/>
      <c r="C134" s="254"/>
      <c r="D134" s="250" t="s">
        <v>215</v>
      </c>
      <c r="E134" s="255" t="s">
        <v>38</v>
      </c>
      <c r="F134" s="256" t="s">
        <v>4691</v>
      </c>
      <c r="G134" s="254"/>
      <c r="H134" s="257">
        <v>-62.93</v>
      </c>
      <c r="I134" s="258"/>
      <c r="J134" s="254"/>
      <c r="K134" s="254"/>
      <c r="L134" s="259"/>
      <c r="M134" s="260"/>
      <c r="N134" s="261"/>
      <c r="O134" s="261"/>
      <c r="P134" s="261"/>
      <c r="Q134" s="261"/>
      <c r="R134" s="261"/>
      <c r="S134" s="261"/>
      <c r="T134" s="262"/>
      <c r="AT134" s="263" t="s">
        <v>215</v>
      </c>
      <c r="AU134" s="263" t="s">
        <v>90</v>
      </c>
      <c r="AV134" s="12" t="s">
        <v>90</v>
      </c>
      <c r="AW134" s="12" t="s">
        <v>45</v>
      </c>
      <c r="AX134" s="12" t="s">
        <v>82</v>
      </c>
      <c r="AY134" s="263" t="s">
        <v>204</v>
      </c>
    </row>
    <row r="135" spans="2:51" s="13" customFormat="1" ht="13.5">
      <c r="B135" s="264"/>
      <c r="C135" s="265"/>
      <c r="D135" s="250" t="s">
        <v>215</v>
      </c>
      <c r="E135" s="266" t="s">
        <v>38</v>
      </c>
      <c r="F135" s="267" t="s">
        <v>4671</v>
      </c>
      <c r="G135" s="265"/>
      <c r="H135" s="268">
        <v>91.31</v>
      </c>
      <c r="I135" s="269"/>
      <c r="J135" s="265"/>
      <c r="K135" s="265"/>
      <c r="L135" s="270"/>
      <c r="M135" s="271"/>
      <c r="N135" s="272"/>
      <c r="O135" s="272"/>
      <c r="P135" s="272"/>
      <c r="Q135" s="272"/>
      <c r="R135" s="272"/>
      <c r="S135" s="272"/>
      <c r="T135" s="273"/>
      <c r="AT135" s="274" t="s">
        <v>215</v>
      </c>
      <c r="AU135" s="274" t="s">
        <v>90</v>
      </c>
      <c r="AV135" s="13" t="s">
        <v>211</v>
      </c>
      <c r="AW135" s="13" t="s">
        <v>45</v>
      </c>
      <c r="AX135" s="13" t="s">
        <v>25</v>
      </c>
      <c r="AY135" s="274" t="s">
        <v>204</v>
      </c>
    </row>
    <row r="136" spans="2:65" s="1" customFormat="1" ht="16.5" customHeight="1">
      <c r="B136" s="48"/>
      <c r="C136" s="238" t="s">
        <v>284</v>
      </c>
      <c r="D136" s="238" t="s">
        <v>206</v>
      </c>
      <c r="E136" s="239" t="s">
        <v>250</v>
      </c>
      <c r="F136" s="240" t="s">
        <v>4692</v>
      </c>
      <c r="G136" s="241" t="s">
        <v>252</v>
      </c>
      <c r="H136" s="242">
        <v>164.358</v>
      </c>
      <c r="I136" s="243"/>
      <c r="J136" s="244">
        <f>ROUND(I136*H136,2)</f>
        <v>0</v>
      </c>
      <c r="K136" s="240" t="s">
        <v>210</v>
      </c>
      <c r="L136" s="74"/>
      <c r="M136" s="245" t="s">
        <v>38</v>
      </c>
      <c r="N136" s="246" t="s">
        <v>53</v>
      </c>
      <c r="O136" s="49"/>
      <c r="P136" s="247">
        <f>O136*H136</f>
        <v>0</v>
      </c>
      <c r="Q136" s="247">
        <v>0</v>
      </c>
      <c r="R136" s="247">
        <f>Q136*H136</f>
        <v>0</v>
      </c>
      <c r="S136" s="247">
        <v>0</v>
      </c>
      <c r="T136" s="248">
        <f>S136*H136</f>
        <v>0</v>
      </c>
      <c r="AR136" s="25" t="s">
        <v>211</v>
      </c>
      <c r="AT136" s="25" t="s">
        <v>206</v>
      </c>
      <c r="AU136" s="25" t="s">
        <v>90</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211</v>
      </c>
      <c r="BM136" s="25" t="s">
        <v>4693</v>
      </c>
    </row>
    <row r="137" spans="2:47" s="1" customFormat="1" ht="13.5">
      <c r="B137" s="48"/>
      <c r="C137" s="76"/>
      <c r="D137" s="250" t="s">
        <v>213</v>
      </c>
      <c r="E137" s="76"/>
      <c r="F137" s="251" t="s">
        <v>248</v>
      </c>
      <c r="G137" s="76"/>
      <c r="H137" s="76"/>
      <c r="I137" s="206"/>
      <c r="J137" s="76"/>
      <c r="K137" s="76"/>
      <c r="L137" s="74"/>
      <c r="M137" s="252"/>
      <c r="N137" s="49"/>
      <c r="O137" s="49"/>
      <c r="P137" s="49"/>
      <c r="Q137" s="49"/>
      <c r="R137" s="49"/>
      <c r="S137" s="49"/>
      <c r="T137" s="97"/>
      <c r="AT137" s="25" t="s">
        <v>213</v>
      </c>
      <c r="AU137" s="25" t="s">
        <v>90</v>
      </c>
    </row>
    <row r="138" spans="2:51" s="12" customFormat="1" ht="13.5">
      <c r="B138" s="253"/>
      <c r="C138" s="254"/>
      <c r="D138" s="250" t="s">
        <v>215</v>
      </c>
      <c r="E138" s="255" t="s">
        <v>38</v>
      </c>
      <c r="F138" s="256" t="s">
        <v>4694</v>
      </c>
      <c r="G138" s="254"/>
      <c r="H138" s="257">
        <v>164.358</v>
      </c>
      <c r="I138" s="258"/>
      <c r="J138" s="254"/>
      <c r="K138" s="254"/>
      <c r="L138" s="259"/>
      <c r="M138" s="260"/>
      <c r="N138" s="261"/>
      <c r="O138" s="261"/>
      <c r="P138" s="261"/>
      <c r="Q138" s="261"/>
      <c r="R138" s="261"/>
      <c r="S138" s="261"/>
      <c r="T138" s="262"/>
      <c r="AT138" s="263" t="s">
        <v>215</v>
      </c>
      <c r="AU138" s="263" t="s">
        <v>90</v>
      </c>
      <c r="AV138" s="12" t="s">
        <v>90</v>
      </c>
      <c r="AW138" s="12" t="s">
        <v>45</v>
      </c>
      <c r="AX138" s="12" t="s">
        <v>82</v>
      </c>
      <c r="AY138" s="263" t="s">
        <v>204</v>
      </c>
    </row>
    <row r="139" spans="2:51" s="13" customFormat="1" ht="13.5">
      <c r="B139" s="264"/>
      <c r="C139" s="265"/>
      <c r="D139" s="250" t="s">
        <v>215</v>
      </c>
      <c r="E139" s="266" t="s">
        <v>38</v>
      </c>
      <c r="F139" s="267" t="s">
        <v>217</v>
      </c>
      <c r="G139" s="265"/>
      <c r="H139" s="268">
        <v>164.358</v>
      </c>
      <c r="I139" s="269"/>
      <c r="J139" s="265"/>
      <c r="K139" s="265"/>
      <c r="L139" s="270"/>
      <c r="M139" s="271"/>
      <c r="N139" s="272"/>
      <c r="O139" s="272"/>
      <c r="P139" s="272"/>
      <c r="Q139" s="272"/>
      <c r="R139" s="272"/>
      <c r="S139" s="272"/>
      <c r="T139" s="273"/>
      <c r="AT139" s="274" t="s">
        <v>215</v>
      </c>
      <c r="AU139" s="274" t="s">
        <v>90</v>
      </c>
      <c r="AV139" s="13" t="s">
        <v>211</v>
      </c>
      <c r="AW139" s="13" t="s">
        <v>45</v>
      </c>
      <c r="AX139" s="13" t="s">
        <v>25</v>
      </c>
      <c r="AY139" s="274" t="s">
        <v>204</v>
      </c>
    </row>
    <row r="140" spans="2:65" s="1" customFormat="1" ht="16.5" customHeight="1">
      <c r="B140" s="48"/>
      <c r="C140" s="238" t="s">
        <v>10</v>
      </c>
      <c r="D140" s="238" t="s">
        <v>206</v>
      </c>
      <c r="E140" s="239" t="s">
        <v>1355</v>
      </c>
      <c r="F140" s="240" t="s">
        <v>4695</v>
      </c>
      <c r="G140" s="241" t="s">
        <v>220</v>
      </c>
      <c r="H140" s="242">
        <v>62.93</v>
      </c>
      <c r="I140" s="243"/>
      <c r="J140" s="244">
        <f>ROUND(I140*H140,2)</f>
        <v>0</v>
      </c>
      <c r="K140" s="240" t="s">
        <v>210</v>
      </c>
      <c r="L140" s="74"/>
      <c r="M140" s="245" t="s">
        <v>38</v>
      </c>
      <c r="N140" s="246" t="s">
        <v>53</v>
      </c>
      <c r="O140" s="49"/>
      <c r="P140" s="247">
        <f>O140*H140</f>
        <v>0</v>
      </c>
      <c r="Q140" s="247">
        <v>0</v>
      </c>
      <c r="R140" s="247">
        <f>Q140*H140</f>
        <v>0</v>
      </c>
      <c r="S140" s="247">
        <v>0</v>
      </c>
      <c r="T140" s="248">
        <f>S140*H140</f>
        <v>0</v>
      </c>
      <c r="AR140" s="25" t="s">
        <v>211</v>
      </c>
      <c r="AT140" s="25" t="s">
        <v>206</v>
      </c>
      <c r="AU140" s="25" t="s">
        <v>90</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211</v>
      </c>
      <c r="BM140" s="25" t="s">
        <v>4696</v>
      </c>
    </row>
    <row r="141" spans="2:47" s="1" customFormat="1" ht="13.5">
      <c r="B141" s="48"/>
      <c r="C141" s="76"/>
      <c r="D141" s="250" t="s">
        <v>213</v>
      </c>
      <c r="E141" s="76"/>
      <c r="F141" s="251" t="s">
        <v>1358</v>
      </c>
      <c r="G141" s="76"/>
      <c r="H141" s="76"/>
      <c r="I141" s="206"/>
      <c r="J141" s="76"/>
      <c r="K141" s="76"/>
      <c r="L141" s="74"/>
      <c r="M141" s="252"/>
      <c r="N141" s="49"/>
      <c r="O141" s="49"/>
      <c r="P141" s="49"/>
      <c r="Q141" s="49"/>
      <c r="R141" s="49"/>
      <c r="S141" s="49"/>
      <c r="T141" s="97"/>
      <c r="AT141" s="25" t="s">
        <v>213</v>
      </c>
      <c r="AU141" s="25" t="s">
        <v>90</v>
      </c>
    </row>
    <row r="142" spans="2:51" s="12" customFormat="1" ht="13.5">
      <c r="B142" s="253"/>
      <c r="C142" s="254"/>
      <c r="D142" s="250" t="s">
        <v>215</v>
      </c>
      <c r="E142" s="255" t="s">
        <v>38</v>
      </c>
      <c r="F142" s="256" t="s">
        <v>4697</v>
      </c>
      <c r="G142" s="254"/>
      <c r="H142" s="257">
        <v>62.93</v>
      </c>
      <c r="I142" s="258"/>
      <c r="J142" s="254"/>
      <c r="K142" s="254"/>
      <c r="L142" s="259"/>
      <c r="M142" s="260"/>
      <c r="N142" s="261"/>
      <c r="O142" s="261"/>
      <c r="P142" s="261"/>
      <c r="Q142" s="261"/>
      <c r="R142" s="261"/>
      <c r="S142" s="261"/>
      <c r="T142" s="262"/>
      <c r="AT142" s="263" t="s">
        <v>215</v>
      </c>
      <c r="AU142" s="263" t="s">
        <v>90</v>
      </c>
      <c r="AV142" s="12" t="s">
        <v>90</v>
      </c>
      <c r="AW142" s="12" t="s">
        <v>45</v>
      </c>
      <c r="AX142" s="12" t="s">
        <v>82</v>
      </c>
      <c r="AY142" s="263" t="s">
        <v>204</v>
      </c>
    </row>
    <row r="143" spans="2:51" s="13" customFormat="1" ht="13.5">
      <c r="B143" s="264"/>
      <c r="C143" s="265"/>
      <c r="D143" s="250" t="s">
        <v>215</v>
      </c>
      <c r="E143" s="266" t="s">
        <v>38</v>
      </c>
      <c r="F143" s="267" t="s">
        <v>217</v>
      </c>
      <c r="G143" s="265"/>
      <c r="H143" s="268">
        <v>62.93</v>
      </c>
      <c r="I143" s="269"/>
      <c r="J143" s="265"/>
      <c r="K143" s="265"/>
      <c r="L143" s="270"/>
      <c r="M143" s="271"/>
      <c r="N143" s="272"/>
      <c r="O143" s="272"/>
      <c r="P143" s="272"/>
      <c r="Q143" s="272"/>
      <c r="R143" s="272"/>
      <c r="S143" s="272"/>
      <c r="T143" s="273"/>
      <c r="AT143" s="274" t="s">
        <v>215</v>
      </c>
      <c r="AU143" s="274" t="s">
        <v>90</v>
      </c>
      <c r="AV143" s="13" t="s">
        <v>211</v>
      </c>
      <c r="AW143" s="13" t="s">
        <v>45</v>
      </c>
      <c r="AX143" s="13" t="s">
        <v>25</v>
      </c>
      <c r="AY143" s="274" t="s">
        <v>204</v>
      </c>
    </row>
    <row r="144" spans="2:65" s="1" customFormat="1" ht="25.5" customHeight="1">
      <c r="B144" s="48"/>
      <c r="C144" s="238" t="s">
        <v>294</v>
      </c>
      <c r="D144" s="238" t="s">
        <v>206</v>
      </c>
      <c r="E144" s="239" t="s">
        <v>4698</v>
      </c>
      <c r="F144" s="240" t="s">
        <v>4699</v>
      </c>
      <c r="G144" s="241" t="s">
        <v>209</v>
      </c>
      <c r="H144" s="242">
        <v>449.6</v>
      </c>
      <c r="I144" s="243"/>
      <c r="J144" s="244">
        <f>ROUND(I144*H144,2)</f>
        <v>0</v>
      </c>
      <c r="K144" s="240" t="s">
        <v>210</v>
      </c>
      <c r="L144" s="74"/>
      <c r="M144" s="245" t="s">
        <v>38</v>
      </c>
      <c r="N144" s="246" t="s">
        <v>53</v>
      </c>
      <c r="O144" s="49"/>
      <c r="P144" s="247">
        <f>O144*H144</f>
        <v>0</v>
      </c>
      <c r="Q144" s="247">
        <v>0</v>
      </c>
      <c r="R144" s="247">
        <f>Q144*H144</f>
        <v>0</v>
      </c>
      <c r="S144" s="247">
        <v>0</v>
      </c>
      <c r="T144" s="248">
        <f>S144*H144</f>
        <v>0</v>
      </c>
      <c r="AR144" s="25" t="s">
        <v>211</v>
      </c>
      <c r="AT144" s="25" t="s">
        <v>206</v>
      </c>
      <c r="AU144" s="25" t="s">
        <v>90</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4700</v>
      </c>
    </row>
    <row r="145" spans="2:47" s="1" customFormat="1" ht="13.5">
      <c r="B145" s="48"/>
      <c r="C145" s="76"/>
      <c r="D145" s="250" t="s">
        <v>213</v>
      </c>
      <c r="E145" s="76"/>
      <c r="F145" s="251" t="s">
        <v>4701</v>
      </c>
      <c r="G145" s="76"/>
      <c r="H145" s="76"/>
      <c r="I145" s="206"/>
      <c r="J145" s="76"/>
      <c r="K145" s="76"/>
      <c r="L145" s="74"/>
      <c r="M145" s="252"/>
      <c r="N145" s="49"/>
      <c r="O145" s="49"/>
      <c r="P145" s="49"/>
      <c r="Q145" s="49"/>
      <c r="R145" s="49"/>
      <c r="S145" s="49"/>
      <c r="T145" s="97"/>
      <c r="AT145" s="25" t="s">
        <v>213</v>
      </c>
      <c r="AU145" s="25" t="s">
        <v>90</v>
      </c>
    </row>
    <row r="146" spans="2:51" s="12" customFormat="1" ht="13.5">
      <c r="B146" s="253"/>
      <c r="C146" s="254"/>
      <c r="D146" s="250" t="s">
        <v>215</v>
      </c>
      <c r="E146" s="255" t="s">
        <v>38</v>
      </c>
      <c r="F146" s="256" t="s">
        <v>4702</v>
      </c>
      <c r="G146" s="254"/>
      <c r="H146" s="257">
        <v>449.6</v>
      </c>
      <c r="I146" s="258"/>
      <c r="J146" s="254"/>
      <c r="K146" s="254"/>
      <c r="L146" s="259"/>
      <c r="M146" s="260"/>
      <c r="N146" s="261"/>
      <c r="O146" s="261"/>
      <c r="P146" s="261"/>
      <c r="Q146" s="261"/>
      <c r="R146" s="261"/>
      <c r="S146" s="261"/>
      <c r="T146" s="262"/>
      <c r="AT146" s="263" t="s">
        <v>215</v>
      </c>
      <c r="AU146" s="263" t="s">
        <v>90</v>
      </c>
      <c r="AV146" s="12" t="s">
        <v>90</v>
      </c>
      <c r="AW146" s="12" t="s">
        <v>45</v>
      </c>
      <c r="AX146" s="12" t="s">
        <v>82</v>
      </c>
      <c r="AY146" s="263" t="s">
        <v>204</v>
      </c>
    </row>
    <row r="147" spans="2:51" s="13" customFormat="1" ht="13.5">
      <c r="B147" s="264"/>
      <c r="C147" s="265"/>
      <c r="D147" s="250" t="s">
        <v>215</v>
      </c>
      <c r="E147" s="266" t="s">
        <v>38</v>
      </c>
      <c r="F147" s="267" t="s">
        <v>217</v>
      </c>
      <c r="G147" s="265"/>
      <c r="H147" s="268">
        <v>449.6</v>
      </c>
      <c r="I147" s="269"/>
      <c r="J147" s="265"/>
      <c r="K147" s="265"/>
      <c r="L147" s="270"/>
      <c r="M147" s="271"/>
      <c r="N147" s="272"/>
      <c r="O147" s="272"/>
      <c r="P147" s="272"/>
      <c r="Q147" s="272"/>
      <c r="R147" s="272"/>
      <c r="S147" s="272"/>
      <c r="T147" s="273"/>
      <c r="AT147" s="274" t="s">
        <v>215</v>
      </c>
      <c r="AU147" s="274" t="s">
        <v>90</v>
      </c>
      <c r="AV147" s="13" t="s">
        <v>211</v>
      </c>
      <c r="AW147" s="13" t="s">
        <v>45</v>
      </c>
      <c r="AX147" s="13" t="s">
        <v>25</v>
      </c>
      <c r="AY147" s="274" t="s">
        <v>204</v>
      </c>
    </row>
    <row r="148" spans="2:65" s="1" customFormat="1" ht="25.5" customHeight="1">
      <c r="B148" s="48"/>
      <c r="C148" s="238" t="s">
        <v>300</v>
      </c>
      <c r="D148" s="238" t="s">
        <v>206</v>
      </c>
      <c r="E148" s="239" t="s">
        <v>4703</v>
      </c>
      <c r="F148" s="240" t="s">
        <v>4704</v>
      </c>
      <c r="G148" s="241" t="s">
        <v>209</v>
      </c>
      <c r="H148" s="242">
        <v>449.6</v>
      </c>
      <c r="I148" s="243"/>
      <c r="J148" s="244">
        <f>ROUND(I148*H148,2)</f>
        <v>0</v>
      </c>
      <c r="K148" s="240" t="s">
        <v>210</v>
      </c>
      <c r="L148" s="74"/>
      <c r="M148" s="245" t="s">
        <v>38</v>
      </c>
      <c r="N148" s="246" t="s">
        <v>53</v>
      </c>
      <c r="O148" s="49"/>
      <c r="P148" s="247">
        <f>O148*H148</f>
        <v>0</v>
      </c>
      <c r="Q148" s="247">
        <v>0</v>
      </c>
      <c r="R148" s="247">
        <f>Q148*H148</f>
        <v>0</v>
      </c>
      <c r="S148" s="247">
        <v>0</v>
      </c>
      <c r="T148" s="248">
        <f>S148*H148</f>
        <v>0</v>
      </c>
      <c r="AR148" s="25" t="s">
        <v>211</v>
      </c>
      <c r="AT148" s="25" t="s">
        <v>206</v>
      </c>
      <c r="AU148" s="25" t="s">
        <v>90</v>
      </c>
      <c r="AY148" s="25" t="s">
        <v>204</v>
      </c>
      <c r="BE148" s="249">
        <f>IF(N148="základní",J148,0)</f>
        <v>0</v>
      </c>
      <c r="BF148" s="249">
        <f>IF(N148="snížená",J148,0)</f>
        <v>0</v>
      </c>
      <c r="BG148" s="249">
        <f>IF(N148="zákl. přenesená",J148,0)</f>
        <v>0</v>
      </c>
      <c r="BH148" s="249">
        <f>IF(N148="sníž. přenesená",J148,0)</f>
        <v>0</v>
      </c>
      <c r="BI148" s="249">
        <f>IF(N148="nulová",J148,0)</f>
        <v>0</v>
      </c>
      <c r="BJ148" s="25" t="s">
        <v>25</v>
      </c>
      <c r="BK148" s="249">
        <f>ROUND(I148*H148,2)</f>
        <v>0</v>
      </c>
      <c r="BL148" s="25" t="s">
        <v>211</v>
      </c>
      <c r="BM148" s="25" t="s">
        <v>4705</v>
      </c>
    </row>
    <row r="149" spans="2:47" s="1" customFormat="1" ht="13.5">
      <c r="B149" s="48"/>
      <c r="C149" s="76"/>
      <c r="D149" s="250" t="s">
        <v>213</v>
      </c>
      <c r="E149" s="76"/>
      <c r="F149" s="251" t="s">
        <v>4706</v>
      </c>
      <c r="G149" s="76"/>
      <c r="H149" s="76"/>
      <c r="I149" s="206"/>
      <c r="J149" s="76"/>
      <c r="K149" s="76"/>
      <c r="L149" s="74"/>
      <c r="M149" s="252"/>
      <c r="N149" s="49"/>
      <c r="O149" s="49"/>
      <c r="P149" s="49"/>
      <c r="Q149" s="49"/>
      <c r="R149" s="49"/>
      <c r="S149" s="49"/>
      <c r="T149" s="97"/>
      <c r="AT149" s="25" t="s">
        <v>213</v>
      </c>
      <c r="AU149" s="25" t="s">
        <v>90</v>
      </c>
    </row>
    <row r="150" spans="2:65" s="1" customFormat="1" ht="16.5" customHeight="1">
      <c r="B150" s="48"/>
      <c r="C150" s="285" t="s">
        <v>306</v>
      </c>
      <c r="D150" s="285" t="s">
        <v>478</v>
      </c>
      <c r="E150" s="286" t="s">
        <v>4707</v>
      </c>
      <c r="F150" s="287" t="s">
        <v>4708</v>
      </c>
      <c r="G150" s="288" t="s">
        <v>906</v>
      </c>
      <c r="H150" s="289">
        <v>16.14</v>
      </c>
      <c r="I150" s="290"/>
      <c r="J150" s="291">
        <f>ROUND(I150*H150,2)</f>
        <v>0</v>
      </c>
      <c r="K150" s="287" t="s">
        <v>38</v>
      </c>
      <c r="L150" s="292"/>
      <c r="M150" s="293" t="s">
        <v>38</v>
      </c>
      <c r="N150" s="294" t="s">
        <v>53</v>
      </c>
      <c r="O150" s="49"/>
      <c r="P150" s="247">
        <f>O150*H150</f>
        <v>0</v>
      </c>
      <c r="Q150" s="247">
        <v>0</v>
      </c>
      <c r="R150" s="247">
        <f>Q150*H150</f>
        <v>0</v>
      </c>
      <c r="S150" s="247">
        <v>0</v>
      </c>
      <c r="T150" s="248">
        <f>S150*H150</f>
        <v>0</v>
      </c>
      <c r="AR150" s="25" t="s">
        <v>249</v>
      </c>
      <c r="AT150" s="25" t="s">
        <v>478</v>
      </c>
      <c r="AU150" s="25" t="s">
        <v>90</v>
      </c>
      <c r="AY150" s="25" t="s">
        <v>204</v>
      </c>
      <c r="BE150" s="249">
        <f>IF(N150="základní",J150,0)</f>
        <v>0</v>
      </c>
      <c r="BF150" s="249">
        <f>IF(N150="snížená",J150,0)</f>
        <v>0</v>
      </c>
      <c r="BG150" s="249">
        <f>IF(N150="zákl. přenesená",J150,0)</f>
        <v>0</v>
      </c>
      <c r="BH150" s="249">
        <f>IF(N150="sníž. přenesená",J150,0)</f>
        <v>0</v>
      </c>
      <c r="BI150" s="249">
        <f>IF(N150="nulová",J150,0)</f>
        <v>0</v>
      </c>
      <c r="BJ150" s="25" t="s">
        <v>25</v>
      </c>
      <c r="BK150" s="249">
        <f>ROUND(I150*H150,2)</f>
        <v>0</v>
      </c>
      <c r="BL150" s="25" t="s">
        <v>211</v>
      </c>
      <c r="BM150" s="25" t="s">
        <v>4709</v>
      </c>
    </row>
    <row r="151" spans="2:51" s="12" customFormat="1" ht="13.5">
      <c r="B151" s="253"/>
      <c r="C151" s="254"/>
      <c r="D151" s="250" t="s">
        <v>215</v>
      </c>
      <c r="E151" s="255" t="s">
        <v>38</v>
      </c>
      <c r="F151" s="256" t="s">
        <v>4710</v>
      </c>
      <c r="G151" s="254"/>
      <c r="H151" s="257">
        <v>16.14</v>
      </c>
      <c r="I151" s="258"/>
      <c r="J151" s="254"/>
      <c r="K151" s="254"/>
      <c r="L151" s="259"/>
      <c r="M151" s="260"/>
      <c r="N151" s="261"/>
      <c r="O151" s="261"/>
      <c r="P151" s="261"/>
      <c r="Q151" s="261"/>
      <c r="R151" s="261"/>
      <c r="S151" s="261"/>
      <c r="T151" s="262"/>
      <c r="AT151" s="263" t="s">
        <v>215</v>
      </c>
      <c r="AU151" s="263" t="s">
        <v>90</v>
      </c>
      <c r="AV151" s="12" t="s">
        <v>90</v>
      </c>
      <c r="AW151" s="12" t="s">
        <v>45</v>
      </c>
      <c r="AX151" s="12" t="s">
        <v>82</v>
      </c>
      <c r="AY151" s="263" t="s">
        <v>204</v>
      </c>
    </row>
    <row r="152" spans="2:51" s="13" customFormat="1" ht="13.5">
      <c r="B152" s="264"/>
      <c r="C152" s="265"/>
      <c r="D152" s="250" t="s">
        <v>215</v>
      </c>
      <c r="E152" s="266" t="s">
        <v>38</v>
      </c>
      <c r="F152" s="267" t="s">
        <v>217</v>
      </c>
      <c r="G152" s="265"/>
      <c r="H152" s="268">
        <v>16.14</v>
      </c>
      <c r="I152" s="269"/>
      <c r="J152" s="265"/>
      <c r="K152" s="265"/>
      <c r="L152" s="270"/>
      <c r="M152" s="271"/>
      <c r="N152" s="272"/>
      <c r="O152" s="272"/>
      <c r="P152" s="272"/>
      <c r="Q152" s="272"/>
      <c r="R152" s="272"/>
      <c r="S152" s="272"/>
      <c r="T152" s="273"/>
      <c r="AT152" s="274" t="s">
        <v>215</v>
      </c>
      <c r="AU152" s="274" t="s">
        <v>90</v>
      </c>
      <c r="AV152" s="13" t="s">
        <v>211</v>
      </c>
      <c r="AW152" s="13" t="s">
        <v>45</v>
      </c>
      <c r="AX152" s="13" t="s">
        <v>25</v>
      </c>
      <c r="AY152" s="274" t="s">
        <v>204</v>
      </c>
    </row>
    <row r="153" spans="2:65" s="1" customFormat="1" ht="16.5" customHeight="1">
      <c r="B153" s="48"/>
      <c r="C153" s="238" t="s">
        <v>313</v>
      </c>
      <c r="D153" s="238" t="s">
        <v>206</v>
      </c>
      <c r="E153" s="239" t="s">
        <v>4711</v>
      </c>
      <c r="F153" s="240" t="s">
        <v>4712</v>
      </c>
      <c r="G153" s="241" t="s">
        <v>209</v>
      </c>
      <c r="H153" s="242">
        <v>88.4</v>
      </c>
      <c r="I153" s="243"/>
      <c r="J153" s="244">
        <f>ROUND(I153*H153,2)</f>
        <v>0</v>
      </c>
      <c r="K153" s="240" t="s">
        <v>210</v>
      </c>
      <c r="L153" s="74"/>
      <c r="M153" s="245" t="s">
        <v>38</v>
      </c>
      <c r="N153" s="246" t="s">
        <v>53</v>
      </c>
      <c r="O153" s="49"/>
      <c r="P153" s="247">
        <f>O153*H153</f>
        <v>0</v>
      </c>
      <c r="Q153" s="247">
        <v>0</v>
      </c>
      <c r="R153" s="247">
        <f>Q153*H153</f>
        <v>0</v>
      </c>
      <c r="S153" s="247">
        <v>0</v>
      </c>
      <c r="T153" s="248">
        <f>S153*H153</f>
        <v>0</v>
      </c>
      <c r="AR153" s="25" t="s">
        <v>211</v>
      </c>
      <c r="AT153" s="25" t="s">
        <v>206</v>
      </c>
      <c r="AU153" s="25" t="s">
        <v>90</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4713</v>
      </c>
    </row>
    <row r="154" spans="2:47" s="1" customFormat="1" ht="13.5">
      <c r="B154" s="48"/>
      <c r="C154" s="76"/>
      <c r="D154" s="250" t="s">
        <v>213</v>
      </c>
      <c r="E154" s="76"/>
      <c r="F154" s="251" t="s">
        <v>4706</v>
      </c>
      <c r="G154" s="76"/>
      <c r="H154" s="76"/>
      <c r="I154" s="206"/>
      <c r="J154" s="76"/>
      <c r="K154" s="76"/>
      <c r="L154" s="74"/>
      <c r="M154" s="252"/>
      <c r="N154" s="49"/>
      <c r="O154" s="49"/>
      <c r="P154" s="49"/>
      <c r="Q154" s="49"/>
      <c r="R154" s="49"/>
      <c r="S154" s="49"/>
      <c r="T154" s="97"/>
      <c r="AT154" s="25" t="s">
        <v>213</v>
      </c>
      <c r="AU154" s="25" t="s">
        <v>90</v>
      </c>
    </row>
    <row r="155" spans="2:65" s="1" customFormat="1" ht="16.5" customHeight="1">
      <c r="B155" s="48"/>
      <c r="C155" s="238" t="s">
        <v>318</v>
      </c>
      <c r="D155" s="238" t="s">
        <v>206</v>
      </c>
      <c r="E155" s="239" t="s">
        <v>256</v>
      </c>
      <c r="F155" s="240" t="s">
        <v>4714</v>
      </c>
      <c r="G155" s="241" t="s">
        <v>209</v>
      </c>
      <c r="H155" s="242">
        <v>690</v>
      </c>
      <c r="I155" s="243"/>
      <c r="J155" s="244">
        <f>ROUND(I155*H155,2)</f>
        <v>0</v>
      </c>
      <c r="K155" s="240" t="s">
        <v>210</v>
      </c>
      <c r="L155" s="74"/>
      <c r="M155" s="245" t="s">
        <v>38</v>
      </c>
      <c r="N155" s="246" t="s">
        <v>53</v>
      </c>
      <c r="O155" s="49"/>
      <c r="P155" s="247">
        <f>O155*H155</f>
        <v>0</v>
      </c>
      <c r="Q155" s="247">
        <v>0</v>
      </c>
      <c r="R155" s="247">
        <f>Q155*H155</f>
        <v>0</v>
      </c>
      <c r="S155" s="247">
        <v>0</v>
      </c>
      <c r="T155" s="248">
        <f>S155*H155</f>
        <v>0</v>
      </c>
      <c r="AR155" s="25" t="s">
        <v>211</v>
      </c>
      <c r="AT155" s="25" t="s">
        <v>206</v>
      </c>
      <c r="AU155" s="25" t="s">
        <v>90</v>
      </c>
      <c r="AY155" s="25" t="s">
        <v>204</v>
      </c>
      <c r="BE155" s="249">
        <f>IF(N155="základní",J155,0)</f>
        <v>0</v>
      </c>
      <c r="BF155" s="249">
        <f>IF(N155="snížená",J155,0)</f>
        <v>0</v>
      </c>
      <c r="BG155" s="249">
        <f>IF(N155="zákl. přenesená",J155,0)</f>
        <v>0</v>
      </c>
      <c r="BH155" s="249">
        <f>IF(N155="sníž. přenesená",J155,0)</f>
        <v>0</v>
      </c>
      <c r="BI155" s="249">
        <f>IF(N155="nulová",J155,0)</f>
        <v>0</v>
      </c>
      <c r="BJ155" s="25" t="s">
        <v>25</v>
      </c>
      <c r="BK155" s="249">
        <f>ROUND(I155*H155,2)</f>
        <v>0</v>
      </c>
      <c r="BL155" s="25" t="s">
        <v>211</v>
      </c>
      <c r="BM155" s="25" t="s">
        <v>4715</v>
      </c>
    </row>
    <row r="156" spans="2:47" s="1" customFormat="1" ht="13.5">
      <c r="B156" s="48"/>
      <c r="C156" s="76"/>
      <c r="D156" s="250" t="s">
        <v>213</v>
      </c>
      <c r="E156" s="76"/>
      <c r="F156" s="251" t="s">
        <v>259</v>
      </c>
      <c r="G156" s="76"/>
      <c r="H156" s="76"/>
      <c r="I156" s="206"/>
      <c r="J156" s="76"/>
      <c r="K156" s="76"/>
      <c r="L156" s="74"/>
      <c r="M156" s="252"/>
      <c r="N156" s="49"/>
      <c r="O156" s="49"/>
      <c r="P156" s="49"/>
      <c r="Q156" s="49"/>
      <c r="R156" s="49"/>
      <c r="S156" s="49"/>
      <c r="T156" s="97"/>
      <c r="AT156" s="25" t="s">
        <v>213</v>
      </c>
      <c r="AU156" s="25" t="s">
        <v>90</v>
      </c>
    </row>
    <row r="157" spans="2:51" s="12" customFormat="1" ht="13.5">
      <c r="B157" s="253"/>
      <c r="C157" s="254"/>
      <c r="D157" s="250" t="s">
        <v>215</v>
      </c>
      <c r="E157" s="255" t="s">
        <v>38</v>
      </c>
      <c r="F157" s="256" t="s">
        <v>4716</v>
      </c>
      <c r="G157" s="254"/>
      <c r="H157" s="257">
        <v>690</v>
      </c>
      <c r="I157" s="258"/>
      <c r="J157" s="254"/>
      <c r="K157" s="254"/>
      <c r="L157" s="259"/>
      <c r="M157" s="260"/>
      <c r="N157" s="261"/>
      <c r="O157" s="261"/>
      <c r="P157" s="261"/>
      <c r="Q157" s="261"/>
      <c r="R157" s="261"/>
      <c r="S157" s="261"/>
      <c r="T157" s="262"/>
      <c r="AT157" s="263" t="s">
        <v>215</v>
      </c>
      <c r="AU157" s="263" t="s">
        <v>90</v>
      </c>
      <c r="AV157" s="12" t="s">
        <v>90</v>
      </c>
      <c r="AW157" s="12" t="s">
        <v>45</v>
      </c>
      <c r="AX157" s="12" t="s">
        <v>82</v>
      </c>
      <c r="AY157" s="263" t="s">
        <v>204</v>
      </c>
    </row>
    <row r="158" spans="2:51" s="13" customFormat="1" ht="13.5">
      <c r="B158" s="264"/>
      <c r="C158" s="265"/>
      <c r="D158" s="250" t="s">
        <v>215</v>
      </c>
      <c r="E158" s="266" t="s">
        <v>38</v>
      </c>
      <c r="F158" s="267" t="s">
        <v>217</v>
      </c>
      <c r="G158" s="265"/>
      <c r="H158" s="268">
        <v>690</v>
      </c>
      <c r="I158" s="269"/>
      <c r="J158" s="265"/>
      <c r="K158" s="265"/>
      <c r="L158" s="270"/>
      <c r="M158" s="271"/>
      <c r="N158" s="272"/>
      <c r="O158" s="272"/>
      <c r="P158" s="272"/>
      <c r="Q158" s="272"/>
      <c r="R158" s="272"/>
      <c r="S158" s="272"/>
      <c r="T158" s="273"/>
      <c r="AT158" s="274" t="s">
        <v>215</v>
      </c>
      <c r="AU158" s="274" t="s">
        <v>90</v>
      </c>
      <c r="AV158" s="13" t="s">
        <v>211</v>
      </c>
      <c r="AW158" s="13" t="s">
        <v>45</v>
      </c>
      <c r="AX158" s="13" t="s">
        <v>25</v>
      </c>
      <c r="AY158" s="274" t="s">
        <v>204</v>
      </c>
    </row>
    <row r="159" spans="2:65" s="1" customFormat="1" ht="16.5" customHeight="1">
      <c r="B159" s="48"/>
      <c r="C159" s="238" t="s">
        <v>9</v>
      </c>
      <c r="D159" s="238" t="s">
        <v>206</v>
      </c>
      <c r="E159" s="239" t="s">
        <v>4717</v>
      </c>
      <c r="F159" s="240" t="s">
        <v>4718</v>
      </c>
      <c r="G159" s="241" t="s">
        <v>209</v>
      </c>
      <c r="H159" s="242">
        <v>538</v>
      </c>
      <c r="I159" s="243"/>
      <c r="J159" s="244">
        <f>ROUND(I159*H159,2)</f>
        <v>0</v>
      </c>
      <c r="K159" s="240" t="s">
        <v>210</v>
      </c>
      <c r="L159" s="74"/>
      <c r="M159" s="245" t="s">
        <v>38</v>
      </c>
      <c r="N159" s="246" t="s">
        <v>53</v>
      </c>
      <c r="O159" s="49"/>
      <c r="P159" s="247">
        <f>O159*H159</f>
        <v>0</v>
      </c>
      <c r="Q159" s="247">
        <v>0</v>
      </c>
      <c r="R159" s="247">
        <f>Q159*H159</f>
        <v>0</v>
      </c>
      <c r="S159" s="247">
        <v>0</v>
      </c>
      <c r="T159" s="248">
        <f>S159*H159</f>
        <v>0</v>
      </c>
      <c r="AR159" s="25" t="s">
        <v>211</v>
      </c>
      <c r="AT159" s="25" t="s">
        <v>206</v>
      </c>
      <c r="AU159" s="25" t="s">
        <v>90</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211</v>
      </c>
      <c r="BM159" s="25" t="s">
        <v>4719</v>
      </c>
    </row>
    <row r="160" spans="2:47" s="1" customFormat="1" ht="13.5">
      <c r="B160" s="48"/>
      <c r="C160" s="76"/>
      <c r="D160" s="250" t="s">
        <v>213</v>
      </c>
      <c r="E160" s="76"/>
      <c r="F160" s="251" t="s">
        <v>4720</v>
      </c>
      <c r="G160" s="76"/>
      <c r="H160" s="76"/>
      <c r="I160" s="206"/>
      <c r="J160" s="76"/>
      <c r="K160" s="76"/>
      <c r="L160" s="74"/>
      <c r="M160" s="252"/>
      <c r="N160" s="49"/>
      <c r="O160" s="49"/>
      <c r="P160" s="49"/>
      <c r="Q160" s="49"/>
      <c r="R160" s="49"/>
      <c r="S160" s="49"/>
      <c r="T160" s="97"/>
      <c r="AT160" s="25" t="s">
        <v>213</v>
      </c>
      <c r="AU160" s="25" t="s">
        <v>90</v>
      </c>
    </row>
    <row r="161" spans="2:51" s="12" customFormat="1" ht="13.5">
      <c r="B161" s="253"/>
      <c r="C161" s="254"/>
      <c r="D161" s="250" t="s">
        <v>215</v>
      </c>
      <c r="E161" s="255" t="s">
        <v>38</v>
      </c>
      <c r="F161" s="256" t="s">
        <v>4721</v>
      </c>
      <c r="G161" s="254"/>
      <c r="H161" s="257">
        <v>538</v>
      </c>
      <c r="I161" s="258"/>
      <c r="J161" s="254"/>
      <c r="K161" s="254"/>
      <c r="L161" s="259"/>
      <c r="M161" s="260"/>
      <c r="N161" s="261"/>
      <c r="O161" s="261"/>
      <c r="P161" s="261"/>
      <c r="Q161" s="261"/>
      <c r="R161" s="261"/>
      <c r="S161" s="261"/>
      <c r="T161" s="262"/>
      <c r="AT161" s="263" t="s">
        <v>215</v>
      </c>
      <c r="AU161" s="263" t="s">
        <v>90</v>
      </c>
      <c r="AV161" s="12" t="s">
        <v>90</v>
      </c>
      <c r="AW161" s="12" t="s">
        <v>45</v>
      </c>
      <c r="AX161" s="12" t="s">
        <v>82</v>
      </c>
      <c r="AY161" s="263" t="s">
        <v>204</v>
      </c>
    </row>
    <row r="162" spans="2:51" s="13" customFormat="1" ht="13.5">
      <c r="B162" s="264"/>
      <c r="C162" s="265"/>
      <c r="D162" s="250" t="s">
        <v>215</v>
      </c>
      <c r="E162" s="266" t="s">
        <v>38</v>
      </c>
      <c r="F162" s="267" t="s">
        <v>217</v>
      </c>
      <c r="G162" s="265"/>
      <c r="H162" s="268">
        <v>538</v>
      </c>
      <c r="I162" s="269"/>
      <c r="J162" s="265"/>
      <c r="K162" s="265"/>
      <c r="L162" s="270"/>
      <c r="M162" s="271"/>
      <c r="N162" s="272"/>
      <c r="O162" s="272"/>
      <c r="P162" s="272"/>
      <c r="Q162" s="272"/>
      <c r="R162" s="272"/>
      <c r="S162" s="272"/>
      <c r="T162" s="273"/>
      <c r="AT162" s="274" t="s">
        <v>215</v>
      </c>
      <c r="AU162" s="274" t="s">
        <v>90</v>
      </c>
      <c r="AV162" s="13" t="s">
        <v>211</v>
      </c>
      <c r="AW162" s="13" t="s">
        <v>45</v>
      </c>
      <c r="AX162" s="13" t="s">
        <v>25</v>
      </c>
      <c r="AY162" s="274" t="s">
        <v>204</v>
      </c>
    </row>
    <row r="163" spans="2:65" s="1" customFormat="1" ht="16.5" customHeight="1">
      <c r="B163" s="48"/>
      <c r="C163" s="238" t="s">
        <v>331</v>
      </c>
      <c r="D163" s="238" t="s">
        <v>206</v>
      </c>
      <c r="E163" s="239" t="s">
        <v>4722</v>
      </c>
      <c r="F163" s="240" t="s">
        <v>4723</v>
      </c>
      <c r="G163" s="241" t="s">
        <v>209</v>
      </c>
      <c r="H163" s="242">
        <v>88.4</v>
      </c>
      <c r="I163" s="243"/>
      <c r="J163" s="244">
        <f>ROUND(I163*H163,2)</f>
        <v>0</v>
      </c>
      <c r="K163" s="240" t="s">
        <v>210</v>
      </c>
      <c r="L163" s="74"/>
      <c r="M163" s="245" t="s">
        <v>38</v>
      </c>
      <c r="N163" s="246" t="s">
        <v>53</v>
      </c>
      <c r="O163" s="49"/>
      <c r="P163" s="247">
        <f>O163*H163</f>
        <v>0</v>
      </c>
      <c r="Q163" s="247">
        <v>0</v>
      </c>
      <c r="R163" s="247">
        <f>Q163*H163</f>
        <v>0</v>
      </c>
      <c r="S163" s="247">
        <v>0</v>
      </c>
      <c r="T163" s="248">
        <f>S163*H163</f>
        <v>0</v>
      </c>
      <c r="AR163" s="25" t="s">
        <v>211</v>
      </c>
      <c r="AT163" s="25" t="s">
        <v>206</v>
      </c>
      <c r="AU163" s="25" t="s">
        <v>90</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4724</v>
      </c>
    </row>
    <row r="164" spans="2:47" s="1" customFormat="1" ht="13.5">
      <c r="B164" s="48"/>
      <c r="C164" s="76"/>
      <c r="D164" s="250" t="s">
        <v>213</v>
      </c>
      <c r="E164" s="76"/>
      <c r="F164" s="251" t="s">
        <v>4725</v>
      </c>
      <c r="G164" s="76"/>
      <c r="H164" s="76"/>
      <c r="I164" s="206"/>
      <c r="J164" s="76"/>
      <c r="K164" s="76"/>
      <c r="L164" s="74"/>
      <c r="M164" s="252"/>
      <c r="N164" s="49"/>
      <c r="O164" s="49"/>
      <c r="P164" s="49"/>
      <c r="Q164" s="49"/>
      <c r="R164" s="49"/>
      <c r="S164" s="49"/>
      <c r="T164" s="97"/>
      <c r="AT164" s="25" t="s">
        <v>213</v>
      </c>
      <c r="AU164" s="25" t="s">
        <v>90</v>
      </c>
    </row>
    <row r="165" spans="2:51" s="12" customFormat="1" ht="13.5">
      <c r="B165" s="253"/>
      <c r="C165" s="254"/>
      <c r="D165" s="250" t="s">
        <v>215</v>
      </c>
      <c r="E165" s="255" t="s">
        <v>38</v>
      </c>
      <c r="F165" s="256" t="s">
        <v>4726</v>
      </c>
      <c r="G165" s="254"/>
      <c r="H165" s="257">
        <v>88.4</v>
      </c>
      <c r="I165" s="258"/>
      <c r="J165" s="254"/>
      <c r="K165" s="254"/>
      <c r="L165" s="259"/>
      <c r="M165" s="260"/>
      <c r="N165" s="261"/>
      <c r="O165" s="261"/>
      <c r="P165" s="261"/>
      <c r="Q165" s="261"/>
      <c r="R165" s="261"/>
      <c r="S165" s="261"/>
      <c r="T165" s="262"/>
      <c r="AT165" s="263" t="s">
        <v>215</v>
      </c>
      <c r="AU165" s="263" t="s">
        <v>90</v>
      </c>
      <c r="AV165" s="12" t="s">
        <v>90</v>
      </c>
      <c r="AW165" s="12" t="s">
        <v>45</v>
      </c>
      <c r="AX165" s="12" t="s">
        <v>82</v>
      </c>
      <c r="AY165" s="263" t="s">
        <v>204</v>
      </c>
    </row>
    <row r="166" spans="2:51" s="13" customFormat="1" ht="13.5">
      <c r="B166" s="264"/>
      <c r="C166" s="265"/>
      <c r="D166" s="250" t="s">
        <v>215</v>
      </c>
      <c r="E166" s="266" t="s">
        <v>38</v>
      </c>
      <c r="F166" s="267" t="s">
        <v>217</v>
      </c>
      <c r="G166" s="265"/>
      <c r="H166" s="268">
        <v>88.4</v>
      </c>
      <c r="I166" s="269"/>
      <c r="J166" s="265"/>
      <c r="K166" s="265"/>
      <c r="L166" s="270"/>
      <c r="M166" s="271"/>
      <c r="N166" s="272"/>
      <c r="O166" s="272"/>
      <c r="P166" s="272"/>
      <c r="Q166" s="272"/>
      <c r="R166" s="272"/>
      <c r="S166" s="272"/>
      <c r="T166" s="273"/>
      <c r="AT166" s="274" t="s">
        <v>215</v>
      </c>
      <c r="AU166" s="274" t="s">
        <v>90</v>
      </c>
      <c r="AV166" s="13" t="s">
        <v>211</v>
      </c>
      <c r="AW166" s="13" t="s">
        <v>45</v>
      </c>
      <c r="AX166" s="13" t="s">
        <v>25</v>
      </c>
      <c r="AY166" s="274" t="s">
        <v>204</v>
      </c>
    </row>
    <row r="167" spans="2:63" s="11" customFormat="1" ht="29.85" customHeight="1">
      <c r="B167" s="222"/>
      <c r="C167" s="223"/>
      <c r="D167" s="224" t="s">
        <v>81</v>
      </c>
      <c r="E167" s="236" t="s">
        <v>838</v>
      </c>
      <c r="F167" s="236" t="s">
        <v>4727</v>
      </c>
      <c r="G167" s="223"/>
      <c r="H167" s="223"/>
      <c r="I167" s="226"/>
      <c r="J167" s="237">
        <f>BK167</f>
        <v>0</v>
      </c>
      <c r="K167" s="223"/>
      <c r="L167" s="228"/>
      <c r="M167" s="229"/>
      <c r="N167" s="230"/>
      <c r="O167" s="230"/>
      <c r="P167" s="231">
        <f>SUM(P168:P188)</f>
        <v>0</v>
      </c>
      <c r="Q167" s="230"/>
      <c r="R167" s="231">
        <f>SUM(R168:R188)</f>
        <v>0</v>
      </c>
      <c r="S167" s="230"/>
      <c r="T167" s="232">
        <f>SUM(T168:T188)</f>
        <v>0</v>
      </c>
      <c r="AR167" s="233" t="s">
        <v>25</v>
      </c>
      <c r="AT167" s="234" t="s">
        <v>81</v>
      </c>
      <c r="AU167" s="234" t="s">
        <v>25</v>
      </c>
      <c r="AY167" s="233" t="s">
        <v>204</v>
      </c>
      <c r="BK167" s="235">
        <f>SUM(BK168:BK188)</f>
        <v>0</v>
      </c>
    </row>
    <row r="168" spans="2:65" s="1" customFormat="1" ht="25.5" customHeight="1">
      <c r="B168" s="48"/>
      <c r="C168" s="238" t="s">
        <v>335</v>
      </c>
      <c r="D168" s="238" t="s">
        <v>206</v>
      </c>
      <c r="E168" s="239" t="s">
        <v>4728</v>
      </c>
      <c r="F168" s="240" t="s">
        <v>4729</v>
      </c>
      <c r="G168" s="241" t="s">
        <v>343</v>
      </c>
      <c r="H168" s="242">
        <v>51.4</v>
      </c>
      <c r="I168" s="243"/>
      <c r="J168" s="244">
        <f>ROUND(I168*H168,2)</f>
        <v>0</v>
      </c>
      <c r="K168" s="240" t="s">
        <v>38</v>
      </c>
      <c r="L168" s="74"/>
      <c r="M168" s="245" t="s">
        <v>38</v>
      </c>
      <c r="N168" s="246" t="s">
        <v>53</v>
      </c>
      <c r="O168" s="49"/>
      <c r="P168" s="247">
        <f>O168*H168</f>
        <v>0</v>
      </c>
      <c r="Q168" s="247">
        <v>0</v>
      </c>
      <c r="R168" s="247">
        <f>Q168*H168</f>
        <v>0</v>
      </c>
      <c r="S168" s="247">
        <v>0</v>
      </c>
      <c r="T168" s="248">
        <f>S168*H168</f>
        <v>0</v>
      </c>
      <c r="AR168" s="25" t="s">
        <v>211</v>
      </c>
      <c r="AT168" s="25" t="s">
        <v>206</v>
      </c>
      <c r="AU168" s="25" t="s">
        <v>90</v>
      </c>
      <c r="AY168" s="25" t="s">
        <v>204</v>
      </c>
      <c r="BE168" s="249">
        <f>IF(N168="základní",J168,0)</f>
        <v>0</v>
      </c>
      <c r="BF168" s="249">
        <f>IF(N168="snížená",J168,0)</f>
        <v>0</v>
      </c>
      <c r="BG168" s="249">
        <f>IF(N168="zákl. přenesená",J168,0)</f>
        <v>0</v>
      </c>
      <c r="BH168" s="249">
        <f>IF(N168="sníž. přenesená",J168,0)</f>
        <v>0</v>
      </c>
      <c r="BI168" s="249">
        <f>IF(N168="nulová",J168,0)</f>
        <v>0</v>
      </c>
      <c r="BJ168" s="25" t="s">
        <v>25</v>
      </c>
      <c r="BK168" s="249">
        <f>ROUND(I168*H168,2)</f>
        <v>0</v>
      </c>
      <c r="BL168" s="25" t="s">
        <v>211</v>
      </c>
      <c r="BM168" s="25" t="s">
        <v>4730</v>
      </c>
    </row>
    <row r="169" spans="2:51" s="12" customFormat="1" ht="13.5">
      <c r="B169" s="253"/>
      <c r="C169" s="254"/>
      <c r="D169" s="250" t="s">
        <v>215</v>
      </c>
      <c r="E169" s="255" t="s">
        <v>38</v>
      </c>
      <c r="F169" s="256" t="s">
        <v>4731</v>
      </c>
      <c r="G169" s="254"/>
      <c r="H169" s="257">
        <v>51.4</v>
      </c>
      <c r="I169" s="258"/>
      <c r="J169" s="254"/>
      <c r="K169" s="254"/>
      <c r="L169" s="259"/>
      <c r="M169" s="260"/>
      <c r="N169" s="261"/>
      <c r="O169" s="261"/>
      <c r="P169" s="261"/>
      <c r="Q169" s="261"/>
      <c r="R169" s="261"/>
      <c r="S169" s="261"/>
      <c r="T169" s="262"/>
      <c r="AT169" s="263" t="s">
        <v>215</v>
      </c>
      <c r="AU169" s="263" t="s">
        <v>90</v>
      </c>
      <c r="AV169" s="12" t="s">
        <v>90</v>
      </c>
      <c r="AW169" s="12" t="s">
        <v>45</v>
      </c>
      <c r="AX169" s="12" t="s">
        <v>82</v>
      </c>
      <c r="AY169" s="263" t="s">
        <v>204</v>
      </c>
    </row>
    <row r="170" spans="2:51" s="13" customFormat="1" ht="13.5">
      <c r="B170" s="264"/>
      <c r="C170" s="265"/>
      <c r="D170" s="250" t="s">
        <v>215</v>
      </c>
      <c r="E170" s="266" t="s">
        <v>38</v>
      </c>
      <c r="F170" s="267" t="s">
        <v>217</v>
      </c>
      <c r="G170" s="265"/>
      <c r="H170" s="268">
        <v>51.4</v>
      </c>
      <c r="I170" s="269"/>
      <c r="J170" s="265"/>
      <c r="K170" s="265"/>
      <c r="L170" s="270"/>
      <c r="M170" s="271"/>
      <c r="N170" s="272"/>
      <c r="O170" s="272"/>
      <c r="P170" s="272"/>
      <c r="Q170" s="272"/>
      <c r="R170" s="272"/>
      <c r="S170" s="272"/>
      <c r="T170" s="273"/>
      <c r="AT170" s="274" t="s">
        <v>215</v>
      </c>
      <c r="AU170" s="274" t="s">
        <v>90</v>
      </c>
      <c r="AV170" s="13" t="s">
        <v>211</v>
      </c>
      <c r="AW170" s="13" t="s">
        <v>45</v>
      </c>
      <c r="AX170" s="13" t="s">
        <v>25</v>
      </c>
      <c r="AY170" s="274" t="s">
        <v>204</v>
      </c>
    </row>
    <row r="171" spans="2:65" s="1" customFormat="1" ht="16.5" customHeight="1">
      <c r="B171" s="48"/>
      <c r="C171" s="238" t="s">
        <v>340</v>
      </c>
      <c r="D171" s="238" t="s">
        <v>206</v>
      </c>
      <c r="E171" s="239" t="s">
        <v>4732</v>
      </c>
      <c r="F171" s="240" t="s">
        <v>4733</v>
      </c>
      <c r="G171" s="241" t="s">
        <v>343</v>
      </c>
      <c r="H171" s="242">
        <v>212</v>
      </c>
      <c r="I171" s="243"/>
      <c r="J171" s="244">
        <f>ROUND(I171*H171,2)</f>
        <v>0</v>
      </c>
      <c r="K171" s="240" t="s">
        <v>38</v>
      </c>
      <c r="L171" s="74"/>
      <c r="M171" s="245" t="s">
        <v>38</v>
      </c>
      <c r="N171" s="246" t="s">
        <v>53</v>
      </c>
      <c r="O171" s="49"/>
      <c r="P171" s="247">
        <f>O171*H171</f>
        <v>0</v>
      </c>
      <c r="Q171" s="247">
        <v>0</v>
      </c>
      <c r="R171" s="247">
        <f>Q171*H171</f>
        <v>0</v>
      </c>
      <c r="S171" s="247">
        <v>0</v>
      </c>
      <c r="T171" s="248">
        <f>S171*H171</f>
        <v>0</v>
      </c>
      <c r="AR171" s="25" t="s">
        <v>211</v>
      </c>
      <c r="AT171" s="25" t="s">
        <v>206</v>
      </c>
      <c r="AU171" s="25" t="s">
        <v>90</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211</v>
      </c>
      <c r="BM171" s="25" t="s">
        <v>4734</v>
      </c>
    </row>
    <row r="172" spans="2:51" s="12" customFormat="1" ht="13.5">
      <c r="B172" s="253"/>
      <c r="C172" s="254"/>
      <c r="D172" s="250" t="s">
        <v>215</v>
      </c>
      <c r="E172" s="255" t="s">
        <v>38</v>
      </c>
      <c r="F172" s="256" t="s">
        <v>4735</v>
      </c>
      <c r="G172" s="254"/>
      <c r="H172" s="257">
        <v>212</v>
      </c>
      <c r="I172" s="258"/>
      <c r="J172" s="254"/>
      <c r="K172" s="254"/>
      <c r="L172" s="259"/>
      <c r="M172" s="260"/>
      <c r="N172" s="261"/>
      <c r="O172" s="261"/>
      <c r="P172" s="261"/>
      <c r="Q172" s="261"/>
      <c r="R172" s="261"/>
      <c r="S172" s="261"/>
      <c r="T172" s="262"/>
      <c r="AT172" s="263" t="s">
        <v>215</v>
      </c>
      <c r="AU172" s="263" t="s">
        <v>90</v>
      </c>
      <c r="AV172" s="12" t="s">
        <v>90</v>
      </c>
      <c r="AW172" s="12" t="s">
        <v>45</v>
      </c>
      <c r="AX172" s="12" t="s">
        <v>82</v>
      </c>
      <c r="AY172" s="263" t="s">
        <v>204</v>
      </c>
    </row>
    <row r="173" spans="2:51" s="13" customFormat="1" ht="13.5">
      <c r="B173" s="264"/>
      <c r="C173" s="265"/>
      <c r="D173" s="250" t="s">
        <v>215</v>
      </c>
      <c r="E173" s="266" t="s">
        <v>38</v>
      </c>
      <c r="F173" s="267" t="s">
        <v>217</v>
      </c>
      <c r="G173" s="265"/>
      <c r="H173" s="268">
        <v>212</v>
      </c>
      <c r="I173" s="269"/>
      <c r="J173" s="265"/>
      <c r="K173" s="265"/>
      <c r="L173" s="270"/>
      <c r="M173" s="271"/>
      <c r="N173" s="272"/>
      <c r="O173" s="272"/>
      <c r="P173" s="272"/>
      <c r="Q173" s="272"/>
      <c r="R173" s="272"/>
      <c r="S173" s="272"/>
      <c r="T173" s="273"/>
      <c r="AT173" s="274" t="s">
        <v>215</v>
      </c>
      <c r="AU173" s="274" t="s">
        <v>90</v>
      </c>
      <c r="AV173" s="13" t="s">
        <v>211</v>
      </c>
      <c r="AW173" s="13" t="s">
        <v>45</v>
      </c>
      <c r="AX173" s="13" t="s">
        <v>25</v>
      </c>
      <c r="AY173" s="274" t="s">
        <v>204</v>
      </c>
    </row>
    <row r="174" spans="2:65" s="1" customFormat="1" ht="16.5" customHeight="1">
      <c r="B174" s="48"/>
      <c r="C174" s="238" t="s">
        <v>346</v>
      </c>
      <c r="D174" s="238" t="s">
        <v>206</v>
      </c>
      <c r="E174" s="239" t="s">
        <v>4736</v>
      </c>
      <c r="F174" s="240" t="s">
        <v>4737</v>
      </c>
      <c r="G174" s="241" t="s">
        <v>220</v>
      </c>
      <c r="H174" s="242">
        <v>6.36</v>
      </c>
      <c r="I174" s="243"/>
      <c r="J174" s="244">
        <f>ROUND(I174*H174,2)</f>
        <v>0</v>
      </c>
      <c r="K174" s="240" t="s">
        <v>210</v>
      </c>
      <c r="L174" s="74"/>
      <c r="M174" s="245" t="s">
        <v>38</v>
      </c>
      <c r="N174" s="246" t="s">
        <v>53</v>
      </c>
      <c r="O174" s="49"/>
      <c r="P174" s="247">
        <f>O174*H174</f>
        <v>0</v>
      </c>
      <c r="Q174" s="247">
        <v>0</v>
      </c>
      <c r="R174" s="247">
        <f>Q174*H174</f>
        <v>0</v>
      </c>
      <c r="S174" s="247">
        <v>0</v>
      </c>
      <c r="T174" s="248">
        <f>S174*H174</f>
        <v>0</v>
      </c>
      <c r="AR174" s="25" t="s">
        <v>211</v>
      </c>
      <c r="AT174" s="25" t="s">
        <v>206</v>
      </c>
      <c r="AU174" s="25" t="s">
        <v>90</v>
      </c>
      <c r="AY174" s="25" t="s">
        <v>204</v>
      </c>
      <c r="BE174" s="249">
        <f>IF(N174="základní",J174,0)</f>
        <v>0</v>
      </c>
      <c r="BF174" s="249">
        <f>IF(N174="snížená",J174,0)</f>
        <v>0</v>
      </c>
      <c r="BG174" s="249">
        <f>IF(N174="zákl. přenesená",J174,0)</f>
        <v>0</v>
      </c>
      <c r="BH174" s="249">
        <f>IF(N174="sníž. přenesená",J174,0)</f>
        <v>0</v>
      </c>
      <c r="BI174" s="249">
        <f>IF(N174="nulová",J174,0)</f>
        <v>0</v>
      </c>
      <c r="BJ174" s="25" t="s">
        <v>25</v>
      </c>
      <c r="BK174" s="249">
        <f>ROUND(I174*H174,2)</f>
        <v>0</v>
      </c>
      <c r="BL174" s="25" t="s">
        <v>211</v>
      </c>
      <c r="BM174" s="25" t="s">
        <v>4738</v>
      </c>
    </row>
    <row r="175" spans="2:47" s="1" customFormat="1" ht="13.5">
      <c r="B175" s="48"/>
      <c r="C175" s="76"/>
      <c r="D175" s="250" t="s">
        <v>213</v>
      </c>
      <c r="E175" s="76"/>
      <c r="F175" s="251" t="s">
        <v>4739</v>
      </c>
      <c r="G175" s="76"/>
      <c r="H175" s="76"/>
      <c r="I175" s="206"/>
      <c r="J175" s="76"/>
      <c r="K175" s="76"/>
      <c r="L175" s="74"/>
      <c r="M175" s="252"/>
      <c r="N175" s="49"/>
      <c r="O175" s="49"/>
      <c r="P175" s="49"/>
      <c r="Q175" s="49"/>
      <c r="R175" s="49"/>
      <c r="S175" s="49"/>
      <c r="T175" s="97"/>
      <c r="AT175" s="25" t="s">
        <v>213</v>
      </c>
      <c r="AU175" s="25" t="s">
        <v>90</v>
      </c>
    </row>
    <row r="176" spans="2:51" s="12" customFormat="1" ht="13.5">
      <c r="B176" s="253"/>
      <c r="C176" s="254"/>
      <c r="D176" s="250" t="s">
        <v>215</v>
      </c>
      <c r="E176" s="255" t="s">
        <v>38</v>
      </c>
      <c r="F176" s="256" t="s">
        <v>4740</v>
      </c>
      <c r="G176" s="254"/>
      <c r="H176" s="257">
        <v>6.36</v>
      </c>
      <c r="I176" s="258"/>
      <c r="J176" s="254"/>
      <c r="K176" s="254"/>
      <c r="L176" s="259"/>
      <c r="M176" s="260"/>
      <c r="N176" s="261"/>
      <c r="O176" s="261"/>
      <c r="P176" s="261"/>
      <c r="Q176" s="261"/>
      <c r="R176" s="261"/>
      <c r="S176" s="261"/>
      <c r="T176" s="262"/>
      <c r="AT176" s="263" t="s">
        <v>215</v>
      </c>
      <c r="AU176" s="263" t="s">
        <v>90</v>
      </c>
      <c r="AV176" s="12" t="s">
        <v>90</v>
      </c>
      <c r="AW176" s="12" t="s">
        <v>45</v>
      </c>
      <c r="AX176" s="12" t="s">
        <v>82</v>
      </c>
      <c r="AY176" s="263" t="s">
        <v>204</v>
      </c>
    </row>
    <row r="177" spans="2:51" s="13" customFormat="1" ht="13.5">
      <c r="B177" s="264"/>
      <c r="C177" s="265"/>
      <c r="D177" s="250" t="s">
        <v>215</v>
      </c>
      <c r="E177" s="266" t="s">
        <v>38</v>
      </c>
      <c r="F177" s="267" t="s">
        <v>217</v>
      </c>
      <c r="G177" s="265"/>
      <c r="H177" s="268">
        <v>6.36</v>
      </c>
      <c r="I177" s="269"/>
      <c r="J177" s="265"/>
      <c r="K177" s="265"/>
      <c r="L177" s="270"/>
      <c r="M177" s="271"/>
      <c r="N177" s="272"/>
      <c r="O177" s="272"/>
      <c r="P177" s="272"/>
      <c r="Q177" s="272"/>
      <c r="R177" s="272"/>
      <c r="S177" s="272"/>
      <c r="T177" s="273"/>
      <c r="AT177" s="274" t="s">
        <v>215</v>
      </c>
      <c r="AU177" s="274" t="s">
        <v>90</v>
      </c>
      <c r="AV177" s="13" t="s">
        <v>211</v>
      </c>
      <c r="AW177" s="13" t="s">
        <v>45</v>
      </c>
      <c r="AX177" s="13" t="s">
        <v>25</v>
      </c>
      <c r="AY177" s="274" t="s">
        <v>204</v>
      </c>
    </row>
    <row r="178" spans="2:65" s="1" customFormat="1" ht="16.5" customHeight="1">
      <c r="B178" s="48"/>
      <c r="C178" s="238" t="s">
        <v>352</v>
      </c>
      <c r="D178" s="238" t="s">
        <v>206</v>
      </c>
      <c r="E178" s="239" t="s">
        <v>4741</v>
      </c>
      <c r="F178" s="240" t="s">
        <v>4742</v>
      </c>
      <c r="G178" s="241" t="s">
        <v>252</v>
      </c>
      <c r="H178" s="242">
        <v>487.111</v>
      </c>
      <c r="I178" s="243"/>
      <c r="J178" s="244">
        <f>ROUND(I178*H178,2)</f>
        <v>0</v>
      </c>
      <c r="K178" s="240" t="s">
        <v>210</v>
      </c>
      <c r="L178" s="74"/>
      <c r="M178" s="245" t="s">
        <v>38</v>
      </c>
      <c r="N178" s="246" t="s">
        <v>53</v>
      </c>
      <c r="O178" s="49"/>
      <c r="P178" s="247">
        <f>O178*H178</f>
        <v>0</v>
      </c>
      <c r="Q178" s="247">
        <v>0</v>
      </c>
      <c r="R178" s="247">
        <f>Q178*H178</f>
        <v>0</v>
      </c>
      <c r="S178" s="247">
        <v>0</v>
      </c>
      <c r="T178" s="248">
        <f>S178*H178</f>
        <v>0</v>
      </c>
      <c r="AR178" s="25" t="s">
        <v>211</v>
      </c>
      <c r="AT178" s="25" t="s">
        <v>206</v>
      </c>
      <c r="AU178" s="25" t="s">
        <v>90</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4743</v>
      </c>
    </row>
    <row r="179" spans="2:47" s="1" customFormat="1" ht="13.5">
      <c r="B179" s="48"/>
      <c r="C179" s="76"/>
      <c r="D179" s="250" t="s">
        <v>213</v>
      </c>
      <c r="E179" s="76"/>
      <c r="F179" s="251" t="s">
        <v>4744</v>
      </c>
      <c r="G179" s="76"/>
      <c r="H179" s="76"/>
      <c r="I179" s="206"/>
      <c r="J179" s="76"/>
      <c r="K179" s="76"/>
      <c r="L179" s="74"/>
      <c r="M179" s="252"/>
      <c r="N179" s="49"/>
      <c r="O179" s="49"/>
      <c r="P179" s="49"/>
      <c r="Q179" s="49"/>
      <c r="R179" s="49"/>
      <c r="S179" s="49"/>
      <c r="T179" s="97"/>
      <c r="AT179" s="25" t="s">
        <v>213</v>
      </c>
      <c r="AU179" s="25" t="s">
        <v>90</v>
      </c>
    </row>
    <row r="180" spans="2:51" s="12" customFormat="1" ht="13.5">
      <c r="B180" s="253"/>
      <c r="C180" s="254"/>
      <c r="D180" s="250" t="s">
        <v>215</v>
      </c>
      <c r="E180" s="255" t="s">
        <v>38</v>
      </c>
      <c r="F180" s="256" t="s">
        <v>4745</v>
      </c>
      <c r="G180" s="254"/>
      <c r="H180" s="257">
        <v>487.111</v>
      </c>
      <c r="I180" s="258"/>
      <c r="J180" s="254"/>
      <c r="K180" s="254"/>
      <c r="L180" s="259"/>
      <c r="M180" s="260"/>
      <c r="N180" s="261"/>
      <c r="O180" s="261"/>
      <c r="P180" s="261"/>
      <c r="Q180" s="261"/>
      <c r="R180" s="261"/>
      <c r="S180" s="261"/>
      <c r="T180" s="262"/>
      <c r="AT180" s="263" t="s">
        <v>215</v>
      </c>
      <c r="AU180" s="263" t="s">
        <v>90</v>
      </c>
      <c r="AV180" s="12" t="s">
        <v>90</v>
      </c>
      <c r="AW180" s="12" t="s">
        <v>45</v>
      </c>
      <c r="AX180" s="12" t="s">
        <v>82</v>
      </c>
      <c r="AY180" s="263" t="s">
        <v>204</v>
      </c>
    </row>
    <row r="181" spans="2:51" s="13" customFormat="1" ht="13.5">
      <c r="B181" s="264"/>
      <c r="C181" s="265"/>
      <c r="D181" s="250" t="s">
        <v>215</v>
      </c>
      <c r="E181" s="266" t="s">
        <v>38</v>
      </c>
      <c r="F181" s="267" t="s">
        <v>217</v>
      </c>
      <c r="G181" s="265"/>
      <c r="H181" s="268">
        <v>487.111</v>
      </c>
      <c r="I181" s="269"/>
      <c r="J181" s="265"/>
      <c r="K181" s="265"/>
      <c r="L181" s="270"/>
      <c r="M181" s="271"/>
      <c r="N181" s="272"/>
      <c r="O181" s="272"/>
      <c r="P181" s="272"/>
      <c r="Q181" s="272"/>
      <c r="R181" s="272"/>
      <c r="S181" s="272"/>
      <c r="T181" s="273"/>
      <c r="AT181" s="274" t="s">
        <v>215</v>
      </c>
      <c r="AU181" s="274" t="s">
        <v>90</v>
      </c>
      <c r="AV181" s="13" t="s">
        <v>211</v>
      </c>
      <c r="AW181" s="13" t="s">
        <v>45</v>
      </c>
      <c r="AX181" s="13" t="s">
        <v>25</v>
      </c>
      <c r="AY181" s="274" t="s">
        <v>204</v>
      </c>
    </row>
    <row r="182" spans="2:65" s="1" customFormat="1" ht="16.5" customHeight="1">
      <c r="B182" s="48"/>
      <c r="C182" s="238" t="s">
        <v>359</v>
      </c>
      <c r="D182" s="238" t="s">
        <v>206</v>
      </c>
      <c r="E182" s="239" t="s">
        <v>4746</v>
      </c>
      <c r="F182" s="240" t="s">
        <v>4747</v>
      </c>
      <c r="G182" s="241" t="s">
        <v>252</v>
      </c>
      <c r="H182" s="242">
        <v>4400.199</v>
      </c>
      <c r="I182" s="243"/>
      <c r="J182" s="244">
        <f>ROUND(I182*H182,2)</f>
        <v>0</v>
      </c>
      <c r="K182" s="240" t="s">
        <v>210</v>
      </c>
      <c r="L182" s="74"/>
      <c r="M182" s="245" t="s">
        <v>38</v>
      </c>
      <c r="N182" s="246" t="s">
        <v>53</v>
      </c>
      <c r="O182" s="49"/>
      <c r="P182" s="247">
        <f>O182*H182</f>
        <v>0</v>
      </c>
      <c r="Q182" s="247">
        <v>0</v>
      </c>
      <c r="R182" s="247">
        <f>Q182*H182</f>
        <v>0</v>
      </c>
      <c r="S182" s="247">
        <v>0</v>
      </c>
      <c r="T182" s="248">
        <f>S182*H182</f>
        <v>0</v>
      </c>
      <c r="AR182" s="25" t="s">
        <v>211</v>
      </c>
      <c r="AT182" s="25" t="s">
        <v>206</v>
      </c>
      <c r="AU182" s="25" t="s">
        <v>90</v>
      </c>
      <c r="AY182" s="25" t="s">
        <v>204</v>
      </c>
      <c r="BE182" s="249">
        <f>IF(N182="základní",J182,0)</f>
        <v>0</v>
      </c>
      <c r="BF182" s="249">
        <f>IF(N182="snížená",J182,0)</f>
        <v>0</v>
      </c>
      <c r="BG182" s="249">
        <f>IF(N182="zákl. přenesená",J182,0)</f>
        <v>0</v>
      </c>
      <c r="BH182" s="249">
        <f>IF(N182="sníž. přenesená",J182,0)</f>
        <v>0</v>
      </c>
      <c r="BI182" s="249">
        <f>IF(N182="nulová",J182,0)</f>
        <v>0</v>
      </c>
      <c r="BJ182" s="25" t="s">
        <v>25</v>
      </c>
      <c r="BK182" s="249">
        <f>ROUND(I182*H182,2)</f>
        <v>0</v>
      </c>
      <c r="BL182" s="25" t="s">
        <v>211</v>
      </c>
      <c r="BM182" s="25" t="s">
        <v>4748</v>
      </c>
    </row>
    <row r="183" spans="2:47" s="1" customFormat="1" ht="13.5">
      <c r="B183" s="48"/>
      <c r="C183" s="76"/>
      <c r="D183" s="250" t="s">
        <v>213</v>
      </c>
      <c r="E183" s="76"/>
      <c r="F183" s="251" t="s">
        <v>4744</v>
      </c>
      <c r="G183" s="76"/>
      <c r="H183" s="76"/>
      <c r="I183" s="206"/>
      <c r="J183" s="76"/>
      <c r="K183" s="76"/>
      <c r="L183" s="74"/>
      <c r="M183" s="252"/>
      <c r="N183" s="49"/>
      <c r="O183" s="49"/>
      <c r="P183" s="49"/>
      <c r="Q183" s="49"/>
      <c r="R183" s="49"/>
      <c r="S183" s="49"/>
      <c r="T183" s="97"/>
      <c r="AT183" s="25" t="s">
        <v>213</v>
      </c>
      <c r="AU183" s="25" t="s">
        <v>90</v>
      </c>
    </row>
    <row r="184" spans="2:51" s="12" customFormat="1" ht="13.5">
      <c r="B184" s="253"/>
      <c r="C184" s="254"/>
      <c r="D184" s="250" t="s">
        <v>215</v>
      </c>
      <c r="E184" s="255" t="s">
        <v>38</v>
      </c>
      <c r="F184" s="256" t="s">
        <v>4749</v>
      </c>
      <c r="G184" s="254"/>
      <c r="H184" s="257">
        <v>4400.199</v>
      </c>
      <c r="I184" s="258"/>
      <c r="J184" s="254"/>
      <c r="K184" s="254"/>
      <c r="L184" s="259"/>
      <c r="M184" s="260"/>
      <c r="N184" s="261"/>
      <c r="O184" s="261"/>
      <c r="P184" s="261"/>
      <c r="Q184" s="261"/>
      <c r="R184" s="261"/>
      <c r="S184" s="261"/>
      <c r="T184" s="262"/>
      <c r="AT184" s="263" t="s">
        <v>215</v>
      </c>
      <c r="AU184" s="263" t="s">
        <v>90</v>
      </c>
      <c r="AV184" s="12" t="s">
        <v>90</v>
      </c>
      <c r="AW184" s="12" t="s">
        <v>45</v>
      </c>
      <c r="AX184" s="12" t="s">
        <v>82</v>
      </c>
      <c r="AY184" s="263" t="s">
        <v>204</v>
      </c>
    </row>
    <row r="185" spans="2:51" s="13" customFormat="1" ht="13.5">
      <c r="B185" s="264"/>
      <c r="C185" s="265"/>
      <c r="D185" s="250" t="s">
        <v>215</v>
      </c>
      <c r="E185" s="266" t="s">
        <v>38</v>
      </c>
      <c r="F185" s="267" t="s">
        <v>217</v>
      </c>
      <c r="G185" s="265"/>
      <c r="H185" s="268">
        <v>4400.199</v>
      </c>
      <c r="I185" s="269"/>
      <c r="J185" s="265"/>
      <c r="K185" s="265"/>
      <c r="L185" s="270"/>
      <c r="M185" s="271"/>
      <c r="N185" s="272"/>
      <c r="O185" s="272"/>
      <c r="P185" s="272"/>
      <c r="Q185" s="272"/>
      <c r="R185" s="272"/>
      <c r="S185" s="272"/>
      <c r="T185" s="273"/>
      <c r="AT185" s="274" t="s">
        <v>215</v>
      </c>
      <c r="AU185" s="274" t="s">
        <v>90</v>
      </c>
      <c r="AV185" s="13" t="s">
        <v>211</v>
      </c>
      <c r="AW185" s="13" t="s">
        <v>45</v>
      </c>
      <c r="AX185" s="13" t="s">
        <v>25</v>
      </c>
      <c r="AY185" s="274" t="s">
        <v>204</v>
      </c>
    </row>
    <row r="186" spans="2:65" s="1" customFormat="1" ht="16.5" customHeight="1">
      <c r="B186" s="48"/>
      <c r="C186" s="238" t="s">
        <v>365</v>
      </c>
      <c r="D186" s="238" t="s">
        <v>206</v>
      </c>
      <c r="E186" s="239" t="s">
        <v>4750</v>
      </c>
      <c r="F186" s="240" t="s">
        <v>4751</v>
      </c>
      <c r="G186" s="241" t="s">
        <v>252</v>
      </c>
      <c r="H186" s="242">
        <v>64.792</v>
      </c>
      <c r="I186" s="243"/>
      <c r="J186" s="244">
        <f>ROUND(I186*H186,2)</f>
        <v>0</v>
      </c>
      <c r="K186" s="240" t="s">
        <v>38</v>
      </c>
      <c r="L186" s="74"/>
      <c r="M186" s="245" t="s">
        <v>38</v>
      </c>
      <c r="N186" s="246" t="s">
        <v>53</v>
      </c>
      <c r="O186" s="49"/>
      <c r="P186" s="247">
        <f>O186*H186</f>
        <v>0</v>
      </c>
      <c r="Q186" s="247">
        <v>0</v>
      </c>
      <c r="R186" s="247">
        <f>Q186*H186</f>
        <v>0</v>
      </c>
      <c r="S186" s="247">
        <v>0</v>
      </c>
      <c r="T186" s="248">
        <f>S186*H186</f>
        <v>0</v>
      </c>
      <c r="AR186" s="25" t="s">
        <v>211</v>
      </c>
      <c r="AT186" s="25" t="s">
        <v>206</v>
      </c>
      <c r="AU186" s="25" t="s">
        <v>90</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211</v>
      </c>
      <c r="BM186" s="25" t="s">
        <v>4752</v>
      </c>
    </row>
    <row r="187" spans="2:51" s="12" customFormat="1" ht="13.5">
      <c r="B187" s="253"/>
      <c r="C187" s="254"/>
      <c r="D187" s="250" t="s">
        <v>215</v>
      </c>
      <c r="E187" s="255" t="s">
        <v>38</v>
      </c>
      <c r="F187" s="256" t="s">
        <v>4753</v>
      </c>
      <c r="G187" s="254"/>
      <c r="H187" s="257">
        <v>64.792</v>
      </c>
      <c r="I187" s="258"/>
      <c r="J187" s="254"/>
      <c r="K187" s="254"/>
      <c r="L187" s="259"/>
      <c r="M187" s="260"/>
      <c r="N187" s="261"/>
      <c r="O187" s="261"/>
      <c r="P187" s="261"/>
      <c r="Q187" s="261"/>
      <c r="R187" s="261"/>
      <c r="S187" s="261"/>
      <c r="T187" s="262"/>
      <c r="AT187" s="263" t="s">
        <v>215</v>
      </c>
      <c r="AU187" s="263" t="s">
        <v>90</v>
      </c>
      <c r="AV187" s="12" t="s">
        <v>90</v>
      </c>
      <c r="AW187" s="12" t="s">
        <v>45</v>
      </c>
      <c r="AX187" s="12" t="s">
        <v>82</v>
      </c>
      <c r="AY187" s="263" t="s">
        <v>204</v>
      </c>
    </row>
    <row r="188" spans="2:51" s="13" customFormat="1" ht="13.5">
      <c r="B188" s="264"/>
      <c r="C188" s="265"/>
      <c r="D188" s="250" t="s">
        <v>215</v>
      </c>
      <c r="E188" s="266" t="s">
        <v>38</v>
      </c>
      <c r="F188" s="267" t="s">
        <v>217</v>
      </c>
      <c r="G188" s="265"/>
      <c r="H188" s="268">
        <v>64.792</v>
      </c>
      <c r="I188" s="269"/>
      <c r="J188" s="265"/>
      <c r="K188" s="265"/>
      <c r="L188" s="270"/>
      <c r="M188" s="271"/>
      <c r="N188" s="272"/>
      <c r="O188" s="272"/>
      <c r="P188" s="272"/>
      <c r="Q188" s="272"/>
      <c r="R188" s="272"/>
      <c r="S188" s="272"/>
      <c r="T188" s="273"/>
      <c r="AT188" s="274" t="s">
        <v>215</v>
      </c>
      <c r="AU188" s="274" t="s">
        <v>90</v>
      </c>
      <c r="AV188" s="13" t="s">
        <v>211</v>
      </c>
      <c r="AW188" s="13" t="s">
        <v>45</v>
      </c>
      <c r="AX188" s="13" t="s">
        <v>25</v>
      </c>
      <c r="AY188" s="274" t="s">
        <v>204</v>
      </c>
    </row>
    <row r="189" spans="2:63" s="11" customFormat="1" ht="29.85" customHeight="1">
      <c r="B189" s="222"/>
      <c r="C189" s="223"/>
      <c r="D189" s="224" t="s">
        <v>81</v>
      </c>
      <c r="E189" s="236" t="s">
        <v>90</v>
      </c>
      <c r="F189" s="236" t="s">
        <v>262</v>
      </c>
      <c r="G189" s="223"/>
      <c r="H189" s="223"/>
      <c r="I189" s="226"/>
      <c r="J189" s="237">
        <f>BK189</f>
        <v>0</v>
      </c>
      <c r="K189" s="223"/>
      <c r="L189" s="228"/>
      <c r="M189" s="229"/>
      <c r="N189" s="230"/>
      <c r="O189" s="230"/>
      <c r="P189" s="231">
        <f>SUM(P190:P208)</f>
        <v>0</v>
      </c>
      <c r="Q189" s="230"/>
      <c r="R189" s="231">
        <f>SUM(R190:R208)</f>
        <v>0</v>
      </c>
      <c r="S189" s="230"/>
      <c r="T189" s="232">
        <f>SUM(T190:T208)</f>
        <v>0</v>
      </c>
      <c r="AR189" s="233" t="s">
        <v>25</v>
      </c>
      <c r="AT189" s="234" t="s">
        <v>81</v>
      </c>
      <c r="AU189" s="234" t="s">
        <v>25</v>
      </c>
      <c r="AY189" s="233" t="s">
        <v>204</v>
      </c>
      <c r="BK189" s="235">
        <f>SUM(BK190:BK208)</f>
        <v>0</v>
      </c>
    </row>
    <row r="190" spans="2:65" s="1" customFormat="1" ht="25.5" customHeight="1">
      <c r="B190" s="48"/>
      <c r="C190" s="238" t="s">
        <v>370</v>
      </c>
      <c r="D190" s="238" t="s">
        <v>206</v>
      </c>
      <c r="E190" s="239" t="s">
        <v>4754</v>
      </c>
      <c r="F190" s="240" t="s">
        <v>4755</v>
      </c>
      <c r="G190" s="241" t="s">
        <v>220</v>
      </c>
      <c r="H190" s="242">
        <v>7.255</v>
      </c>
      <c r="I190" s="243"/>
      <c r="J190" s="244">
        <f>ROUND(I190*H190,2)</f>
        <v>0</v>
      </c>
      <c r="K190" s="240" t="s">
        <v>210</v>
      </c>
      <c r="L190" s="74"/>
      <c r="M190" s="245" t="s">
        <v>38</v>
      </c>
      <c r="N190" s="246" t="s">
        <v>53</v>
      </c>
      <c r="O190" s="49"/>
      <c r="P190" s="247">
        <f>O190*H190</f>
        <v>0</v>
      </c>
      <c r="Q190" s="247">
        <v>0</v>
      </c>
      <c r="R190" s="247">
        <f>Q190*H190</f>
        <v>0</v>
      </c>
      <c r="S190" s="247">
        <v>0</v>
      </c>
      <c r="T190" s="248">
        <f>S190*H190</f>
        <v>0</v>
      </c>
      <c r="AR190" s="25" t="s">
        <v>211</v>
      </c>
      <c r="AT190" s="25" t="s">
        <v>206</v>
      </c>
      <c r="AU190" s="25" t="s">
        <v>90</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4756</v>
      </c>
    </row>
    <row r="191" spans="2:47" s="1" customFormat="1" ht="13.5">
      <c r="B191" s="48"/>
      <c r="C191" s="76"/>
      <c r="D191" s="250" t="s">
        <v>213</v>
      </c>
      <c r="E191" s="76"/>
      <c r="F191" s="251" t="s">
        <v>4757</v>
      </c>
      <c r="G191" s="76"/>
      <c r="H191" s="76"/>
      <c r="I191" s="206"/>
      <c r="J191" s="76"/>
      <c r="K191" s="76"/>
      <c r="L191" s="74"/>
      <c r="M191" s="252"/>
      <c r="N191" s="49"/>
      <c r="O191" s="49"/>
      <c r="P191" s="49"/>
      <c r="Q191" s="49"/>
      <c r="R191" s="49"/>
      <c r="S191" s="49"/>
      <c r="T191" s="97"/>
      <c r="AT191" s="25" t="s">
        <v>213</v>
      </c>
      <c r="AU191" s="25" t="s">
        <v>90</v>
      </c>
    </row>
    <row r="192" spans="2:51" s="12" customFormat="1" ht="13.5">
      <c r="B192" s="253"/>
      <c r="C192" s="254"/>
      <c r="D192" s="250" t="s">
        <v>215</v>
      </c>
      <c r="E192" s="255" t="s">
        <v>38</v>
      </c>
      <c r="F192" s="256" t="s">
        <v>4758</v>
      </c>
      <c r="G192" s="254"/>
      <c r="H192" s="257">
        <v>7.255</v>
      </c>
      <c r="I192" s="258"/>
      <c r="J192" s="254"/>
      <c r="K192" s="254"/>
      <c r="L192" s="259"/>
      <c r="M192" s="260"/>
      <c r="N192" s="261"/>
      <c r="O192" s="261"/>
      <c r="P192" s="261"/>
      <c r="Q192" s="261"/>
      <c r="R192" s="261"/>
      <c r="S192" s="261"/>
      <c r="T192" s="262"/>
      <c r="AT192" s="263" t="s">
        <v>215</v>
      </c>
      <c r="AU192" s="263" t="s">
        <v>90</v>
      </c>
      <c r="AV192" s="12" t="s">
        <v>90</v>
      </c>
      <c r="AW192" s="12" t="s">
        <v>45</v>
      </c>
      <c r="AX192" s="12" t="s">
        <v>82</v>
      </c>
      <c r="AY192" s="263" t="s">
        <v>204</v>
      </c>
    </row>
    <row r="193" spans="2:51" s="13" customFormat="1" ht="13.5">
      <c r="B193" s="264"/>
      <c r="C193" s="265"/>
      <c r="D193" s="250" t="s">
        <v>215</v>
      </c>
      <c r="E193" s="266" t="s">
        <v>38</v>
      </c>
      <c r="F193" s="267" t="s">
        <v>217</v>
      </c>
      <c r="G193" s="265"/>
      <c r="H193" s="268">
        <v>7.255</v>
      </c>
      <c r="I193" s="269"/>
      <c r="J193" s="265"/>
      <c r="K193" s="265"/>
      <c r="L193" s="270"/>
      <c r="M193" s="271"/>
      <c r="N193" s="272"/>
      <c r="O193" s="272"/>
      <c r="P193" s="272"/>
      <c r="Q193" s="272"/>
      <c r="R193" s="272"/>
      <c r="S193" s="272"/>
      <c r="T193" s="273"/>
      <c r="AT193" s="274" t="s">
        <v>215</v>
      </c>
      <c r="AU193" s="274" t="s">
        <v>90</v>
      </c>
      <c r="AV193" s="13" t="s">
        <v>211</v>
      </c>
      <c r="AW193" s="13" t="s">
        <v>45</v>
      </c>
      <c r="AX193" s="13" t="s">
        <v>25</v>
      </c>
      <c r="AY193" s="274" t="s">
        <v>204</v>
      </c>
    </row>
    <row r="194" spans="2:65" s="1" customFormat="1" ht="25.5" customHeight="1">
      <c r="B194" s="48"/>
      <c r="C194" s="238" t="s">
        <v>376</v>
      </c>
      <c r="D194" s="238" t="s">
        <v>206</v>
      </c>
      <c r="E194" s="239" t="s">
        <v>4759</v>
      </c>
      <c r="F194" s="240" t="s">
        <v>4760</v>
      </c>
      <c r="G194" s="241" t="s">
        <v>209</v>
      </c>
      <c r="H194" s="242">
        <v>57.6</v>
      </c>
      <c r="I194" s="243"/>
      <c r="J194" s="244">
        <f>ROUND(I194*H194,2)</f>
        <v>0</v>
      </c>
      <c r="K194" s="240" t="s">
        <v>210</v>
      </c>
      <c r="L194" s="74"/>
      <c r="M194" s="245" t="s">
        <v>38</v>
      </c>
      <c r="N194" s="246" t="s">
        <v>53</v>
      </c>
      <c r="O194" s="49"/>
      <c r="P194" s="247">
        <f>O194*H194</f>
        <v>0</v>
      </c>
      <c r="Q194" s="247">
        <v>0</v>
      </c>
      <c r="R194" s="247">
        <f>Q194*H194</f>
        <v>0</v>
      </c>
      <c r="S194" s="247">
        <v>0</v>
      </c>
      <c r="T194" s="248">
        <f>S194*H194</f>
        <v>0</v>
      </c>
      <c r="AR194" s="25" t="s">
        <v>211</v>
      </c>
      <c r="AT194" s="25" t="s">
        <v>206</v>
      </c>
      <c r="AU194" s="25" t="s">
        <v>90</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4761</v>
      </c>
    </row>
    <row r="195" spans="2:47" s="1" customFormat="1" ht="13.5">
      <c r="B195" s="48"/>
      <c r="C195" s="76"/>
      <c r="D195" s="250" t="s">
        <v>213</v>
      </c>
      <c r="E195" s="76"/>
      <c r="F195" s="251" t="s">
        <v>4762</v>
      </c>
      <c r="G195" s="76"/>
      <c r="H195" s="76"/>
      <c r="I195" s="206"/>
      <c r="J195" s="76"/>
      <c r="K195" s="76"/>
      <c r="L195" s="74"/>
      <c r="M195" s="252"/>
      <c r="N195" s="49"/>
      <c r="O195" s="49"/>
      <c r="P195" s="49"/>
      <c r="Q195" s="49"/>
      <c r="R195" s="49"/>
      <c r="S195" s="49"/>
      <c r="T195" s="97"/>
      <c r="AT195" s="25" t="s">
        <v>213</v>
      </c>
      <c r="AU195" s="25" t="s">
        <v>90</v>
      </c>
    </row>
    <row r="196" spans="2:51" s="12" customFormat="1" ht="13.5">
      <c r="B196" s="253"/>
      <c r="C196" s="254"/>
      <c r="D196" s="250" t="s">
        <v>215</v>
      </c>
      <c r="E196" s="255" t="s">
        <v>38</v>
      </c>
      <c r="F196" s="256" t="s">
        <v>4763</v>
      </c>
      <c r="G196" s="254"/>
      <c r="H196" s="257">
        <v>57.6</v>
      </c>
      <c r="I196" s="258"/>
      <c r="J196" s="254"/>
      <c r="K196" s="254"/>
      <c r="L196" s="259"/>
      <c r="M196" s="260"/>
      <c r="N196" s="261"/>
      <c r="O196" s="261"/>
      <c r="P196" s="261"/>
      <c r="Q196" s="261"/>
      <c r="R196" s="261"/>
      <c r="S196" s="261"/>
      <c r="T196" s="262"/>
      <c r="AT196" s="263" t="s">
        <v>215</v>
      </c>
      <c r="AU196" s="263" t="s">
        <v>90</v>
      </c>
      <c r="AV196" s="12" t="s">
        <v>90</v>
      </c>
      <c r="AW196" s="12" t="s">
        <v>45</v>
      </c>
      <c r="AX196" s="12" t="s">
        <v>82</v>
      </c>
      <c r="AY196" s="263" t="s">
        <v>204</v>
      </c>
    </row>
    <row r="197" spans="2:51" s="13" customFormat="1" ht="13.5">
      <c r="B197" s="264"/>
      <c r="C197" s="265"/>
      <c r="D197" s="250" t="s">
        <v>215</v>
      </c>
      <c r="E197" s="266" t="s">
        <v>38</v>
      </c>
      <c r="F197" s="267" t="s">
        <v>217</v>
      </c>
      <c r="G197" s="265"/>
      <c r="H197" s="268">
        <v>57.6</v>
      </c>
      <c r="I197" s="269"/>
      <c r="J197" s="265"/>
      <c r="K197" s="265"/>
      <c r="L197" s="270"/>
      <c r="M197" s="271"/>
      <c r="N197" s="272"/>
      <c r="O197" s="272"/>
      <c r="P197" s="272"/>
      <c r="Q197" s="272"/>
      <c r="R197" s="272"/>
      <c r="S197" s="272"/>
      <c r="T197" s="273"/>
      <c r="AT197" s="274" t="s">
        <v>215</v>
      </c>
      <c r="AU197" s="274" t="s">
        <v>90</v>
      </c>
      <c r="AV197" s="13" t="s">
        <v>211</v>
      </c>
      <c r="AW197" s="13" t="s">
        <v>45</v>
      </c>
      <c r="AX197" s="13" t="s">
        <v>25</v>
      </c>
      <c r="AY197" s="274" t="s">
        <v>204</v>
      </c>
    </row>
    <row r="198" spans="2:65" s="1" customFormat="1" ht="16.5" customHeight="1">
      <c r="B198" s="48"/>
      <c r="C198" s="285" t="s">
        <v>381</v>
      </c>
      <c r="D198" s="285" t="s">
        <v>478</v>
      </c>
      <c r="E198" s="286" t="s">
        <v>4764</v>
      </c>
      <c r="F198" s="287" t="s">
        <v>4765</v>
      </c>
      <c r="G198" s="288" t="s">
        <v>209</v>
      </c>
      <c r="H198" s="289">
        <v>63.36</v>
      </c>
      <c r="I198" s="290"/>
      <c r="J198" s="291">
        <f>ROUND(I198*H198,2)</f>
        <v>0</v>
      </c>
      <c r="K198" s="287" t="s">
        <v>38</v>
      </c>
      <c r="L198" s="292"/>
      <c r="M198" s="293" t="s">
        <v>38</v>
      </c>
      <c r="N198" s="294" t="s">
        <v>53</v>
      </c>
      <c r="O198" s="49"/>
      <c r="P198" s="247">
        <f>O198*H198</f>
        <v>0</v>
      </c>
      <c r="Q198" s="247">
        <v>0</v>
      </c>
      <c r="R198" s="247">
        <f>Q198*H198</f>
        <v>0</v>
      </c>
      <c r="S198" s="247">
        <v>0</v>
      </c>
      <c r="T198" s="248">
        <f>S198*H198</f>
        <v>0</v>
      </c>
      <c r="AR198" s="25" t="s">
        <v>249</v>
      </c>
      <c r="AT198" s="25" t="s">
        <v>478</v>
      </c>
      <c r="AU198" s="25" t="s">
        <v>90</v>
      </c>
      <c r="AY198" s="25" t="s">
        <v>204</v>
      </c>
      <c r="BE198" s="249">
        <f>IF(N198="základní",J198,0)</f>
        <v>0</v>
      </c>
      <c r="BF198" s="249">
        <f>IF(N198="snížená",J198,0)</f>
        <v>0</v>
      </c>
      <c r="BG198" s="249">
        <f>IF(N198="zákl. přenesená",J198,0)</f>
        <v>0</v>
      </c>
      <c r="BH198" s="249">
        <f>IF(N198="sníž. přenesená",J198,0)</f>
        <v>0</v>
      </c>
      <c r="BI198" s="249">
        <f>IF(N198="nulová",J198,0)</f>
        <v>0</v>
      </c>
      <c r="BJ198" s="25" t="s">
        <v>25</v>
      </c>
      <c r="BK198" s="249">
        <f>ROUND(I198*H198,2)</f>
        <v>0</v>
      </c>
      <c r="BL198" s="25" t="s">
        <v>211</v>
      </c>
      <c r="BM198" s="25" t="s">
        <v>4766</v>
      </c>
    </row>
    <row r="199" spans="2:51" s="12" customFormat="1" ht="13.5">
      <c r="B199" s="253"/>
      <c r="C199" s="254"/>
      <c r="D199" s="250" t="s">
        <v>215</v>
      </c>
      <c r="E199" s="255" t="s">
        <v>38</v>
      </c>
      <c r="F199" s="256" t="s">
        <v>4767</v>
      </c>
      <c r="G199" s="254"/>
      <c r="H199" s="257">
        <v>63.36</v>
      </c>
      <c r="I199" s="258"/>
      <c r="J199" s="254"/>
      <c r="K199" s="254"/>
      <c r="L199" s="259"/>
      <c r="M199" s="260"/>
      <c r="N199" s="261"/>
      <c r="O199" s="261"/>
      <c r="P199" s="261"/>
      <c r="Q199" s="261"/>
      <c r="R199" s="261"/>
      <c r="S199" s="261"/>
      <c r="T199" s="262"/>
      <c r="AT199" s="263" t="s">
        <v>215</v>
      </c>
      <c r="AU199" s="263" t="s">
        <v>90</v>
      </c>
      <c r="AV199" s="12" t="s">
        <v>90</v>
      </c>
      <c r="AW199" s="12" t="s">
        <v>45</v>
      </c>
      <c r="AX199" s="12" t="s">
        <v>82</v>
      </c>
      <c r="AY199" s="263" t="s">
        <v>204</v>
      </c>
    </row>
    <row r="200" spans="2:51" s="13" customFormat="1" ht="13.5">
      <c r="B200" s="264"/>
      <c r="C200" s="265"/>
      <c r="D200" s="250" t="s">
        <v>215</v>
      </c>
      <c r="E200" s="266" t="s">
        <v>38</v>
      </c>
      <c r="F200" s="267" t="s">
        <v>217</v>
      </c>
      <c r="G200" s="265"/>
      <c r="H200" s="268">
        <v>63.36</v>
      </c>
      <c r="I200" s="269"/>
      <c r="J200" s="265"/>
      <c r="K200" s="265"/>
      <c r="L200" s="270"/>
      <c r="M200" s="271"/>
      <c r="N200" s="272"/>
      <c r="O200" s="272"/>
      <c r="P200" s="272"/>
      <c r="Q200" s="272"/>
      <c r="R200" s="272"/>
      <c r="S200" s="272"/>
      <c r="T200" s="273"/>
      <c r="AT200" s="274" t="s">
        <v>215</v>
      </c>
      <c r="AU200" s="274" t="s">
        <v>90</v>
      </c>
      <c r="AV200" s="13" t="s">
        <v>211</v>
      </c>
      <c r="AW200" s="13" t="s">
        <v>45</v>
      </c>
      <c r="AX200" s="13" t="s">
        <v>25</v>
      </c>
      <c r="AY200" s="274" t="s">
        <v>204</v>
      </c>
    </row>
    <row r="201" spans="2:65" s="1" customFormat="1" ht="16.5" customHeight="1">
      <c r="B201" s="48"/>
      <c r="C201" s="238" t="s">
        <v>392</v>
      </c>
      <c r="D201" s="238" t="s">
        <v>206</v>
      </c>
      <c r="E201" s="239" t="s">
        <v>4768</v>
      </c>
      <c r="F201" s="240" t="s">
        <v>4769</v>
      </c>
      <c r="G201" s="241" t="s">
        <v>220</v>
      </c>
      <c r="H201" s="242">
        <v>0.576</v>
      </c>
      <c r="I201" s="243"/>
      <c r="J201" s="244">
        <f>ROUND(I201*H201,2)</f>
        <v>0</v>
      </c>
      <c r="K201" s="240" t="s">
        <v>210</v>
      </c>
      <c r="L201" s="74"/>
      <c r="M201" s="245" t="s">
        <v>38</v>
      </c>
      <c r="N201" s="246" t="s">
        <v>53</v>
      </c>
      <c r="O201" s="49"/>
      <c r="P201" s="247">
        <f>O201*H201</f>
        <v>0</v>
      </c>
      <c r="Q201" s="247">
        <v>0</v>
      </c>
      <c r="R201" s="247">
        <f>Q201*H201</f>
        <v>0</v>
      </c>
      <c r="S201" s="247">
        <v>0</v>
      </c>
      <c r="T201" s="248">
        <f>S201*H201</f>
        <v>0</v>
      </c>
      <c r="AR201" s="25" t="s">
        <v>211</v>
      </c>
      <c r="AT201" s="25" t="s">
        <v>206</v>
      </c>
      <c r="AU201" s="25" t="s">
        <v>90</v>
      </c>
      <c r="AY201" s="25" t="s">
        <v>204</v>
      </c>
      <c r="BE201" s="249">
        <f>IF(N201="základní",J201,0)</f>
        <v>0</v>
      </c>
      <c r="BF201" s="249">
        <f>IF(N201="snížená",J201,0)</f>
        <v>0</v>
      </c>
      <c r="BG201" s="249">
        <f>IF(N201="zákl. přenesená",J201,0)</f>
        <v>0</v>
      </c>
      <c r="BH201" s="249">
        <f>IF(N201="sníž. přenesená",J201,0)</f>
        <v>0</v>
      </c>
      <c r="BI201" s="249">
        <f>IF(N201="nulová",J201,0)</f>
        <v>0</v>
      </c>
      <c r="BJ201" s="25" t="s">
        <v>25</v>
      </c>
      <c r="BK201" s="249">
        <f>ROUND(I201*H201,2)</f>
        <v>0</v>
      </c>
      <c r="BL201" s="25" t="s">
        <v>211</v>
      </c>
      <c r="BM201" s="25" t="s">
        <v>4770</v>
      </c>
    </row>
    <row r="202" spans="2:47" s="1" customFormat="1" ht="13.5">
      <c r="B202" s="48"/>
      <c r="C202" s="76"/>
      <c r="D202" s="250" t="s">
        <v>213</v>
      </c>
      <c r="E202" s="76"/>
      <c r="F202" s="251" t="s">
        <v>4771</v>
      </c>
      <c r="G202" s="76"/>
      <c r="H202" s="76"/>
      <c r="I202" s="206"/>
      <c r="J202" s="76"/>
      <c r="K202" s="76"/>
      <c r="L202" s="74"/>
      <c r="M202" s="252"/>
      <c r="N202" s="49"/>
      <c r="O202" s="49"/>
      <c r="P202" s="49"/>
      <c r="Q202" s="49"/>
      <c r="R202" s="49"/>
      <c r="S202" s="49"/>
      <c r="T202" s="97"/>
      <c r="AT202" s="25" t="s">
        <v>213</v>
      </c>
      <c r="AU202" s="25" t="s">
        <v>90</v>
      </c>
    </row>
    <row r="203" spans="2:51" s="12" customFormat="1" ht="13.5">
      <c r="B203" s="253"/>
      <c r="C203" s="254"/>
      <c r="D203" s="250" t="s">
        <v>215</v>
      </c>
      <c r="E203" s="255" t="s">
        <v>38</v>
      </c>
      <c r="F203" s="256" t="s">
        <v>4772</v>
      </c>
      <c r="G203" s="254"/>
      <c r="H203" s="257">
        <v>0.576</v>
      </c>
      <c r="I203" s="258"/>
      <c r="J203" s="254"/>
      <c r="K203" s="254"/>
      <c r="L203" s="259"/>
      <c r="M203" s="260"/>
      <c r="N203" s="261"/>
      <c r="O203" s="261"/>
      <c r="P203" s="261"/>
      <c r="Q203" s="261"/>
      <c r="R203" s="261"/>
      <c r="S203" s="261"/>
      <c r="T203" s="262"/>
      <c r="AT203" s="263" t="s">
        <v>215</v>
      </c>
      <c r="AU203" s="263" t="s">
        <v>90</v>
      </c>
      <c r="AV203" s="12" t="s">
        <v>90</v>
      </c>
      <c r="AW203" s="12" t="s">
        <v>45</v>
      </c>
      <c r="AX203" s="12" t="s">
        <v>82</v>
      </c>
      <c r="AY203" s="263" t="s">
        <v>204</v>
      </c>
    </row>
    <row r="204" spans="2:51" s="13" customFormat="1" ht="13.5">
      <c r="B204" s="264"/>
      <c r="C204" s="265"/>
      <c r="D204" s="250" t="s">
        <v>215</v>
      </c>
      <c r="E204" s="266" t="s">
        <v>38</v>
      </c>
      <c r="F204" s="267" t="s">
        <v>217</v>
      </c>
      <c r="G204" s="265"/>
      <c r="H204" s="268">
        <v>0.576</v>
      </c>
      <c r="I204" s="269"/>
      <c r="J204" s="265"/>
      <c r="K204" s="265"/>
      <c r="L204" s="270"/>
      <c r="M204" s="271"/>
      <c r="N204" s="272"/>
      <c r="O204" s="272"/>
      <c r="P204" s="272"/>
      <c r="Q204" s="272"/>
      <c r="R204" s="272"/>
      <c r="S204" s="272"/>
      <c r="T204" s="273"/>
      <c r="AT204" s="274" t="s">
        <v>215</v>
      </c>
      <c r="AU204" s="274" t="s">
        <v>90</v>
      </c>
      <c r="AV204" s="13" t="s">
        <v>211</v>
      </c>
      <c r="AW204" s="13" t="s">
        <v>45</v>
      </c>
      <c r="AX204" s="13" t="s">
        <v>25</v>
      </c>
      <c r="AY204" s="274" t="s">
        <v>204</v>
      </c>
    </row>
    <row r="205" spans="2:65" s="1" customFormat="1" ht="16.5" customHeight="1">
      <c r="B205" s="48"/>
      <c r="C205" s="238" t="s">
        <v>398</v>
      </c>
      <c r="D205" s="238" t="s">
        <v>206</v>
      </c>
      <c r="E205" s="239" t="s">
        <v>4773</v>
      </c>
      <c r="F205" s="240" t="s">
        <v>4774</v>
      </c>
      <c r="G205" s="241" t="s">
        <v>343</v>
      </c>
      <c r="H205" s="242">
        <v>32</v>
      </c>
      <c r="I205" s="243"/>
      <c r="J205" s="244">
        <f>ROUND(I205*H205,2)</f>
        <v>0</v>
      </c>
      <c r="K205" s="240" t="s">
        <v>210</v>
      </c>
      <c r="L205" s="74"/>
      <c r="M205" s="245" t="s">
        <v>38</v>
      </c>
      <c r="N205" s="246" t="s">
        <v>53</v>
      </c>
      <c r="O205" s="49"/>
      <c r="P205" s="247">
        <f>O205*H205</f>
        <v>0</v>
      </c>
      <c r="Q205" s="247">
        <v>0</v>
      </c>
      <c r="R205" s="247">
        <f>Q205*H205</f>
        <v>0</v>
      </c>
      <c r="S205" s="247">
        <v>0</v>
      </c>
      <c r="T205" s="248">
        <f>S205*H205</f>
        <v>0</v>
      </c>
      <c r="AR205" s="25" t="s">
        <v>211</v>
      </c>
      <c r="AT205" s="25" t="s">
        <v>206</v>
      </c>
      <c r="AU205" s="25" t="s">
        <v>90</v>
      </c>
      <c r="AY205" s="25" t="s">
        <v>204</v>
      </c>
      <c r="BE205" s="249">
        <f>IF(N205="základní",J205,0)</f>
        <v>0</v>
      </c>
      <c r="BF205" s="249">
        <f>IF(N205="snížená",J205,0)</f>
        <v>0</v>
      </c>
      <c r="BG205" s="249">
        <f>IF(N205="zákl. přenesená",J205,0)</f>
        <v>0</v>
      </c>
      <c r="BH205" s="249">
        <f>IF(N205="sníž. přenesená",J205,0)</f>
        <v>0</v>
      </c>
      <c r="BI205" s="249">
        <f>IF(N205="nulová",J205,0)</f>
        <v>0</v>
      </c>
      <c r="BJ205" s="25" t="s">
        <v>25</v>
      </c>
      <c r="BK205" s="249">
        <f>ROUND(I205*H205,2)</f>
        <v>0</v>
      </c>
      <c r="BL205" s="25" t="s">
        <v>211</v>
      </c>
      <c r="BM205" s="25" t="s">
        <v>4775</v>
      </c>
    </row>
    <row r="206" spans="2:47" s="1" customFormat="1" ht="13.5">
      <c r="B206" s="48"/>
      <c r="C206" s="76"/>
      <c r="D206" s="250" t="s">
        <v>213</v>
      </c>
      <c r="E206" s="76"/>
      <c r="F206" s="251" t="s">
        <v>4776</v>
      </c>
      <c r="G206" s="76"/>
      <c r="H206" s="76"/>
      <c r="I206" s="206"/>
      <c r="J206" s="76"/>
      <c r="K206" s="76"/>
      <c r="L206" s="74"/>
      <c r="M206" s="252"/>
      <c r="N206" s="49"/>
      <c r="O206" s="49"/>
      <c r="P206" s="49"/>
      <c r="Q206" s="49"/>
      <c r="R206" s="49"/>
      <c r="S206" s="49"/>
      <c r="T206" s="97"/>
      <c r="AT206" s="25" t="s">
        <v>213</v>
      </c>
      <c r="AU206" s="25" t="s">
        <v>90</v>
      </c>
    </row>
    <row r="207" spans="2:51" s="12" customFormat="1" ht="13.5">
      <c r="B207" s="253"/>
      <c r="C207" s="254"/>
      <c r="D207" s="250" t="s">
        <v>215</v>
      </c>
      <c r="E207" s="255" t="s">
        <v>38</v>
      </c>
      <c r="F207" s="256" t="s">
        <v>4777</v>
      </c>
      <c r="G207" s="254"/>
      <c r="H207" s="257">
        <v>32</v>
      </c>
      <c r="I207" s="258"/>
      <c r="J207" s="254"/>
      <c r="K207" s="254"/>
      <c r="L207" s="259"/>
      <c r="M207" s="260"/>
      <c r="N207" s="261"/>
      <c r="O207" s="261"/>
      <c r="P207" s="261"/>
      <c r="Q207" s="261"/>
      <c r="R207" s="261"/>
      <c r="S207" s="261"/>
      <c r="T207" s="262"/>
      <c r="AT207" s="263" t="s">
        <v>215</v>
      </c>
      <c r="AU207" s="263" t="s">
        <v>90</v>
      </c>
      <c r="AV207" s="12" t="s">
        <v>90</v>
      </c>
      <c r="AW207" s="12" t="s">
        <v>45</v>
      </c>
      <c r="AX207" s="12" t="s">
        <v>82</v>
      </c>
      <c r="AY207" s="263" t="s">
        <v>204</v>
      </c>
    </row>
    <row r="208" spans="2:51" s="13" customFormat="1" ht="13.5">
      <c r="B208" s="264"/>
      <c r="C208" s="265"/>
      <c r="D208" s="250" t="s">
        <v>215</v>
      </c>
      <c r="E208" s="266" t="s">
        <v>38</v>
      </c>
      <c r="F208" s="267" t="s">
        <v>217</v>
      </c>
      <c r="G208" s="265"/>
      <c r="H208" s="268">
        <v>32</v>
      </c>
      <c r="I208" s="269"/>
      <c r="J208" s="265"/>
      <c r="K208" s="265"/>
      <c r="L208" s="270"/>
      <c r="M208" s="271"/>
      <c r="N208" s="272"/>
      <c r="O208" s="272"/>
      <c r="P208" s="272"/>
      <c r="Q208" s="272"/>
      <c r="R208" s="272"/>
      <c r="S208" s="272"/>
      <c r="T208" s="273"/>
      <c r="AT208" s="274" t="s">
        <v>215</v>
      </c>
      <c r="AU208" s="274" t="s">
        <v>90</v>
      </c>
      <c r="AV208" s="13" t="s">
        <v>211</v>
      </c>
      <c r="AW208" s="13" t="s">
        <v>45</v>
      </c>
      <c r="AX208" s="13" t="s">
        <v>25</v>
      </c>
      <c r="AY208" s="274" t="s">
        <v>204</v>
      </c>
    </row>
    <row r="209" spans="2:63" s="11" customFormat="1" ht="29.85" customHeight="1">
      <c r="B209" s="222"/>
      <c r="C209" s="223"/>
      <c r="D209" s="224" t="s">
        <v>81</v>
      </c>
      <c r="E209" s="236" t="s">
        <v>233</v>
      </c>
      <c r="F209" s="236" t="s">
        <v>391</v>
      </c>
      <c r="G209" s="223"/>
      <c r="H209" s="223"/>
      <c r="I209" s="226"/>
      <c r="J209" s="237">
        <f>BK209</f>
        <v>0</v>
      </c>
      <c r="K209" s="223"/>
      <c r="L209" s="228"/>
      <c r="M209" s="229"/>
      <c r="N209" s="230"/>
      <c r="O209" s="230"/>
      <c r="P209" s="231">
        <f>SUM(P210:P235)</f>
        <v>0</v>
      </c>
      <c r="Q209" s="230"/>
      <c r="R209" s="231">
        <f>SUM(R210:R235)</f>
        <v>0</v>
      </c>
      <c r="S209" s="230"/>
      <c r="T209" s="232">
        <f>SUM(T210:T235)</f>
        <v>0</v>
      </c>
      <c r="AR209" s="233" t="s">
        <v>25</v>
      </c>
      <c r="AT209" s="234" t="s">
        <v>81</v>
      </c>
      <c r="AU209" s="234" t="s">
        <v>25</v>
      </c>
      <c r="AY209" s="233" t="s">
        <v>204</v>
      </c>
      <c r="BK209" s="235">
        <f>SUM(BK210:BK235)</f>
        <v>0</v>
      </c>
    </row>
    <row r="210" spans="2:65" s="1" customFormat="1" ht="16.5" customHeight="1">
      <c r="B210" s="48"/>
      <c r="C210" s="238" t="s">
        <v>402</v>
      </c>
      <c r="D210" s="238" t="s">
        <v>206</v>
      </c>
      <c r="E210" s="239" t="s">
        <v>4778</v>
      </c>
      <c r="F210" s="240" t="s">
        <v>4779</v>
      </c>
      <c r="G210" s="241" t="s">
        <v>209</v>
      </c>
      <c r="H210" s="242">
        <v>288</v>
      </c>
      <c r="I210" s="243"/>
      <c r="J210" s="244">
        <f>ROUND(I210*H210,2)</f>
        <v>0</v>
      </c>
      <c r="K210" s="240" t="s">
        <v>210</v>
      </c>
      <c r="L210" s="74"/>
      <c r="M210" s="245" t="s">
        <v>38</v>
      </c>
      <c r="N210" s="246" t="s">
        <v>53</v>
      </c>
      <c r="O210" s="49"/>
      <c r="P210" s="247">
        <f>O210*H210</f>
        <v>0</v>
      </c>
      <c r="Q210" s="247">
        <v>0</v>
      </c>
      <c r="R210" s="247">
        <f>Q210*H210</f>
        <v>0</v>
      </c>
      <c r="S210" s="247">
        <v>0</v>
      </c>
      <c r="T210" s="248">
        <f>S210*H210</f>
        <v>0</v>
      </c>
      <c r="AR210" s="25" t="s">
        <v>211</v>
      </c>
      <c r="AT210" s="25" t="s">
        <v>206</v>
      </c>
      <c r="AU210" s="25" t="s">
        <v>90</v>
      </c>
      <c r="AY210" s="25" t="s">
        <v>204</v>
      </c>
      <c r="BE210" s="249">
        <f>IF(N210="základní",J210,0)</f>
        <v>0</v>
      </c>
      <c r="BF210" s="249">
        <f>IF(N210="snížená",J210,0)</f>
        <v>0</v>
      </c>
      <c r="BG210" s="249">
        <f>IF(N210="zákl. přenesená",J210,0)</f>
        <v>0</v>
      </c>
      <c r="BH210" s="249">
        <f>IF(N210="sníž. přenesená",J210,0)</f>
        <v>0</v>
      </c>
      <c r="BI210" s="249">
        <f>IF(N210="nulová",J210,0)</f>
        <v>0</v>
      </c>
      <c r="BJ210" s="25" t="s">
        <v>25</v>
      </c>
      <c r="BK210" s="249">
        <f>ROUND(I210*H210,2)</f>
        <v>0</v>
      </c>
      <c r="BL210" s="25" t="s">
        <v>211</v>
      </c>
      <c r="BM210" s="25" t="s">
        <v>4780</v>
      </c>
    </row>
    <row r="211" spans="2:51" s="12" customFormat="1" ht="13.5">
      <c r="B211" s="253"/>
      <c r="C211" s="254"/>
      <c r="D211" s="250" t="s">
        <v>215</v>
      </c>
      <c r="E211" s="255" t="s">
        <v>38</v>
      </c>
      <c r="F211" s="256" t="s">
        <v>4781</v>
      </c>
      <c r="G211" s="254"/>
      <c r="H211" s="257">
        <v>288</v>
      </c>
      <c r="I211" s="258"/>
      <c r="J211" s="254"/>
      <c r="K211" s="254"/>
      <c r="L211" s="259"/>
      <c r="M211" s="260"/>
      <c r="N211" s="261"/>
      <c r="O211" s="261"/>
      <c r="P211" s="261"/>
      <c r="Q211" s="261"/>
      <c r="R211" s="261"/>
      <c r="S211" s="261"/>
      <c r="T211" s="262"/>
      <c r="AT211" s="263" t="s">
        <v>215</v>
      </c>
      <c r="AU211" s="263" t="s">
        <v>90</v>
      </c>
      <c r="AV211" s="12" t="s">
        <v>90</v>
      </c>
      <c r="AW211" s="12" t="s">
        <v>45</v>
      </c>
      <c r="AX211" s="12" t="s">
        <v>82</v>
      </c>
      <c r="AY211" s="263" t="s">
        <v>204</v>
      </c>
    </row>
    <row r="212" spans="2:51" s="13" customFormat="1" ht="13.5">
      <c r="B212" s="264"/>
      <c r="C212" s="265"/>
      <c r="D212" s="250" t="s">
        <v>215</v>
      </c>
      <c r="E212" s="266" t="s">
        <v>38</v>
      </c>
      <c r="F212" s="267" t="s">
        <v>217</v>
      </c>
      <c r="G212" s="265"/>
      <c r="H212" s="268">
        <v>288</v>
      </c>
      <c r="I212" s="269"/>
      <c r="J212" s="265"/>
      <c r="K212" s="265"/>
      <c r="L212" s="270"/>
      <c r="M212" s="271"/>
      <c r="N212" s="272"/>
      <c r="O212" s="272"/>
      <c r="P212" s="272"/>
      <c r="Q212" s="272"/>
      <c r="R212" s="272"/>
      <c r="S212" s="272"/>
      <c r="T212" s="273"/>
      <c r="AT212" s="274" t="s">
        <v>215</v>
      </c>
      <c r="AU212" s="274" t="s">
        <v>90</v>
      </c>
      <c r="AV212" s="13" t="s">
        <v>211</v>
      </c>
      <c r="AW212" s="13" t="s">
        <v>45</v>
      </c>
      <c r="AX212" s="13" t="s">
        <v>25</v>
      </c>
      <c r="AY212" s="274" t="s">
        <v>204</v>
      </c>
    </row>
    <row r="213" spans="2:65" s="1" customFormat="1" ht="16.5" customHeight="1">
      <c r="B213" s="48"/>
      <c r="C213" s="238" t="s">
        <v>409</v>
      </c>
      <c r="D213" s="238" t="s">
        <v>206</v>
      </c>
      <c r="E213" s="239" t="s">
        <v>4782</v>
      </c>
      <c r="F213" s="240" t="s">
        <v>4783</v>
      </c>
      <c r="G213" s="241" t="s">
        <v>209</v>
      </c>
      <c r="H213" s="242">
        <v>402</v>
      </c>
      <c r="I213" s="243"/>
      <c r="J213" s="244">
        <f>ROUND(I213*H213,2)</f>
        <v>0</v>
      </c>
      <c r="K213" s="240" t="s">
        <v>210</v>
      </c>
      <c r="L213" s="74"/>
      <c r="M213" s="245" t="s">
        <v>38</v>
      </c>
      <c r="N213" s="246" t="s">
        <v>53</v>
      </c>
      <c r="O213" s="49"/>
      <c r="P213" s="247">
        <f>O213*H213</f>
        <v>0</v>
      </c>
      <c r="Q213" s="247">
        <v>0</v>
      </c>
      <c r="R213" s="247">
        <f>Q213*H213</f>
        <v>0</v>
      </c>
      <c r="S213" s="247">
        <v>0</v>
      </c>
      <c r="T213" s="248">
        <f>S213*H213</f>
        <v>0</v>
      </c>
      <c r="AR213" s="25" t="s">
        <v>211</v>
      </c>
      <c r="AT213" s="25" t="s">
        <v>206</v>
      </c>
      <c r="AU213" s="25" t="s">
        <v>90</v>
      </c>
      <c r="AY213" s="25" t="s">
        <v>204</v>
      </c>
      <c r="BE213" s="249">
        <f>IF(N213="základní",J213,0)</f>
        <v>0</v>
      </c>
      <c r="BF213" s="249">
        <f>IF(N213="snížená",J213,0)</f>
        <v>0</v>
      </c>
      <c r="BG213" s="249">
        <f>IF(N213="zákl. přenesená",J213,0)</f>
        <v>0</v>
      </c>
      <c r="BH213" s="249">
        <f>IF(N213="sníž. přenesená",J213,0)</f>
        <v>0</v>
      </c>
      <c r="BI213" s="249">
        <f>IF(N213="nulová",J213,0)</f>
        <v>0</v>
      </c>
      <c r="BJ213" s="25" t="s">
        <v>25</v>
      </c>
      <c r="BK213" s="249">
        <f>ROUND(I213*H213,2)</f>
        <v>0</v>
      </c>
      <c r="BL213" s="25" t="s">
        <v>211</v>
      </c>
      <c r="BM213" s="25" t="s">
        <v>4784</v>
      </c>
    </row>
    <row r="214" spans="2:51" s="12" customFormat="1" ht="13.5">
      <c r="B214" s="253"/>
      <c r="C214" s="254"/>
      <c r="D214" s="250" t="s">
        <v>215</v>
      </c>
      <c r="E214" s="255" t="s">
        <v>38</v>
      </c>
      <c r="F214" s="256" t="s">
        <v>4785</v>
      </c>
      <c r="G214" s="254"/>
      <c r="H214" s="257">
        <v>402</v>
      </c>
      <c r="I214" s="258"/>
      <c r="J214" s="254"/>
      <c r="K214" s="254"/>
      <c r="L214" s="259"/>
      <c r="M214" s="260"/>
      <c r="N214" s="261"/>
      <c r="O214" s="261"/>
      <c r="P214" s="261"/>
      <c r="Q214" s="261"/>
      <c r="R214" s="261"/>
      <c r="S214" s="261"/>
      <c r="T214" s="262"/>
      <c r="AT214" s="263" t="s">
        <v>215</v>
      </c>
      <c r="AU214" s="263" t="s">
        <v>90</v>
      </c>
      <c r="AV214" s="12" t="s">
        <v>90</v>
      </c>
      <c r="AW214" s="12" t="s">
        <v>45</v>
      </c>
      <c r="AX214" s="12" t="s">
        <v>82</v>
      </c>
      <c r="AY214" s="263" t="s">
        <v>204</v>
      </c>
    </row>
    <row r="215" spans="2:51" s="13" customFormat="1" ht="13.5">
      <c r="B215" s="264"/>
      <c r="C215" s="265"/>
      <c r="D215" s="250" t="s">
        <v>215</v>
      </c>
      <c r="E215" s="266" t="s">
        <v>38</v>
      </c>
      <c r="F215" s="267" t="s">
        <v>217</v>
      </c>
      <c r="G215" s="265"/>
      <c r="H215" s="268">
        <v>402</v>
      </c>
      <c r="I215" s="269"/>
      <c r="J215" s="265"/>
      <c r="K215" s="265"/>
      <c r="L215" s="270"/>
      <c r="M215" s="271"/>
      <c r="N215" s="272"/>
      <c r="O215" s="272"/>
      <c r="P215" s="272"/>
      <c r="Q215" s="272"/>
      <c r="R215" s="272"/>
      <c r="S215" s="272"/>
      <c r="T215" s="273"/>
      <c r="AT215" s="274" t="s">
        <v>215</v>
      </c>
      <c r="AU215" s="274" t="s">
        <v>90</v>
      </c>
      <c r="AV215" s="13" t="s">
        <v>211</v>
      </c>
      <c r="AW215" s="13" t="s">
        <v>45</v>
      </c>
      <c r="AX215" s="13" t="s">
        <v>25</v>
      </c>
      <c r="AY215" s="274" t="s">
        <v>204</v>
      </c>
    </row>
    <row r="216" spans="2:65" s="1" customFormat="1" ht="16.5" customHeight="1">
      <c r="B216" s="48"/>
      <c r="C216" s="238" t="s">
        <v>416</v>
      </c>
      <c r="D216" s="238" t="s">
        <v>206</v>
      </c>
      <c r="E216" s="239" t="s">
        <v>4786</v>
      </c>
      <c r="F216" s="240" t="s">
        <v>4787</v>
      </c>
      <c r="G216" s="241" t="s">
        <v>209</v>
      </c>
      <c r="H216" s="242">
        <v>402</v>
      </c>
      <c r="I216" s="243"/>
      <c r="J216" s="244">
        <f>ROUND(I216*H216,2)</f>
        <v>0</v>
      </c>
      <c r="K216" s="240" t="s">
        <v>210</v>
      </c>
      <c r="L216" s="74"/>
      <c r="M216" s="245" t="s">
        <v>38</v>
      </c>
      <c r="N216" s="246" t="s">
        <v>53</v>
      </c>
      <c r="O216" s="49"/>
      <c r="P216" s="247">
        <f>O216*H216</f>
        <v>0</v>
      </c>
      <c r="Q216" s="247">
        <v>0</v>
      </c>
      <c r="R216" s="247">
        <f>Q216*H216</f>
        <v>0</v>
      </c>
      <c r="S216" s="247">
        <v>0</v>
      </c>
      <c r="T216" s="248">
        <f>S216*H216</f>
        <v>0</v>
      </c>
      <c r="AR216" s="25" t="s">
        <v>211</v>
      </c>
      <c r="AT216" s="25" t="s">
        <v>206</v>
      </c>
      <c r="AU216" s="25" t="s">
        <v>90</v>
      </c>
      <c r="AY216" s="25" t="s">
        <v>204</v>
      </c>
      <c r="BE216" s="249">
        <f>IF(N216="základní",J216,0)</f>
        <v>0</v>
      </c>
      <c r="BF216" s="249">
        <f>IF(N216="snížená",J216,0)</f>
        <v>0</v>
      </c>
      <c r="BG216" s="249">
        <f>IF(N216="zákl. přenesená",J216,0)</f>
        <v>0</v>
      </c>
      <c r="BH216" s="249">
        <f>IF(N216="sníž. přenesená",J216,0)</f>
        <v>0</v>
      </c>
      <c r="BI216" s="249">
        <f>IF(N216="nulová",J216,0)</f>
        <v>0</v>
      </c>
      <c r="BJ216" s="25" t="s">
        <v>25</v>
      </c>
      <c r="BK216" s="249">
        <f>ROUND(I216*H216,2)</f>
        <v>0</v>
      </c>
      <c r="BL216" s="25" t="s">
        <v>211</v>
      </c>
      <c r="BM216" s="25" t="s">
        <v>4788</v>
      </c>
    </row>
    <row r="217" spans="2:47" s="1" customFormat="1" ht="13.5">
      <c r="B217" s="48"/>
      <c r="C217" s="76"/>
      <c r="D217" s="250" t="s">
        <v>213</v>
      </c>
      <c r="E217" s="76"/>
      <c r="F217" s="251" t="s">
        <v>4789</v>
      </c>
      <c r="G217" s="76"/>
      <c r="H217" s="76"/>
      <c r="I217" s="206"/>
      <c r="J217" s="76"/>
      <c r="K217" s="76"/>
      <c r="L217" s="74"/>
      <c r="M217" s="252"/>
      <c r="N217" s="49"/>
      <c r="O217" s="49"/>
      <c r="P217" s="49"/>
      <c r="Q217" s="49"/>
      <c r="R217" s="49"/>
      <c r="S217" s="49"/>
      <c r="T217" s="97"/>
      <c r="AT217" s="25" t="s">
        <v>213</v>
      </c>
      <c r="AU217" s="25" t="s">
        <v>90</v>
      </c>
    </row>
    <row r="218" spans="2:65" s="1" customFormat="1" ht="25.5" customHeight="1">
      <c r="B218" s="48"/>
      <c r="C218" s="238" t="s">
        <v>425</v>
      </c>
      <c r="D218" s="238" t="s">
        <v>206</v>
      </c>
      <c r="E218" s="239" t="s">
        <v>4790</v>
      </c>
      <c r="F218" s="240" t="s">
        <v>4791</v>
      </c>
      <c r="G218" s="241" t="s">
        <v>209</v>
      </c>
      <c r="H218" s="242">
        <v>402</v>
      </c>
      <c r="I218" s="243"/>
      <c r="J218" s="244">
        <f>ROUND(I218*H218,2)</f>
        <v>0</v>
      </c>
      <c r="K218" s="240" t="s">
        <v>210</v>
      </c>
      <c r="L218" s="74"/>
      <c r="M218" s="245" t="s">
        <v>38</v>
      </c>
      <c r="N218" s="246" t="s">
        <v>53</v>
      </c>
      <c r="O218" s="49"/>
      <c r="P218" s="247">
        <f>O218*H218</f>
        <v>0</v>
      </c>
      <c r="Q218" s="247">
        <v>0</v>
      </c>
      <c r="R218" s="247">
        <f>Q218*H218</f>
        <v>0</v>
      </c>
      <c r="S218" s="247">
        <v>0</v>
      </c>
      <c r="T218" s="248">
        <f>S218*H218</f>
        <v>0</v>
      </c>
      <c r="AR218" s="25" t="s">
        <v>211</v>
      </c>
      <c r="AT218" s="25" t="s">
        <v>206</v>
      </c>
      <c r="AU218" s="25" t="s">
        <v>90</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211</v>
      </c>
      <c r="BM218" s="25" t="s">
        <v>4792</v>
      </c>
    </row>
    <row r="219" spans="2:47" s="1" customFormat="1" ht="13.5">
      <c r="B219" s="48"/>
      <c r="C219" s="76"/>
      <c r="D219" s="250" t="s">
        <v>213</v>
      </c>
      <c r="E219" s="76"/>
      <c r="F219" s="251" t="s">
        <v>4793</v>
      </c>
      <c r="G219" s="76"/>
      <c r="H219" s="76"/>
      <c r="I219" s="206"/>
      <c r="J219" s="76"/>
      <c r="K219" s="76"/>
      <c r="L219" s="74"/>
      <c r="M219" s="252"/>
      <c r="N219" s="49"/>
      <c r="O219" s="49"/>
      <c r="P219" s="49"/>
      <c r="Q219" s="49"/>
      <c r="R219" s="49"/>
      <c r="S219" s="49"/>
      <c r="T219" s="97"/>
      <c r="AT219" s="25" t="s">
        <v>213</v>
      </c>
      <c r="AU219" s="25" t="s">
        <v>90</v>
      </c>
    </row>
    <row r="220" spans="2:51" s="12" customFormat="1" ht="13.5">
      <c r="B220" s="253"/>
      <c r="C220" s="254"/>
      <c r="D220" s="250" t="s">
        <v>215</v>
      </c>
      <c r="E220" s="255" t="s">
        <v>38</v>
      </c>
      <c r="F220" s="256" t="s">
        <v>4794</v>
      </c>
      <c r="G220" s="254"/>
      <c r="H220" s="257">
        <v>402</v>
      </c>
      <c r="I220" s="258"/>
      <c r="J220" s="254"/>
      <c r="K220" s="254"/>
      <c r="L220" s="259"/>
      <c r="M220" s="260"/>
      <c r="N220" s="261"/>
      <c r="O220" s="261"/>
      <c r="P220" s="261"/>
      <c r="Q220" s="261"/>
      <c r="R220" s="261"/>
      <c r="S220" s="261"/>
      <c r="T220" s="262"/>
      <c r="AT220" s="263" t="s">
        <v>215</v>
      </c>
      <c r="AU220" s="263" t="s">
        <v>90</v>
      </c>
      <c r="AV220" s="12" t="s">
        <v>90</v>
      </c>
      <c r="AW220" s="12" t="s">
        <v>45</v>
      </c>
      <c r="AX220" s="12" t="s">
        <v>82</v>
      </c>
      <c r="AY220" s="263" t="s">
        <v>204</v>
      </c>
    </row>
    <row r="221" spans="2:51" s="13" customFormat="1" ht="13.5">
      <c r="B221" s="264"/>
      <c r="C221" s="265"/>
      <c r="D221" s="250" t="s">
        <v>215</v>
      </c>
      <c r="E221" s="266" t="s">
        <v>38</v>
      </c>
      <c r="F221" s="267" t="s">
        <v>217</v>
      </c>
      <c r="G221" s="265"/>
      <c r="H221" s="268">
        <v>402</v>
      </c>
      <c r="I221" s="269"/>
      <c r="J221" s="265"/>
      <c r="K221" s="265"/>
      <c r="L221" s="270"/>
      <c r="M221" s="271"/>
      <c r="N221" s="272"/>
      <c r="O221" s="272"/>
      <c r="P221" s="272"/>
      <c r="Q221" s="272"/>
      <c r="R221" s="272"/>
      <c r="S221" s="272"/>
      <c r="T221" s="273"/>
      <c r="AT221" s="274" t="s">
        <v>215</v>
      </c>
      <c r="AU221" s="274" t="s">
        <v>90</v>
      </c>
      <c r="AV221" s="13" t="s">
        <v>211</v>
      </c>
      <c r="AW221" s="13" t="s">
        <v>45</v>
      </c>
      <c r="AX221" s="13" t="s">
        <v>25</v>
      </c>
      <c r="AY221" s="274" t="s">
        <v>204</v>
      </c>
    </row>
    <row r="222" spans="2:65" s="1" customFormat="1" ht="16.5" customHeight="1">
      <c r="B222" s="48"/>
      <c r="C222" s="238" t="s">
        <v>434</v>
      </c>
      <c r="D222" s="238" t="s">
        <v>206</v>
      </c>
      <c r="E222" s="239" t="s">
        <v>4795</v>
      </c>
      <c r="F222" s="240" t="s">
        <v>4796</v>
      </c>
      <c r="G222" s="241" t="s">
        <v>209</v>
      </c>
      <c r="H222" s="242">
        <v>402</v>
      </c>
      <c r="I222" s="243"/>
      <c r="J222" s="244">
        <f>ROUND(I222*H222,2)</f>
        <v>0</v>
      </c>
      <c r="K222" s="240" t="s">
        <v>210</v>
      </c>
      <c r="L222" s="74"/>
      <c r="M222" s="245" t="s">
        <v>38</v>
      </c>
      <c r="N222" s="246" t="s">
        <v>53</v>
      </c>
      <c r="O222" s="49"/>
      <c r="P222" s="247">
        <f>O222*H222</f>
        <v>0</v>
      </c>
      <c r="Q222" s="247">
        <v>0</v>
      </c>
      <c r="R222" s="247">
        <f>Q222*H222</f>
        <v>0</v>
      </c>
      <c r="S222" s="247">
        <v>0</v>
      </c>
      <c r="T222" s="248">
        <f>S222*H222</f>
        <v>0</v>
      </c>
      <c r="AR222" s="25" t="s">
        <v>211</v>
      </c>
      <c r="AT222" s="25" t="s">
        <v>206</v>
      </c>
      <c r="AU222" s="25" t="s">
        <v>90</v>
      </c>
      <c r="AY222" s="25" t="s">
        <v>204</v>
      </c>
      <c r="BE222" s="249">
        <f>IF(N222="základní",J222,0)</f>
        <v>0</v>
      </c>
      <c r="BF222" s="249">
        <f>IF(N222="snížená",J222,0)</f>
        <v>0</v>
      </c>
      <c r="BG222" s="249">
        <f>IF(N222="zákl. přenesená",J222,0)</f>
        <v>0</v>
      </c>
      <c r="BH222" s="249">
        <f>IF(N222="sníž. přenesená",J222,0)</f>
        <v>0</v>
      </c>
      <c r="BI222" s="249">
        <f>IF(N222="nulová",J222,0)</f>
        <v>0</v>
      </c>
      <c r="BJ222" s="25" t="s">
        <v>25</v>
      </c>
      <c r="BK222" s="249">
        <f>ROUND(I222*H222,2)</f>
        <v>0</v>
      </c>
      <c r="BL222" s="25" t="s">
        <v>211</v>
      </c>
      <c r="BM222" s="25" t="s">
        <v>4797</v>
      </c>
    </row>
    <row r="223" spans="2:51" s="12" customFormat="1" ht="13.5">
      <c r="B223" s="253"/>
      <c r="C223" s="254"/>
      <c r="D223" s="250" t="s">
        <v>215</v>
      </c>
      <c r="E223" s="255" t="s">
        <v>38</v>
      </c>
      <c r="F223" s="256" t="s">
        <v>4794</v>
      </c>
      <c r="G223" s="254"/>
      <c r="H223" s="257">
        <v>402</v>
      </c>
      <c r="I223" s="258"/>
      <c r="J223" s="254"/>
      <c r="K223" s="254"/>
      <c r="L223" s="259"/>
      <c r="M223" s="260"/>
      <c r="N223" s="261"/>
      <c r="O223" s="261"/>
      <c r="P223" s="261"/>
      <c r="Q223" s="261"/>
      <c r="R223" s="261"/>
      <c r="S223" s="261"/>
      <c r="T223" s="262"/>
      <c r="AT223" s="263" t="s">
        <v>215</v>
      </c>
      <c r="AU223" s="263" t="s">
        <v>90</v>
      </c>
      <c r="AV223" s="12" t="s">
        <v>90</v>
      </c>
      <c r="AW223" s="12" t="s">
        <v>45</v>
      </c>
      <c r="AX223" s="12" t="s">
        <v>82</v>
      </c>
      <c r="AY223" s="263" t="s">
        <v>204</v>
      </c>
    </row>
    <row r="224" spans="2:51" s="13" customFormat="1" ht="13.5">
      <c r="B224" s="264"/>
      <c r="C224" s="265"/>
      <c r="D224" s="250" t="s">
        <v>215</v>
      </c>
      <c r="E224" s="266" t="s">
        <v>38</v>
      </c>
      <c r="F224" s="267" t="s">
        <v>217</v>
      </c>
      <c r="G224" s="265"/>
      <c r="H224" s="268">
        <v>402</v>
      </c>
      <c r="I224" s="269"/>
      <c r="J224" s="265"/>
      <c r="K224" s="265"/>
      <c r="L224" s="270"/>
      <c r="M224" s="271"/>
      <c r="N224" s="272"/>
      <c r="O224" s="272"/>
      <c r="P224" s="272"/>
      <c r="Q224" s="272"/>
      <c r="R224" s="272"/>
      <c r="S224" s="272"/>
      <c r="T224" s="273"/>
      <c r="AT224" s="274" t="s">
        <v>215</v>
      </c>
      <c r="AU224" s="274" t="s">
        <v>90</v>
      </c>
      <c r="AV224" s="13" t="s">
        <v>211</v>
      </c>
      <c r="AW224" s="13" t="s">
        <v>45</v>
      </c>
      <c r="AX224" s="13" t="s">
        <v>25</v>
      </c>
      <c r="AY224" s="274" t="s">
        <v>204</v>
      </c>
    </row>
    <row r="225" spans="2:65" s="1" customFormat="1" ht="25.5" customHeight="1">
      <c r="B225" s="48"/>
      <c r="C225" s="238" t="s">
        <v>440</v>
      </c>
      <c r="D225" s="238" t="s">
        <v>206</v>
      </c>
      <c r="E225" s="239" t="s">
        <v>4798</v>
      </c>
      <c r="F225" s="240" t="s">
        <v>4799</v>
      </c>
      <c r="G225" s="241" t="s">
        <v>209</v>
      </c>
      <c r="H225" s="242">
        <v>402</v>
      </c>
      <c r="I225" s="243"/>
      <c r="J225" s="244">
        <f>ROUND(I225*H225,2)</f>
        <v>0</v>
      </c>
      <c r="K225" s="240" t="s">
        <v>210</v>
      </c>
      <c r="L225" s="74"/>
      <c r="M225" s="245" t="s">
        <v>38</v>
      </c>
      <c r="N225" s="246" t="s">
        <v>53</v>
      </c>
      <c r="O225" s="49"/>
      <c r="P225" s="247">
        <f>O225*H225</f>
        <v>0</v>
      </c>
      <c r="Q225" s="247">
        <v>0</v>
      </c>
      <c r="R225" s="247">
        <f>Q225*H225</f>
        <v>0</v>
      </c>
      <c r="S225" s="247">
        <v>0</v>
      </c>
      <c r="T225" s="248">
        <f>S225*H225</f>
        <v>0</v>
      </c>
      <c r="AR225" s="25" t="s">
        <v>211</v>
      </c>
      <c r="AT225" s="25" t="s">
        <v>206</v>
      </c>
      <c r="AU225" s="25" t="s">
        <v>90</v>
      </c>
      <c r="AY225" s="25" t="s">
        <v>204</v>
      </c>
      <c r="BE225" s="249">
        <f>IF(N225="základní",J225,0)</f>
        <v>0</v>
      </c>
      <c r="BF225" s="249">
        <f>IF(N225="snížená",J225,0)</f>
        <v>0</v>
      </c>
      <c r="BG225" s="249">
        <f>IF(N225="zákl. přenesená",J225,0)</f>
        <v>0</v>
      </c>
      <c r="BH225" s="249">
        <f>IF(N225="sníž. přenesená",J225,0)</f>
        <v>0</v>
      </c>
      <c r="BI225" s="249">
        <f>IF(N225="nulová",J225,0)</f>
        <v>0</v>
      </c>
      <c r="BJ225" s="25" t="s">
        <v>25</v>
      </c>
      <c r="BK225" s="249">
        <f>ROUND(I225*H225,2)</f>
        <v>0</v>
      </c>
      <c r="BL225" s="25" t="s">
        <v>211</v>
      </c>
      <c r="BM225" s="25" t="s">
        <v>4800</v>
      </c>
    </row>
    <row r="226" spans="2:47" s="1" customFormat="1" ht="13.5">
      <c r="B226" s="48"/>
      <c r="C226" s="76"/>
      <c r="D226" s="250" t="s">
        <v>213</v>
      </c>
      <c r="E226" s="76"/>
      <c r="F226" s="251" t="s">
        <v>406</v>
      </c>
      <c r="G226" s="76"/>
      <c r="H226" s="76"/>
      <c r="I226" s="206"/>
      <c r="J226" s="76"/>
      <c r="K226" s="76"/>
      <c r="L226" s="74"/>
      <c r="M226" s="252"/>
      <c r="N226" s="49"/>
      <c r="O226" s="49"/>
      <c r="P226" s="49"/>
      <c r="Q226" s="49"/>
      <c r="R226" s="49"/>
      <c r="S226" s="49"/>
      <c r="T226" s="97"/>
      <c r="AT226" s="25" t="s">
        <v>213</v>
      </c>
      <c r="AU226" s="25" t="s">
        <v>90</v>
      </c>
    </row>
    <row r="227" spans="2:51" s="12" customFormat="1" ht="13.5">
      <c r="B227" s="253"/>
      <c r="C227" s="254"/>
      <c r="D227" s="250" t="s">
        <v>215</v>
      </c>
      <c r="E227" s="255" t="s">
        <v>38</v>
      </c>
      <c r="F227" s="256" t="s">
        <v>4794</v>
      </c>
      <c r="G227" s="254"/>
      <c r="H227" s="257">
        <v>402</v>
      </c>
      <c r="I227" s="258"/>
      <c r="J227" s="254"/>
      <c r="K227" s="254"/>
      <c r="L227" s="259"/>
      <c r="M227" s="260"/>
      <c r="N227" s="261"/>
      <c r="O227" s="261"/>
      <c r="P227" s="261"/>
      <c r="Q227" s="261"/>
      <c r="R227" s="261"/>
      <c r="S227" s="261"/>
      <c r="T227" s="262"/>
      <c r="AT227" s="263" t="s">
        <v>215</v>
      </c>
      <c r="AU227" s="263" t="s">
        <v>90</v>
      </c>
      <c r="AV227" s="12" t="s">
        <v>90</v>
      </c>
      <c r="AW227" s="12" t="s">
        <v>45</v>
      </c>
      <c r="AX227" s="12" t="s">
        <v>82</v>
      </c>
      <c r="AY227" s="263" t="s">
        <v>204</v>
      </c>
    </row>
    <row r="228" spans="2:51" s="13" customFormat="1" ht="13.5">
      <c r="B228" s="264"/>
      <c r="C228" s="265"/>
      <c r="D228" s="250" t="s">
        <v>215</v>
      </c>
      <c r="E228" s="266" t="s">
        <v>38</v>
      </c>
      <c r="F228" s="267" t="s">
        <v>217</v>
      </c>
      <c r="G228" s="265"/>
      <c r="H228" s="268">
        <v>402</v>
      </c>
      <c r="I228" s="269"/>
      <c r="J228" s="265"/>
      <c r="K228" s="265"/>
      <c r="L228" s="270"/>
      <c r="M228" s="271"/>
      <c r="N228" s="272"/>
      <c r="O228" s="272"/>
      <c r="P228" s="272"/>
      <c r="Q228" s="272"/>
      <c r="R228" s="272"/>
      <c r="S228" s="272"/>
      <c r="T228" s="273"/>
      <c r="AT228" s="274" t="s">
        <v>215</v>
      </c>
      <c r="AU228" s="274" t="s">
        <v>90</v>
      </c>
      <c r="AV228" s="13" t="s">
        <v>211</v>
      </c>
      <c r="AW228" s="13" t="s">
        <v>45</v>
      </c>
      <c r="AX228" s="13" t="s">
        <v>25</v>
      </c>
      <c r="AY228" s="274" t="s">
        <v>204</v>
      </c>
    </row>
    <row r="229" spans="2:65" s="1" customFormat="1" ht="25.5" customHeight="1">
      <c r="B229" s="48"/>
      <c r="C229" s="238" t="s">
        <v>446</v>
      </c>
      <c r="D229" s="238" t="s">
        <v>206</v>
      </c>
      <c r="E229" s="239" t="s">
        <v>4801</v>
      </c>
      <c r="F229" s="240" t="s">
        <v>4802</v>
      </c>
      <c r="G229" s="241" t="s">
        <v>209</v>
      </c>
      <c r="H229" s="242">
        <v>288</v>
      </c>
      <c r="I229" s="243"/>
      <c r="J229" s="244">
        <f>ROUND(I229*H229,2)</f>
        <v>0</v>
      </c>
      <c r="K229" s="240" t="s">
        <v>210</v>
      </c>
      <c r="L229" s="74"/>
      <c r="M229" s="245" t="s">
        <v>38</v>
      </c>
      <c r="N229" s="246" t="s">
        <v>53</v>
      </c>
      <c r="O229" s="49"/>
      <c r="P229" s="247">
        <f>O229*H229</f>
        <v>0</v>
      </c>
      <c r="Q229" s="247">
        <v>0</v>
      </c>
      <c r="R229" s="247">
        <f>Q229*H229</f>
        <v>0</v>
      </c>
      <c r="S229" s="247">
        <v>0</v>
      </c>
      <c r="T229" s="248">
        <f>S229*H229</f>
        <v>0</v>
      </c>
      <c r="AR229" s="25" t="s">
        <v>211</v>
      </c>
      <c r="AT229" s="25" t="s">
        <v>206</v>
      </c>
      <c r="AU229" s="25" t="s">
        <v>90</v>
      </c>
      <c r="AY229" s="25" t="s">
        <v>204</v>
      </c>
      <c r="BE229" s="249">
        <f>IF(N229="základní",J229,0)</f>
        <v>0</v>
      </c>
      <c r="BF229" s="249">
        <f>IF(N229="snížená",J229,0)</f>
        <v>0</v>
      </c>
      <c r="BG229" s="249">
        <f>IF(N229="zákl. přenesená",J229,0)</f>
        <v>0</v>
      </c>
      <c r="BH229" s="249">
        <f>IF(N229="sníž. přenesená",J229,0)</f>
        <v>0</v>
      </c>
      <c r="BI229" s="249">
        <f>IF(N229="nulová",J229,0)</f>
        <v>0</v>
      </c>
      <c r="BJ229" s="25" t="s">
        <v>25</v>
      </c>
      <c r="BK229" s="249">
        <f>ROUND(I229*H229,2)</f>
        <v>0</v>
      </c>
      <c r="BL229" s="25" t="s">
        <v>211</v>
      </c>
      <c r="BM229" s="25" t="s">
        <v>4803</v>
      </c>
    </row>
    <row r="230" spans="2:47" s="1" customFormat="1" ht="13.5">
      <c r="B230" s="48"/>
      <c r="C230" s="76"/>
      <c r="D230" s="250" t="s">
        <v>213</v>
      </c>
      <c r="E230" s="76"/>
      <c r="F230" s="251" t="s">
        <v>4804</v>
      </c>
      <c r="G230" s="76"/>
      <c r="H230" s="76"/>
      <c r="I230" s="206"/>
      <c r="J230" s="76"/>
      <c r="K230" s="76"/>
      <c r="L230" s="74"/>
      <c r="M230" s="252"/>
      <c r="N230" s="49"/>
      <c r="O230" s="49"/>
      <c r="P230" s="49"/>
      <c r="Q230" s="49"/>
      <c r="R230" s="49"/>
      <c r="S230" s="49"/>
      <c r="T230" s="97"/>
      <c r="AT230" s="25" t="s">
        <v>213</v>
      </c>
      <c r="AU230" s="25" t="s">
        <v>90</v>
      </c>
    </row>
    <row r="231" spans="2:51" s="12" customFormat="1" ht="13.5">
      <c r="B231" s="253"/>
      <c r="C231" s="254"/>
      <c r="D231" s="250" t="s">
        <v>215</v>
      </c>
      <c r="E231" s="255" t="s">
        <v>38</v>
      </c>
      <c r="F231" s="256" t="s">
        <v>4805</v>
      </c>
      <c r="G231" s="254"/>
      <c r="H231" s="257">
        <v>288</v>
      </c>
      <c r="I231" s="258"/>
      <c r="J231" s="254"/>
      <c r="K231" s="254"/>
      <c r="L231" s="259"/>
      <c r="M231" s="260"/>
      <c r="N231" s="261"/>
      <c r="O231" s="261"/>
      <c r="P231" s="261"/>
      <c r="Q231" s="261"/>
      <c r="R231" s="261"/>
      <c r="S231" s="261"/>
      <c r="T231" s="262"/>
      <c r="AT231" s="263" t="s">
        <v>215</v>
      </c>
      <c r="AU231" s="263" t="s">
        <v>90</v>
      </c>
      <c r="AV231" s="12" t="s">
        <v>90</v>
      </c>
      <c r="AW231" s="12" t="s">
        <v>45</v>
      </c>
      <c r="AX231" s="12" t="s">
        <v>82</v>
      </c>
      <c r="AY231" s="263" t="s">
        <v>204</v>
      </c>
    </row>
    <row r="232" spans="2:51" s="13" customFormat="1" ht="13.5">
      <c r="B232" s="264"/>
      <c r="C232" s="265"/>
      <c r="D232" s="250" t="s">
        <v>215</v>
      </c>
      <c r="E232" s="266" t="s">
        <v>38</v>
      </c>
      <c r="F232" s="267" t="s">
        <v>217</v>
      </c>
      <c r="G232" s="265"/>
      <c r="H232" s="268">
        <v>288</v>
      </c>
      <c r="I232" s="269"/>
      <c r="J232" s="265"/>
      <c r="K232" s="265"/>
      <c r="L232" s="270"/>
      <c r="M232" s="271"/>
      <c r="N232" s="272"/>
      <c r="O232" s="272"/>
      <c r="P232" s="272"/>
      <c r="Q232" s="272"/>
      <c r="R232" s="272"/>
      <c r="S232" s="272"/>
      <c r="T232" s="273"/>
      <c r="AT232" s="274" t="s">
        <v>215</v>
      </c>
      <c r="AU232" s="274" t="s">
        <v>90</v>
      </c>
      <c r="AV232" s="13" t="s">
        <v>211</v>
      </c>
      <c r="AW232" s="13" t="s">
        <v>45</v>
      </c>
      <c r="AX232" s="13" t="s">
        <v>25</v>
      </c>
      <c r="AY232" s="274" t="s">
        <v>204</v>
      </c>
    </row>
    <row r="233" spans="2:65" s="1" customFormat="1" ht="16.5" customHeight="1">
      <c r="B233" s="48"/>
      <c r="C233" s="285" t="s">
        <v>452</v>
      </c>
      <c r="D233" s="285" t="s">
        <v>478</v>
      </c>
      <c r="E233" s="286" t="s">
        <v>4806</v>
      </c>
      <c r="F233" s="287" t="s">
        <v>4807</v>
      </c>
      <c r="G233" s="288" t="s">
        <v>209</v>
      </c>
      <c r="H233" s="289">
        <v>290.88</v>
      </c>
      <c r="I233" s="290"/>
      <c r="J233" s="291">
        <f>ROUND(I233*H233,2)</f>
        <v>0</v>
      </c>
      <c r="K233" s="287" t="s">
        <v>38</v>
      </c>
      <c r="L233" s="292"/>
      <c r="M233" s="293" t="s">
        <v>38</v>
      </c>
      <c r="N233" s="294" t="s">
        <v>53</v>
      </c>
      <c r="O233" s="49"/>
      <c r="P233" s="247">
        <f>O233*H233</f>
        <v>0</v>
      </c>
      <c r="Q233" s="247">
        <v>0</v>
      </c>
      <c r="R233" s="247">
        <f>Q233*H233</f>
        <v>0</v>
      </c>
      <c r="S233" s="247">
        <v>0</v>
      </c>
      <c r="T233" s="248">
        <f>S233*H233</f>
        <v>0</v>
      </c>
      <c r="AR233" s="25" t="s">
        <v>249</v>
      </c>
      <c r="AT233" s="25" t="s">
        <v>478</v>
      </c>
      <c r="AU233" s="25" t="s">
        <v>90</v>
      </c>
      <c r="AY233" s="25" t="s">
        <v>204</v>
      </c>
      <c r="BE233" s="249">
        <f>IF(N233="základní",J233,0)</f>
        <v>0</v>
      </c>
      <c r="BF233" s="249">
        <f>IF(N233="snížená",J233,0)</f>
        <v>0</v>
      </c>
      <c r="BG233" s="249">
        <f>IF(N233="zákl. přenesená",J233,0)</f>
        <v>0</v>
      </c>
      <c r="BH233" s="249">
        <f>IF(N233="sníž. přenesená",J233,0)</f>
        <v>0</v>
      </c>
      <c r="BI233" s="249">
        <f>IF(N233="nulová",J233,0)</f>
        <v>0</v>
      </c>
      <c r="BJ233" s="25" t="s">
        <v>25</v>
      </c>
      <c r="BK233" s="249">
        <f>ROUND(I233*H233,2)</f>
        <v>0</v>
      </c>
      <c r="BL233" s="25" t="s">
        <v>211</v>
      </c>
      <c r="BM233" s="25" t="s">
        <v>4808</v>
      </c>
    </row>
    <row r="234" spans="2:51" s="12" customFormat="1" ht="13.5">
      <c r="B234" s="253"/>
      <c r="C234" s="254"/>
      <c r="D234" s="250" t="s">
        <v>215</v>
      </c>
      <c r="E234" s="255" t="s">
        <v>38</v>
      </c>
      <c r="F234" s="256" t="s">
        <v>4809</v>
      </c>
      <c r="G234" s="254"/>
      <c r="H234" s="257">
        <v>290.88</v>
      </c>
      <c r="I234" s="258"/>
      <c r="J234" s="254"/>
      <c r="K234" s="254"/>
      <c r="L234" s="259"/>
      <c r="M234" s="260"/>
      <c r="N234" s="261"/>
      <c r="O234" s="261"/>
      <c r="P234" s="261"/>
      <c r="Q234" s="261"/>
      <c r="R234" s="261"/>
      <c r="S234" s="261"/>
      <c r="T234" s="262"/>
      <c r="AT234" s="263" t="s">
        <v>215</v>
      </c>
      <c r="AU234" s="263" t="s">
        <v>90</v>
      </c>
      <c r="AV234" s="12" t="s">
        <v>90</v>
      </c>
      <c r="AW234" s="12" t="s">
        <v>45</v>
      </c>
      <c r="AX234" s="12" t="s">
        <v>82</v>
      </c>
      <c r="AY234" s="263" t="s">
        <v>204</v>
      </c>
    </row>
    <row r="235" spans="2:51" s="13" customFormat="1" ht="13.5">
      <c r="B235" s="264"/>
      <c r="C235" s="265"/>
      <c r="D235" s="250" t="s">
        <v>215</v>
      </c>
      <c r="E235" s="266" t="s">
        <v>38</v>
      </c>
      <c r="F235" s="267" t="s">
        <v>217</v>
      </c>
      <c r="G235" s="265"/>
      <c r="H235" s="268">
        <v>290.88</v>
      </c>
      <c r="I235" s="269"/>
      <c r="J235" s="265"/>
      <c r="K235" s="265"/>
      <c r="L235" s="270"/>
      <c r="M235" s="271"/>
      <c r="N235" s="272"/>
      <c r="O235" s="272"/>
      <c r="P235" s="272"/>
      <c r="Q235" s="272"/>
      <c r="R235" s="272"/>
      <c r="S235" s="272"/>
      <c r="T235" s="273"/>
      <c r="AT235" s="274" t="s">
        <v>215</v>
      </c>
      <c r="AU235" s="274" t="s">
        <v>90</v>
      </c>
      <c r="AV235" s="13" t="s">
        <v>211</v>
      </c>
      <c r="AW235" s="13" t="s">
        <v>45</v>
      </c>
      <c r="AX235" s="13" t="s">
        <v>25</v>
      </c>
      <c r="AY235" s="274" t="s">
        <v>204</v>
      </c>
    </row>
    <row r="236" spans="2:63" s="11" customFormat="1" ht="29.85" customHeight="1">
      <c r="B236" s="222"/>
      <c r="C236" s="223"/>
      <c r="D236" s="224" t="s">
        <v>81</v>
      </c>
      <c r="E236" s="236" t="s">
        <v>255</v>
      </c>
      <c r="F236" s="236" t="s">
        <v>572</v>
      </c>
      <c r="G236" s="223"/>
      <c r="H236" s="223"/>
      <c r="I236" s="226"/>
      <c r="J236" s="237">
        <f>BK236</f>
        <v>0</v>
      </c>
      <c r="K236" s="223"/>
      <c r="L236" s="228"/>
      <c r="M236" s="229"/>
      <c r="N236" s="230"/>
      <c r="O236" s="230"/>
      <c r="P236" s="231">
        <f>SUM(P237:P254)</f>
        <v>0</v>
      </c>
      <c r="Q236" s="230"/>
      <c r="R236" s="231">
        <f>SUM(R237:R254)</f>
        <v>0</v>
      </c>
      <c r="S236" s="230"/>
      <c r="T236" s="232">
        <f>SUM(T237:T254)</f>
        <v>0</v>
      </c>
      <c r="AR236" s="233" t="s">
        <v>25</v>
      </c>
      <c r="AT236" s="234" t="s">
        <v>81</v>
      </c>
      <c r="AU236" s="234" t="s">
        <v>25</v>
      </c>
      <c r="AY236" s="233" t="s">
        <v>204</v>
      </c>
      <c r="BK236" s="235">
        <f>SUM(BK237:BK254)</f>
        <v>0</v>
      </c>
    </row>
    <row r="237" spans="2:65" s="1" customFormat="1" ht="16.5" customHeight="1">
      <c r="B237" s="48"/>
      <c r="C237" s="238" t="s">
        <v>460</v>
      </c>
      <c r="D237" s="238" t="s">
        <v>206</v>
      </c>
      <c r="E237" s="239" t="s">
        <v>149</v>
      </c>
      <c r="F237" s="240" t="s">
        <v>4810</v>
      </c>
      <c r="G237" s="241" t="s">
        <v>343</v>
      </c>
      <c r="H237" s="242">
        <v>12.7</v>
      </c>
      <c r="I237" s="243"/>
      <c r="J237" s="244">
        <f>ROUND(I237*H237,2)</f>
        <v>0</v>
      </c>
      <c r="K237" s="240" t="s">
        <v>38</v>
      </c>
      <c r="L237" s="74"/>
      <c r="M237" s="245" t="s">
        <v>38</v>
      </c>
      <c r="N237" s="246" t="s">
        <v>53</v>
      </c>
      <c r="O237" s="49"/>
      <c r="P237" s="247">
        <f>O237*H237</f>
        <v>0</v>
      </c>
      <c r="Q237" s="247">
        <v>0</v>
      </c>
      <c r="R237" s="247">
        <f>Q237*H237</f>
        <v>0</v>
      </c>
      <c r="S237" s="247">
        <v>0</v>
      </c>
      <c r="T237" s="248">
        <f>S237*H237</f>
        <v>0</v>
      </c>
      <c r="AR237" s="25" t="s">
        <v>211</v>
      </c>
      <c r="AT237" s="25" t="s">
        <v>206</v>
      </c>
      <c r="AU237" s="25" t="s">
        <v>90</v>
      </c>
      <c r="AY237" s="25" t="s">
        <v>204</v>
      </c>
      <c r="BE237" s="249">
        <f>IF(N237="základní",J237,0)</f>
        <v>0</v>
      </c>
      <c r="BF237" s="249">
        <f>IF(N237="snížená",J237,0)</f>
        <v>0</v>
      </c>
      <c r="BG237" s="249">
        <f>IF(N237="zákl. přenesená",J237,0)</f>
        <v>0</v>
      </c>
      <c r="BH237" s="249">
        <f>IF(N237="sníž. přenesená",J237,0)</f>
        <v>0</v>
      </c>
      <c r="BI237" s="249">
        <f>IF(N237="nulová",J237,0)</f>
        <v>0</v>
      </c>
      <c r="BJ237" s="25" t="s">
        <v>25</v>
      </c>
      <c r="BK237" s="249">
        <f>ROUND(I237*H237,2)</f>
        <v>0</v>
      </c>
      <c r="BL237" s="25" t="s">
        <v>211</v>
      </c>
      <c r="BM237" s="25" t="s">
        <v>4811</v>
      </c>
    </row>
    <row r="238" spans="2:51" s="12" customFormat="1" ht="13.5">
      <c r="B238" s="253"/>
      <c r="C238" s="254"/>
      <c r="D238" s="250" t="s">
        <v>215</v>
      </c>
      <c r="E238" s="255" t="s">
        <v>38</v>
      </c>
      <c r="F238" s="256" t="s">
        <v>4812</v>
      </c>
      <c r="G238" s="254"/>
      <c r="H238" s="257">
        <v>12.7</v>
      </c>
      <c r="I238" s="258"/>
      <c r="J238" s="254"/>
      <c r="K238" s="254"/>
      <c r="L238" s="259"/>
      <c r="M238" s="260"/>
      <c r="N238" s="261"/>
      <c r="O238" s="261"/>
      <c r="P238" s="261"/>
      <c r="Q238" s="261"/>
      <c r="R238" s="261"/>
      <c r="S238" s="261"/>
      <c r="T238" s="262"/>
      <c r="AT238" s="263" t="s">
        <v>215</v>
      </c>
      <c r="AU238" s="263" t="s">
        <v>90</v>
      </c>
      <c r="AV238" s="12" t="s">
        <v>90</v>
      </c>
      <c r="AW238" s="12" t="s">
        <v>45</v>
      </c>
      <c r="AX238" s="12" t="s">
        <v>82</v>
      </c>
      <c r="AY238" s="263" t="s">
        <v>204</v>
      </c>
    </row>
    <row r="239" spans="2:51" s="13" customFormat="1" ht="13.5">
      <c r="B239" s="264"/>
      <c r="C239" s="265"/>
      <c r="D239" s="250" t="s">
        <v>215</v>
      </c>
      <c r="E239" s="266" t="s">
        <v>38</v>
      </c>
      <c r="F239" s="267" t="s">
        <v>217</v>
      </c>
      <c r="G239" s="265"/>
      <c r="H239" s="268">
        <v>12.7</v>
      </c>
      <c r="I239" s="269"/>
      <c r="J239" s="265"/>
      <c r="K239" s="265"/>
      <c r="L239" s="270"/>
      <c r="M239" s="271"/>
      <c r="N239" s="272"/>
      <c r="O239" s="272"/>
      <c r="P239" s="272"/>
      <c r="Q239" s="272"/>
      <c r="R239" s="272"/>
      <c r="S239" s="272"/>
      <c r="T239" s="273"/>
      <c r="AT239" s="274" t="s">
        <v>215</v>
      </c>
      <c r="AU239" s="274" t="s">
        <v>90</v>
      </c>
      <c r="AV239" s="13" t="s">
        <v>211</v>
      </c>
      <c r="AW239" s="13" t="s">
        <v>45</v>
      </c>
      <c r="AX239" s="13" t="s">
        <v>25</v>
      </c>
      <c r="AY239" s="274" t="s">
        <v>204</v>
      </c>
    </row>
    <row r="240" spans="2:65" s="1" customFormat="1" ht="16.5" customHeight="1">
      <c r="B240" s="48"/>
      <c r="C240" s="285" t="s">
        <v>465</v>
      </c>
      <c r="D240" s="285" t="s">
        <v>478</v>
      </c>
      <c r="E240" s="286" t="s">
        <v>4813</v>
      </c>
      <c r="F240" s="287" t="s">
        <v>4814</v>
      </c>
      <c r="G240" s="288" t="s">
        <v>780</v>
      </c>
      <c r="H240" s="289">
        <v>31.916</v>
      </c>
      <c r="I240" s="290"/>
      <c r="J240" s="291">
        <f>ROUND(I240*H240,2)</f>
        <v>0</v>
      </c>
      <c r="K240" s="287" t="s">
        <v>38</v>
      </c>
      <c r="L240" s="292"/>
      <c r="M240" s="293" t="s">
        <v>38</v>
      </c>
      <c r="N240" s="294" t="s">
        <v>53</v>
      </c>
      <c r="O240" s="49"/>
      <c r="P240" s="247">
        <f>O240*H240</f>
        <v>0</v>
      </c>
      <c r="Q240" s="247">
        <v>0</v>
      </c>
      <c r="R240" s="247">
        <f>Q240*H240</f>
        <v>0</v>
      </c>
      <c r="S240" s="247">
        <v>0</v>
      </c>
      <c r="T240" s="248">
        <f>S240*H240</f>
        <v>0</v>
      </c>
      <c r="AR240" s="25" t="s">
        <v>249</v>
      </c>
      <c r="AT240" s="25" t="s">
        <v>478</v>
      </c>
      <c r="AU240" s="25" t="s">
        <v>90</v>
      </c>
      <c r="AY240" s="25" t="s">
        <v>204</v>
      </c>
      <c r="BE240" s="249">
        <f>IF(N240="základní",J240,0)</f>
        <v>0</v>
      </c>
      <c r="BF240" s="249">
        <f>IF(N240="snížená",J240,0)</f>
        <v>0</v>
      </c>
      <c r="BG240" s="249">
        <f>IF(N240="zákl. přenesená",J240,0)</f>
        <v>0</v>
      </c>
      <c r="BH240" s="249">
        <f>IF(N240="sníž. přenesená",J240,0)</f>
        <v>0</v>
      </c>
      <c r="BI240" s="249">
        <f>IF(N240="nulová",J240,0)</f>
        <v>0</v>
      </c>
      <c r="BJ240" s="25" t="s">
        <v>25</v>
      </c>
      <c r="BK240" s="249">
        <f>ROUND(I240*H240,2)</f>
        <v>0</v>
      </c>
      <c r="BL240" s="25" t="s">
        <v>211</v>
      </c>
      <c r="BM240" s="25" t="s">
        <v>4815</v>
      </c>
    </row>
    <row r="241" spans="2:51" s="12" customFormat="1" ht="13.5">
      <c r="B241" s="253"/>
      <c r="C241" s="254"/>
      <c r="D241" s="250" t="s">
        <v>215</v>
      </c>
      <c r="E241" s="255" t="s">
        <v>38</v>
      </c>
      <c r="F241" s="256" t="s">
        <v>4816</v>
      </c>
      <c r="G241" s="254"/>
      <c r="H241" s="257">
        <v>31.916</v>
      </c>
      <c r="I241" s="258"/>
      <c r="J241" s="254"/>
      <c r="K241" s="254"/>
      <c r="L241" s="259"/>
      <c r="M241" s="260"/>
      <c r="N241" s="261"/>
      <c r="O241" s="261"/>
      <c r="P241" s="261"/>
      <c r="Q241" s="261"/>
      <c r="R241" s="261"/>
      <c r="S241" s="261"/>
      <c r="T241" s="262"/>
      <c r="AT241" s="263" t="s">
        <v>215</v>
      </c>
      <c r="AU241" s="263" t="s">
        <v>90</v>
      </c>
      <c r="AV241" s="12" t="s">
        <v>90</v>
      </c>
      <c r="AW241" s="12" t="s">
        <v>45</v>
      </c>
      <c r="AX241" s="12" t="s">
        <v>82</v>
      </c>
      <c r="AY241" s="263" t="s">
        <v>204</v>
      </c>
    </row>
    <row r="242" spans="2:51" s="13" customFormat="1" ht="13.5">
      <c r="B242" s="264"/>
      <c r="C242" s="265"/>
      <c r="D242" s="250" t="s">
        <v>215</v>
      </c>
      <c r="E242" s="266" t="s">
        <v>38</v>
      </c>
      <c r="F242" s="267" t="s">
        <v>217</v>
      </c>
      <c r="G242" s="265"/>
      <c r="H242" s="268">
        <v>31.916</v>
      </c>
      <c r="I242" s="269"/>
      <c r="J242" s="265"/>
      <c r="K242" s="265"/>
      <c r="L242" s="270"/>
      <c r="M242" s="271"/>
      <c r="N242" s="272"/>
      <c r="O242" s="272"/>
      <c r="P242" s="272"/>
      <c r="Q242" s="272"/>
      <c r="R242" s="272"/>
      <c r="S242" s="272"/>
      <c r="T242" s="273"/>
      <c r="AT242" s="274" t="s">
        <v>215</v>
      </c>
      <c r="AU242" s="274" t="s">
        <v>90</v>
      </c>
      <c r="AV242" s="13" t="s">
        <v>211</v>
      </c>
      <c r="AW242" s="13" t="s">
        <v>45</v>
      </c>
      <c r="AX242" s="13" t="s">
        <v>25</v>
      </c>
      <c r="AY242" s="274" t="s">
        <v>204</v>
      </c>
    </row>
    <row r="243" spans="2:65" s="1" customFormat="1" ht="16.5" customHeight="1">
      <c r="B243" s="48"/>
      <c r="C243" s="285" t="s">
        <v>471</v>
      </c>
      <c r="D243" s="285" t="s">
        <v>478</v>
      </c>
      <c r="E243" s="286" t="s">
        <v>4817</v>
      </c>
      <c r="F243" s="287" t="s">
        <v>4818</v>
      </c>
      <c r="G243" s="288" t="s">
        <v>780</v>
      </c>
      <c r="H243" s="289">
        <v>138.572</v>
      </c>
      <c r="I243" s="290"/>
      <c r="J243" s="291">
        <f>ROUND(I243*H243,2)</f>
        <v>0</v>
      </c>
      <c r="K243" s="287" t="s">
        <v>38</v>
      </c>
      <c r="L243" s="292"/>
      <c r="M243" s="293" t="s">
        <v>38</v>
      </c>
      <c r="N243" s="294" t="s">
        <v>53</v>
      </c>
      <c r="O243" s="49"/>
      <c r="P243" s="247">
        <f>O243*H243</f>
        <v>0</v>
      </c>
      <c r="Q243" s="247">
        <v>0</v>
      </c>
      <c r="R243" s="247">
        <f>Q243*H243</f>
        <v>0</v>
      </c>
      <c r="S243" s="247">
        <v>0</v>
      </c>
      <c r="T243" s="248">
        <f>S243*H243</f>
        <v>0</v>
      </c>
      <c r="AR243" s="25" t="s">
        <v>249</v>
      </c>
      <c r="AT243" s="25" t="s">
        <v>478</v>
      </c>
      <c r="AU243" s="25" t="s">
        <v>90</v>
      </c>
      <c r="AY243" s="25" t="s">
        <v>204</v>
      </c>
      <c r="BE243" s="249">
        <f>IF(N243="základní",J243,0)</f>
        <v>0</v>
      </c>
      <c r="BF243" s="249">
        <f>IF(N243="snížená",J243,0)</f>
        <v>0</v>
      </c>
      <c r="BG243" s="249">
        <f>IF(N243="zákl. přenesená",J243,0)</f>
        <v>0</v>
      </c>
      <c r="BH243" s="249">
        <f>IF(N243="sníž. přenesená",J243,0)</f>
        <v>0</v>
      </c>
      <c r="BI243" s="249">
        <f>IF(N243="nulová",J243,0)</f>
        <v>0</v>
      </c>
      <c r="BJ243" s="25" t="s">
        <v>25</v>
      </c>
      <c r="BK243" s="249">
        <f>ROUND(I243*H243,2)</f>
        <v>0</v>
      </c>
      <c r="BL243" s="25" t="s">
        <v>211</v>
      </c>
      <c r="BM243" s="25" t="s">
        <v>4819</v>
      </c>
    </row>
    <row r="244" spans="2:51" s="12" customFormat="1" ht="13.5">
      <c r="B244" s="253"/>
      <c r="C244" s="254"/>
      <c r="D244" s="250" t="s">
        <v>215</v>
      </c>
      <c r="E244" s="255" t="s">
        <v>38</v>
      </c>
      <c r="F244" s="256" t="s">
        <v>4820</v>
      </c>
      <c r="G244" s="254"/>
      <c r="H244" s="257">
        <v>138.572</v>
      </c>
      <c r="I244" s="258"/>
      <c r="J244" s="254"/>
      <c r="K244" s="254"/>
      <c r="L244" s="259"/>
      <c r="M244" s="260"/>
      <c r="N244" s="261"/>
      <c r="O244" s="261"/>
      <c r="P244" s="261"/>
      <c r="Q244" s="261"/>
      <c r="R244" s="261"/>
      <c r="S244" s="261"/>
      <c r="T244" s="262"/>
      <c r="AT244" s="263" t="s">
        <v>215</v>
      </c>
      <c r="AU244" s="263" t="s">
        <v>90</v>
      </c>
      <c r="AV244" s="12" t="s">
        <v>90</v>
      </c>
      <c r="AW244" s="12" t="s">
        <v>45</v>
      </c>
      <c r="AX244" s="12" t="s">
        <v>82</v>
      </c>
      <c r="AY244" s="263" t="s">
        <v>204</v>
      </c>
    </row>
    <row r="245" spans="2:51" s="13" customFormat="1" ht="13.5">
      <c r="B245" s="264"/>
      <c r="C245" s="265"/>
      <c r="D245" s="250" t="s">
        <v>215</v>
      </c>
      <c r="E245" s="266" t="s">
        <v>38</v>
      </c>
      <c r="F245" s="267" t="s">
        <v>217</v>
      </c>
      <c r="G245" s="265"/>
      <c r="H245" s="268">
        <v>138.572</v>
      </c>
      <c r="I245" s="269"/>
      <c r="J245" s="265"/>
      <c r="K245" s="265"/>
      <c r="L245" s="270"/>
      <c r="M245" s="271"/>
      <c r="N245" s="272"/>
      <c r="O245" s="272"/>
      <c r="P245" s="272"/>
      <c r="Q245" s="272"/>
      <c r="R245" s="272"/>
      <c r="S245" s="272"/>
      <c r="T245" s="273"/>
      <c r="AT245" s="274" t="s">
        <v>215</v>
      </c>
      <c r="AU245" s="274" t="s">
        <v>90</v>
      </c>
      <c r="AV245" s="13" t="s">
        <v>211</v>
      </c>
      <c r="AW245" s="13" t="s">
        <v>45</v>
      </c>
      <c r="AX245" s="13" t="s">
        <v>25</v>
      </c>
      <c r="AY245" s="274" t="s">
        <v>204</v>
      </c>
    </row>
    <row r="246" spans="2:65" s="1" customFormat="1" ht="25.5" customHeight="1">
      <c r="B246" s="48"/>
      <c r="C246" s="238" t="s">
        <v>477</v>
      </c>
      <c r="D246" s="238" t="s">
        <v>206</v>
      </c>
      <c r="E246" s="239" t="s">
        <v>4821</v>
      </c>
      <c r="F246" s="240" t="s">
        <v>4822</v>
      </c>
      <c r="G246" s="241" t="s">
        <v>343</v>
      </c>
      <c r="H246" s="242">
        <v>100.2</v>
      </c>
      <c r="I246" s="243"/>
      <c r="J246" s="244">
        <f>ROUND(I246*H246,2)</f>
        <v>0</v>
      </c>
      <c r="K246" s="240" t="s">
        <v>38</v>
      </c>
      <c r="L246" s="74"/>
      <c r="M246" s="245" t="s">
        <v>38</v>
      </c>
      <c r="N246" s="246" t="s">
        <v>53</v>
      </c>
      <c r="O246" s="49"/>
      <c r="P246" s="247">
        <f>O246*H246</f>
        <v>0</v>
      </c>
      <c r="Q246" s="247">
        <v>0</v>
      </c>
      <c r="R246" s="247">
        <f>Q246*H246</f>
        <v>0</v>
      </c>
      <c r="S246" s="247">
        <v>0</v>
      </c>
      <c r="T246" s="248">
        <f>S246*H246</f>
        <v>0</v>
      </c>
      <c r="AR246" s="25" t="s">
        <v>211</v>
      </c>
      <c r="AT246" s="25" t="s">
        <v>206</v>
      </c>
      <c r="AU246" s="25" t="s">
        <v>90</v>
      </c>
      <c r="AY246" s="25" t="s">
        <v>204</v>
      </c>
      <c r="BE246" s="249">
        <f>IF(N246="základní",J246,0)</f>
        <v>0</v>
      </c>
      <c r="BF246" s="249">
        <f>IF(N246="snížená",J246,0)</f>
        <v>0</v>
      </c>
      <c r="BG246" s="249">
        <f>IF(N246="zákl. přenesená",J246,0)</f>
        <v>0</v>
      </c>
      <c r="BH246" s="249">
        <f>IF(N246="sníž. přenesená",J246,0)</f>
        <v>0</v>
      </c>
      <c r="BI246" s="249">
        <f>IF(N246="nulová",J246,0)</f>
        <v>0</v>
      </c>
      <c r="BJ246" s="25" t="s">
        <v>25</v>
      </c>
      <c r="BK246" s="249">
        <f>ROUND(I246*H246,2)</f>
        <v>0</v>
      </c>
      <c r="BL246" s="25" t="s">
        <v>211</v>
      </c>
      <c r="BM246" s="25" t="s">
        <v>4823</v>
      </c>
    </row>
    <row r="247" spans="2:51" s="12" customFormat="1" ht="13.5">
      <c r="B247" s="253"/>
      <c r="C247" s="254"/>
      <c r="D247" s="250" t="s">
        <v>215</v>
      </c>
      <c r="E247" s="255" t="s">
        <v>38</v>
      </c>
      <c r="F247" s="256" t="s">
        <v>4824</v>
      </c>
      <c r="G247" s="254"/>
      <c r="H247" s="257">
        <v>100.2</v>
      </c>
      <c r="I247" s="258"/>
      <c r="J247" s="254"/>
      <c r="K247" s="254"/>
      <c r="L247" s="259"/>
      <c r="M247" s="260"/>
      <c r="N247" s="261"/>
      <c r="O247" s="261"/>
      <c r="P247" s="261"/>
      <c r="Q247" s="261"/>
      <c r="R247" s="261"/>
      <c r="S247" s="261"/>
      <c r="T247" s="262"/>
      <c r="AT247" s="263" t="s">
        <v>215</v>
      </c>
      <c r="AU247" s="263" t="s">
        <v>90</v>
      </c>
      <c r="AV247" s="12" t="s">
        <v>90</v>
      </c>
      <c r="AW247" s="12" t="s">
        <v>45</v>
      </c>
      <c r="AX247" s="12" t="s">
        <v>82</v>
      </c>
      <c r="AY247" s="263" t="s">
        <v>204</v>
      </c>
    </row>
    <row r="248" spans="2:51" s="13" customFormat="1" ht="13.5">
      <c r="B248" s="264"/>
      <c r="C248" s="265"/>
      <c r="D248" s="250" t="s">
        <v>215</v>
      </c>
      <c r="E248" s="266" t="s">
        <v>38</v>
      </c>
      <c r="F248" s="267" t="s">
        <v>217</v>
      </c>
      <c r="G248" s="265"/>
      <c r="H248" s="268">
        <v>100.2</v>
      </c>
      <c r="I248" s="269"/>
      <c r="J248" s="265"/>
      <c r="K248" s="265"/>
      <c r="L248" s="270"/>
      <c r="M248" s="271"/>
      <c r="N248" s="272"/>
      <c r="O248" s="272"/>
      <c r="P248" s="272"/>
      <c r="Q248" s="272"/>
      <c r="R248" s="272"/>
      <c r="S248" s="272"/>
      <c r="T248" s="273"/>
      <c r="AT248" s="274" t="s">
        <v>215</v>
      </c>
      <c r="AU248" s="274" t="s">
        <v>90</v>
      </c>
      <c r="AV248" s="13" t="s">
        <v>211</v>
      </c>
      <c r="AW248" s="13" t="s">
        <v>45</v>
      </c>
      <c r="AX248" s="13" t="s">
        <v>25</v>
      </c>
      <c r="AY248" s="274" t="s">
        <v>204</v>
      </c>
    </row>
    <row r="249" spans="2:65" s="1" customFormat="1" ht="16.5" customHeight="1">
      <c r="B249" s="48"/>
      <c r="C249" s="238" t="s">
        <v>483</v>
      </c>
      <c r="D249" s="238" t="s">
        <v>206</v>
      </c>
      <c r="E249" s="239" t="s">
        <v>4825</v>
      </c>
      <c r="F249" s="240" t="s">
        <v>4826</v>
      </c>
      <c r="G249" s="241" t="s">
        <v>343</v>
      </c>
      <c r="H249" s="242">
        <v>63.02</v>
      </c>
      <c r="I249" s="243"/>
      <c r="J249" s="244">
        <f>ROUND(I249*H249,2)</f>
        <v>0</v>
      </c>
      <c r="K249" s="240" t="s">
        <v>38</v>
      </c>
      <c r="L249" s="74"/>
      <c r="M249" s="245" t="s">
        <v>38</v>
      </c>
      <c r="N249" s="246" t="s">
        <v>53</v>
      </c>
      <c r="O249" s="49"/>
      <c r="P249" s="247">
        <f>O249*H249</f>
        <v>0</v>
      </c>
      <c r="Q249" s="247">
        <v>0</v>
      </c>
      <c r="R249" s="247">
        <f>Q249*H249</f>
        <v>0</v>
      </c>
      <c r="S249" s="247">
        <v>0</v>
      </c>
      <c r="T249" s="248">
        <f>S249*H249</f>
        <v>0</v>
      </c>
      <c r="AR249" s="25" t="s">
        <v>211</v>
      </c>
      <c r="AT249" s="25" t="s">
        <v>206</v>
      </c>
      <c r="AU249" s="25" t="s">
        <v>90</v>
      </c>
      <c r="AY249" s="25" t="s">
        <v>204</v>
      </c>
      <c r="BE249" s="249">
        <f>IF(N249="základní",J249,0)</f>
        <v>0</v>
      </c>
      <c r="BF249" s="249">
        <f>IF(N249="snížená",J249,0)</f>
        <v>0</v>
      </c>
      <c r="BG249" s="249">
        <f>IF(N249="zákl. přenesená",J249,0)</f>
        <v>0</v>
      </c>
      <c r="BH249" s="249">
        <f>IF(N249="sníž. přenesená",J249,0)</f>
        <v>0</v>
      </c>
      <c r="BI249" s="249">
        <f>IF(N249="nulová",J249,0)</f>
        <v>0</v>
      </c>
      <c r="BJ249" s="25" t="s">
        <v>25</v>
      </c>
      <c r="BK249" s="249">
        <f>ROUND(I249*H249,2)</f>
        <v>0</v>
      </c>
      <c r="BL249" s="25" t="s">
        <v>211</v>
      </c>
      <c r="BM249" s="25" t="s">
        <v>4827</v>
      </c>
    </row>
    <row r="250" spans="2:51" s="12" customFormat="1" ht="13.5">
      <c r="B250" s="253"/>
      <c r="C250" s="254"/>
      <c r="D250" s="250" t="s">
        <v>215</v>
      </c>
      <c r="E250" s="255" t="s">
        <v>38</v>
      </c>
      <c r="F250" s="256" t="s">
        <v>4828</v>
      </c>
      <c r="G250" s="254"/>
      <c r="H250" s="257">
        <v>63.02</v>
      </c>
      <c r="I250" s="258"/>
      <c r="J250" s="254"/>
      <c r="K250" s="254"/>
      <c r="L250" s="259"/>
      <c r="M250" s="260"/>
      <c r="N250" s="261"/>
      <c r="O250" s="261"/>
      <c r="P250" s="261"/>
      <c r="Q250" s="261"/>
      <c r="R250" s="261"/>
      <c r="S250" s="261"/>
      <c r="T250" s="262"/>
      <c r="AT250" s="263" t="s">
        <v>215</v>
      </c>
      <c r="AU250" s="263" t="s">
        <v>90</v>
      </c>
      <c r="AV250" s="12" t="s">
        <v>90</v>
      </c>
      <c r="AW250" s="12" t="s">
        <v>45</v>
      </c>
      <c r="AX250" s="12" t="s">
        <v>82</v>
      </c>
      <c r="AY250" s="263" t="s">
        <v>204</v>
      </c>
    </row>
    <row r="251" spans="2:51" s="13" customFormat="1" ht="13.5">
      <c r="B251" s="264"/>
      <c r="C251" s="265"/>
      <c r="D251" s="250" t="s">
        <v>215</v>
      </c>
      <c r="E251" s="266" t="s">
        <v>38</v>
      </c>
      <c r="F251" s="267" t="s">
        <v>217</v>
      </c>
      <c r="G251" s="265"/>
      <c r="H251" s="268">
        <v>63.02</v>
      </c>
      <c r="I251" s="269"/>
      <c r="J251" s="265"/>
      <c r="K251" s="265"/>
      <c r="L251" s="270"/>
      <c r="M251" s="271"/>
      <c r="N251" s="272"/>
      <c r="O251" s="272"/>
      <c r="P251" s="272"/>
      <c r="Q251" s="272"/>
      <c r="R251" s="272"/>
      <c r="S251" s="272"/>
      <c r="T251" s="273"/>
      <c r="AT251" s="274" t="s">
        <v>215</v>
      </c>
      <c r="AU251" s="274" t="s">
        <v>90</v>
      </c>
      <c r="AV251" s="13" t="s">
        <v>211</v>
      </c>
      <c r="AW251" s="13" t="s">
        <v>45</v>
      </c>
      <c r="AX251" s="13" t="s">
        <v>25</v>
      </c>
      <c r="AY251" s="274" t="s">
        <v>204</v>
      </c>
    </row>
    <row r="252" spans="2:65" s="1" customFormat="1" ht="16.5" customHeight="1">
      <c r="B252" s="48"/>
      <c r="C252" s="238" t="s">
        <v>489</v>
      </c>
      <c r="D252" s="238" t="s">
        <v>206</v>
      </c>
      <c r="E252" s="239" t="s">
        <v>4829</v>
      </c>
      <c r="F252" s="240" t="s">
        <v>4830</v>
      </c>
      <c r="G252" s="241" t="s">
        <v>343</v>
      </c>
      <c r="H252" s="242">
        <v>32</v>
      </c>
      <c r="I252" s="243"/>
      <c r="J252" s="244">
        <f>ROUND(I252*H252,2)</f>
        <v>0</v>
      </c>
      <c r="K252" s="240" t="s">
        <v>38</v>
      </c>
      <c r="L252" s="74"/>
      <c r="M252" s="245" t="s">
        <v>38</v>
      </c>
      <c r="N252" s="246" t="s">
        <v>53</v>
      </c>
      <c r="O252" s="49"/>
      <c r="P252" s="247">
        <f>O252*H252</f>
        <v>0</v>
      </c>
      <c r="Q252" s="247">
        <v>0</v>
      </c>
      <c r="R252" s="247">
        <f>Q252*H252</f>
        <v>0</v>
      </c>
      <c r="S252" s="247">
        <v>0</v>
      </c>
      <c r="T252" s="248">
        <f>S252*H252</f>
        <v>0</v>
      </c>
      <c r="AR252" s="25" t="s">
        <v>211</v>
      </c>
      <c r="AT252" s="25" t="s">
        <v>206</v>
      </c>
      <c r="AU252" s="25" t="s">
        <v>90</v>
      </c>
      <c r="AY252" s="25" t="s">
        <v>204</v>
      </c>
      <c r="BE252" s="249">
        <f>IF(N252="základní",J252,0)</f>
        <v>0</v>
      </c>
      <c r="BF252" s="249">
        <f>IF(N252="snížená",J252,0)</f>
        <v>0</v>
      </c>
      <c r="BG252" s="249">
        <f>IF(N252="zákl. přenesená",J252,0)</f>
        <v>0</v>
      </c>
      <c r="BH252" s="249">
        <f>IF(N252="sníž. přenesená",J252,0)</f>
        <v>0</v>
      </c>
      <c r="BI252" s="249">
        <f>IF(N252="nulová",J252,0)</f>
        <v>0</v>
      </c>
      <c r="BJ252" s="25" t="s">
        <v>25</v>
      </c>
      <c r="BK252" s="249">
        <f>ROUND(I252*H252,2)</f>
        <v>0</v>
      </c>
      <c r="BL252" s="25" t="s">
        <v>211</v>
      </c>
      <c r="BM252" s="25" t="s">
        <v>4831</v>
      </c>
    </row>
    <row r="253" spans="2:65" s="1" customFormat="1" ht="25.5" customHeight="1">
      <c r="B253" s="48"/>
      <c r="C253" s="285" t="s">
        <v>494</v>
      </c>
      <c r="D253" s="285" t="s">
        <v>478</v>
      </c>
      <c r="E253" s="286" t="s">
        <v>511</v>
      </c>
      <c r="F253" s="287" t="s">
        <v>4832</v>
      </c>
      <c r="G253" s="288" t="s">
        <v>343</v>
      </c>
      <c r="H253" s="289">
        <v>31.5</v>
      </c>
      <c r="I253" s="290"/>
      <c r="J253" s="291">
        <f>ROUND(I253*H253,2)</f>
        <v>0</v>
      </c>
      <c r="K253" s="287" t="s">
        <v>38</v>
      </c>
      <c r="L253" s="292"/>
      <c r="M253" s="293" t="s">
        <v>38</v>
      </c>
      <c r="N253" s="294" t="s">
        <v>53</v>
      </c>
      <c r="O253" s="49"/>
      <c r="P253" s="247">
        <f>O253*H253</f>
        <v>0</v>
      </c>
      <c r="Q253" s="247">
        <v>0</v>
      </c>
      <c r="R253" s="247">
        <f>Q253*H253</f>
        <v>0</v>
      </c>
      <c r="S253" s="247">
        <v>0</v>
      </c>
      <c r="T253" s="248">
        <f>S253*H253</f>
        <v>0</v>
      </c>
      <c r="AR253" s="25" t="s">
        <v>249</v>
      </c>
      <c r="AT253" s="25" t="s">
        <v>478</v>
      </c>
      <c r="AU253" s="25" t="s">
        <v>90</v>
      </c>
      <c r="AY253" s="25" t="s">
        <v>204</v>
      </c>
      <c r="BE253" s="249">
        <f>IF(N253="základní",J253,0)</f>
        <v>0</v>
      </c>
      <c r="BF253" s="249">
        <f>IF(N253="snížená",J253,0)</f>
        <v>0</v>
      </c>
      <c r="BG253" s="249">
        <f>IF(N253="zákl. přenesená",J253,0)</f>
        <v>0</v>
      </c>
      <c r="BH253" s="249">
        <f>IF(N253="sníž. přenesená",J253,0)</f>
        <v>0</v>
      </c>
      <c r="BI253" s="249">
        <f>IF(N253="nulová",J253,0)</f>
        <v>0</v>
      </c>
      <c r="BJ253" s="25" t="s">
        <v>25</v>
      </c>
      <c r="BK253" s="249">
        <f>ROUND(I253*H253,2)</f>
        <v>0</v>
      </c>
      <c r="BL253" s="25" t="s">
        <v>211</v>
      </c>
      <c r="BM253" s="25" t="s">
        <v>4833</v>
      </c>
    </row>
    <row r="254" spans="2:65" s="1" customFormat="1" ht="16.5" customHeight="1">
      <c r="B254" s="48"/>
      <c r="C254" s="285" t="s">
        <v>498</v>
      </c>
      <c r="D254" s="285" t="s">
        <v>478</v>
      </c>
      <c r="E254" s="286" t="s">
        <v>516</v>
      </c>
      <c r="F254" s="287" t="s">
        <v>4834</v>
      </c>
      <c r="G254" s="288" t="s">
        <v>38</v>
      </c>
      <c r="H254" s="289">
        <v>31.5</v>
      </c>
      <c r="I254" s="290"/>
      <c r="J254" s="291">
        <f>ROUND(I254*H254,2)</f>
        <v>0</v>
      </c>
      <c r="K254" s="287" t="s">
        <v>38</v>
      </c>
      <c r="L254" s="292"/>
      <c r="M254" s="293" t="s">
        <v>38</v>
      </c>
      <c r="N254" s="294" t="s">
        <v>53</v>
      </c>
      <c r="O254" s="49"/>
      <c r="P254" s="247">
        <f>O254*H254</f>
        <v>0</v>
      </c>
      <c r="Q254" s="247">
        <v>0</v>
      </c>
      <c r="R254" s="247">
        <f>Q254*H254</f>
        <v>0</v>
      </c>
      <c r="S254" s="247">
        <v>0</v>
      </c>
      <c r="T254" s="248">
        <f>S254*H254</f>
        <v>0</v>
      </c>
      <c r="AR254" s="25" t="s">
        <v>249</v>
      </c>
      <c r="AT254" s="25" t="s">
        <v>478</v>
      </c>
      <c r="AU254" s="25" t="s">
        <v>90</v>
      </c>
      <c r="AY254" s="25" t="s">
        <v>204</v>
      </c>
      <c r="BE254" s="249">
        <f>IF(N254="základní",J254,0)</f>
        <v>0</v>
      </c>
      <c r="BF254" s="249">
        <f>IF(N254="snížená",J254,0)</f>
        <v>0</v>
      </c>
      <c r="BG254" s="249">
        <f>IF(N254="zákl. přenesená",J254,0)</f>
        <v>0</v>
      </c>
      <c r="BH254" s="249">
        <f>IF(N254="sníž. přenesená",J254,0)</f>
        <v>0</v>
      </c>
      <c r="BI254" s="249">
        <f>IF(N254="nulová",J254,0)</f>
        <v>0</v>
      </c>
      <c r="BJ254" s="25" t="s">
        <v>25</v>
      </c>
      <c r="BK254" s="249">
        <f>ROUND(I254*H254,2)</f>
        <v>0</v>
      </c>
      <c r="BL254" s="25" t="s">
        <v>211</v>
      </c>
      <c r="BM254" s="25" t="s">
        <v>4835</v>
      </c>
    </row>
    <row r="255" spans="2:63" s="11" customFormat="1" ht="29.85" customHeight="1">
      <c r="B255" s="222"/>
      <c r="C255" s="223"/>
      <c r="D255" s="224" t="s">
        <v>81</v>
      </c>
      <c r="E255" s="236" t="s">
        <v>850</v>
      </c>
      <c r="F255" s="236" t="s">
        <v>851</v>
      </c>
      <c r="G255" s="223"/>
      <c r="H255" s="223"/>
      <c r="I255" s="226"/>
      <c r="J255" s="237">
        <f>BK255</f>
        <v>0</v>
      </c>
      <c r="K255" s="223"/>
      <c r="L255" s="228"/>
      <c r="M255" s="229"/>
      <c r="N255" s="230"/>
      <c r="O255" s="230"/>
      <c r="P255" s="231">
        <f>SUM(P256:P274)</f>
        <v>0</v>
      </c>
      <c r="Q255" s="230"/>
      <c r="R255" s="231">
        <f>SUM(R256:R274)</f>
        <v>0</v>
      </c>
      <c r="S255" s="230"/>
      <c r="T255" s="232">
        <f>SUM(T256:T274)</f>
        <v>0</v>
      </c>
      <c r="AR255" s="233" t="s">
        <v>25</v>
      </c>
      <c r="AT255" s="234" t="s">
        <v>81</v>
      </c>
      <c r="AU255" s="234" t="s">
        <v>25</v>
      </c>
      <c r="AY255" s="233" t="s">
        <v>204</v>
      </c>
      <c r="BK255" s="235">
        <f>SUM(BK256:BK274)</f>
        <v>0</v>
      </c>
    </row>
    <row r="256" spans="2:65" s="1" customFormat="1" ht="16.5" customHeight="1">
      <c r="B256" s="48"/>
      <c r="C256" s="238" t="s">
        <v>505</v>
      </c>
      <c r="D256" s="238" t="s">
        <v>206</v>
      </c>
      <c r="E256" s="239" t="s">
        <v>4741</v>
      </c>
      <c r="F256" s="240" t="s">
        <v>4742</v>
      </c>
      <c r="G256" s="241" t="s">
        <v>252</v>
      </c>
      <c r="H256" s="242">
        <v>188.317</v>
      </c>
      <c r="I256" s="243"/>
      <c r="J256" s="244">
        <f>ROUND(I256*H256,2)</f>
        <v>0</v>
      </c>
      <c r="K256" s="240" t="s">
        <v>210</v>
      </c>
      <c r="L256" s="74"/>
      <c r="M256" s="245" t="s">
        <v>38</v>
      </c>
      <c r="N256" s="246" t="s">
        <v>53</v>
      </c>
      <c r="O256" s="49"/>
      <c r="P256" s="247">
        <f>O256*H256</f>
        <v>0</v>
      </c>
      <c r="Q256" s="247">
        <v>0</v>
      </c>
      <c r="R256" s="247">
        <f>Q256*H256</f>
        <v>0</v>
      </c>
      <c r="S256" s="247">
        <v>0</v>
      </c>
      <c r="T256" s="248">
        <f>S256*H256</f>
        <v>0</v>
      </c>
      <c r="AR256" s="25" t="s">
        <v>211</v>
      </c>
      <c r="AT256" s="25" t="s">
        <v>206</v>
      </c>
      <c r="AU256" s="25" t="s">
        <v>90</v>
      </c>
      <c r="AY256" s="25" t="s">
        <v>204</v>
      </c>
      <c r="BE256" s="249">
        <f>IF(N256="základní",J256,0)</f>
        <v>0</v>
      </c>
      <c r="BF256" s="249">
        <f>IF(N256="snížená",J256,0)</f>
        <v>0</v>
      </c>
      <c r="BG256" s="249">
        <f>IF(N256="zákl. přenesená",J256,0)</f>
        <v>0</v>
      </c>
      <c r="BH256" s="249">
        <f>IF(N256="sníž. přenesená",J256,0)</f>
        <v>0</v>
      </c>
      <c r="BI256" s="249">
        <f>IF(N256="nulová",J256,0)</f>
        <v>0</v>
      </c>
      <c r="BJ256" s="25" t="s">
        <v>25</v>
      </c>
      <c r="BK256" s="249">
        <f>ROUND(I256*H256,2)</f>
        <v>0</v>
      </c>
      <c r="BL256" s="25" t="s">
        <v>211</v>
      </c>
      <c r="BM256" s="25" t="s">
        <v>4836</v>
      </c>
    </row>
    <row r="257" spans="2:47" s="1" customFormat="1" ht="13.5">
      <c r="B257" s="48"/>
      <c r="C257" s="76"/>
      <c r="D257" s="250" t="s">
        <v>213</v>
      </c>
      <c r="E257" s="76"/>
      <c r="F257" s="251" t="s">
        <v>4744</v>
      </c>
      <c r="G257" s="76"/>
      <c r="H257" s="76"/>
      <c r="I257" s="206"/>
      <c r="J257" s="76"/>
      <c r="K257" s="76"/>
      <c r="L257" s="74"/>
      <c r="M257" s="252"/>
      <c r="N257" s="49"/>
      <c r="O257" s="49"/>
      <c r="P257" s="49"/>
      <c r="Q257" s="49"/>
      <c r="R257" s="49"/>
      <c r="S257" s="49"/>
      <c r="T257" s="97"/>
      <c r="AT257" s="25" t="s">
        <v>213</v>
      </c>
      <c r="AU257" s="25" t="s">
        <v>90</v>
      </c>
    </row>
    <row r="258" spans="2:51" s="12" customFormat="1" ht="13.5">
      <c r="B258" s="253"/>
      <c r="C258" s="254"/>
      <c r="D258" s="250" t="s">
        <v>215</v>
      </c>
      <c r="E258" s="255" t="s">
        <v>38</v>
      </c>
      <c r="F258" s="256" t="s">
        <v>4837</v>
      </c>
      <c r="G258" s="254"/>
      <c r="H258" s="257">
        <v>188.317</v>
      </c>
      <c r="I258" s="258"/>
      <c r="J258" s="254"/>
      <c r="K258" s="254"/>
      <c r="L258" s="259"/>
      <c r="M258" s="260"/>
      <c r="N258" s="261"/>
      <c r="O258" s="261"/>
      <c r="P258" s="261"/>
      <c r="Q258" s="261"/>
      <c r="R258" s="261"/>
      <c r="S258" s="261"/>
      <c r="T258" s="262"/>
      <c r="AT258" s="263" t="s">
        <v>215</v>
      </c>
      <c r="AU258" s="263" t="s">
        <v>90</v>
      </c>
      <c r="AV258" s="12" t="s">
        <v>90</v>
      </c>
      <c r="AW258" s="12" t="s">
        <v>45</v>
      </c>
      <c r="AX258" s="12" t="s">
        <v>82</v>
      </c>
      <c r="AY258" s="263" t="s">
        <v>204</v>
      </c>
    </row>
    <row r="259" spans="2:51" s="13" customFormat="1" ht="13.5">
      <c r="B259" s="264"/>
      <c r="C259" s="265"/>
      <c r="D259" s="250" t="s">
        <v>215</v>
      </c>
      <c r="E259" s="266" t="s">
        <v>38</v>
      </c>
      <c r="F259" s="267" t="s">
        <v>217</v>
      </c>
      <c r="G259" s="265"/>
      <c r="H259" s="268">
        <v>188.317</v>
      </c>
      <c r="I259" s="269"/>
      <c r="J259" s="265"/>
      <c r="K259" s="265"/>
      <c r="L259" s="270"/>
      <c r="M259" s="271"/>
      <c r="N259" s="272"/>
      <c r="O259" s="272"/>
      <c r="P259" s="272"/>
      <c r="Q259" s="272"/>
      <c r="R259" s="272"/>
      <c r="S259" s="272"/>
      <c r="T259" s="273"/>
      <c r="AT259" s="274" t="s">
        <v>215</v>
      </c>
      <c r="AU259" s="274" t="s">
        <v>90</v>
      </c>
      <c r="AV259" s="13" t="s">
        <v>211</v>
      </c>
      <c r="AW259" s="13" t="s">
        <v>45</v>
      </c>
      <c r="AX259" s="13" t="s">
        <v>25</v>
      </c>
      <c r="AY259" s="274" t="s">
        <v>204</v>
      </c>
    </row>
    <row r="260" spans="2:65" s="1" customFormat="1" ht="16.5" customHeight="1">
      <c r="B260" s="48"/>
      <c r="C260" s="238" t="s">
        <v>511</v>
      </c>
      <c r="D260" s="238" t="s">
        <v>206</v>
      </c>
      <c r="E260" s="239" t="s">
        <v>4746</v>
      </c>
      <c r="F260" s="240" t="s">
        <v>4747</v>
      </c>
      <c r="G260" s="241" t="s">
        <v>252</v>
      </c>
      <c r="H260" s="242">
        <v>1694.853</v>
      </c>
      <c r="I260" s="243"/>
      <c r="J260" s="244">
        <f>ROUND(I260*H260,2)</f>
        <v>0</v>
      </c>
      <c r="K260" s="240" t="s">
        <v>210</v>
      </c>
      <c r="L260" s="74"/>
      <c r="M260" s="245" t="s">
        <v>38</v>
      </c>
      <c r="N260" s="246" t="s">
        <v>53</v>
      </c>
      <c r="O260" s="49"/>
      <c r="P260" s="247">
        <f>O260*H260</f>
        <v>0</v>
      </c>
      <c r="Q260" s="247">
        <v>0</v>
      </c>
      <c r="R260" s="247">
        <f>Q260*H260</f>
        <v>0</v>
      </c>
      <c r="S260" s="247">
        <v>0</v>
      </c>
      <c r="T260" s="248">
        <f>S260*H260</f>
        <v>0</v>
      </c>
      <c r="AR260" s="25" t="s">
        <v>211</v>
      </c>
      <c r="AT260" s="25" t="s">
        <v>206</v>
      </c>
      <c r="AU260" s="25" t="s">
        <v>90</v>
      </c>
      <c r="AY260" s="25" t="s">
        <v>204</v>
      </c>
      <c r="BE260" s="249">
        <f>IF(N260="základní",J260,0)</f>
        <v>0</v>
      </c>
      <c r="BF260" s="249">
        <f>IF(N260="snížená",J260,0)</f>
        <v>0</v>
      </c>
      <c r="BG260" s="249">
        <f>IF(N260="zákl. přenesená",J260,0)</f>
        <v>0</v>
      </c>
      <c r="BH260" s="249">
        <f>IF(N260="sníž. přenesená",J260,0)</f>
        <v>0</v>
      </c>
      <c r="BI260" s="249">
        <f>IF(N260="nulová",J260,0)</f>
        <v>0</v>
      </c>
      <c r="BJ260" s="25" t="s">
        <v>25</v>
      </c>
      <c r="BK260" s="249">
        <f>ROUND(I260*H260,2)</f>
        <v>0</v>
      </c>
      <c r="BL260" s="25" t="s">
        <v>211</v>
      </c>
      <c r="BM260" s="25" t="s">
        <v>4838</v>
      </c>
    </row>
    <row r="261" spans="2:47" s="1" customFormat="1" ht="13.5">
      <c r="B261" s="48"/>
      <c r="C261" s="76"/>
      <c r="D261" s="250" t="s">
        <v>213</v>
      </c>
      <c r="E261" s="76"/>
      <c r="F261" s="251" t="s">
        <v>4744</v>
      </c>
      <c r="G261" s="76"/>
      <c r="H261" s="76"/>
      <c r="I261" s="206"/>
      <c r="J261" s="76"/>
      <c r="K261" s="76"/>
      <c r="L261" s="74"/>
      <c r="M261" s="252"/>
      <c r="N261" s="49"/>
      <c r="O261" s="49"/>
      <c r="P261" s="49"/>
      <c r="Q261" s="49"/>
      <c r="R261" s="49"/>
      <c r="S261" s="49"/>
      <c r="T261" s="97"/>
      <c r="AT261" s="25" t="s">
        <v>213</v>
      </c>
      <c r="AU261" s="25" t="s">
        <v>90</v>
      </c>
    </row>
    <row r="262" spans="2:51" s="12" customFormat="1" ht="13.5">
      <c r="B262" s="253"/>
      <c r="C262" s="254"/>
      <c r="D262" s="250" t="s">
        <v>215</v>
      </c>
      <c r="E262" s="255" t="s">
        <v>38</v>
      </c>
      <c r="F262" s="256" t="s">
        <v>4839</v>
      </c>
      <c r="G262" s="254"/>
      <c r="H262" s="257">
        <v>1694.853</v>
      </c>
      <c r="I262" s="258"/>
      <c r="J262" s="254"/>
      <c r="K262" s="254"/>
      <c r="L262" s="259"/>
      <c r="M262" s="260"/>
      <c r="N262" s="261"/>
      <c r="O262" s="261"/>
      <c r="P262" s="261"/>
      <c r="Q262" s="261"/>
      <c r="R262" s="261"/>
      <c r="S262" s="261"/>
      <c r="T262" s="262"/>
      <c r="AT262" s="263" t="s">
        <v>215</v>
      </c>
      <c r="AU262" s="263" t="s">
        <v>90</v>
      </c>
      <c r="AV262" s="12" t="s">
        <v>90</v>
      </c>
      <c r="AW262" s="12" t="s">
        <v>45</v>
      </c>
      <c r="AX262" s="12" t="s">
        <v>82</v>
      </c>
      <c r="AY262" s="263" t="s">
        <v>204</v>
      </c>
    </row>
    <row r="263" spans="2:51" s="13" customFormat="1" ht="13.5">
      <c r="B263" s="264"/>
      <c r="C263" s="265"/>
      <c r="D263" s="250" t="s">
        <v>215</v>
      </c>
      <c r="E263" s="266" t="s">
        <v>38</v>
      </c>
      <c r="F263" s="267" t="s">
        <v>217</v>
      </c>
      <c r="G263" s="265"/>
      <c r="H263" s="268">
        <v>1694.853</v>
      </c>
      <c r="I263" s="269"/>
      <c r="J263" s="265"/>
      <c r="K263" s="265"/>
      <c r="L263" s="270"/>
      <c r="M263" s="271"/>
      <c r="N263" s="272"/>
      <c r="O263" s="272"/>
      <c r="P263" s="272"/>
      <c r="Q263" s="272"/>
      <c r="R263" s="272"/>
      <c r="S263" s="272"/>
      <c r="T263" s="273"/>
      <c r="AT263" s="274" t="s">
        <v>215</v>
      </c>
      <c r="AU263" s="274" t="s">
        <v>90</v>
      </c>
      <c r="AV263" s="13" t="s">
        <v>211</v>
      </c>
      <c r="AW263" s="13" t="s">
        <v>45</v>
      </c>
      <c r="AX263" s="13" t="s">
        <v>25</v>
      </c>
      <c r="AY263" s="274" t="s">
        <v>204</v>
      </c>
    </row>
    <row r="264" spans="2:65" s="1" customFormat="1" ht="16.5" customHeight="1">
      <c r="B264" s="48"/>
      <c r="C264" s="238" t="s">
        <v>516</v>
      </c>
      <c r="D264" s="238" t="s">
        <v>206</v>
      </c>
      <c r="E264" s="239" t="s">
        <v>4840</v>
      </c>
      <c r="F264" s="240" t="s">
        <v>4841</v>
      </c>
      <c r="G264" s="241" t="s">
        <v>252</v>
      </c>
      <c r="H264" s="242">
        <v>2.818</v>
      </c>
      <c r="I264" s="243"/>
      <c r="J264" s="244">
        <f>ROUND(I264*H264,2)</f>
        <v>0</v>
      </c>
      <c r="K264" s="240" t="s">
        <v>210</v>
      </c>
      <c r="L264" s="74"/>
      <c r="M264" s="245" t="s">
        <v>38</v>
      </c>
      <c r="N264" s="246" t="s">
        <v>53</v>
      </c>
      <c r="O264" s="49"/>
      <c r="P264" s="247">
        <f>O264*H264</f>
        <v>0</v>
      </c>
      <c r="Q264" s="247">
        <v>0</v>
      </c>
      <c r="R264" s="247">
        <f>Q264*H264</f>
        <v>0</v>
      </c>
      <c r="S264" s="247">
        <v>0</v>
      </c>
      <c r="T264" s="248">
        <f>S264*H264</f>
        <v>0</v>
      </c>
      <c r="AR264" s="25" t="s">
        <v>211</v>
      </c>
      <c r="AT264" s="25" t="s">
        <v>206</v>
      </c>
      <c r="AU264" s="25" t="s">
        <v>90</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211</v>
      </c>
      <c r="BM264" s="25" t="s">
        <v>4842</v>
      </c>
    </row>
    <row r="265" spans="2:47" s="1" customFormat="1" ht="13.5">
      <c r="B265" s="48"/>
      <c r="C265" s="76"/>
      <c r="D265" s="250" t="s">
        <v>213</v>
      </c>
      <c r="E265" s="76"/>
      <c r="F265" s="251" t="s">
        <v>4843</v>
      </c>
      <c r="G265" s="76"/>
      <c r="H265" s="76"/>
      <c r="I265" s="206"/>
      <c r="J265" s="76"/>
      <c r="K265" s="76"/>
      <c r="L265" s="74"/>
      <c r="M265" s="252"/>
      <c r="N265" s="49"/>
      <c r="O265" s="49"/>
      <c r="P265" s="49"/>
      <c r="Q265" s="49"/>
      <c r="R265" s="49"/>
      <c r="S265" s="49"/>
      <c r="T265" s="97"/>
      <c r="AT265" s="25" t="s">
        <v>213</v>
      </c>
      <c r="AU265" s="25" t="s">
        <v>90</v>
      </c>
    </row>
    <row r="266" spans="2:51" s="12" customFormat="1" ht="13.5">
      <c r="B266" s="253"/>
      <c r="C266" s="254"/>
      <c r="D266" s="250" t="s">
        <v>215</v>
      </c>
      <c r="E266" s="255" t="s">
        <v>38</v>
      </c>
      <c r="F266" s="256" t="s">
        <v>4844</v>
      </c>
      <c r="G266" s="254"/>
      <c r="H266" s="257">
        <v>2.818</v>
      </c>
      <c r="I266" s="258"/>
      <c r="J266" s="254"/>
      <c r="K266" s="254"/>
      <c r="L266" s="259"/>
      <c r="M266" s="260"/>
      <c r="N266" s="261"/>
      <c r="O266" s="261"/>
      <c r="P266" s="261"/>
      <c r="Q266" s="261"/>
      <c r="R266" s="261"/>
      <c r="S266" s="261"/>
      <c r="T266" s="262"/>
      <c r="AT266" s="263" t="s">
        <v>215</v>
      </c>
      <c r="AU266" s="263" t="s">
        <v>90</v>
      </c>
      <c r="AV266" s="12" t="s">
        <v>90</v>
      </c>
      <c r="AW266" s="12" t="s">
        <v>45</v>
      </c>
      <c r="AX266" s="12" t="s">
        <v>82</v>
      </c>
      <c r="AY266" s="263" t="s">
        <v>204</v>
      </c>
    </row>
    <row r="267" spans="2:51" s="13" customFormat="1" ht="13.5">
      <c r="B267" s="264"/>
      <c r="C267" s="265"/>
      <c r="D267" s="250" t="s">
        <v>215</v>
      </c>
      <c r="E267" s="266" t="s">
        <v>38</v>
      </c>
      <c r="F267" s="267" t="s">
        <v>217</v>
      </c>
      <c r="G267" s="265"/>
      <c r="H267" s="268">
        <v>2.818</v>
      </c>
      <c r="I267" s="269"/>
      <c r="J267" s="265"/>
      <c r="K267" s="265"/>
      <c r="L267" s="270"/>
      <c r="M267" s="271"/>
      <c r="N267" s="272"/>
      <c r="O267" s="272"/>
      <c r="P267" s="272"/>
      <c r="Q267" s="272"/>
      <c r="R267" s="272"/>
      <c r="S267" s="272"/>
      <c r="T267" s="273"/>
      <c r="AT267" s="274" t="s">
        <v>215</v>
      </c>
      <c r="AU267" s="274" t="s">
        <v>90</v>
      </c>
      <c r="AV267" s="13" t="s">
        <v>211</v>
      </c>
      <c r="AW267" s="13" t="s">
        <v>45</v>
      </c>
      <c r="AX267" s="13" t="s">
        <v>25</v>
      </c>
      <c r="AY267" s="274" t="s">
        <v>204</v>
      </c>
    </row>
    <row r="268" spans="2:65" s="1" customFormat="1" ht="16.5" customHeight="1">
      <c r="B268" s="48"/>
      <c r="C268" s="238" t="s">
        <v>520</v>
      </c>
      <c r="D268" s="238" t="s">
        <v>206</v>
      </c>
      <c r="E268" s="239" t="s">
        <v>4845</v>
      </c>
      <c r="F268" s="240" t="s">
        <v>4846</v>
      </c>
      <c r="G268" s="241" t="s">
        <v>252</v>
      </c>
      <c r="H268" s="242">
        <v>14.09</v>
      </c>
      <c r="I268" s="243"/>
      <c r="J268" s="244">
        <f>ROUND(I268*H268,2)</f>
        <v>0</v>
      </c>
      <c r="K268" s="240" t="s">
        <v>210</v>
      </c>
      <c r="L268" s="74"/>
      <c r="M268" s="245" t="s">
        <v>38</v>
      </c>
      <c r="N268" s="246" t="s">
        <v>53</v>
      </c>
      <c r="O268" s="49"/>
      <c r="P268" s="247">
        <f>O268*H268</f>
        <v>0</v>
      </c>
      <c r="Q268" s="247">
        <v>0</v>
      </c>
      <c r="R268" s="247">
        <f>Q268*H268</f>
        <v>0</v>
      </c>
      <c r="S268" s="247">
        <v>0</v>
      </c>
      <c r="T268" s="248">
        <f>S268*H268</f>
        <v>0</v>
      </c>
      <c r="AR268" s="25" t="s">
        <v>211</v>
      </c>
      <c r="AT268" s="25" t="s">
        <v>206</v>
      </c>
      <c r="AU268" s="25" t="s">
        <v>90</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211</v>
      </c>
      <c r="BM268" s="25" t="s">
        <v>4847</v>
      </c>
    </row>
    <row r="269" spans="2:47" s="1" customFormat="1" ht="13.5">
      <c r="B269" s="48"/>
      <c r="C269" s="76"/>
      <c r="D269" s="250" t="s">
        <v>213</v>
      </c>
      <c r="E269" s="76"/>
      <c r="F269" s="251" t="s">
        <v>4843</v>
      </c>
      <c r="G269" s="76"/>
      <c r="H269" s="76"/>
      <c r="I269" s="206"/>
      <c r="J269" s="76"/>
      <c r="K269" s="76"/>
      <c r="L269" s="74"/>
      <c r="M269" s="252"/>
      <c r="N269" s="49"/>
      <c r="O269" s="49"/>
      <c r="P269" s="49"/>
      <c r="Q269" s="49"/>
      <c r="R269" s="49"/>
      <c r="S269" s="49"/>
      <c r="T269" s="97"/>
      <c r="AT269" s="25" t="s">
        <v>213</v>
      </c>
      <c r="AU269" s="25" t="s">
        <v>90</v>
      </c>
    </row>
    <row r="270" spans="2:51" s="12" customFormat="1" ht="13.5">
      <c r="B270" s="253"/>
      <c r="C270" s="254"/>
      <c r="D270" s="250" t="s">
        <v>215</v>
      </c>
      <c r="E270" s="255" t="s">
        <v>38</v>
      </c>
      <c r="F270" s="256" t="s">
        <v>4848</v>
      </c>
      <c r="G270" s="254"/>
      <c r="H270" s="257">
        <v>14.09</v>
      </c>
      <c r="I270" s="258"/>
      <c r="J270" s="254"/>
      <c r="K270" s="254"/>
      <c r="L270" s="259"/>
      <c r="M270" s="260"/>
      <c r="N270" s="261"/>
      <c r="O270" s="261"/>
      <c r="P270" s="261"/>
      <c r="Q270" s="261"/>
      <c r="R270" s="261"/>
      <c r="S270" s="261"/>
      <c r="T270" s="262"/>
      <c r="AT270" s="263" t="s">
        <v>215</v>
      </c>
      <c r="AU270" s="263" t="s">
        <v>90</v>
      </c>
      <c r="AV270" s="12" t="s">
        <v>90</v>
      </c>
      <c r="AW270" s="12" t="s">
        <v>45</v>
      </c>
      <c r="AX270" s="12" t="s">
        <v>82</v>
      </c>
      <c r="AY270" s="263" t="s">
        <v>204</v>
      </c>
    </row>
    <row r="271" spans="2:51" s="13" customFormat="1" ht="13.5">
      <c r="B271" s="264"/>
      <c r="C271" s="265"/>
      <c r="D271" s="250" t="s">
        <v>215</v>
      </c>
      <c r="E271" s="266" t="s">
        <v>38</v>
      </c>
      <c r="F271" s="267" t="s">
        <v>217</v>
      </c>
      <c r="G271" s="265"/>
      <c r="H271" s="268">
        <v>14.09</v>
      </c>
      <c r="I271" s="269"/>
      <c r="J271" s="265"/>
      <c r="K271" s="265"/>
      <c r="L271" s="270"/>
      <c r="M271" s="271"/>
      <c r="N271" s="272"/>
      <c r="O271" s="272"/>
      <c r="P271" s="272"/>
      <c r="Q271" s="272"/>
      <c r="R271" s="272"/>
      <c r="S271" s="272"/>
      <c r="T271" s="273"/>
      <c r="AT271" s="274" t="s">
        <v>215</v>
      </c>
      <c r="AU271" s="274" t="s">
        <v>90</v>
      </c>
      <c r="AV271" s="13" t="s">
        <v>211</v>
      </c>
      <c r="AW271" s="13" t="s">
        <v>45</v>
      </c>
      <c r="AX271" s="13" t="s">
        <v>25</v>
      </c>
      <c r="AY271" s="274" t="s">
        <v>204</v>
      </c>
    </row>
    <row r="272" spans="2:65" s="1" customFormat="1" ht="16.5" customHeight="1">
      <c r="B272" s="48"/>
      <c r="C272" s="238" t="s">
        <v>525</v>
      </c>
      <c r="D272" s="238" t="s">
        <v>206</v>
      </c>
      <c r="E272" s="239" t="s">
        <v>4849</v>
      </c>
      <c r="F272" s="240" t="s">
        <v>4850</v>
      </c>
      <c r="G272" s="241" t="s">
        <v>252</v>
      </c>
      <c r="H272" s="242">
        <v>123.518</v>
      </c>
      <c r="I272" s="243"/>
      <c r="J272" s="244">
        <f>ROUND(I272*H272,2)</f>
        <v>0</v>
      </c>
      <c r="K272" s="240" t="s">
        <v>38</v>
      </c>
      <c r="L272" s="74"/>
      <c r="M272" s="245" t="s">
        <v>38</v>
      </c>
      <c r="N272" s="246" t="s">
        <v>53</v>
      </c>
      <c r="O272" s="49"/>
      <c r="P272" s="247">
        <f>O272*H272</f>
        <v>0</v>
      </c>
      <c r="Q272" s="247">
        <v>0</v>
      </c>
      <c r="R272" s="247">
        <f>Q272*H272</f>
        <v>0</v>
      </c>
      <c r="S272" s="247">
        <v>0</v>
      </c>
      <c r="T272" s="248">
        <f>S272*H272</f>
        <v>0</v>
      </c>
      <c r="AR272" s="25" t="s">
        <v>211</v>
      </c>
      <c r="AT272" s="25" t="s">
        <v>206</v>
      </c>
      <c r="AU272" s="25" t="s">
        <v>90</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4851</v>
      </c>
    </row>
    <row r="273" spans="2:51" s="12" customFormat="1" ht="13.5">
      <c r="B273" s="253"/>
      <c r="C273" s="254"/>
      <c r="D273" s="250" t="s">
        <v>215</v>
      </c>
      <c r="E273" s="255" t="s">
        <v>38</v>
      </c>
      <c r="F273" s="256" t="s">
        <v>4852</v>
      </c>
      <c r="G273" s="254"/>
      <c r="H273" s="257">
        <v>123.518</v>
      </c>
      <c r="I273" s="258"/>
      <c r="J273" s="254"/>
      <c r="K273" s="254"/>
      <c r="L273" s="259"/>
      <c r="M273" s="260"/>
      <c r="N273" s="261"/>
      <c r="O273" s="261"/>
      <c r="P273" s="261"/>
      <c r="Q273" s="261"/>
      <c r="R273" s="261"/>
      <c r="S273" s="261"/>
      <c r="T273" s="262"/>
      <c r="AT273" s="263" t="s">
        <v>215</v>
      </c>
      <c r="AU273" s="263" t="s">
        <v>90</v>
      </c>
      <c r="AV273" s="12" t="s">
        <v>90</v>
      </c>
      <c r="AW273" s="12" t="s">
        <v>45</v>
      </c>
      <c r="AX273" s="12" t="s">
        <v>82</v>
      </c>
      <c r="AY273" s="263" t="s">
        <v>204</v>
      </c>
    </row>
    <row r="274" spans="2:51" s="13" customFormat="1" ht="13.5">
      <c r="B274" s="264"/>
      <c r="C274" s="265"/>
      <c r="D274" s="250" t="s">
        <v>215</v>
      </c>
      <c r="E274" s="266" t="s">
        <v>38</v>
      </c>
      <c r="F274" s="267" t="s">
        <v>217</v>
      </c>
      <c r="G274" s="265"/>
      <c r="H274" s="268">
        <v>123.518</v>
      </c>
      <c r="I274" s="269"/>
      <c r="J274" s="265"/>
      <c r="K274" s="265"/>
      <c r="L274" s="270"/>
      <c r="M274" s="271"/>
      <c r="N274" s="272"/>
      <c r="O274" s="272"/>
      <c r="P274" s="272"/>
      <c r="Q274" s="272"/>
      <c r="R274" s="272"/>
      <c r="S274" s="272"/>
      <c r="T274" s="273"/>
      <c r="AT274" s="274" t="s">
        <v>215</v>
      </c>
      <c r="AU274" s="274" t="s">
        <v>90</v>
      </c>
      <c r="AV274" s="13" t="s">
        <v>211</v>
      </c>
      <c r="AW274" s="13" t="s">
        <v>45</v>
      </c>
      <c r="AX274" s="13" t="s">
        <v>25</v>
      </c>
      <c r="AY274" s="274" t="s">
        <v>204</v>
      </c>
    </row>
    <row r="275" spans="2:63" s="11" customFormat="1" ht="29.85" customHeight="1">
      <c r="B275" s="222"/>
      <c r="C275" s="223"/>
      <c r="D275" s="224" t="s">
        <v>81</v>
      </c>
      <c r="E275" s="236" t="s">
        <v>909</v>
      </c>
      <c r="F275" s="236" t="s">
        <v>910</v>
      </c>
      <c r="G275" s="223"/>
      <c r="H275" s="223"/>
      <c r="I275" s="226"/>
      <c r="J275" s="237">
        <f>BK275</f>
        <v>0</v>
      </c>
      <c r="K275" s="223"/>
      <c r="L275" s="228"/>
      <c r="M275" s="229"/>
      <c r="N275" s="230"/>
      <c r="O275" s="230"/>
      <c r="P275" s="231">
        <f>P276</f>
        <v>0</v>
      </c>
      <c r="Q275" s="230"/>
      <c r="R275" s="231">
        <f>R276</f>
        <v>0</v>
      </c>
      <c r="S275" s="230"/>
      <c r="T275" s="232">
        <f>T276</f>
        <v>0</v>
      </c>
      <c r="AR275" s="233" t="s">
        <v>25</v>
      </c>
      <c r="AT275" s="234" t="s">
        <v>81</v>
      </c>
      <c r="AU275" s="234" t="s">
        <v>25</v>
      </c>
      <c r="AY275" s="233" t="s">
        <v>204</v>
      </c>
      <c r="BK275" s="235">
        <f>BK276</f>
        <v>0</v>
      </c>
    </row>
    <row r="276" spans="2:65" s="1" customFormat="1" ht="25.5" customHeight="1">
      <c r="B276" s="48"/>
      <c r="C276" s="238" t="s">
        <v>531</v>
      </c>
      <c r="D276" s="238" t="s">
        <v>206</v>
      </c>
      <c r="E276" s="239" t="s">
        <v>4853</v>
      </c>
      <c r="F276" s="240" t="s">
        <v>4854</v>
      </c>
      <c r="G276" s="241" t="s">
        <v>252</v>
      </c>
      <c r="H276" s="242">
        <v>414.59</v>
      </c>
      <c r="I276" s="243"/>
      <c r="J276" s="244">
        <f>ROUND(I276*H276,2)</f>
        <v>0</v>
      </c>
      <c r="K276" s="240" t="s">
        <v>38</v>
      </c>
      <c r="L276" s="74"/>
      <c r="M276" s="245" t="s">
        <v>38</v>
      </c>
      <c r="N276" s="317" t="s">
        <v>53</v>
      </c>
      <c r="O276" s="308"/>
      <c r="P276" s="314">
        <f>O276*H276</f>
        <v>0</v>
      </c>
      <c r="Q276" s="314">
        <v>0</v>
      </c>
      <c r="R276" s="314">
        <f>Q276*H276</f>
        <v>0</v>
      </c>
      <c r="S276" s="314">
        <v>0</v>
      </c>
      <c r="T276" s="315">
        <f>S276*H276</f>
        <v>0</v>
      </c>
      <c r="AR276" s="25" t="s">
        <v>211</v>
      </c>
      <c r="AT276" s="25" t="s">
        <v>206</v>
      </c>
      <c r="AU276" s="25" t="s">
        <v>90</v>
      </c>
      <c r="AY276" s="25" t="s">
        <v>204</v>
      </c>
      <c r="BE276" s="249">
        <f>IF(N276="základní",J276,0)</f>
        <v>0</v>
      </c>
      <c r="BF276" s="249">
        <f>IF(N276="snížená",J276,0)</f>
        <v>0</v>
      </c>
      <c r="BG276" s="249">
        <f>IF(N276="zákl. přenesená",J276,0)</f>
        <v>0</v>
      </c>
      <c r="BH276" s="249">
        <f>IF(N276="sníž. přenesená",J276,0)</f>
        <v>0</v>
      </c>
      <c r="BI276" s="249">
        <f>IF(N276="nulová",J276,0)</f>
        <v>0</v>
      </c>
      <c r="BJ276" s="25" t="s">
        <v>25</v>
      </c>
      <c r="BK276" s="249">
        <f>ROUND(I276*H276,2)</f>
        <v>0</v>
      </c>
      <c r="BL276" s="25" t="s">
        <v>211</v>
      </c>
      <c r="BM276" s="25" t="s">
        <v>4855</v>
      </c>
    </row>
    <row r="277" spans="2:12" s="1" customFormat="1" ht="6.95" customHeight="1">
      <c r="B277" s="69"/>
      <c r="C277" s="70"/>
      <c r="D277" s="70"/>
      <c r="E277" s="70"/>
      <c r="F277" s="70"/>
      <c r="G277" s="70"/>
      <c r="H277" s="70"/>
      <c r="I277" s="181"/>
      <c r="J277" s="70"/>
      <c r="K277" s="70"/>
      <c r="L277" s="74"/>
    </row>
  </sheetData>
  <sheetProtection password="CC35" sheet="1" objects="1" scenarios="1" formatColumns="0" formatRows="0" autoFilter="0"/>
  <autoFilter ref="C83:K276"/>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31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139</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s="1" customFormat="1" ht="13.5">
      <c r="B8" s="48"/>
      <c r="C8" s="49"/>
      <c r="D8" s="41" t="s">
        <v>159</v>
      </c>
      <c r="E8" s="49"/>
      <c r="F8" s="49"/>
      <c r="G8" s="49"/>
      <c r="H8" s="49"/>
      <c r="I8" s="159"/>
      <c r="J8" s="49"/>
      <c r="K8" s="53"/>
    </row>
    <row r="9" spans="2:11" s="1" customFormat="1" ht="36.95" customHeight="1">
      <c r="B9" s="48"/>
      <c r="C9" s="49"/>
      <c r="D9" s="49"/>
      <c r="E9" s="160" t="s">
        <v>4856</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1" t="s">
        <v>21</v>
      </c>
      <c r="E11" s="49"/>
      <c r="F11" s="36" t="s">
        <v>22</v>
      </c>
      <c r="G11" s="49"/>
      <c r="H11" s="49"/>
      <c r="I11" s="161" t="s">
        <v>23</v>
      </c>
      <c r="J11" s="36" t="s">
        <v>38</v>
      </c>
      <c r="K11" s="53"/>
    </row>
    <row r="12" spans="2:11" s="1" customFormat="1" ht="14.4" customHeight="1">
      <c r="B12" s="48"/>
      <c r="C12" s="49"/>
      <c r="D12" s="41" t="s">
        <v>26</v>
      </c>
      <c r="E12" s="49"/>
      <c r="F12" s="36" t="s">
        <v>27</v>
      </c>
      <c r="G12" s="49"/>
      <c r="H12" s="49"/>
      <c r="I12" s="161" t="s">
        <v>28</v>
      </c>
      <c r="J12" s="162" t="str">
        <f>'Rekapitulace stavby'!AN8</f>
        <v>25. 1. 2018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1" t="s">
        <v>36</v>
      </c>
      <c r="E14" s="49"/>
      <c r="F14" s="49"/>
      <c r="G14" s="49"/>
      <c r="H14" s="49"/>
      <c r="I14" s="161" t="s">
        <v>37</v>
      </c>
      <c r="J14" s="36" t="s">
        <v>38</v>
      </c>
      <c r="K14" s="53"/>
    </row>
    <row r="15" spans="2:11" s="1" customFormat="1" ht="18" customHeight="1">
      <c r="B15" s="48"/>
      <c r="C15" s="49"/>
      <c r="D15" s="49"/>
      <c r="E15" s="36" t="s">
        <v>39</v>
      </c>
      <c r="F15" s="49"/>
      <c r="G15" s="49"/>
      <c r="H15" s="49"/>
      <c r="I15" s="161" t="s">
        <v>40</v>
      </c>
      <c r="J15" s="36" t="s">
        <v>38</v>
      </c>
      <c r="K15" s="53"/>
    </row>
    <row r="16" spans="2:11" s="1" customFormat="1" ht="6.95" customHeight="1">
      <c r="B16" s="48"/>
      <c r="C16" s="49"/>
      <c r="D16" s="49"/>
      <c r="E16" s="49"/>
      <c r="F16" s="49"/>
      <c r="G16" s="49"/>
      <c r="H16" s="49"/>
      <c r="I16" s="159"/>
      <c r="J16" s="49"/>
      <c r="K16" s="53"/>
    </row>
    <row r="17" spans="2:11" s="1" customFormat="1" ht="14.4" customHeight="1">
      <c r="B17" s="48"/>
      <c r="C17" s="49"/>
      <c r="D17" s="41" t="s">
        <v>41</v>
      </c>
      <c r="E17" s="49"/>
      <c r="F17" s="49"/>
      <c r="G17" s="49"/>
      <c r="H17" s="49"/>
      <c r="I17" s="161" t="s">
        <v>37</v>
      </c>
      <c r="J17" s="36" t="str">
        <f>IF('Rekapitulace stavby'!AN13="Vyplň údaj","",IF('Rekapitulace stavby'!AN13="","",'Rekapitulace stavby'!AN13))</f>
        <v/>
      </c>
      <c r="K17" s="53"/>
    </row>
    <row r="18" spans="2:11" s="1" customFormat="1" ht="18" customHeight="1">
      <c r="B18" s="48"/>
      <c r="C18" s="49"/>
      <c r="D18" s="49"/>
      <c r="E18" s="36" t="str">
        <f>IF('Rekapitulace stavby'!E14="Vyplň údaj","",IF('Rekapitulace stavby'!E14="","",'Rekapitulace stavby'!E14))</f>
        <v/>
      </c>
      <c r="F18" s="49"/>
      <c r="G18" s="49"/>
      <c r="H18" s="49"/>
      <c r="I18" s="161" t="s">
        <v>40</v>
      </c>
      <c r="J18" s="36"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1" t="s">
        <v>43</v>
      </c>
      <c r="E20" s="49"/>
      <c r="F20" s="49"/>
      <c r="G20" s="49"/>
      <c r="H20" s="49"/>
      <c r="I20" s="161" t="s">
        <v>37</v>
      </c>
      <c r="J20" s="36" t="s">
        <v>38</v>
      </c>
      <c r="K20" s="53"/>
    </row>
    <row r="21" spans="2:11" s="1" customFormat="1" ht="18" customHeight="1">
      <c r="B21" s="48"/>
      <c r="C21" s="49"/>
      <c r="D21" s="49"/>
      <c r="E21" s="36" t="s">
        <v>44</v>
      </c>
      <c r="F21" s="49"/>
      <c r="G21" s="49"/>
      <c r="H21" s="49"/>
      <c r="I21" s="161" t="s">
        <v>40</v>
      </c>
      <c r="J21" s="36"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1" t="s">
        <v>46</v>
      </c>
      <c r="E23" s="49"/>
      <c r="F23" s="49"/>
      <c r="G23" s="49"/>
      <c r="H23" s="49"/>
      <c r="I23" s="159"/>
      <c r="J23" s="49"/>
      <c r="K23" s="53"/>
    </row>
    <row r="24" spans="2:11" s="7" customFormat="1" ht="185.25" customHeight="1">
      <c r="B24" s="163"/>
      <c r="C24" s="164"/>
      <c r="D24" s="164"/>
      <c r="E24" s="46" t="s">
        <v>163</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48</v>
      </c>
      <c r="E27" s="49"/>
      <c r="F27" s="49"/>
      <c r="G27" s="49"/>
      <c r="H27" s="49"/>
      <c r="I27" s="159"/>
      <c r="J27" s="170">
        <f>ROUND(J87,2)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50</v>
      </c>
      <c r="G29" s="49"/>
      <c r="H29" s="49"/>
      <c r="I29" s="171" t="s">
        <v>49</v>
      </c>
      <c r="J29" s="54" t="s">
        <v>51</v>
      </c>
      <c r="K29" s="53"/>
    </row>
    <row r="30" spans="2:11" s="1" customFormat="1" ht="14.4" customHeight="1">
      <c r="B30" s="48"/>
      <c r="C30" s="49"/>
      <c r="D30" s="57" t="s">
        <v>52</v>
      </c>
      <c r="E30" s="57" t="s">
        <v>53</v>
      </c>
      <c r="F30" s="172">
        <f>ROUND(SUM(BE87:BE309),2)</f>
        <v>0</v>
      </c>
      <c r="G30" s="49"/>
      <c r="H30" s="49"/>
      <c r="I30" s="173">
        <v>0.21</v>
      </c>
      <c r="J30" s="172">
        <f>ROUND(ROUND((SUM(BE87:BE309)),2)*I30,2)</f>
        <v>0</v>
      </c>
      <c r="K30" s="53"/>
    </row>
    <row r="31" spans="2:11" s="1" customFormat="1" ht="14.4" customHeight="1">
      <c r="B31" s="48"/>
      <c r="C31" s="49"/>
      <c r="D31" s="49"/>
      <c r="E31" s="57" t="s">
        <v>54</v>
      </c>
      <c r="F31" s="172">
        <f>ROUND(SUM(BF87:BF309),2)</f>
        <v>0</v>
      </c>
      <c r="G31" s="49"/>
      <c r="H31" s="49"/>
      <c r="I31" s="173">
        <v>0.15</v>
      </c>
      <c r="J31" s="172">
        <f>ROUND(ROUND((SUM(BF87:BF309)),2)*I31,2)</f>
        <v>0</v>
      </c>
      <c r="K31" s="53"/>
    </row>
    <row r="32" spans="2:11" s="1" customFormat="1" ht="14.4" customHeight="1" hidden="1">
      <c r="B32" s="48"/>
      <c r="C32" s="49"/>
      <c r="D32" s="49"/>
      <c r="E32" s="57" t="s">
        <v>55</v>
      </c>
      <c r="F32" s="172">
        <f>ROUND(SUM(BG87:BG309),2)</f>
        <v>0</v>
      </c>
      <c r="G32" s="49"/>
      <c r="H32" s="49"/>
      <c r="I32" s="173">
        <v>0.21</v>
      </c>
      <c r="J32" s="172">
        <v>0</v>
      </c>
      <c r="K32" s="53"/>
    </row>
    <row r="33" spans="2:11" s="1" customFormat="1" ht="14.4" customHeight="1" hidden="1">
      <c r="B33" s="48"/>
      <c r="C33" s="49"/>
      <c r="D33" s="49"/>
      <c r="E33" s="57" t="s">
        <v>56</v>
      </c>
      <c r="F33" s="172">
        <f>ROUND(SUM(BH87:BH309),2)</f>
        <v>0</v>
      </c>
      <c r="G33" s="49"/>
      <c r="H33" s="49"/>
      <c r="I33" s="173">
        <v>0.15</v>
      </c>
      <c r="J33" s="172">
        <v>0</v>
      </c>
      <c r="K33" s="53"/>
    </row>
    <row r="34" spans="2:11" s="1" customFormat="1" ht="14.4" customHeight="1" hidden="1">
      <c r="B34" s="48"/>
      <c r="C34" s="49"/>
      <c r="D34" s="49"/>
      <c r="E34" s="57" t="s">
        <v>57</v>
      </c>
      <c r="F34" s="172">
        <f>ROUND(SUM(BI87:BI309),2)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58</v>
      </c>
      <c r="E36" s="100"/>
      <c r="F36" s="100"/>
      <c r="G36" s="176" t="s">
        <v>59</v>
      </c>
      <c r="H36" s="177" t="s">
        <v>60</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1" t="s">
        <v>164</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1" t="s">
        <v>18</v>
      </c>
      <c r="D44" s="49"/>
      <c r="E44" s="49"/>
      <c r="F44" s="49"/>
      <c r="G44" s="49"/>
      <c r="H44" s="49"/>
      <c r="I44" s="159"/>
      <c r="J44" s="49"/>
      <c r="K44" s="53"/>
    </row>
    <row r="45" spans="2:11" s="1" customFormat="1" ht="16.5" customHeight="1">
      <c r="B45" s="48"/>
      <c r="C45" s="49"/>
      <c r="D45" s="49"/>
      <c r="E45" s="158" t="str">
        <f>E7</f>
        <v>Areál TJ Lokomotiva Cheb-I.etapa-Fáze I.B-Rekonstrukce haly s přístavbou šaten-Uznatelné výdaje</v>
      </c>
      <c r="F45" s="41"/>
      <c r="G45" s="41"/>
      <c r="H45" s="41"/>
      <c r="I45" s="159"/>
      <c r="J45" s="49"/>
      <c r="K45" s="53"/>
    </row>
    <row r="46" spans="2:11" s="1" customFormat="1" ht="14.4" customHeight="1">
      <c r="B46" s="48"/>
      <c r="C46" s="41" t="s">
        <v>159</v>
      </c>
      <c r="D46" s="49"/>
      <c r="E46" s="49"/>
      <c r="F46" s="49"/>
      <c r="G46" s="49"/>
      <c r="H46" s="49"/>
      <c r="I46" s="159"/>
      <c r="J46" s="49"/>
      <c r="K46" s="53"/>
    </row>
    <row r="47" spans="2:11" s="1" customFormat="1" ht="17.25" customHeight="1">
      <c r="B47" s="48"/>
      <c r="C47" s="49"/>
      <c r="D47" s="49"/>
      <c r="E47" s="160" t="str">
        <f>E9</f>
        <v>01/D - S0 01 D-Soupis prací opěrná stěna-UZNATELNÉ VÝDAJE</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1" t="s">
        <v>26</v>
      </c>
      <c r="D49" s="49"/>
      <c r="E49" s="49"/>
      <c r="F49" s="36" t="str">
        <f>F12</f>
        <v>Cheb</v>
      </c>
      <c r="G49" s="49"/>
      <c r="H49" s="49"/>
      <c r="I49" s="161" t="s">
        <v>28</v>
      </c>
      <c r="J49" s="162" t="str">
        <f>IF(J12="","",J12)</f>
        <v>25. 1. 2018</v>
      </c>
      <c r="K49" s="53"/>
    </row>
    <row r="50" spans="2:11" s="1" customFormat="1" ht="6.95" customHeight="1">
      <c r="B50" s="48"/>
      <c r="C50" s="49"/>
      <c r="D50" s="49"/>
      <c r="E50" s="49"/>
      <c r="F50" s="49"/>
      <c r="G50" s="49"/>
      <c r="H50" s="49"/>
      <c r="I50" s="159"/>
      <c r="J50" s="49"/>
      <c r="K50" s="53"/>
    </row>
    <row r="51" spans="2:11" s="1" customFormat="1" ht="13.5">
      <c r="B51" s="48"/>
      <c r="C51" s="41" t="s">
        <v>36</v>
      </c>
      <c r="D51" s="49"/>
      <c r="E51" s="49"/>
      <c r="F51" s="36" t="str">
        <f>E15</f>
        <v>Město Cheb, Nám. Krále Jiřího z Poděbrad 1/14 Cheb</v>
      </c>
      <c r="G51" s="49"/>
      <c r="H51" s="49"/>
      <c r="I51" s="161" t="s">
        <v>43</v>
      </c>
      <c r="J51" s="46" t="str">
        <f>E21</f>
        <v>Ing. J. Šedivec-Staving Ateliér, Školní 27, Plzeň</v>
      </c>
      <c r="K51" s="53"/>
    </row>
    <row r="52" spans="2:11" s="1" customFormat="1" ht="14.4" customHeight="1">
      <c r="B52" s="48"/>
      <c r="C52" s="41" t="s">
        <v>41</v>
      </c>
      <c r="D52" s="49"/>
      <c r="E52" s="49"/>
      <c r="F52" s="36"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165</v>
      </c>
      <c r="D54" s="174"/>
      <c r="E54" s="174"/>
      <c r="F54" s="174"/>
      <c r="G54" s="174"/>
      <c r="H54" s="174"/>
      <c r="I54" s="188"/>
      <c r="J54" s="189" t="s">
        <v>166</v>
      </c>
      <c r="K54" s="190"/>
    </row>
    <row r="55" spans="2:11" s="1" customFormat="1" ht="10.3" customHeight="1">
      <c r="B55" s="48"/>
      <c r="C55" s="49"/>
      <c r="D55" s="49"/>
      <c r="E55" s="49"/>
      <c r="F55" s="49"/>
      <c r="G55" s="49"/>
      <c r="H55" s="49"/>
      <c r="I55" s="159"/>
      <c r="J55" s="49"/>
      <c r="K55" s="53"/>
    </row>
    <row r="56" spans="2:47" s="1" customFormat="1" ht="29.25" customHeight="1">
      <c r="B56" s="48"/>
      <c r="C56" s="191" t="s">
        <v>167</v>
      </c>
      <c r="D56" s="49"/>
      <c r="E56" s="49"/>
      <c r="F56" s="49"/>
      <c r="G56" s="49"/>
      <c r="H56" s="49"/>
      <c r="I56" s="159"/>
      <c r="J56" s="170">
        <f>J87</f>
        <v>0</v>
      </c>
      <c r="K56" s="53"/>
      <c r="AU56" s="25" t="s">
        <v>168</v>
      </c>
    </row>
    <row r="57" spans="2:11" s="8" customFormat="1" ht="24.95" customHeight="1">
      <c r="B57" s="192"/>
      <c r="C57" s="193"/>
      <c r="D57" s="194" t="s">
        <v>169</v>
      </c>
      <c r="E57" s="195"/>
      <c r="F57" s="195"/>
      <c r="G57" s="195"/>
      <c r="H57" s="195"/>
      <c r="I57" s="196"/>
      <c r="J57" s="197">
        <f>J88</f>
        <v>0</v>
      </c>
      <c r="K57" s="198"/>
    </row>
    <row r="58" spans="2:11" s="9" customFormat="1" ht="19.9" customHeight="1">
      <c r="B58" s="199"/>
      <c r="C58" s="200"/>
      <c r="D58" s="201" t="s">
        <v>170</v>
      </c>
      <c r="E58" s="202"/>
      <c r="F58" s="202"/>
      <c r="G58" s="202"/>
      <c r="H58" s="202"/>
      <c r="I58" s="203"/>
      <c r="J58" s="204">
        <f>J89</f>
        <v>0</v>
      </c>
      <c r="K58" s="205"/>
    </row>
    <row r="59" spans="2:11" s="9" customFormat="1" ht="19.9" customHeight="1">
      <c r="B59" s="199"/>
      <c r="C59" s="200"/>
      <c r="D59" s="201" t="s">
        <v>171</v>
      </c>
      <c r="E59" s="202"/>
      <c r="F59" s="202"/>
      <c r="G59" s="202"/>
      <c r="H59" s="202"/>
      <c r="I59" s="203"/>
      <c r="J59" s="204">
        <f>J179</f>
        <v>0</v>
      </c>
      <c r="K59" s="205"/>
    </row>
    <row r="60" spans="2:11" s="9" customFormat="1" ht="19.9" customHeight="1">
      <c r="B60" s="199"/>
      <c r="C60" s="200"/>
      <c r="D60" s="201" t="s">
        <v>172</v>
      </c>
      <c r="E60" s="202"/>
      <c r="F60" s="202"/>
      <c r="G60" s="202"/>
      <c r="H60" s="202"/>
      <c r="I60" s="203"/>
      <c r="J60" s="204">
        <f>J203</f>
        <v>0</v>
      </c>
      <c r="K60" s="205"/>
    </row>
    <row r="61" spans="2:11" s="9" customFormat="1" ht="19.9" customHeight="1">
      <c r="B61" s="199"/>
      <c r="C61" s="200"/>
      <c r="D61" s="201" t="s">
        <v>1270</v>
      </c>
      <c r="E61" s="202"/>
      <c r="F61" s="202"/>
      <c r="G61" s="202"/>
      <c r="H61" s="202"/>
      <c r="I61" s="203"/>
      <c r="J61" s="204">
        <f>J236</f>
        <v>0</v>
      </c>
      <c r="K61" s="205"/>
    </row>
    <row r="62" spans="2:11" s="9" customFormat="1" ht="19.9" customHeight="1">
      <c r="B62" s="199"/>
      <c r="C62" s="200"/>
      <c r="D62" s="201" t="s">
        <v>174</v>
      </c>
      <c r="E62" s="202"/>
      <c r="F62" s="202"/>
      <c r="G62" s="202"/>
      <c r="H62" s="202"/>
      <c r="I62" s="203"/>
      <c r="J62" s="204">
        <f>J241</f>
        <v>0</v>
      </c>
      <c r="K62" s="205"/>
    </row>
    <row r="63" spans="2:11" s="9" customFormat="1" ht="19.9" customHeight="1">
      <c r="B63" s="199"/>
      <c r="C63" s="200"/>
      <c r="D63" s="201" t="s">
        <v>4857</v>
      </c>
      <c r="E63" s="202"/>
      <c r="F63" s="202"/>
      <c r="G63" s="202"/>
      <c r="H63" s="202"/>
      <c r="I63" s="203"/>
      <c r="J63" s="204">
        <f>J248</f>
        <v>0</v>
      </c>
      <c r="K63" s="205"/>
    </row>
    <row r="64" spans="2:11" s="9" customFormat="1" ht="19.9" customHeight="1">
      <c r="B64" s="199"/>
      <c r="C64" s="200"/>
      <c r="D64" s="201" t="s">
        <v>175</v>
      </c>
      <c r="E64" s="202"/>
      <c r="F64" s="202"/>
      <c r="G64" s="202"/>
      <c r="H64" s="202"/>
      <c r="I64" s="203"/>
      <c r="J64" s="204">
        <f>J263</f>
        <v>0</v>
      </c>
      <c r="K64" s="205"/>
    </row>
    <row r="65" spans="2:11" s="9" customFormat="1" ht="19.9" customHeight="1">
      <c r="B65" s="199"/>
      <c r="C65" s="200"/>
      <c r="D65" s="201" t="s">
        <v>177</v>
      </c>
      <c r="E65" s="202"/>
      <c r="F65" s="202"/>
      <c r="G65" s="202"/>
      <c r="H65" s="202"/>
      <c r="I65" s="203"/>
      <c r="J65" s="204">
        <f>J288</f>
        <v>0</v>
      </c>
      <c r="K65" s="205"/>
    </row>
    <row r="66" spans="2:11" s="8" customFormat="1" ht="24.95" customHeight="1">
      <c r="B66" s="192"/>
      <c r="C66" s="193"/>
      <c r="D66" s="194" t="s">
        <v>178</v>
      </c>
      <c r="E66" s="195"/>
      <c r="F66" s="195"/>
      <c r="G66" s="195"/>
      <c r="H66" s="195"/>
      <c r="I66" s="196"/>
      <c r="J66" s="197">
        <f>J290</f>
        <v>0</v>
      </c>
      <c r="K66" s="198"/>
    </row>
    <row r="67" spans="2:11" s="9" customFormat="1" ht="19.9" customHeight="1">
      <c r="B67" s="199"/>
      <c r="C67" s="200"/>
      <c r="D67" s="201" t="s">
        <v>179</v>
      </c>
      <c r="E67" s="202"/>
      <c r="F67" s="202"/>
      <c r="G67" s="202"/>
      <c r="H67" s="202"/>
      <c r="I67" s="203"/>
      <c r="J67" s="204">
        <f>J291</f>
        <v>0</v>
      </c>
      <c r="K67" s="205"/>
    </row>
    <row r="68" spans="2:11" s="1" customFormat="1" ht="21.8" customHeight="1">
      <c r="B68" s="48"/>
      <c r="C68" s="49"/>
      <c r="D68" s="49"/>
      <c r="E68" s="49"/>
      <c r="F68" s="49"/>
      <c r="G68" s="49"/>
      <c r="H68" s="49"/>
      <c r="I68" s="159"/>
      <c r="J68" s="49"/>
      <c r="K68" s="53"/>
    </row>
    <row r="69" spans="2:11" s="1" customFormat="1" ht="6.95" customHeight="1">
      <c r="B69" s="69"/>
      <c r="C69" s="70"/>
      <c r="D69" s="70"/>
      <c r="E69" s="70"/>
      <c r="F69" s="70"/>
      <c r="G69" s="70"/>
      <c r="H69" s="70"/>
      <c r="I69" s="181"/>
      <c r="J69" s="70"/>
      <c r="K69" s="71"/>
    </row>
    <row r="73" spans="2:12" s="1" customFormat="1" ht="6.95" customHeight="1">
      <c r="B73" s="72"/>
      <c r="C73" s="73"/>
      <c r="D73" s="73"/>
      <c r="E73" s="73"/>
      <c r="F73" s="73"/>
      <c r="G73" s="73"/>
      <c r="H73" s="73"/>
      <c r="I73" s="184"/>
      <c r="J73" s="73"/>
      <c r="K73" s="73"/>
      <c r="L73" s="74"/>
    </row>
    <row r="74" spans="2:12" s="1" customFormat="1" ht="36.95" customHeight="1">
      <c r="B74" s="48"/>
      <c r="C74" s="75" t="s">
        <v>188</v>
      </c>
      <c r="D74" s="76"/>
      <c r="E74" s="76"/>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4.4" customHeight="1">
      <c r="B76" s="48"/>
      <c r="C76" s="78" t="s">
        <v>18</v>
      </c>
      <c r="D76" s="76"/>
      <c r="E76" s="76"/>
      <c r="F76" s="76"/>
      <c r="G76" s="76"/>
      <c r="H76" s="76"/>
      <c r="I76" s="206"/>
      <c r="J76" s="76"/>
      <c r="K76" s="76"/>
      <c r="L76" s="74"/>
    </row>
    <row r="77" spans="2:12" s="1" customFormat="1" ht="16.5" customHeight="1">
      <c r="B77" s="48"/>
      <c r="C77" s="76"/>
      <c r="D77" s="76"/>
      <c r="E77" s="207" t="str">
        <f>E7</f>
        <v>Areál TJ Lokomotiva Cheb-I.etapa-Fáze I.B-Rekonstrukce haly s přístavbou šaten-Uznatelné výdaje</v>
      </c>
      <c r="F77" s="78"/>
      <c r="G77" s="78"/>
      <c r="H77" s="78"/>
      <c r="I77" s="206"/>
      <c r="J77" s="76"/>
      <c r="K77" s="76"/>
      <c r="L77" s="74"/>
    </row>
    <row r="78" spans="2:12" s="1" customFormat="1" ht="14.4" customHeight="1">
      <c r="B78" s="48"/>
      <c r="C78" s="78" t="s">
        <v>159</v>
      </c>
      <c r="D78" s="76"/>
      <c r="E78" s="76"/>
      <c r="F78" s="76"/>
      <c r="G78" s="76"/>
      <c r="H78" s="76"/>
      <c r="I78" s="206"/>
      <c r="J78" s="76"/>
      <c r="K78" s="76"/>
      <c r="L78" s="74"/>
    </row>
    <row r="79" spans="2:12" s="1" customFormat="1" ht="17.25" customHeight="1">
      <c r="B79" s="48"/>
      <c r="C79" s="76"/>
      <c r="D79" s="76"/>
      <c r="E79" s="84" t="str">
        <f>E9</f>
        <v>01/D - S0 01 D-Soupis prací opěrná stěna-UZNATELNÉ VÝDAJE</v>
      </c>
      <c r="F79" s="76"/>
      <c r="G79" s="76"/>
      <c r="H79" s="76"/>
      <c r="I79" s="206"/>
      <c r="J79" s="76"/>
      <c r="K79" s="76"/>
      <c r="L79" s="74"/>
    </row>
    <row r="80" spans="2:12" s="1" customFormat="1" ht="6.95" customHeight="1">
      <c r="B80" s="48"/>
      <c r="C80" s="76"/>
      <c r="D80" s="76"/>
      <c r="E80" s="76"/>
      <c r="F80" s="76"/>
      <c r="G80" s="76"/>
      <c r="H80" s="76"/>
      <c r="I80" s="206"/>
      <c r="J80" s="76"/>
      <c r="K80" s="76"/>
      <c r="L80" s="74"/>
    </row>
    <row r="81" spans="2:12" s="1" customFormat="1" ht="18" customHeight="1">
      <c r="B81" s="48"/>
      <c r="C81" s="78" t="s">
        <v>26</v>
      </c>
      <c r="D81" s="76"/>
      <c r="E81" s="76"/>
      <c r="F81" s="210" t="str">
        <f>F12</f>
        <v>Cheb</v>
      </c>
      <c r="G81" s="76"/>
      <c r="H81" s="76"/>
      <c r="I81" s="211" t="s">
        <v>28</v>
      </c>
      <c r="J81" s="87" t="str">
        <f>IF(J12="","",J12)</f>
        <v>25. 1. 2018</v>
      </c>
      <c r="K81" s="76"/>
      <c r="L81" s="74"/>
    </row>
    <row r="82" spans="2:12" s="1" customFormat="1" ht="6.95" customHeight="1">
      <c r="B82" s="48"/>
      <c r="C82" s="76"/>
      <c r="D82" s="76"/>
      <c r="E82" s="76"/>
      <c r="F82" s="76"/>
      <c r="G82" s="76"/>
      <c r="H82" s="76"/>
      <c r="I82" s="206"/>
      <c r="J82" s="76"/>
      <c r="K82" s="76"/>
      <c r="L82" s="74"/>
    </row>
    <row r="83" spans="2:12" s="1" customFormat="1" ht="13.5">
      <c r="B83" s="48"/>
      <c r="C83" s="78" t="s">
        <v>36</v>
      </c>
      <c r="D83" s="76"/>
      <c r="E83" s="76"/>
      <c r="F83" s="210" t="str">
        <f>E15</f>
        <v>Město Cheb, Nám. Krále Jiřího z Poděbrad 1/14 Cheb</v>
      </c>
      <c r="G83" s="76"/>
      <c r="H83" s="76"/>
      <c r="I83" s="211" t="s">
        <v>43</v>
      </c>
      <c r="J83" s="210" t="str">
        <f>E21</f>
        <v>Ing. J. Šedivec-Staving Ateliér, Školní 27, Plzeň</v>
      </c>
      <c r="K83" s="76"/>
      <c r="L83" s="74"/>
    </row>
    <row r="84" spans="2:12" s="1" customFormat="1" ht="14.4" customHeight="1">
      <c r="B84" s="48"/>
      <c r="C84" s="78" t="s">
        <v>41</v>
      </c>
      <c r="D84" s="76"/>
      <c r="E84" s="76"/>
      <c r="F84" s="210" t="str">
        <f>IF(E18="","",E18)</f>
        <v/>
      </c>
      <c r="G84" s="76"/>
      <c r="H84" s="76"/>
      <c r="I84" s="206"/>
      <c r="J84" s="76"/>
      <c r="K84" s="76"/>
      <c r="L84" s="74"/>
    </row>
    <row r="85" spans="2:12" s="1" customFormat="1" ht="10.3" customHeight="1">
      <c r="B85" s="48"/>
      <c r="C85" s="76"/>
      <c r="D85" s="76"/>
      <c r="E85" s="76"/>
      <c r="F85" s="76"/>
      <c r="G85" s="76"/>
      <c r="H85" s="76"/>
      <c r="I85" s="206"/>
      <c r="J85" s="76"/>
      <c r="K85" s="76"/>
      <c r="L85" s="74"/>
    </row>
    <row r="86" spans="2:20" s="10" customFormat="1" ht="29.25" customHeight="1">
      <c r="B86" s="212"/>
      <c r="C86" s="213" t="s">
        <v>189</v>
      </c>
      <c r="D86" s="214" t="s">
        <v>67</v>
      </c>
      <c r="E86" s="214" t="s">
        <v>63</v>
      </c>
      <c r="F86" s="214" t="s">
        <v>190</v>
      </c>
      <c r="G86" s="214" t="s">
        <v>191</v>
      </c>
      <c r="H86" s="214" t="s">
        <v>192</v>
      </c>
      <c r="I86" s="215" t="s">
        <v>193</v>
      </c>
      <c r="J86" s="214" t="s">
        <v>166</v>
      </c>
      <c r="K86" s="216" t="s">
        <v>194</v>
      </c>
      <c r="L86" s="217"/>
      <c r="M86" s="104" t="s">
        <v>195</v>
      </c>
      <c r="N86" s="105" t="s">
        <v>52</v>
      </c>
      <c r="O86" s="105" t="s">
        <v>196</v>
      </c>
      <c r="P86" s="105" t="s">
        <v>197</v>
      </c>
      <c r="Q86" s="105" t="s">
        <v>198</v>
      </c>
      <c r="R86" s="105" t="s">
        <v>199</v>
      </c>
      <c r="S86" s="105" t="s">
        <v>200</v>
      </c>
      <c r="T86" s="106" t="s">
        <v>201</v>
      </c>
    </row>
    <row r="87" spans="2:63" s="1" customFormat="1" ht="29.25" customHeight="1">
      <c r="B87" s="48"/>
      <c r="C87" s="110" t="s">
        <v>167</v>
      </c>
      <c r="D87" s="76"/>
      <c r="E87" s="76"/>
      <c r="F87" s="76"/>
      <c r="G87" s="76"/>
      <c r="H87" s="76"/>
      <c r="I87" s="206"/>
      <c r="J87" s="218">
        <f>BK87</f>
        <v>0</v>
      </c>
      <c r="K87" s="76"/>
      <c r="L87" s="74"/>
      <c r="M87" s="107"/>
      <c r="N87" s="108"/>
      <c r="O87" s="108"/>
      <c r="P87" s="219">
        <f>P88+P290</f>
        <v>0</v>
      </c>
      <c r="Q87" s="108"/>
      <c r="R87" s="219">
        <f>R88+R290</f>
        <v>457.93990126</v>
      </c>
      <c r="S87" s="108"/>
      <c r="T87" s="220">
        <f>T88+T290</f>
        <v>0</v>
      </c>
      <c r="AT87" s="25" t="s">
        <v>81</v>
      </c>
      <c r="AU87" s="25" t="s">
        <v>168</v>
      </c>
      <c r="BK87" s="221">
        <f>BK88+BK290</f>
        <v>0</v>
      </c>
    </row>
    <row r="88" spans="2:63" s="11" customFormat="1" ht="37.4" customHeight="1">
      <c r="B88" s="222"/>
      <c r="C88" s="223"/>
      <c r="D88" s="224" t="s">
        <v>81</v>
      </c>
      <c r="E88" s="225" t="s">
        <v>202</v>
      </c>
      <c r="F88" s="225" t="s">
        <v>203</v>
      </c>
      <c r="G88" s="223"/>
      <c r="H88" s="223"/>
      <c r="I88" s="226"/>
      <c r="J88" s="227">
        <f>BK88</f>
        <v>0</v>
      </c>
      <c r="K88" s="223"/>
      <c r="L88" s="228"/>
      <c r="M88" s="229"/>
      <c r="N88" s="230"/>
      <c r="O88" s="230"/>
      <c r="P88" s="231">
        <f>P89+P179+P203+P236+P241+P248+P263+P288</f>
        <v>0</v>
      </c>
      <c r="Q88" s="230"/>
      <c r="R88" s="231">
        <f>R89+R179+R203+R236+R241+R248+R263+R288</f>
        <v>454.72968566</v>
      </c>
      <c r="S88" s="230"/>
      <c r="T88" s="232">
        <f>T89+T179+T203+T236+T241+T248+T263+T288</f>
        <v>0</v>
      </c>
      <c r="AR88" s="233" t="s">
        <v>25</v>
      </c>
      <c r="AT88" s="234" t="s">
        <v>81</v>
      </c>
      <c r="AU88" s="234" t="s">
        <v>82</v>
      </c>
      <c r="AY88" s="233" t="s">
        <v>204</v>
      </c>
      <c r="BK88" s="235">
        <f>BK89+BK179+BK203+BK236+BK241+BK248+BK263+BK288</f>
        <v>0</v>
      </c>
    </row>
    <row r="89" spans="2:63" s="11" customFormat="1" ht="19.9" customHeight="1">
      <c r="B89" s="222"/>
      <c r="C89" s="223"/>
      <c r="D89" s="224" t="s">
        <v>81</v>
      </c>
      <c r="E89" s="236" t="s">
        <v>25</v>
      </c>
      <c r="F89" s="236" t="s">
        <v>205</v>
      </c>
      <c r="G89" s="223"/>
      <c r="H89" s="223"/>
      <c r="I89" s="226"/>
      <c r="J89" s="237">
        <f>BK89</f>
        <v>0</v>
      </c>
      <c r="K89" s="223"/>
      <c r="L89" s="228"/>
      <c r="M89" s="229"/>
      <c r="N89" s="230"/>
      <c r="O89" s="230"/>
      <c r="P89" s="231">
        <f>SUM(P90:P178)</f>
        <v>0</v>
      </c>
      <c r="Q89" s="230"/>
      <c r="R89" s="231">
        <f>SUM(R90:R178)</f>
        <v>251.60656699999996</v>
      </c>
      <c r="S89" s="230"/>
      <c r="T89" s="232">
        <f>SUM(T90:T178)</f>
        <v>0</v>
      </c>
      <c r="AR89" s="233" t="s">
        <v>25</v>
      </c>
      <c r="AT89" s="234" t="s">
        <v>81</v>
      </c>
      <c r="AU89" s="234" t="s">
        <v>25</v>
      </c>
      <c r="AY89" s="233" t="s">
        <v>204</v>
      </c>
      <c r="BK89" s="235">
        <f>SUM(BK90:BK178)</f>
        <v>0</v>
      </c>
    </row>
    <row r="90" spans="2:65" s="1" customFormat="1" ht="25.5" customHeight="1">
      <c r="B90" s="48"/>
      <c r="C90" s="238" t="s">
        <v>25</v>
      </c>
      <c r="D90" s="238" t="s">
        <v>206</v>
      </c>
      <c r="E90" s="239" t="s">
        <v>2360</v>
      </c>
      <c r="F90" s="240" t="s">
        <v>2361</v>
      </c>
      <c r="G90" s="241" t="s">
        <v>2362</v>
      </c>
      <c r="H90" s="242">
        <v>25</v>
      </c>
      <c r="I90" s="243"/>
      <c r="J90" s="244">
        <f>ROUND(I90*H90,2)</f>
        <v>0</v>
      </c>
      <c r="K90" s="240" t="s">
        <v>210</v>
      </c>
      <c r="L90" s="74"/>
      <c r="M90" s="245" t="s">
        <v>38</v>
      </c>
      <c r="N90" s="246" t="s">
        <v>53</v>
      </c>
      <c r="O90" s="49"/>
      <c r="P90" s="247">
        <f>O90*H90</f>
        <v>0</v>
      </c>
      <c r="Q90" s="247">
        <v>0</v>
      </c>
      <c r="R90" s="247">
        <f>Q90*H90</f>
        <v>0</v>
      </c>
      <c r="S90" s="247">
        <v>0</v>
      </c>
      <c r="T90" s="248">
        <f>S90*H90</f>
        <v>0</v>
      </c>
      <c r="AR90" s="25" t="s">
        <v>211</v>
      </c>
      <c r="AT90" s="25" t="s">
        <v>206</v>
      </c>
      <c r="AU90" s="25" t="s">
        <v>90</v>
      </c>
      <c r="AY90" s="25" t="s">
        <v>204</v>
      </c>
      <c r="BE90" s="249">
        <f>IF(N90="základní",J90,0)</f>
        <v>0</v>
      </c>
      <c r="BF90" s="249">
        <f>IF(N90="snížená",J90,0)</f>
        <v>0</v>
      </c>
      <c r="BG90" s="249">
        <f>IF(N90="zákl. přenesená",J90,0)</f>
        <v>0</v>
      </c>
      <c r="BH90" s="249">
        <f>IF(N90="sníž. přenesená",J90,0)</f>
        <v>0</v>
      </c>
      <c r="BI90" s="249">
        <f>IF(N90="nulová",J90,0)</f>
        <v>0</v>
      </c>
      <c r="BJ90" s="25" t="s">
        <v>25</v>
      </c>
      <c r="BK90" s="249">
        <f>ROUND(I90*H90,2)</f>
        <v>0</v>
      </c>
      <c r="BL90" s="25" t="s">
        <v>211</v>
      </c>
      <c r="BM90" s="25" t="s">
        <v>4858</v>
      </c>
    </row>
    <row r="91" spans="2:65" s="1" customFormat="1" ht="25.5" customHeight="1">
      <c r="B91" s="48"/>
      <c r="C91" s="238" t="s">
        <v>90</v>
      </c>
      <c r="D91" s="238" t="s">
        <v>206</v>
      </c>
      <c r="E91" s="239" t="s">
        <v>2365</v>
      </c>
      <c r="F91" s="240" t="s">
        <v>2366</v>
      </c>
      <c r="G91" s="241" t="s">
        <v>2367</v>
      </c>
      <c r="H91" s="242">
        <v>15</v>
      </c>
      <c r="I91" s="243"/>
      <c r="J91" s="244">
        <f>ROUND(I91*H91,2)</f>
        <v>0</v>
      </c>
      <c r="K91" s="240" t="s">
        <v>210</v>
      </c>
      <c r="L91" s="74"/>
      <c r="M91" s="245" t="s">
        <v>38</v>
      </c>
      <c r="N91" s="246" t="s">
        <v>53</v>
      </c>
      <c r="O91" s="49"/>
      <c r="P91" s="247">
        <f>O91*H91</f>
        <v>0</v>
      </c>
      <c r="Q91" s="247">
        <v>0</v>
      </c>
      <c r="R91" s="247">
        <f>Q91*H91</f>
        <v>0</v>
      </c>
      <c r="S91" s="247">
        <v>0</v>
      </c>
      <c r="T91" s="248">
        <f>S91*H91</f>
        <v>0</v>
      </c>
      <c r="AR91" s="25" t="s">
        <v>211</v>
      </c>
      <c r="AT91" s="25" t="s">
        <v>206</v>
      </c>
      <c r="AU91" s="25" t="s">
        <v>90</v>
      </c>
      <c r="AY91" s="25" t="s">
        <v>204</v>
      </c>
      <c r="BE91" s="249">
        <f>IF(N91="základní",J91,0)</f>
        <v>0</v>
      </c>
      <c r="BF91" s="249">
        <f>IF(N91="snížená",J91,0)</f>
        <v>0</v>
      </c>
      <c r="BG91" s="249">
        <f>IF(N91="zákl. přenesená",J91,0)</f>
        <v>0</v>
      </c>
      <c r="BH91" s="249">
        <f>IF(N91="sníž. přenesená",J91,0)</f>
        <v>0</v>
      </c>
      <c r="BI91" s="249">
        <f>IF(N91="nulová",J91,0)</f>
        <v>0</v>
      </c>
      <c r="BJ91" s="25" t="s">
        <v>25</v>
      </c>
      <c r="BK91" s="249">
        <f>ROUND(I91*H91,2)</f>
        <v>0</v>
      </c>
      <c r="BL91" s="25" t="s">
        <v>211</v>
      </c>
      <c r="BM91" s="25" t="s">
        <v>4859</v>
      </c>
    </row>
    <row r="92" spans="2:65" s="1" customFormat="1" ht="25.5" customHeight="1">
      <c r="B92" s="48"/>
      <c r="C92" s="238" t="s">
        <v>113</v>
      </c>
      <c r="D92" s="238" t="s">
        <v>206</v>
      </c>
      <c r="E92" s="239" t="s">
        <v>1276</v>
      </c>
      <c r="F92" s="240" t="s">
        <v>1277</v>
      </c>
      <c r="G92" s="241" t="s">
        <v>220</v>
      </c>
      <c r="H92" s="242">
        <v>129.945</v>
      </c>
      <c r="I92" s="243"/>
      <c r="J92" s="244">
        <f>ROUND(I92*H92,2)</f>
        <v>0</v>
      </c>
      <c r="K92" s="240" t="s">
        <v>210</v>
      </c>
      <c r="L92" s="74"/>
      <c r="M92" s="245" t="s">
        <v>38</v>
      </c>
      <c r="N92" s="246" t="s">
        <v>53</v>
      </c>
      <c r="O92" s="49"/>
      <c r="P92" s="247">
        <f>O92*H92</f>
        <v>0</v>
      </c>
      <c r="Q92" s="247">
        <v>0</v>
      </c>
      <c r="R92" s="247">
        <f>Q92*H92</f>
        <v>0</v>
      </c>
      <c r="S92" s="247">
        <v>0</v>
      </c>
      <c r="T92" s="248">
        <f>S92*H92</f>
        <v>0</v>
      </c>
      <c r="AR92" s="25" t="s">
        <v>211</v>
      </c>
      <c r="AT92" s="25" t="s">
        <v>206</v>
      </c>
      <c r="AU92" s="25" t="s">
        <v>90</v>
      </c>
      <c r="AY92" s="25" t="s">
        <v>204</v>
      </c>
      <c r="BE92" s="249">
        <f>IF(N92="základní",J92,0)</f>
        <v>0</v>
      </c>
      <c r="BF92" s="249">
        <f>IF(N92="snížená",J92,0)</f>
        <v>0</v>
      </c>
      <c r="BG92" s="249">
        <f>IF(N92="zákl. přenesená",J92,0)</f>
        <v>0</v>
      </c>
      <c r="BH92" s="249">
        <f>IF(N92="sníž. přenesená",J92,0)</f>
        <v>0</v>
      </c>
      <c r="BI92" s="249">
        <f>IF(N92="nulová",J92,0)</f>
        <v>0</v>
      </c>
      <c r="BJ92" s="25" t="s">
        <v>25</v>
      </c>
      <c r="BK92" s="249">
        <f>ROUND(I92*H92,2)</f>
        <v>0</v>
      </c>
      <c r="BL92" s="25" t="s">
        <v>211</v>
      </c>
      <c r="BM92" s="25" t="s">
        <v>4860</v>
      </c>
    </row>
    <row r="93" spans="2:47" s="1" customFormat="1" ht="13.5">
      <c r="B93" s="48"/>
      <c r="C93" s="76"/>
      <c r="D93" s="250" t="s">
        <v>213</v>
      </c>
      <c r="E93" s="76"/>
      <c r="F93" s="251" t="s">
        <v>1279</v>
      </c>
      <c r="G93" s="76"/>
      <c r="H93" s="76"/>
      <c r="I93" s="206"/>
      <c r="J93" s="76"/>
      <c r="K93" s="76"/>
      <c r="L93" s="74"/>
      <c r="M93" s="252"/>
      <c r="N93" s="49"/>
      <c r="O93" s="49"/>
      <c r="P93" s="49"/>
      <c r="Q93" s="49"/>
      <c r="R93" s="49"/>
      <c r="S93" s="49"/>
      <c r="T93" s="97"/>
      <c r="AT93" s="25" t="s">
        <v>213</v>
      </c>
      <c r="AU93" s="25" t="s">
        <v>90</v>
      </c>
    </row>
    <row r="94" spans="2:51" s="12" customFormat="1" ht="13.5">
      <c r="B94" s="253"/>
      <c r="C94" s="254"/>
      <c r="D94" s="250" t="s">
        <v>215</v>
      </c>
      <c r="E94" s="255" t="s">
        <v>38</v>
      </c>
      <c r="F94" s="256" t="s">
        <v>4861</v>
      </c>
      <c r="G94" s="254"/>
      <c r="H94" s="257">
        <v>129.945</v>
      </c>
      <c r="I94" s="258"/>
      <c r="J94" s="254"/>
      <c r="K94" s="254"/>
      <c r="L94" s="259"/>
      <c r="M94" s="260"/>
      <c r="N94" s="261"/>
      <c r="O94" s="261"/>
      <c r="P94" s="261"/>
      <c r="Q94" s="261"/>
      <c r="R94" s="261"/>
      <c r="S94" s="261"/>
      <c r="T94" s="262"/>
      <c r="AT94" s="263" t="s">
        <v>215</v>
      </c>
      <c r="AU94" s="263" t="s">
        <v>90</v>
      </c>
      <c r="AV94" s="12" t="s">
        <v>90</v>
      </c>
      <c r="AW94" s="12" t="s">
        <v>45</v>
      </c>
      <c r="AX94" s="12" t="s">
        <v>82</v>
      </c>
      <c r="AY94" s="263" t="s">
        <v>204</v>
      </c>
    </row>
    <row r="95" spans="2:51" s="13" customFormat="1" ht="13.5">
      <c r="B95" s="264"/>
      <c r="C95" s="265"/>
      <c r="D95" s="250" t="s">
        <v>215</v>
      </c>
      <c r="E95" s="266" t="s">
        <v>38</v>
      </c>
      <c r="F95" s="267" t="s">
        <v>217</v>
      </c>
      <c r="G95" s="265"/>
      <c r="H95" s="268">
        <v>129.945</v>
      </c>
      <c r="I95" s="269"/>
      <c r="J95" s="265"/>
      <c r="K95" s="265"/>
      <c r="L95" s="270"/>
      <c r="M95" s="271"/>
      <c r="N95" s="272"/>
      <c r="O95" s="272"/>
      <c r="P95" s="272"/>
      <c r="Q95" s="272"/>
      <c r="R95" s="272"/>
      <c r="S95" s="272"/>
      <c r="T95" s="273"/>
      <c r="AT95" s="274" t="s">
        <v>215</v>
      </c>
      <c r="AU95" s="274" t="s">
        <v>90</v>
      </c>
      <c r="AV95" s="13" t="s">
        <v>211</v>
      </c>
      <c r="AW95" s="13" t="s">
        <v>45</v>
      </c>
      <c r="AX95" s="13" t="s">
        <v>25</v>
      </c>
      <c r="AY95" s="274" t="s">
        <v>204</v>
      </c>
    </row>
    <row r="96" spans="2:65" s="1" customFormat="1" ht="25.5" customHeight="1">
      <c r="B96" s="48"/>
      <c r="C96" s="238" t="s">
        <v>211</v>
      </c>
      <c r="D96" s="238" t="s">
        <v>206</v>
      </c>
      <c r="E96" s="239" t="s">
        <v>4862</v>
      </c>
      <c r="F96" s="240" t="s">
        <v>4863</v>
      </c>
      <c r="G96" s="241" t="s">
        <v>220</v>
      </c>
      <c r="H96" s="242">
        <v>303.204</v>
      </c>
      <c r="I96" s="243"/>
      <c r="J96" s="244">
        <f>ROUND(I96*H96,2)</f>
        <v>0</v>
      </c>
      <c r="K96" s="240" t="s">
        <v>210</v>
      </c>
      <c r="L96" s="74"/>
      <c r="M96" s="245" t="s">
        <v>38</v>
      </c>
      <c r="N96" s="246" t="s">
        <v>53</v>
      </c>
      <c r="O96" s="49"/>
      <c r="P96" s="247">
        <f>O96*H96</f>
        <v>0</v>
      </c>
      <c r="Q96" s="247">
        <v>0</v>
      </c>
      <c r="R96" s="247">
        <f>Q96*H96</f>
        <v>0</v>
      </c>
      <c r="S96" s="247">
        <v>0</v>
      </c>
      <c r="T96" s="248">
        <f>S96*H96</f>
        <v>0</v>
      </c>
      <c r="AR96" s="25" t="s">
        <v>211</v>
      </c>
      <c r="AT96" s="25" t="s">
        <v>206</v>
      </c>
      <c r="AU96" s="25" t="s">
        <v>90</v>
      </c>
      <c r="AY96" s="25" t="s">
        <v>204</v>
      </c>
      <c r="BE96" s="249">
        <f>IF(N96="základní",J96,0)</f>
        <v>0</v>
      </c>
      <c r="BF96" s="249">
        <f>IF(N96="snížená",J96,0)</f>
        <v>0</v>
      </c>
      <c r="BG96" s="249">
        <f>IF(N96="zákl. přenesená",J96,0)</f>
        <v>0</v>
      </c>
      <c r="BH96" s="249">
        <f>IF(N96="sníž. přenesená",J96,0)</f>
        <v>0</v>
      </c>
      <c r="BI96" s="249">
        <f>IF(N96="nulová",J96,0)</f>
        <v>0</v>
      </c>
      <c r="BJ96" s="25" t="s">
        <v>25</v>
      </c>
      <c r="BK96" s="249">
        <f>ROUND(I96*H96,2)</f>
        <v>0</v>
      </c>
      <c r="BL96" s="25" t="s">
        <v>211</v>
      </c>
      <c r="BM96" s="25" t="s">
        <v>4864</v>
      </c>
    </row>
    <row r="97" spans="2:47" s="1" customFormat="1" ht="13.5">
      <c r="B97" s="48"/>
      <c r="C97" s="76"/>
      <c r="D97" s="250" t="s">
        <v>213</v>
      </c>
      <c r="E97" s="76"/>
      <c r="F97" s="251" t="s">
        <v>4865</v>
      </c>
      <c r="G97" s="76"/>
      <c r="H97" s="76"/>
      <c r="I97" s="206"/>
      <c r="J97" s="76"/>
      <c r="K97" s="76"/>
      <c r="L97" s="74"/>
      <c r="M97" s="252"/>
      <c r="N97" s="49"/>
      <c r="O97" s="49"/>
      <c r="P97" s="49"/>
      <c r="Q97" s="49"/>
      <c r="R97" s="49"/>
      <c r="S97" s="49"/>
      <c r="T97" s="97"/>
      <c r="AT97" s="25" t="s">
        <v>213</v>
      </c>
      <c r="AU97" s="25" t="s">
        <v>90</v>
      </c>
    </row>
    <row r="98" spans="2:51" s="12" customFormat="1" ht="13.5">
      <c r="B98" s="253"/>
      <c r="C98" s="254"/>
      <c r="D98" s="250" t="s">
        <v>215</v>
      </c>
      <c r="E98" s="255" t="s">
        <v>38</v>
      </c>
      <c r="F98" s="256" t="s">
        <v>4866</v>
      </c>
      <c r="G98" s="254"/>
      <c r="H98" s="257">
        <v>303.204</v>
      </c>
      <c r="I98" s="258"/>
      <c r="J98" s="254"/>
      <c r="K98" s="254"/>
      <c r="L98" s="259"/>
      <c r="M98" s="260"/>
      <c r="N98" s="261"/>
      <c r="O98" s="261"/>
      <c r="P98" s="261"/>
      <c r="Q98" s="261"/>
      <c r="R98" s="261"/>
      <c r="S98" s="261"/>
      <c r="T98" s="262"/>
      <c r="AT98" s="263" t="s">
        <v>215</v>
      </c>
      <c r="AU98" s="263" t="s">
        <v>90</v>
      </c>
      <c r="AV98" s="12" t="s">
        <v>90</v>
      </c>
      <c r="AW98" s="12" t="s">
        <v>45</v>
      </c>
      <c r="AX98" s="12" t="s">
        <v>82</v>
      </c>
      <c r="AY98" s="263" t="s">
        <v>204</v>
      </c>
    </row>
    <row r="99" spans="2:51" s="13" customFormat="1" ht="13.5">
      <c r="B99" s="264"/>
      <c r="C99" s="265"/>
      <c r="D99" s="250" t="s">
        <v>215</v>
      </c>
      <c r="E99" s="266" t="s">
        <v>38</v>
      </c>
      <c r="F99" s="267" t="s">
        <v>217</v>
      </c>
      <c r="G99" s="265"/>
      <c r="H99" s="268">
        <v>303.204</v>
      </c>
      <c r="I99" s="269"/>
      <c r="J99" s="265"/>
      <c r="K99" s="265"/>
      <c r="L99" s="270"/>
      <c r="M99" s="271"/>
      <c r="N99" s="272"/>
      <c r="O99" s="272"/>
      <c r="P99" s="272"/>
      <c r="Q99" s="272"/>
      <c r="R99" s="272"/>
      <c r="S99" s="272"/>
      <c r="T99" s="273"/>
      <c r="AT99" s="274" t="s">
        <v>215</v>
      </c>
      <c r="AU99" s="274" t="s">
        <v>90</v>
      </c>
      <c r="AV99" s="13" t="s">
        <v>211</v>
      </c>
      <c r="AW99" s="13" t="s">
        <v>45</v>
      </c>
      <c r="AX99" s="13" t="s">
        <v>25</v>
      </c>
      <c r="AY99" s="274" t="s">
        <v>204</v>
      </c>
    </row>
    <row r="100" spans="2:65" s="1" customFormat="1" ht="25.5" customHeight="1">
      <c r="B100" s="48"/>
      <c r="C100" s="238" t="s">
        <v>233</v>
      </c>
      <c r="D100" s="238" t="s">
        <v>206</v>
      </c>
      <c r="E100" s="239" t="s">
        <v>4867</v>
      </c>
      <c r="F100" s="240" t="s">
        <v>4868</v>
      </c>
      <c r="G100" s="241" t="s">
        <v>220</v>
      </c>
      <c r="H100" s="242">
        <v>30.387</v>
      </c>
      <c r="I100" s="243"/>
      <c r="J100" s="244">
        <f>ROUND(I100*H100,2)</f>
        <v>0</v>
      </c>
      <c r="K100" s="240" t="s">
        <v>210</v>
      </c>
      <c r="L100" s="74"/>
      <c r="M100" s="245" t="s">
        <v>38</v>
      </c>
      <c r="N100" s="246" t="s">
        <v>53</v>
      </c>
      <c r="O100" s="49"/>
      <c r="P100" s="247">
        <f>O100*H100</f>
        <v>0</v>
      </c>
      <c r="Q100" s="247">
        <v>0</v>
      </c>
      <c r="R100" s="247">
        <f>Q100*H100</f>
        <v>0</v>
      </c>
      <c r="S100" s="247">
        <v>0</v>
      </c>
      <c r="T100" s="248">
        <f>S100*H100</f>
        <v>0</v>
      </c>
      <c r="AR100" s="25" t="s">
        <v>211</v>
      </c>
      <c r="AT100" s="25" t="s">
        <v>206</v>
      </c>
      <c r="AU100" s="25" t="s">
        <v>90</v>
      </c>
      <c r="AY100" s="25" t="s">
        <v>204</v>
      </c>
      <c r="BE100" s="249">
        <f>IF(N100="základní",J100,0)</f>
        <v>0</v>
      </c>
      <c r="BF100" s="249">
        <f>IF(N100="snížená",J100,0)</f>
        <v>0</v>
      </c>
      <c r="BG100" s="249">
        <f>IF(N100="zákl. přenesená",J100,0)</f>
        <v>0</v>
      </c>
      <c r="BH100" s="249">
        <f>IF(N100="sníž. přenesená",J100,0)</f>
        <v>0</v>
      </c>
      <c r="BI100" s="249">
        <f>IF(N100="nulová",J100,0)</f>
        <v>0</v>
      </c>
      <c r="BJ100" s="25" t="s">
        <v>25</v>
      </c>
      <c r="BK100" s="249">
        <f>ROUND(I100*H100,2)</f>
        <v>0</v>
      </c>
      <c r="BL100" s="25" t="s">
        <v>211</v>
      </c>
      <c r="BM100" s="25" t="s">
        <v>4869</v>
      </c>
    </row>
    <row r="101" spans="2:47" s="1" customFormat="1" ht="13.5">
      <c r="B101" s="48"/>
      <c r="C101" s="76"/>
      <c r="D101" s="250" t="s">
        <v>213</v>
      </c>
      <c r="E101" s="76"/>
      <c r="F101" s="251" t="s">
        <v>1283</v>
      </c>
      <c r="G101" s="76"/>
      <c r="H101" s="76"/>
      <c r="I101" s="206"/>
      <c r="J101" s="76"/>
      <c r="K101" s="76"/>
      <c r="L101" s="74"/>
      <c r="M101" s="252"/>
      <c r="N101" s="49"/>
      <c r="O101" s="49"/>
      <c r="P101" s="49"/>
      <c r="Q101" s="49"/>
      <c r="R101" s="49"/>
      <c r="S101" s="49"/>
      <c r="T101" s="97"/>
      <c r="AT101" s="25" t="s">
        <v>213</v>
      </c>
      <c r="AU101" s="25" t="s">
        <v>90</v>
      </c>
    </row>
    <row r="102" spans="2:51" s="12" customFormat="1" ht="13.5">
      <c r="B102" s="253"/>
      <c r="C102" s="254"/>
      <c r="D102" s="250" t="s">
        <v>215</v>
      </c>
      <c r="E102" s="255" t="s">
        <v>38</v>
      </c>
      <c r="F102" s="256" t="s">
        <v>4870</v>
      </c>
      <c r="G102" s="254"/>
      <c r="H102" s="257">
        <v>30.387</v>
      </c>
      <c r="I102" s="258"/>
      <c r="J102" s="254"/>
      <c r="K102" s="254"/>
      <c r="L102" s="259"/>
      <c r="M102" s="260"/>
      <c r="N102" s="261"/>
      <c r="O102" s="261"/>
      <c r="P102" s="261"/>
      <c r="Q102" s="261"/>
      <c r="R102" s="261"/>
      <c r="S102" s="261"/>
      <c r="T102" s="262"/>
      <c r="AT102" s="263" t="s">
        <v>215</v>
      </c>
      <c r="AU102" s="263" t="s">
        <v>90</v>
      </c>
      <c r="AV102" s="12" t="s">
        <v>90</v>
      </c>
      <c r="AW102" s="12" t="s">
        <v>45</v>
      </c>
      <c r="AX102" s="12" t="s">
        <v>82</v>
      </c>
      <c r="AY102" s="263" t="s">
        <v>204</v>
      </c>
    </row>
    <row r="103" spans="2:51" s="13" customFormat="1" ht="13.5">
      <c r="B103" s="264"/>
      <c r="C103" s="265"/>
      <c r="D103" s="250" t="s">
        <v>215</v>
      </c>
      <c r="E103" s="266" t="s">
        <v>38</v>
      </c>
      <c r="F103" s="267" t="s">
        <v>217</v>
      </c>
      <c r="G103" s="265"/>
      <c r="H103" s="268">
        <v>30.387</v>
      </c>
      <c r="I103" s="269"/>
      <c r="J103" s="265"/>
      <c r="K103" s="265"/>
      <c r="L103" s="270"/>
      <c r="M103" s="271"/>
      <c r="N103" s="272"/>
      <c r="O103" s="272"/>
      <c r="P103" s="272"/>
      <c r="Q103" s="272"/>
      <c r="R103" s="272"/>
      <c r="S103" s="272"/>
      <c r="T103" s="273"/>
      <c r="AT103" s="274" t="s">
        <v>215</v>
      </c>
      <c r="AU103" s="274" t="s">
        <v>90</v>
      </c>
      <c r="AV103" s="13" t="s">
        <v>211</v>
      </c>
      <c r="AW103" s="13" t="s">
        <v>45</v>
      </c>
      <c r="AX103" s="13" t="s">
        <v>25</v>
      </c>
      <c r="AY103" s="274" t="s">
        <v>204</v>
      </c>
    </row>
    <row r="104" spans="2:65" s="1" customFormat="1" ht="25.5" customHeight="1">
      <c r="B104" s="48"/>
      <c r="C104" s="238" t="s">
        <v>239</v>
      </c>
      <c r="D104" s="238" t="s">
        <v>206</v>
      </c>
      <c r="E104" s="239" t="s">
        <v>4871</v>
      </c>
      <c r="F104" s="240" t="s">
        <v>4872</v>
      </c>
      <c r="G104" s="241" t="s">
        <v>220</v>
      </c>
      <c r="H104" s="242">
        <v>1.7</v>
      </c>
      <c r="I104" s="243"/>
      <c r="J104" s="244">
        <f>ROUND(I104*H104,2)</f>
        <v>0</v>
      </c>
      <c r="K104" s="240" t="s">
        <v>210</v>
      </c>
      <c r="L104" s="74"/>
      <c r="M104" s="245" t="s">
        <v>38</v>
      </c>
      <c r="N104" s="246" t="s">
        <v>53</v>
      </c>
      <c r="O104" s="49"/>
      <c r="P104" s="247">
        <f>O104*H104</f>
        <v>0</v>
      </c>
      <c r="Q104" s="247">
        <v>0</v>
      </c>
      <c r="R104" s="247">
        <f>Q104*H104</f>
        <v>0</v>
      </c>
      <c r="S104" s="247">
        <v>0</v>
      </c>
      <c r="T104" s="248">
        <f>S104*H104</f>
        <v>0</v>
      </c>
      <c r="AR104" s="25" t="s">
        <v>211</v>
      </c>
      <c r="AT104" s="25" t="s">
        <v>206</v>
      </c>
      <c r="AU104" s="25" t="s">
        <v>90</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4873</v>
      </c>
    </row>
    <row r="105" spans="2:47" s="1" customFormat="1" ht="13.5">
      <c r="B105" s="48"/>
      <c r="C105" s="76"/>
      <c r="D105" s="250" t="s">
        <v>213</v>
      </c>
      <c r="E105" s="76"/>
      <c r="F105" s="251" t="s">
        <v>4874</v>
      </c>
      <c r="G105" s="76"/>
      <c r="H105" s="76"/>
      <c r="I105" s="206"/>
      <c r="J105" s="76"/>
      <c r="K105" s="76"/>
      <c r="L105" s="74"/>
      <c r="M105" s="252"/>
      <c r="N105" s="49"/>
      <c r="O105" s="49"/>
      <c r="P105" s="49"/>
      <c r="Q105" s="49"/>
      <c r="R105" s="49"/>
      <c r="S105" s="49"/>
      <c r="T105" s="97"/>
      <c r="AT105" s="25" t="s">
        <v>213</v>
      </c>
      <c r="AU105" s="25" t="s">
        <v>90</v>
      </c>
    </row>
    <row r="106" spans="2:51" s="12" customFormat="1" ht="13.5">
      <c r="B106" s="253"/>
      <c r="C106" s="254"/>
      <c r="D106" s="250" t="s">
        <v>215</v>
      </c>
      <c r="E106" s="255" t="s">
        <v>38</v>
      </c>
      <c r="F106" s="256" t="s">
        <v>4875</v>
      </c>
      <c r="G106" s="254"/>
      <c r="H106" s="257">
        <v>1.7</v>
      </c>
      <c r="I106" s="258"/>
      <c r="J106" s="254"/>
      <c r="K106" s="254"/>
      <c r="L106" s="259"/>
      <c r="M106" s="260"/>
      <c r="N106" s="261"/>
      <c r="O106" s="261"/>
      <c r="P106" s="261"/>
      <c r="Q106" s="261"/>
      <c r="R106" s="261"/>
      <c r="S106" s="261"/>
      <c r="T106" s="262"/>
      <c r="AT106" s="263" t="s">
        <v>215</v>
      </c>
      <c r="AU106" s="263" t="s">
        <v>90</v>
      </c>
      <c r="AV106" s="12" t="s">
        <v>90</v>
      </c>
      <c r="AW106" s="12" t="s">
        <v>45</v>
      </c>
      <c r="AX106" s="12" t="s">
        <v>82</v>
      </c>
      <c r="AY106" s="263" t="s">
        <v>204</v>
      </c>
    </row>
    <row r="107" spans="2:51" s="13" customFormat="1" ht="13.5">
      <c r="B107" s="264"/>
      <c r="C107" s="265"/>
      <c r="D107" s="250" t="s">
        <v>215</v>
      </c>
      <c r="E107" s="266" t="s">
        <v>38</v>
      </c>
      <c r="F107" s="267" t="s">
        <v>217</v>
      </c>
      <c r="G107" s="265"/>
      <c r="H107" s="268">
        <v>1.7</v>
      </c>
      <c r="I107" s="269"/>
      <c r="J107" s="265"/>
      <c r="K107" s="265"/>
      <c r="L107" s="270"/>
      <c r="M107" s="271"/>
      <c r="N107" s="272"/>
      <c r="O107" s="272"/>
      <c r="P107" s="272"/>
      <c r="Q107" s="272"/>
      <c r="R107" s="272"/>
      <c r="S107" s="272"/>
      <c r="T107" s="273"/>
      <c r="AT107" s="274" t="s">
        <v>215</v>
      </c>
      <c r="AU107" s="274" t="s">
        <v>90</v>
      </c>
      <c r="AV107" s="13" t="s">
        <v>211</v>
      </c>
      <c r="AW107" s="13" t="s">
        <v>45</v>
      </c>
      <c r="AX107" s="13" t="s">
        <v>25</v>
      </c>
      <c r="AY107" s="274" t="s">
        <v>204</v>
      </c>
    </row>
    <row r="108" spans="2:65" s="1" customFormat="1" ht="25.5" customHeight="1">
      <c r="B108" s="48"/>
      <c r="C108" s="238" t="s">
        <v>244</v>
      </c>
      <c r="D108" s="238" t="s">
        <v>206</v>
      </c>
      <c r="E108" s="239" t="s">
        <v>1311</v>
      </c>
      <c r="F108" s="240" t="s">
        <v>1312</v>
      </c>
      <c r="G108" s="241" t="s">
        <v>209</v>
      </c>
      <c r="H108" s="242">
        <v>12.35</v>
      </c>
      <c r="I108" s="243"/>
      <c r="J108" s="244">
        <f>ROUND(I108*H108,2)</f>
        <v>0</v>
      </c>
      <c r="K108" s="240" t="s">
        <v>210</v>
      </c>
      <c r="L108" s="74"/>
      <c r="M108" s="245" t="s">
        <v>38</v>
      </c>
      <c r="N108" s="246" t="s">
        <v>53</v>
      </c>
      <c r="O108" s="49"/>
      <c r="P108" s="247">
        <f>O108*H108</f>
        <v>0</v>
      </c>
      <c r="Q108" s="247">
        <v>0.0007</v>
      </c>
      <c r="R108" s="247">
        <f>Q108*H108</f>
        <v>0.008645</v>
      </c>
      <c r="S108" s="247">
        <v>0</v>
      </c>
      <c r="T108" s="248">
        <f>S108*H108</f>
        <v>0</v>
      </c>
      <c r="AR108" s="25" t="s">
        <v>211</v>
      </c>
      <c r="AT108" s="25" t="s">
        <v>206</v>
      </c>
      <c r="AU108" s="25" t="s">
        <v>90</v>
      </c>
      <c r="AY108" s="25" t="s">
        <v>204</v>
      </c>
      <c r="BE108" s="249">
        <f>IF(N108="základní",J108,0)</f>
        <v>0</v>
      </c>
      <c r="BF108" s="249">
        <f>IF(N108="snížená",J108,0)</f>
        <v>0</v>
      </c>
      <c r="BG108" s="249">
        <f>IF(N108="zákl. přenesená",J108,0)</f>
        <v>0</v>
      </c>
      <c r="BH108" s="249">
        <f>IF(N108="sníž. přenesená",J108,0)</f>
        <v>0</v>
      </c>
      <c r="BI108" s="249">
        <f>IF(N108="nulová",J108,0)</f>
        <v>0</v>
      </c>
      <c r="BJ108" s="25" t="s">
        <v>25</v>
      </c>
      <c r="BK108" s="249">
        <f>ROUND(I108*H108,2)</f>
        <v>0</v>
      </c>
      <c r="BL108" s="25" t="s">
        <v>211</v>
      </c>
      <c r="BM108" s="25" t="s">
        <v>4876</v>
      </c>
    </row>
    <row r="109" spans="2:47" s="1" customFormat="1" ht="13.5">
      <c r="B109" s="48"/>
      <c r="C109" s="76"/>
      <c r="D109" s="250" t="s">
        <v>213</v>
      </c>
      <c r="E109" s="76"/>
      <c r="F109" s="251" t="s">
        <v>1314</v>
      </c>
      <c r="G109" s="76"/>
      <c r="H109" s="76"/>
      <c r="I109" s="206"/>
      <c r="J109" s="76"/>
      <c r="K109" s="76"/>
      <c r="L109" s="74"/>
      <c r="M109" s="252"/>
      <c r="N109" s="49"/>
      <c r="O109" s="49"/>
      <c r="P109" s="49"/>
      <c r="Q109" s="49"/>
      <c r="R109" s="49"/>
      <c r="S109" s="49"/>
      <c r="T109" s="97"/>
      <c r="AT109" s="25" t="s">
        <v>213</v>
      </c>
      <c r="AU109" s="25" t="s">
        <v>90</v>
      </c>
    </row>
    <row r="110" spans="2:51" s="12" customFormat="1" ht="13.5">
      <c r="B110" s="253"/>
      <c r="C110" s="254"/>
      <c r="D110" s="250" t="s">
        <v>215</v>
      </c>
      <c r="E110" s="255" t="s">
        <v>38</v>
      </c>
      <c r="F110" s="256" t="s">
        <v>4877</v>
      </c>
      <c r="G110" s="254"/>
      <c r="H110" s="257">
        <v>12.35</v>
      </c>
      <c r="I110" s="258"/>
      <c r="J110" s="254"/>
      <c r="K110" s="254"/>
      <c r="L110" s="259"/>
      <c r="M110" s="260"/>
      <c r="N110" s="261"/>
      <c r="O110" s="261"/>
      <c r="P110" s="261"/>
      <c r="Q110" s="261"/>
      <c r="R110" s="261"/>
      <c r="S110" s="261"/>
      <c r="T110" s="262"/>
      <c r="AT110" s="263" t="s">
        <v>215</v>
      </c>
      <c r="AU110" s="263" t="s">
        <v>90</v>
      </c>
      <c r="AV110" s="12" t="s">
        <v>90</v>
      </c>
      <c r="AW110" s="12" t="s">
        <v>45</v>
      </c>
      <c r="AX110" s="12" t="s">
        <v>82</v>
      </c>
      <c r="AY110" s="263" t="s">
        <v>204</v>
      </c>
    </row>
    <row r="111" spans="2:51" s="13" customFormat="1" ht="13.5">
      <c r="B111" s="264"/>
      <c r="C111" s="265"/>
      <c r="D111" s="250" t="s">
        <v>215</v>
      </c>
      <c r="E111" s="266" t="s">
        <v>38</v>
      </c>
      <c r="F111" s="267" t="s">
        <v>217</v>
      </c>
      <c r="G111" s="265"/>
      <c r="H111" s="268">
        <v>12.35</v>
      </c>
      <c r="I111" s="269"/>
      <c r="J111" s="265"/>
      <c r="K111" s="265"/>
      <c r="L111" s="270"/>
      <c r="M111" s="271"/>
      <c r="N111" s="272"/>
      <c r="O111" s="272"/>
      <c r="P111" s="272"/>
      <c r="Q111" s="272"/>
      <c r="R111" s="272"/>
      <c r="S111" s="272"/>
      <c r="T111" s="273"/>
      <c r="AT111" s="274" t="s">
        <v>215</v>
      </c>
      <c r="AU111" s="274" t="s">
        <v>90</v>
      </c>
      <c r="AV111" s="13" t="s">
        <v>211</v>
      </c>
      <c r="AW111" s="13" t="s">
        <v>45</v>
      </c>
      <c r="AX111" s="13" t="s">
        <v>25</v>
      </c>
      <c r="AY111" s="274" t="s">
        <v>204</v>
      </c>
    </row>
    <row r="112" spans="2:65" s="1" customFormat="1" ht="25.5" customHeight="1">
      <c r="B112" s="48"/>
      <c r="C112" s="238" t="s">
        <v>249</v>
      </c>
      <c r="D112" s="238" t="s">
        <v>206</v>
      </c>
      <c r="E112" s="239" t="s">
        <v>1317</v>
      </c>
      <c r="F112" s="240" t="s">
        <v>1318</v>
      </c>
      <c r="G112" s="241" t="s">
        <v>209</v>
      </c>
      <c r="H112" s="242">
        <v>12.35</v>
      </c>
      <c r="I112" s="243"/>
      <c r="J112" s="244">
        <f>ROUND(I112*H112,2)</f>
        <v>0</v>
      </c>
      <c r="K112" s="240" t="s">
        <v>210</v>
      </c>
      <c r="L112" s="74"/>
      <c r="M112" s="245" t="s">
        <v>38</v>
      </c>
      <c r="N112" s="246" t="s">
        <v>53</v>
      </c>
      <c r="O112" s="49"/>
      <c r="P112" s="247">
        <f>O112*H112</f>
        <v>0</v>
      </c>
      <c r="Q112" s="247">
        <v>0</v>
      </c>
      <c r="R112" s="247">
        <f>Q112*H112</f>
        <v>0</v>
      </c>
      <c r="S112" s="247">
        <v>0</v>
      </c>
      <c r="T112" s="248">
        <f>S112*H112</f>
        <v>0</v>
      </c>
      <c r="AR112" s="25" t="s">
        <v>211</v>
      </c>
      <c r="AT112" s="25" t="s">
        <v>206</v>
      </c>
      <c r="AU112" s="25" t="s">
        <v>90</v>
      </c>
      <c r="AY112" s="25" t="s">
        <v>204</v>
      </c>
      <c r="BE112" s="249">
        <f>IF(N112="základní",J112,0)</f>
        <v>0</v>
      </c>
      <c r="BF112" s="249">
        <f>IF(N112="snížená",J112,0)</f>
        <v>0</v>
      </c>
      <c r="BG112" s="249">
        <f>IF(N112="zákl. přenesená",J112,0)</f>
        <v>0</v>
      </c>
      <c r="BH112" s="249">
        <f>IF(N112="sníž. přenesená",J112,0)</f>
        <v>0</v>
      </c>
      <c r="BI112" s="249">
        <f>IF(N112="nulová",J112,0)</f>
        <v>0</v>
      </c>
      <c r="BJ112" s="25" t="s">
        <v>25</v>
      </c>
      <c r="BK112" s="249">
        <f>ROUND(I112*H112,2)</f>
        <v>0</v>
      </c>
      <c r="BL112" s="25" t="s">
        <v>211</v>
      </c>
      <c r="BM112" s="25" t="s">
        <v>4878</v>
      </c>
    </row>
    <row r="113" spans="2:65" s="1" customFormat="1" ht="25.5" customHeight="1">
      <c r="B113" s="48"/>
      <c r="C113" s="238" t="s">
        <v>255</v>
      </c>
      <c r="D113" s="238" t="s">
        <v>206</v>
      </c>
      <c r="E113" s="239" t="s">
        <v>1320</v>
      </c>
      <c r="F113" s="240" t="s">
        <v>1321</v>
      </c>
      <c r="G113" s="241" t="s">
        <v>220</v>
      </c>
      <c r="H113" s="242">
        <v>29.925</v>
      </c>
      <c r="I113" s="243"/>
      <c r="J113" s="244">
        <f>ROUND(I113*H113,2)</f>
        <v>0</v>
      </c>
      <c r="K113" s="240" t="s">
        <v>210</v>
      </c>
      <c r="L113" s="74"/>
      <c r="M113" s="245" t="s">
        <v>38</v>
      </c>
      <c r="N113" s="246" t="s">
        <v>53</v>
      </c>
      <c r="O113" s="49"/>
      <c r="P113" s="247">
        <f>O113*H113</f>
        <v>0</v>
      </c>
      <c r="Q113" s="247">
        <v>0.00046</v>
      </c>
      <c r="R113" s="247">
        <f>Q113*H113</f>
        <v>0.0137655</v>
      </c>
      <c r="S113" s="247">
        <v>0</v>
      </c>
      <c r="T113" s="248">
        <f>S113*H113</f>
        <v>0</v>
      </c>
      <c r="AR113" s="25" t="s">
        <v>211</v>
      </c>
      <c r="AT113" s="25" t="s">
        <v>206</v>
      </c>
      <c r="AU113" s="25" t="s">
        <v>90</v>
      </c>
      <c r="AY113" s="25" t="s">
        <v>204</v>
      </c>
      <c r="BE113" s="249">
        <f>IF(N113="základní",J113,0)</f>
        <v>0</v>
      </c>
      <c r="BF113" s="249">
        <f>IF(N113="snížená",J113,0)</f>
        <v>0</v>
      </c>
      <c r="BG113" s="249">
        <f>IF(N113="zákl. přenesená",J113,0)</f>
        <v>0</v>
      </c>
      <c r="BH113" s="249">
        <f>IF(N113="sníž. přenesená",J113,0)</f>
        <v>0</v>
      </c>
      <c r="BI113" s="249">
        <f>IF(N113="nulová",J113,0)</f>
        <v>0</v>
      </c>
      <c r="BJ113" s="25" t="s">
        <v>25</v>
      </c>
      <c r="BK113" s="249">
        <f>ROUND(I113*H113,2)</f>
        <v>0</v>
      </c>
      <c r="BL113" s="25" t="s">
        <v>211</v>
      </c>
      <c r="BM113" s="25" t="s">
        <v>4879</v>
      </c>
    </row>
    <row r="114" spans="2:47" s="1" customFormat="1" ht="13.5">
      <c r="B114" s="48"/>
      <c r="C114" s="76"/>
      <c r="D114" s="250" t="s">
        <v>213</v>
      </c>
      <c r="E114" s="76"/>
      <c r="F114" s="251" t="s">
        <v>1323</v>
      </c>
      <c r="G114" s="76"/>
      <c r="H114" s="76"/>
      <c r="I114" s="206"/>
      <c r="J114" s="76"/>
      <c r="K114" s="76"/>
      <c r="L114" s="74"/>
      <c r="M114" s="252"/>
      <c r="N114" s="49"/>
      <c r="O114" s="49"/>
      <c r="P114" s="49"/>
      <c r="Q114" s="49"/>
      <c r="R114" s="49"/>
      <c r="S114" s="49"/>
      <c r="T114" s="97"/>
      <c r="AT114" s="25" t="s">
        <v>213</v>
      </c>
      <c r="AU114" s="25" t="s">
        <v>90</v>
      </c>
    </row>
    <row r="115" spans="2:51" s="12" customFormat="1" ht="13.5">
      <c r="B115" s="253"/>
      <c r="C115" s="254"/>
      <c r="D115" s="250" t="s">
        <v>215</v>
      </c>
      <c r="E115" s="255" t="s">
        <v>38</v>
      </c>
      <c r="F115" s="256" t="s">
        <v>4880</v>
      </c>
      <c r="G115" s="254"/>
      <c r="H115" s="257">
        <v>29.925</v>
      </c>
      <c r="I115" s="258"/>
      <c r="J115" s="254"/>
      <c r="K115" s="254"/>
      <c r="L115" s="259"/>
      <c r="M115" s="260"/>
      <c r="N115" s="261"/>
      <c r="O115" s="261"/>
      <c r="P115" s="261"/>
      <c r="Q115" s="261"/>
      <c r="R115" s="261"/>
      <c r="S115" s="261"/>
      <c r="T115" s="262"/>
      <c r="AT115" s="263" t="s">
        <v>215</v>
      </c>
      <c r="AU115" s="263" t="s">
        <v>90</v>
      </c>
      <c r="AV115" s="12" t="s">
        <v>90</v>
      </c>
      <c r="AW115" s="12" t="s">
        <v>45</v>
      </c>
      <c r="AX115" s="12" t="s">
        <v>82</v>
      </c>
      <c r="AY115" s="263" t="s">
        <v>204</v>
      </c>
    </row>
    <row r="116" spans="2:51" s="13" customFormat="1" ht="13.5">
      <c r="B116" s="264"/>
      <c r="C116" s="265"/>
      <c r="D116" s="250" t="s">
        <v>215</v>
      </c>
      <c r="E116" s="266" t="s">
        <v>38</v>
      </c>
      <c r="F116" s="267" t="s">
        <v>217</v>
      </c>
      <c r="G116" s="265"/>
      <c r="H116" s="268">
        <v>29.925</v>
      </c>
      <c r="I116" s="269"/>
      <c r="J116" s="265"/>
      <c r="K116" s="265"/>
      <c r="L116" s="270"/>
      <c r="M116" s="271"/>
      <c r="N116" s="272"/>
      <c r="O116" s="272"/>
      <c r="P116" s="272"/>
      <c r="Q116" s="272"/>
      <c r="R116" s="272"/>
      <c r="S116" s="272"/>
      <c r="T116" s="273"/>
      <c r="AT116" s="274" t="s">
        <v>215</v>
      </c>
      <c r="AU116" s="274" t="s">
        <v>90</v>
      </c>
      <c r="AV116" s="13" t="s">
        <v>211</v>
      </c>
      <c r="AW116" s="13" t="s">
        <v>45</v>
      </c>
      <c r="AX116" s="13" t="s">
        <v>25</v>
      </c>
      <c r="AY116" s="274" t="s">
        <v>204</v>
      </c>
    </row>
    <row r="117" spans="2:65" s="1" customFormat="1" ht="25.5" customHeight="1">
      <c r="B117" s="48"/>
      <c r="C117" s="238" t="s">
        <v>30</v>
      </c>
      <c r="D117" s="238" t="s">
        <v>206</v>
      </c>
      <c r="E117" s="239" t="s">
        <v>1325</v>
      </c>
      <c r="F117" s="240" t="s">
        <v>1326</v>
      </c>
      <c r="G117" s="241" t="s">
        <v>220</v>
      </c>
      <c r="H117" s="242">
        <v>29.925</v>
      </c>
      <c r="I117" s="243"/>
      <c r="J117" s="244">
        <f>ROUND(I117*H117,2)</f>
        <v>0</v>
      </c>
      <c r="K117" s="240" t="s">
        <v>210</v>
      </c>
      <c r="L117" s="74"/>
      <c r="M117" s="245" t="s">
        <v>38</v>
      </c>
      <c r="N117" s="246" t="s">
        <v>53</v>
      </c>
      <c r="O117" s="49"/>
      <c r="P117" s="247">
        <f>O117*H117</f>
        <v>0</v>
      </c>
      <c r="Q117" s="247">
        <v>0</v>
      </c>
      <c r="R117" s="247">
        <f>Q117*H117</f>
        <v>0</v>
      </c>
      <c r="S117" s="247">
        <v>0</v>
      </c>
      <c r="T117" s="248">
        <f>S117*H117</f>
        <v>0</v>
      </c>
      <c r="AR117" s="25" t="s">
        <v>211</v>
      </c>
      <c r="AT117" s="25" t="s">
        <v>206</v>
      </c>
      <c r="AU117" s="25" t="s">
        <v>90</v>
      </c>
      <c r="AY117" s="25" t="s">
        <v>204</v>
      </c>
      <c r="BE117" s="249">
        <f>IF(N117="základní",J117,0)</f>
        <v>0</v>
      </c>
      <c r="BF117" s="249">
        <f>IF(N117="snížená",J117,0)</f>
        <v>0</v>
      </c>
      <c r="BG117" s="249">
        <f>IF(N117="zákl. přenesená",J117,0)</f>
        <v>0</v>
      </c>
      <c r="BH117" s="249">
        <f>IF(N117="sníž. přenesená",J117,0)</f>
        <v>0</v>
      </c>
      <c r="BI117" s="249">
        <f>IF(N117="nulová",J117,0)</f>
        <v>0</v>
      </c>
      <c r="BJ117" s="25" t="s">
        <v>25</v>
      </c>
      <c r="BK117" s="249">
        <f>ROUND(I117*H117,2)</f>
        <v>0</v>
      </c>
      <c r="BL117" s="25" t="s">
        <v>211</v>
      </c>
      <c r="BM117" s="25" t="s">
        <v>4881</v>
      </c>
    </row>
    <row r="118" spans="2:65" s="1" customFormat="1" ht="25.5" customHeight="1">
      <c r="B118" s="48"/>
      <c r="C118" s="238" t="s">
        <v>268</v>
      </c>
      <c r="D118" s="238" t="s">
        <v>206</v>
      </c>
      <c r="E118" s="239" t="s">
        <v>1328</v>
      </c>
      <c r="F118" s="240" t="s">
        <v>1329</v>
      </c>
      <c r="G118" s="241" t="s">
        <v>209</v>
      </c>
      <c r="H118" s="242">
        <v>12.35</v>
      </c>
      <c r="I118" s="243"/>
      <c r="J118" s="244">
        <f>ROUND(I118*H118,2)</f>
        <v>0</v>
      </c>
      <c r="K118" s="240" t="s">
        <v>210</v>
      </c>
      <c r="L118" s="74"/>
      <c r="M118" s="245" t="s">
        <v>38</v>
      </c>
      <c r="N118" s="246" t="s">
        <v>53</v>
      </c>
      <c r="O118" s="49"/>
      <c r="P118" s="247">
        <f>O118*H118</f>
        <v>0</v>
      </c>
      <c r="Q118" s="247">
        <v>0.00079</v>
      </c>
      <c r="R118" s="247">
        <f>Q118*H118</f>
        <v>0.0097565</v>
      </c>
      <c r="S118" s="247">
        <v>0</v>
      </c>
      <c r="T118" s="248">
        <f>S118*H118</f>
        <v>0</v>
      </c>
      <c r="AR118" s="25" t="s">
        <v>211</v>
      </c>
      <c r="AT118" s="25" t="s">
        <v>206</v>
      </c>
      <c r="AU118" s="25" t="s">
        <v>90</v>
      </c>
      <c r="AY118" s="25" t="s">
        <v>204</v>
      </c>
      <c r="BE118" s="249">
        <f>IF(N118="základní",J118,0)</f>
        <v>0</v>
      </c>
      <c r="BF118" s="249">
        <f>IF(N118="snížená",J118,0)</f>
        <v>0</v>
      </c>
      <c r="BG118" s="249">
        <f>IF(N118="zákl. přenesená",J118,0)</f>
        <v>0</v>
      </c>
      <c r="BH118" s="249">
        <f>IF(N118="sníž. přenesená",J118,0)</f>
        <v>0</v>
      </c>
      <c r="BI118" s="249">
        <f>IF(N118="nulová",J118,0)</f>
        <v>0</v>
      </c>
      <c r="BJ118" s="25" t="s">
        <v>25</v>
      </c>
      <c r="BK118" s="249">
        <f>ROUND(I118*H118,2)</f>
        <v>0</v>
      </c>
      <c r="BL118" s="25" t="s">
        <v>211</v>
      </c>
      <c r="BM118" s="25" t="s">
        <v>4882</v>
      </c>
    </row>
    <row r="119" spans="2:47" s="1" customFormat="1" ht="13.5">
      <c r="B119" s="48"/>
      <c r="C119" s="76"/>
      <c r="D119" s="250" t="s">
        <v>213</v>
      </c>
      <c r="E119" s="76"/>
      <c r="F119" s="251" t="s">
        <v>1331</v>
      </c>
      <c r="G119" s="76"/>
      <c r="H119" s="76"/>
      <c r="I119" s="206"/>
      <c r="J119" s="76"/>
      <c r="K119" s="76"/>
      <c r="L119" s="74"/>
      <c r="M119" s="252"/>
      <c r="N119" s="49"/>
      <c r="O119" s="49"/>
      <c r="P119" s="49"/>
      <c r="Q119" s="49"/>
      <c r="R119" s="49"/>
      <c r="S119" s="49"/>
      <c r="T119" s="97"/>
      <c r="AT119" s="25" t="s">
        <v>213</v>
      </c>
      <c r="AU119" s="25" t="s">
        <v>90</v>
      </c>
    </row>
    <row r="120" spans="2:51" s="12" customFormat="1" ht="13.5">
      <c r="B120" s="253"/>
      <c r="C120" s="254"/>
      <c r="D120" s="250" t="s">
        <v>215</v>
      </c>
      <c r="E120" s="255" t="s">
        <v>38</v>
      </c>
      <c r="F120" s="256" t="s">
        <v>4877</v>
      </c>
      <c r="G120" s="254"/>
      <c r="H120" s="257">
        <v>12.35</v>
      </c>
      <c r="I120" s="258"/>
      <c r="J120" s="254"/>
      <c r="K120" s="254"/>
      <c r="L120" s="259"/>
      <c r="M120" s="260"/>
      <c r="N120" s="261"/>
      <c r="O120" s="261"/>
      <c r="P120" s="261"/>
      <c r="Q120" s="261"/>
      <c r="R120" s="261"/>
      <c r="S120" s="261"/>
      <c r="T120" s="262"/>
      <c r="AT120" s="263" t="s">
        <v>215</v>
      </c>
      <c r="AU120" s="263" t="s">
        <v>90</v>
      </c>
      <c r="AV120" s="12" t="s">
        <v>90</v>
      </c>
      <c r="AW120" s="12" t="s">
        <v>45</v>
      </c>
      <c r="AX120" s="12" t="s">
        <v>82</v>
      </c>
      <c r="AY120" s="263" t="s">
        <v>204</v>
      </c>
    </row>
    <row r="121" spans="2:51" s="13" customFormat="1" ht="13.5">
      <c r="B121" s="264"/>
      <c r="C121" s="265"/>
      <c r="D121" s="250" t="s">
        <v>215</v>
      </c>
      <c r="E121" s="266" t="s">
        <v>38</v>
      </c>
      <c r="F121" s="267" t="s">
        <v>217</v>
      </c>
      <c r="G121" s="265"/>
      <c r="H121" s="268">
        <v>12.35</v>
      </c>
      <c r="I121" s="269"/>
      <c r="J121" s="265"/>
      <c r="K121" s="265"/>
      <c r="L121" s="270"/>
      <c r="M121" s="271"/>
      <c r="N121" s="272"/>
      <c r="O121" s="272"/>
      <c r="P121" s="272"/>
      <c r="Q121" s="272"/>
      <c r="R121" s="272"/>
      <c r="S121" s="272"/>
      <c r="T121" s="273"/>
      <c r="AT121" s="274" t="s">
        <v>215</v>
      </c>
      <c r="AU121" s="274" t="s">
        <v>90</v>
      </c>
      <c r="AV121" s="13" t="s">
        <v>211</v>
      </c>
      <c r="AW121" s="13" t="s">
        <v>45</v>
      </c>
      <c r="AX121" s="13" t="s">
        <v>25</v>
      </c>
      <c r="AY121" s="274" t="s">
        <v>204</v>
      </c>
    </row>
    <row r="122" spans="2:65" s="1" customFormat="1" ht="25.5" customHeight="1">
      <c r="B122" s="48"/>
      <c r="C122" s="238" t="s">
        <v>274</v>
      </c>
      <c r="D122" s="238" t="s">
        <v>206</v>
      </c>
      <c r="E122" s="239" t="s">
        <v>1332</v>
      </c>
      <c r="F122" s="240" t="s">
        <v>1333</v>
      </c>
      <c r="G122" s="241" t="s">
        <v>209</v>
      </c>
      <c r="H122" s="242">
        <v>12.35</v>
      </c>
      <c r="I122" s="243"/>
      <c r="J122" s="244">
        <f>ROUND(I122*H122,2)</f>
        <v>0</v>
      </c>
      <c r="K122" s="240" t="s">
        <v>210</v>
      </c>
      <c r="L122" s="74"/>
      <c r="M122" s="245" t="s">
        <v>38</v>
      </c>
      <c r="N122" s="246" t="s">
        <v>53</v>
      </c>
      <c r="O122" s="49"/>
      <c r="P122" s="247">
        <f>O122*H122</f>
        <v>0</v>
      </c>
      <c r="Q122" s="247">
        <v>0</v>
      </c>
      <c r="R122" s="247">
        <f>Q122*H122</f>
        <v>0</v>
      </c>
      <c r="S122" s="247">
        <v>0</v>
      </c>
      <c r="T122" s="248">
        <f>S122*H122</f>
        <v>0</v>
      </c>
      <c r="AR122" s="25" t="s">
        <v>211</v>
      </c>
      <c r="AT122" s="25" t="s">
        <v>206</v>
      </c>
      <c r="AU122" s="25" t="s">
        <v>90</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211</v>
      </c>
      <c r="BM122" s="25" t="s">
        <v>4883</v>
      </c>
    </row>
    <row r="123" spans="2:65" s="1" customFormat="1" ht="38.25" customHeight="1">
      <c r="B123" s="48"/>
      <c r="C123" s="238" t="s">
        <v>280</v>
      </c>
      <c r="D123" s="238" t="s">
        <v>206</v>
      </c>
      <c r="E123" s="239" t="s">
        <v>1335</v>
      </c>
      <c r="F123" s="240" t="s">
        <v>1336</v>
      </c>
      <c r="G123" s="241" t="s">
        <v>220</v>
      </c>
      <c r="H123" s="242">
        <v>65.678</v>
      </c>
      <c r="I123" s="243"/>
      <c r="J123" s="244">
        <f>ROUND(I123*H123,2)</f>
        <v>0</v>
      </c>
      <c r="K123" s="240" t="s">
        <v>210</v>
      </c>
      <c r="L123" s="74"/>
      <c r="M123" s="245" t="s">
        <v>38</v>
      </c>
      <c r="N123" s="246" t="s">
        <v>53</v>
      </c>
      <c r="O123" s="49"/>
      <c r="P123" s="247">
        <f>O123*H123</f>
        <v>0</v>
      </c>
      <c r="Q123" s="247">
        <v>0</v>
      </c>
      <c r="R123" s="247">
        <f>Q123*H123</f>
        <v>0</v>
      </c>
      <c r="S123" s="247">
        <v>0</v>
      </c>
      <c r="T123" s="248">
        <f>S123*H123</f>
        <v>0</v>
      </c>
      <c r="AR123" s="25" t="s">
        <v>211</v>
      </c>
      <c r="AT123" s="25" t="s">
        <v>206</v>
      </c>
      <c r="AU123" s="25" t="s">
        <v>90</v>
      </c>
      <c r="AY123" s="25" t="s">
        <v>204</v>
      </c>
      <c r="BE123" s="249">
        <f>IF(N123="základní",J123,0)</f>
        <v>0</v>
      </c>
      <c r="BF123" s="249">
        <f>IF(N123="snížená",J123,0)</f>
        <v>0</v>
      </c>
      <c r="BG123" s="249">
        <f>IF(N123="zákl. přenesená",J123,0)</f>
        <v>0</v>
      </c>
      <c r="BH123" s="249">
        <f>IF(N123="sníž. přenesená",J123,0)</f>
        <v>0</v>
      </c>
      <c r="BI123" s="249">
        <f>IF(N123="nulová",J123,0)</f>
        <v>0</v>
      </c>
      <c r="BJ123" s="25" t="s">
        <v>25</v>
      </c>
      <c r="BK123" s="249">
        <f>ROUND(I123*H123,2)</f>
        <v>0</v>
      </c>
      <c r="BL123" s="25" t="s">
        <v>211</v>
      </c>
      <c r="BM123" s="25" t="s">
        <v>4884</v>
      </c>
    </row>
    <row r="124" spans="2:47" s="1" customFormat="1" ht="13.5">
      <c r="B124" s="48"/>
      <c r="C124" s="76"/>
      <c r="D124" s="250" t="s">
        <v>213</v>
      </c>
      <c r="E124" s="76"/>
      <c r="F124" s="251" t="s">
        <v>1338</v>
      </c>
      <c r="G124" s="76"/>
      <c r="H124" s="76"/>
      <c r="I124" s="206"/>
      <c r="J124" s="76"/>
      <c r="K124" s="76"/>
      <c r="L124" s="74"/>
      <c r="M124" s="252"/>
      <c r="N124" s="49"/>
      <c r="O124" s="49"/>
      <c r="P124" s="49"/>
      <c r="Q124" s="49"/>
      <c r="R124" s="49"/>
      <c r="S124" s="49"/>
      <c r="T124" s="97"/>
      <c r="AT124" s="25" t="s">
        <v>213</v>
      </c>
      <c r="AU124" s="25" t="s">
        <v>90</v>
      </c>
    </row>
    <row r="125" spans="2:51" s="12" customFormat="1" ht="13.5">
      <c r="B125" s="253"/>
      <c r="C125" s="254"/>
      <c r="D125" s="250" t="s">
        <v>215</v>
      </c>
      <c r="E125" s="255" t="s">
        <v>38</v>
      </c>
      <c r="F125" s="256" t="s">
        <v>4885</v>
      </c>
      <c r="G125" s="254"/>
      <c r="H125" s="257">
        <v>54.507</v>
      </c>
      <c r="I125" s="258"/>
      <c r="J125" s="254"/>
      <c r="K125" s="254"/>
      <c r="L125" s="259"/>
      <c r="M125" s="260"/>
      <c r="N125" s="261"/>
      <c r="O125" s="261"/>
      <c r="P125" s="261"/>
      <c r="Q125" s="261"/>
      <c r="R125" s="261"/>
      <c r="S125" s="261"/>
      <c r="T125" s="262"/>
      <c r="AT125" s="263" t="s">
        <v>215</v>
      </c>
      <c r="AU125" s="263" t="s">
        <v>90</v>
      </c>
      <c r="AV125" s="12" t="s">
        <v>90</v>
      </c>
      <c r="AW125" s="12" t="s">
        <v>45</v>
      </c>
      <c r="AX125" s="12" t="s">
        <v>82</v>
      </c>
      <c r="AY125" s="263" t="s">
        <v>204</v>
      </c>
    </row>
    <row r="126" spans="2:51" s="12" customFormat="1" ht="13.5">
      <c r="B126" s="253"/>
      <c r="C126" s="254"/>
      <c r="D126" s="250" t="s">
        <v>215</v>
      </c>
      <c r="E126" s="255" t="s">
        <v>38</v>
      </c>
      <c r="F126" s="256" t="s">
        <v>4886</v>
      </c>
      <c r="G126" s="254"/>
      <c r="H126" s="257">
        <v>9.471</v>
      </c>
      <c r="I126" s="258"/>
      <c r="J126" s="254"/>
      <c r="K126" s="254"/>
      <c r="L126" s="259"/>
      <c r="M126" s="260"/>
      <c r="N126" s="261"/>
      <c r="O126" s="261"/>
      <c r="P126" s="261"/>
      <c r="Q126" s="261"/>
      <c r="R126" s="261"/>
      <c r="S126" s="261"/>
      <c r="T126" s="262"/>
      <c r="AT126" s="263" t="s">
        <v>215</v>
      </c>
      <c r="AU126" s="263" t="s">
        <v>90</v>
      </c>
      <c r="AV126" s="12" t="s">
        <v>90</v>
      </c>
      <c r="AW126" s="12" t="s">
        <v>45</v>
      </c>
      <c r="AX126" s="12" t="s">
        <v>82</v>
      </c>
      <c r="AY126" s="263" t="s">
        <v>204</v>
      </c>
    </row>
    <row r="127" spans="2:51" s="12" customFormat="1" ht="13.5">
      <c r="B127" s="253"/>
      <c r="C127" s="254"/>
      <c r="D127" s="250" t="s">
        <v>215</v>
      </c>
      <c r="E127" s="255" t="s">
        <v>38</v>
      </c>
      <c r="F127" s="256" t="s">
        <v>4887</v>
      </c>
      <c r="G127" s="254"/>
      <c r="H127" s="257">
        <v>1.7</v>
      </c>
      <c r="I127" s="258"/>
      <c r="J127" s="254"/>
      <c r="K127" s="254"/>
      <c r="L127" s="259"/>
      <c r="M127" s="260"/>
      <c r="N127" s="261"/>
      <c r="O127" s="261"/>
      <c r="P127" s="261"/>
      <c r="Q127" s="261"/>
      <c r="R127" s="261"/>
      <c r="S127" s="261"/>
      <c r="T127" s="262"/>
      <c r="AT127" s="263" t="s">
        <v>215</v>
      </c>
      <c r="AU127" s="263" t="s">
        <v>90</v>
      </c>
      <c r="AV127" s="12" t="s">
        <v>90</v>
      </c>
      <c r="AW127" s="12" t="s">
        <v>45</v>
      </c>
      <c r="AX127" s="12" t="s">
        <v>82</v>
      </c>
      <c r="AY127" s="263" t="s">
        <v>204</v>
      </c>
    </row>
    <row r="128" spans="2:51" s="13" customFormat="1" ht="13.5">
      <c r="B128" s="264"/>
      <c r="C128" s="265"/>
      <c r="D128" s="250" t="s">
        <v>215</v>
      </c>
      <c r="E128" s="266" t="s">
        <v>38</v>
      </c>
      <c r="F128" s="267" t="s">
        <v>217</v>
      </c>
      <c r="G128" s="265"/>
      <c r="H128" s="268">
        <v>65.678</v>
      </c>
      <c r="I128" s="269"/>
      <c r="J128" s="265"/>
      <c r="K128" s="265"/>
      <c r="L128" s="270"/>
      <c r="M128" s="271"/>
      <c r="N128" s="272"/>
      <c r="O128" s="272"/>
      <c r="P128" s="272"/>
      <c r="Q128" s="272"/>
      <c r="R128" s="272"/>
      <c r="S128" s="272"/>
      <c r="T128" s="273"/>
      <c r="AT128" s="274" t="s">
        <v>215</v>
      </c>
      <c r="AU128" s="274" t="s">
        <v>90</v>
      </c>
      <c r="AV128" s="13" t="s">
        <v>211</v>
      </c>
      <c r="AW128" s="13" t="s">
        <v>45</v>
      </c>
      <c r="AX128" s="13" t="s">
        <v>25</v>
      </c>
      <c r="AY128" s="274" t="s">
        <v>204</v>
      </c>
    </row>
    <row r="129" spans="2:65" s="1" customFormat="1" ht="38.25" customHeight="1">
      <c r="B129" s="48"/>
      <c r="C129" s="238" t="s">
        <v>284</v>
      </c>
      <c r="D129" s="238" t="s">
        <v>206</v>
      </c>
      <c r="E129" s="239" t="s">
        <v>4888</v>
      </c>
      <c r="F129" s="240" t="s">
        <v>4889</v>
      </c>
      <c r="G129" s="241" t="s">
        <v>220</v>
      </c>
      <c r="H129" s="242">
        <v>260.913</v>
      </c>
      <c r="I129" s="243"/>
      <c r="J129" s="244">
        <f>ROUND(I129*H129,2)</f>
        <v>0</v>
      </c>
      <c r="K129" s="240" t="s">
        <v>210</v>
      </c>
      <c r="L129" s="74"/>
      <c r="M129" s="245" t="s">
        <v>38</v>
      </c>
      <c r="N129" s="246" t="s">
        <v>53</v>
      </c>
      <c r="O129" s="49"/>
      <c r="P129" s="247">
        <f>O129*H129</f>
        <v>0</v>
      </c>
      <c r="Q129" s="247">
        <v>0</v>
      </c>
      <c r="R129" s="247">
        <f>Q129*H129</f>
        <v>0</v>
      </c>
      <c r="S129" s="247">
        <v>0</v>
      </c>
      <c r="T129" s="248">
        <f>S129*H129</f>
        <v>0</v>
      </c>
      <c r="AR129" s="25" t="s">
        <v>211</v>
      </c>
      <c r="AT129" s="25" t="s">
        <v>206</v>
      </c>
      <c r="AU129" s="25" t="s">
        <v>90</v>
      </c>
      <c r="AY129" s="25" t="s">
        <v>204</v>
      </c>
      <c r="BE129" s="249">
        <f>IF(N129="základní",J129,0)</f>
        <v>0</v>
      </c>
      <c r="BF129" s="249">
        <f>IF(N129="snížená",J129,0)</f>
        <v>0</v>
      </c>
      <c r="BG129" s="249">
        <f>IF(N129="zákl. přenesená",J129,0)</f>
        <v>0</v>
      </c>
      <c r="BH129" s="249">
        <f>IF(N129="sníž. přenesená",J129,0)</f>
        <v>0</v>
      </c>
      <c r="BI129" s="249">
        <f>IF(N129="nulová",J129,0)</f>
        <v>0</v>
      </c>
      <c r="BJ129" s="25" t="s">
        <v>25</v>
      </c>
      <c r="BK129" s="249">
        <f>ROUND(I129*H129,2)</f>
        <v>0</v>
      </c>
      <c r="BL129" s="25" t="s">
        <v>211</v>
      </c>
      <c r="BM129" s="25" t="s">
        <v>4890</v>
      </c>
    </row>
    <row r="130" spans="2:47" s="1" customFormat="1" ht="13.5">
      <c r="B130" s="48"/>
      <c r="C130" s="76"/>
      <c r="D130" s="250" t="s">
        <v>213</v>
      </c>
      <c r="E130" s="76"/>
      <c r="F130" s="251" t="s">
        <v>1338</v>
      </c>
      <c r="G130" s="76"/>
      <c r="H130" s="76"/>
      <c r="I130" s="206"/>
      <c r="J130" s="76"/>
      <c r="K130" s="76"/>
      <c r="L130" s="74"/>
      <c r="M130" s="252"/>
      <c r="N130" s="49"/>
      <c r="O130" s="49"/>
      <c r="P130" s="49"/>
      <c r="Q130" s="49"/>
      <c r="R130" s="49"/>
      <c r="S130" s="49"/>
      <c r="T130" s="97"/>
      <c r="AT130" s="25" t="s">
        <v>213</v>
      </c>
      <c r="AU130" s="25" t="s">
        <v>90</v>
      </c>
    </row>
    <row r="131" spans="2:51" s="12" customFormat="1" ht="13.5">
      <c r="B131" s="253"/>
      <c r="C131" s="254"/>
      <c r="D131" s="250" t="s">
        <v>215</v>
      </c>
      <c r="E131" s="255" t="s">
        <v>38</v>
      </c>
      <c r="F131" s="256" t="s">
        <v>4891</v>
      </c>
      <c r="G131" s="254"/>
      <c r="H131" s="257">
        <v>239.976</v>
      </c>
      <c r="I131" s="258"/>
      <c r="J131" s="254"/>
      <c r="K131" s="254"/>
      <c r="L131" s="259"/>
      <c r="M131" s="260"/>
      <c r="N131" s="261"/>
      <c r="O131" s="261"/>
      <c r="P131" s="261"/>
      <c r="Q131" s="261"/>
      <c r="R131" s="261"/>
      <c r="S131" s="261"/>
      <c r="T131" s="262"/>
      <c r="AT131" s="263" t="s">
        <v>215</v>
      </c>
      <c r="AU131" s="263" t="s">
        <v>90</v>
      </c>
      <c r="AV131" s="12" t="s">
        <v>90</v>
      </c>
      <c r="AW131" s="12" t="s">
        <v>45</v>
      </c>
      <c r="AX131" s="12" t="s">
        <v>82</v>
      </c>
      <c r="AY131" s="263" t="s">
        <v>204</v>
      </c>
    </row>
    <row r="132" spans="2:51" s="12" customFormat="1" ht="13.5">
      <c r="B132" s="253"/>
      <c r="C132" s="254"/>
      <c r="D132" s="250" t="s">
        <v>215</v>
      </c>
      <c r="E132" s="255" t="s">
        <v>38</v>
      </c>
      <c r="F132" s="256" t="s">
        <v>4892</v>
      </c>
      <c r="G132" s="254"/>
      <c r="H132" s="257">
        <v>20.937</v>
      </c>
      <c r="I132" s="258"/>
      <c r="J132" s="254"/>
      <c r="K132" s="254"/>
      <c r="L132" s="259"/>
      <c r="M132" s="260"/>
      <c r="N132" s="261"/>
      <c r="O132" s="261"/>
      <c r="P132" s="261"/>
      <c r="Q132" s="261"/>
      <c r="R132" s="261"/>
      <c r="S132" s="261"/>
      <c r="T132" s="262"/>
      <c r="AT132" s="263" t="s">
        <v>215</v>
      </c>
      <c r="AU132" s="263" t="s">
        <v>90</v>
      </c>
      <c r="AV132" s="12" t="s">
        <v>90</v>
      </c>
      <c r="AW132" s="12" t="s">
        <v>45</v>
      </c>
      <c r="AX132" s="12" t="s">
        <v>82</v>
      </c>
      <c r="AY132" s="263" t="s">
        <v>204</v>
      </c>
    </row>
    <row r="133" spans="2:51" s="13" customFormat="1" ht="13.5">
      <c r="B133" s="264"/>
      <c r="C133" s="265"/>
      <c r="D133" s="250" t="s">
        <v>215</v>
      </c>
      <c r="E133" s="266" t="s">
        <v>38</v>
      </c>
      <c r="F133" s="267" t="s">
        <v>217</v>
      </c>
      <c r="G133" s="265"/>
      <c r="H133" s="268">
        <v>260.913</v>
      </c>
      <c r="I133" s="269"/>
      <c r="J133" s="265"/>
      <c r="K133" s="265"/>
      <c r="L133" s="270"/>
      <c r="M133" s="271"/>
      <c r="N133" s="272"/>
      <c r="O133" s="272"/>
      <c r="P133" s="272"/>
      <c r="Q133" s="272"/>
      <c r="R133" s="272"/>
      <c r="S133" s="272"/>
      <c r="T133" s="273"/>
      <c r="AT133" s="274" t="s">
        <v>215</v>
      </c>
      <c r="AU133" s="274" t="s">
        <v>90</v>
      </c>
      <c r="AV133" s="13" t="s">
        <v>211</v>
      </c>
      <c r="AW133" s="13" t="s">
        <v>45</v>
      </c>
      <c r="AX133" s="13" t="s">
        <v>25</v>
      </c>
      <c r="AY133" s="274" t="s">
        <v>204</v>
      </c>
    </row>
    <row r="134" spans="2:65" s="1" customFormat="1" ht="38.25" customHeight="1">
      <c r="B134" s="48"/>
      <c r="C134" s="238" t="s">
        <v>10</v>
      </c>
      <c r="D134" s="238" t="s">
        <v>206</v>
      </c>
      <c r="E134" s="239" t="s">
        <v>1339</v>
      </c>
      <c r="F134" s="240" t="s">
        <v>1340</v>
      </c>
      <c r="G134" s="241" t="s">
        <v>220</v>
      </c>
      <c r="H134" s="242">
        <v>414.174</v>
      </c>
      <c r="I134" s="243"/>
      <c r="J134" s="244">
        <f>ROUND(I134*H134,2)</f>
        <v>0</v>
      </c>
      <c r="K134" s="240" t="s">
        <v>210</v>
      </c>
      <c r="L134" s="74"/>
      <c r="M134" s="245" t="s">
        <v>38</v>
      </c>
      <c r="N134" s="246" t="s">
        <v>53</v>
      </c>
      <c r="O134" s="49"/>
      <c r="P134" s="247">
        <f>O134*H134</f>
        <v>0</v>
      </c>
      <c r="Q134" s="247">
        <v>0</v>
      </c>
      <c r="R134" s="247">
        <f>Q134*H134</f>
        <v>0</v>
      </c>
      <c r="S134" s="247">
        <v>0</v>
      </c>
      <c r="T134" s="248">
        <f>S134*H134</f>
        <v>0</v>
      </c>
      <c r="AR134" s="25" t="s">
        <v>211</v>
      </c>
      <c r="AT134" s="25" t="s">
        <v>206</v>
      </c>
      <c r="AU134" s="25" t="s">
        <v>90</v>
      </c>
      <c r="AY134" s="25" t="s">
        <v>204</v>
      </c>
      <c r="BE134" s="249">
        <f>IF(N134="základní",J134,0)</f>
        <v>0</v>
      </c>
      <c r="BF134" s="249">
        <f>IF(N134="snížená",J134,0)</f>
        <v>0</v>
      </c>
      <c r="BG134" s="249">
        <f>IF(N134="zákl. přenesená",J134,0)</f>
        <v>0</v>
      </c>
      <c r="BH134" s="249">
        <f>IF(N134="sníž. přenesená",J134,0)</f>
        <v>0</v>
      </c>
      <c r="BI134" s="249">
        <f>IF(N134="nulová",J134,0)</f>
        <v>0</v>
      </c>
      <c r="BJ134" s="25" t="s">
        <v>25</v>
      </c>
      <c r="BK134" s="249">
        <f>ROUND(I134*H134,2)</f>
        <v>0</v>
      </c>
      <c r="BL134" s="25" t="s">
        <v>211</v>
      </c>
      <c r="BM134" s="25" t="s">
        <v>4893</v>
      </c>
    </row>
    <row r="135" spans="2:47" s="1" customFormat="1" ht="13.5">
      <c r="B135" s="48"/>
      <c r="C135" s="76"/>
      <c r="D135" s="250" t="s">
        <v>213</v>
      </c>
      <c r="E135" s="76"/>
      <c r="F135" s="251" t="s">
        <v>237</v>
      </c>
      <c r="G135" s="76"/>
      <c r="H135" s="76"/>
      <c r="I135" s="206"/>
      <c r="J135" s="76"/>
      <c r="K135" s="76"/>
      <c r="L135" s="74"/>
      <c r="M135" s="252"/>
      <c r="N135" s="49"/>
      <c r="O135" s="49"/>
      <c r="P135" s="49"/>
      <c r="Q135" s="49"/>
      <c r="R135" s="49"/>
      <c r="S135" s="49"/>
      <c r="T135" s="97"/>
      <c r="AT135" s="25" t="s">
        <v>213</v>
      </c>
      <c r="AU135" s="25" t="s">
        <v>90</v>
      </c>
    </row>
    <row r="136" spans="2:51" s="14" customFormat="1" ht="13.5">
      <c r="B136" s="275"/>
      <c r="C136" s="276"/>
      <c r="D136" s="250" t="s">
        <v>215</v>
      </c>
      <c r="E136" s="277" t="s">
        <v>38</v>
      </c>
      <c r="F136" s="278" t="s">
        <v>4894</v>
      </c>
      <c r="G136" s="276"/>
      <c r="H136" s="277" t="s">
        <v>38</v>
      </c>
      <c r="I136" s="279"/>
      <c r="J136" s="276"/>
      <c r="K136" s="276"/>
      <c r="L136" s="280"/>
      <c r="M136" s="281"/>
      <c r="N136" s="282"/>
      <c r="O136" s="282"/>
      <c r="P136" s="282"/>
      <c r="Q136" s="282"/>
      <c r="R136" s="282"/>
      <c r="S136" s="282"/>
      <c r="T136" s="283"/>
      <c r="AT136" s="284" t="s">
        <v>215</v>
      </c>
      <c r="AU136" s="284" t="s">
        <v>90</v>
      </c>
      <c r="AV136" s="14" t="s">
        <v>25</v>
      </c>
      <c r="AW136" s="14" t="s">
        <v>45</v>
      </c>
      <c r="AX136" s="14" t="s">
        <v>82</v>
      </c>
      <c r="AY136" s="284" t="s">
        <v>204</v>
      </c>
    </row>
    <row r="137" spans="2:51" s="12" customFormat="1" ht="13.5">
      <c r="B137" s="253"/>
      <c r="C137" s="254"/>
      <c r="D137" s="250" t="s">
        <v>215</v>
      </c>
      <c r="E137" s="255" t="s">
        <v>38</v>
      </c>
      <c r="F137" s="256" t="s">
        <v>4895</v>
      </c>
      <c r="G137" s="254"/>
      <c r="H137" s="257">
        <v>414.174</v>
      </c>
      <c r="I137" s="258"/>
      <c r="J137" s="254"/>
      <c r="K137" s="254"/>
      <c r="L137" s="259"/>
      <c r="M137" s="260"/>
      <c r="N137" s="261"/>
      <c r="O137" s="261"/>
      <c r="P137" s="261"/>
      <c r="Q137" s="261"/>
      <c r="R137" s="261"/>
      <c r="S137" s="261"/>
      <c r="T137" s="262"/>
      <c r="AT137" s="263" t="s">
        <v>215</v>
      </c>
      <c r="AU137" s="263" t="s">
        <v>90</v>
      </c>
      <c r="AV137" s="12" t="s">
        <v>90</v>
      </c>
      <c r="AW137" s="12" t="s">
        <v>45</v>
      </c>
      <c r="AX137" s="12" t="s">
        <v>82</v>
      </c>
      <c r="AY137" s="263" t="s">
        <v>204</v>
      </c>
    </row>
    <row r="138" spans="2:51" s="13" customFormat="1" ht="13.5">
      <c r="B138" s="264"/>
      <c r="C138" s="265"/>
      <c r="D138" s="250" t="s">
        <v>215</v>
      </c>
      <c r="E138" s="266" t="s">
        <v>38</v>
      </c>
      <c r="F138" s="267" t="s">
        <v>217</v>
      </c>
      <c r="G138" s="265"/>
      <c r="H138" s="268">
        <v>414.174</v>
      </c>
      <c r="I138" s="269"/>
      <c r="J138" s="265"/>
      <c r="K138" s="265"/>
      <c r="L138" s="270"/>
      <c r="M138" s="271"/>
      <c r="N138" s="272"/>
      <c r="O138" s="272"/>
      <c r="P138" s="272"/>
      <c r="Q138" s="272"/>
      <c r="R138" s="272"/>
      <c r="S138" s="272"/>
      <c r="T138" s="273"/>
      <c r="AT138" s="274" t="s">
        <v>215</v>
      </c>
      <c r="AU138" s="274" t="s">
        <v>90</v>
      </c>
      <c r="AV138" s="13" t="s">
        <v>211</v>
      </c>
      <c r="AW138" s="13" t="s">
        <v>45</v>
      </c>
      <c r="AX138" s="13" t="s">
        <v>25</v>
      </c>
      <c r="AY138" s="274" t="s">
        <v>204</v>
      </c>
    </row>
    <row r="139" spans="2:65" s="1" customFormat="1" ht="38.25" customHeight="1">
      <c r="B139" s="48"/>
      <c r="C139" s="238" t="s">
        <v>294</v>
      </c>
      <c r="D139" s="238" t="s">
        <v>206</v>
      </c>
      <c r="E139" s="239" t="s">
        <v>234</v>
      </c>
      <c r="F139" s="240" t="s">
        <v>235</v>
      </c>
      <c r="G139" s="241" t="s">
        <v>220</v>
      </c>
      <c r="H139" s="242">
        <v>335.291</v>
      </c>
      <c r="I139" s="243"/>
      <c r="J139" s="244">
        <f>ROUND(I139*H139,2)</f>
        <v>0</v>
      </c>
      <c r="K139" s="240" t="s">
        <v>210</v>
      </c>
      <c r="L139" s="74"/>
      <c r="M139" s="245" t="s">
        <v>38</v>
      </c>
      <c r="N139" s="246" t="s">
        <v>53</v>
      </c>
      <c r="O139" s="49"/>
      <c r="P139" s="247">
        <f>O139*H139</f>
        <v>0</v>
      </c>
      <c r="Q139" s="247">
        <v>0</v>
      </c>
      <c r="R139" s="247">
        <f>Q139*H139</f>
        <v>0</v>
      </c>
      <c r="S139" s="247">
        <v>0</v>
      </c>
      <c r="T139" s="248">
        <f>S139*H139</f>
        <v>0</v>
      </c>
      <c r="AR139" s="25" t="s">
        <v>211</v>
      </c>
      <c r="AT139" s="25" t="s">
        <v>206</v>
      </c>
      <c r="AU139" s="25" t="s">
        <v>90</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4896</v>
      </c>
    </row>
    <row r="140" spans="2:47" s="1" customFormat="1" ht="13.5">
      <c r="B140" s="48"/>
      <c r="C140" s="76"/>
      <c r="D140" s="250" t="s">
        <v>213</v>
      </c>
      <c r="E140" s="76"/>
      <c r="F140" s="251" t="s">
        <v>237</v>
      </c>
      <c r="G140" s="76"/>
      <c r="H140" s="76"/>
      <c r="I140" s="206"/>
      <c r="J140" s="76"/>
      <c r="K140" s="76"/>
      <c r="L140" s="74"/>
      <c r="M140" s="252"/>
      <c r="N140" s="49"/>
      <c r="O140" s="49"/>
      <c r="P140" s="49"/>
      <c r="Q140" s="49"/>
      <c r="R140" s="49"/>
      <c r="S140" s="49"/>
      <c r="T140" s="97"/>
      <c r="AT140" s="25" t="s">
        <v>213</v>
      </c>
      <c r="AU140" s="25" t="s">
        <v>90</v>
      </c>
    </row>
    <row r="141" spans="2:51" s="12" customFormat="1" ht="13.5">
      <c r="B141" s="253"/>
      <c r="C141" s="254"/>
      <c r="D141" s="250" t="s">
        <v>215</v>
      </c>
      <c r="E141" s="255" t="s">
        <v>38</v>
      </c>
      <c r="F141" s="256" t="s">
        <v>4897</v>
      </c>
      <c r="G141" s="254"/>
      <c r="H141" s="257">
        <v>335.291</v>
      </c>
      <c r="I141" s="258"/>
      <c r="J141" s="254"/>
      <c r="K141" s="254"/>
      <c r="L141" s="259"/>
      <c r="M141" s="260"/>
      <c r="N141" s="261"/>
      <c r="O141" s="261"/>
      <c r="P141" s="261"/>
      <c r="Q141" s="261"/>
      <c r="R141" s="261"/>
      <c r="S141" s="261"/>
      <c r="T141" s="262"/>
      <c r="AT141" s="263" t="s">
        <v>215</v>
      </c>
      <c r="AU141" s="263" t="s">
        <v>90</v>
      </c>
      <c r="AV141" s="12" t="s">
        <v>90</v>
      </c>
      <c r="AW141" s="12" t="s">
        <v>45</v>
      </c>
      <c r="AX141" s="12" t="s">
        <v>82</v>
      </c>
      <c r="AY141" s="263" t="s">
        <v>204</v>
      </c>
    </row>
    <row r="142" spans="2:51" s="13" customFormat="1" ht="13.5">
      <c r="B142" s="264"/>
      <c r="C142" s="265"/>
      <c r="D142" s="250" t="s">
        <v>215</v>
      </c>
      <c r="E142" s="266" t="s">
        <v>38</v>
      </c>
      <c r="F142" s="267" t="s">
        <v>217</v>
      </c>
      <c r="G142" s="265"/>
      <c r="H142" s="268">
        <v>335.291</v>
      </c>
      <c r="I142" s="269"/>
      <c r="J142" s="265"/>
      <c r="K142" s="265"/>
      <c r="L142" s="270"/>
      <c r="M142" s="271"/>
      <c r="N142" s="272"/>
      <c r="O142" s="272"/>
      <c r="P142" s="272"/>
      <c r="Q142" s="272"/>
      <c r="R142" s="272"/>
      <c r="S142" s="272"/>
      <c r="T142" s="273"/>
      <c r="AT142" s="274" t="s">
        <v>215</v>
      </c>
      <c r="AU142" s="274" t="s">
        <v>90</v>
      </c>
      <c r="AV142" s="13" t="s">
        <v>211</v>
      </c>
      <c r="AW142" s="13" t="s">
        <v>45</v>
      </c>
      <c r="AX142" s="13" t="s">
        <v>25</v>
      </c>
      <c r="AY142" s="274" t="s">
        <v>204</v>
      </c>
    </row>
    <row r="143" spans="2:65" s="1" customFormat="1" ht="25.5" customHeight="1">
      <c r="B143" s="48"/>
      <c r="C143" s="238" t="s">
        <v>300</v>
      </c>
      <c r="D143" s="238" t="s">
        <v>206</v>
      </c>
      <c r="E143" s="239" t="s">
        <v>240</v>
      </c>
      <c r="F143" s="240" t="s">
        <v>241</v>
      </c>
      <c r="G143" s="241" t="s">
        <v>220</v>
      </c>
      <c r="H143" s="242">
        <v>749.465</v>
      </c>
      <c r="I143" s="243"/>
      <c r="J143" s="244">
        <f>ROUND(I143*H143,2)</f>
        <v>0</v>
      </c>
      <c r="K143" s="240" t="s">
        <v>210</v>
      </c>
      <c r="L143" s="74"/>
      <c r="M143" s="245" t="s">
        <v>38</v>
      </c>
      <c r="N143" s="246" t="s">
        <v>53</v>
      </c>
      <c r="O143" s="49"/>
      <c r="P143" s="247">
        <f>O143*H143</f>
        <v>0</v>
      </c>
      <c r="Q143" s="247">
        <v>0</v>
      </c>
      <c r="R143" s="247">
        <f>Q143*H143</f>
        <v>0</v>
      </c>
      <c r="S143" s="247">
        <v>0</v>
      </c>
      <c r="T143" s="248">
        <f>S143*H143</f>
        <v>0</v>
      </c>
      <c r="AR143" s="25" t="s">
        <v>211</v>
      </c>
      <c r="AT143" s="25" t="s">
        <v>206</v>
      </c>
      <c r="AU143" s="25" t="s">
        <v>90</v>
      </c>
      <c r="AY143" s="25" t="s">
        <v>204</v>
      </c>
      <c r="BE143" s="249">
        <f>IF(N143="základní",J143,0)</f>
        <v>0</v>
      </c>
      <c r="BF143" s="249">
        <f>IF(N143="snížená",J143,0)</f>
        <v>0</v>
      </c>
      <c r="BG143" s="249">
        <f>IF(N143="zákl. přenesená",J143,0)</f>
        <v>0</v>
      </c>
      <c r="BH143" s="249">
        <f>IF(N143="sníž. přenesená",J143,0)</f>
        <v>0</v>
      </c>
      <c r="BI143" s="249">
        <f>IF(N143="nulová",J143,0)</f>
        <v>0</v>
      </c>
      <c r="BJ143" s="25" t="s">
        <v>25</v>
      </c>
      <c r="BK143" s="249">
        <f>ROUND(I143*H143,2)</f>
        <v>0</v>
      </c>
      <c r="BL143" s="25" t="s">
        <v>211</v>
      </c>
      <c r="BM143" s="25" t="s">
        <v>4898</v>
      </c>
    </row>
    <row r="144" spans="2:47" s="1" customFormat="1" ht="13.5">
      <c r="B144" s="48"/>
      <c r="C144" s="76"/>
      <c r="D144" s="250" t="s">
        <v>213</v>
      </c>
      <c r="E144" s="76"/>
      <c r="F144" s="251" t="s">
        <v>243</v>
      </c>
      <c r="G144" s="76"/>
      <c r="H144" s="76"/>
      <c r="I144" s="206"/>
      <c r="J144" s="76"/>
      <c r="K144" s="76"/>
      <c r="L144" s="74"/>
      <c r="M144" s="252"/>
      <c r="N144" s="49"/>
      <c r="O144" s="49"/>
      <c r="P144" s="49"/>
      <c r="Q144" s="49"/>
      <c r="R144" s="49"/>
      <c r="S144" s="49"/>
      <c r="T144" s="97"/>
      <c r="AT144" s="25" t="s">
        <v>213</v>
      </c>
      <c r="AU144" s="25" t="s">
        <v>90</v>
      </c>
    </row>
    <row r="145" spans="2:51" s="12" customFormat="1" ht="13.5">
      <c r="B145" s="253"/>
      <c r="C145" s="254"/>
      <c r="D145" s="250" t="s">
        <v>215</v>
      </c>
      <c r="E145" s="255" t="s">
        <v>38</v>
      </c>
      <c r="F145" s="256" t="s">
        <v>4899</v>
      </c>
      <c r="G145" s="254"/>
      <c r="H145" s="257">
        <v>335.291</v>
      </c>
      <c r="I145" s="258"/>
      <c r="J145" s="254"/>
      <c r="K145" s="254"/>
      <c r="L145" s="259"/>
      <c r="M145" s="260"/>
      <c r="N145" s="261"/>
      <c r="O145" s="261"/>
      <c r="P145" s="261"/>
      <c r="Q145" s="261"/>
      <c r="R145" s="261"/>
      <c r="S145" s="261"/>
      <c r="T145" s="262"/>
      <c r="AT145" s="263" t="s">
        <v>215</v>
      </c>
      <c r="AU145" s="263" t="s">
        <v>90</v>
      </c>
      <c r="AV145" s="12" t="s">
        <v>90</v>
      </c>
      <c r="AW145" s="12" t="s">
        <v>45</v>
      </c>
      <c r="AX145" s="12" t="s">
        <v>82</v>
      </c>
      <c r="AY145" s="263" t="s">
        <v>204</v>
      </c>
    </row>
    <row r="146" spans="2:51" s="14" customFormat="1" ht="13.5">
      <c r="B146" s="275"/>
      <c r="C146" s="276"/>
      <c r="D146" s="250" t="s">
        <v>215</v>
      </c>
      <c r="E146" s="277" t="s">
        <v>38</v>
      </c>
      <c r="F146" s="278" t="s">
        <v>4894</v>
      </c>
      <c r="G146" s="276"/>
      <c r="H146" s="277" t="s">
        <v>38</v>
      </c>
      <c r="I146" s="279"/>
      <c r="J146" s="276"/>
      <c r="K146" s="276"/>
      <c r="L146" s="280"/>
      <c r="M146" s="281"/>
      <c r="N146" s="282"/>
      <c r="O146" s="282"/>
      <c r="P146" s="282"/>
      <c r="Q146" s="282"/>
      <c r="R146" s="282"/>
      <c r="S146" s="282"/>
      <c r="T146" s="283"/>
      <c r="AT146" s="284" t="s">
        <v>215</v>
      </c>
      <c r="AU146" s="284" t="s">
        <v>90</v>
      </c>
      <c r="AV146" s="14" t="s">
        <v>25</v>
      </c>
      <c r="AW146" s="14" t="s">
        <v>45</v>
      </c>
      <c r="AX146" s="14" t="s">
        <v>82</v>
      </c>
      <c r="AY146" s="284" t="s">
        <v>204</v>
      </c>
    </row>
    <row r="147" spans="2:51" s="12" customFormat="1" ht="13.5">
      <c r="B147" s="253"/>
      <c r="C147" s="254"/>
      <c r="D147" s="250" t="s">
        <v>215</v>
      </c>
      <c r="E147" s="255" t="s">
        <v>38</v>
      </c>
      <c r="F147" s="256" t="s">
        <v>4895</v>
      </c>
      <c r="G147" s="254"/>
      <c r="H147" s="257">
        <v>414.174</v>
      </c>
      <c r="I147" s="258"/>
      <c r="J147" s="254"/>
      <c r="K147" s="254"/>
      <c r="L147" s="259"/>
      <c r="M147" s="260"/>
      <c r="N147" s="261"/>
      <c r="O147" s="261"/>
      <c r="P147" s="261"/>
      <c r="Q147" s="261"/>
      <c r="R147" s="261"/>
      <c r="S147" s="261"/>
      <c r="T147" s="262"/>
      <c r="AT147" s="263" t="s">
        <v>215</v>
      </c>
      <c r="AU147" s="263" t="s">
        <v>90</v>
      </c>
      <c r="AV147" s="12" t="s">
        <v>90</v>
      </c>
      <c r="AW147" s="12" t="s">
        <v>45</v>
      </c>
      <c r="AX147" s="12" t="s">
        <v>82</v>
      </c>
      <c r="AY147" s="263" t="s">
        <v>204</v>
      </c>
    </row>
    <row r="148" spans="2:51" s="13" customFormat="1" ht="13.5">
      <c r="B148" s="264"/>
      <c r="C148" s="265"/>
      <c r="D148" s="250" t="s">
        <v>215</v>
      </c>
      <c r="E148" s="266" t="s">
        <v>38</v>
      </c>
      <c r="F148" s="267" t="s">
        <v>217</v>
      </c>
      <c r="G148" s="265"/>
      <c r="H148" s="268">
        <v>749.465</v>
      </c>
      <c r="I148" s="269"/>
      <c r="J148" s="265"/>
      <c r="K148" s="265"/>
      <c r="L148" s="270"/>
      <c r="M148" s="271"/>
      <c r="N148" s="272"/>
      <c r="O148" s="272"/>
      <c r="P148" s="272"/>
      <c r="Q148" s="272"/>
      <c r="R148" s="272"/>
      <c r="S148" s="272"/>
      <c r="T148" s="273"/>
      <c r="AT148" s="274" t="s">
        <v>215</v>
      </c>
      <c r="AU148" s="274" t="s">
        <v>90</v>
      </c>
      <c r="AV148" s="13" t="s">
        <v>211</v>
      </c>
      <c r="AW148" s="13" t="s">
        <v>45</v>
      </c>
      <c r="AX148" s="13" t="s">
        <v>25</v>
      </c>
      <c r="AY148" s="274" t="s">
        <v>204</v>
      </c>
    </row>
    <row r="149" spans="2:65" s="1" customFormat="1" ht="16.5" customHeight="1">
      <c r="B149" s="48"/>
      <c r="C149" s="238" t="s">
        <v>306</v>
      </c>
      <c r="D149" s="238" t="s">
        <v>206</v>
      </c>
      <c r="E149" s="239" t="s">
        <v>245</v>
      </c>
      <c r="F149" s="240" t="s">
        <v>246</v>
      </c>
      <c r="G149" s="241" t="s">
        <v>220</v>
      </c>
      <c r="H149" s="242">
        <v>335.291</v>
      </c>
      <c r="I149" s="243"/>
      <c r="J149" s="244">
        <f>ROUND(I149*H149,2)</f>
        <v>0</v>
      </c>
      <c r="K149" s="240" t="s">
        <v>210</v>
      </c>
      <c r="L149" s="74"/>
      <c r="M149" s="245" t="s">
        <v>38</v>
      </c>
      <c r="N149" s="246" t="s">
        <v>53</v>
      </c>
      <c r="O149" s="49"/>
      <c r="P149" s="247">
        <f>O149*H149</f>
        <v>0</v>
      </c>
      <c r="Q149" s="247">
        <v>0</v>
      </c>
      <c r="R149" s="247">
        <f>Q149*H149</f>
        <v>0</v>
      </c>
      <c r="S149" s="247">
        <v>0</v>
      </c>
      <c r="T149" s="248">
        <f>S149*H149</f>
        <v>0</v>
      </c>
      <c r="AR149" s="25" t="s">
        <v>211</v>
      </c>
      <c r="AT149" s="25" t="s">
        <v>206</v>
      </c>
      <c r="AU149" s="25" t="s">
        <v>90</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4900</v>
      </c>
    </row>
    <row r="150" spans="2:47" s="1" customFormat="1" ht="13.5">
      <c r="B150" s="48"/>
      <c r="C150" s="76"/>
      <c r="D150" s="250" t="s">
        <v>213</v>
      </c>
      <c r="E150" s="76"/>
      <c r="F150" s="251" t="s">
        <v>248</v>
      </c>
      <c r="G150" s="76"/>
      <c r="H150" s="76"/>
      <c r="I150" s="206"/>
      <c r="J150" s="76"/>
      <c r="K150" s="76"/>
      <c r="L150" s="74"/>
      <c r="M150" s="252"/>
      <c r="N150" s="49"/>
      <c r="O150" s="49"/>
      <c r="P150" s="49"/>
      <c r="Q150" s="49"/>
      <c r="R150" s="49"/>
      <c r="S150" s="49"/>
      <c r="T150" s="97"/>
      <c r="AT150" s="25" t="s">
        <v>213</v>
      </c>
      <c r="AU150" s="25" t="s">
        <v>90</v>
      </c>
    </row>
    <row r="151" spans="2:51" s="12" customFormat="1" ht="13.5">
      <c r="B151" s="253"/>
      <c r="C151" s="254"/>
      <c r="D151" s="250" t="s">
        <v>215</v>
      </c>
      <c r="E151" s="255" t="s">
        <v>38</v>
      </c>
      <c r="F151" s="256" t="s">
        <v>4899</v>
      </c>
      <c r="G151" s="254"/>
      <c r="H151" s="257">
        <v>335.291</v>
      </c>
      <c r="I151" s="258"/>
      <c r="J151" s="254"/>
      <c r="K151" s="254"/>
      <c r="L151" s="259"/>
      <c r="M151" s="260"/>
      <c r="N151" s="261"/>
      <c r="O151" s="261"/>
      <c r="P151" s="261"/>
      <c r="Q151" s="261"/>
      <c r="R151" s="261"/>
      <c r="S151" s="261"/>
      <c r="T151" s="262"/>
      <c r="AT151" s="263" t="s">
        <v>215</v>
      </c>
      <c r="AU151" s="263" t="s">
        <v>90</v>
      </c>
      <c r="AV151" s="12" t="s">
        <v>90</v>
      </c>
      <c r="AW151" s="12" t="s">
        <v>45</v>
      </c>
      <c r="AX151" s="12" t="s">
        <v>82</v>
      </c>
      <c r="AY151" s="263" t="s">
        <v>204</v>
      </c>
    </row>
    <row r="152" spans="2:51" s="13" customFormat="1" ht="13.5">
      <c r="B152" s="264"/>
      <c r="C152" s="265"/>
      <c r="D152" s="250" t="s">
        <v>215</v>
      </c>
      <c r="E152" s="266" t="s">
        <v>38</v>
      </c>
      <c r="F152" s="267" t="s">
        <v>217</v>
      </c>
      <c r="G152" s="265"/>
      <c r="H152" s="268">
        <v>335.291</v>
      </c>
      <c r="I152" s="269"/>
      <c r="J152" s="265"/>
      <c r="K152" s="265"/>
      <c r="L152" s="270"/>
      <c r="M152" s="271"/>
      <c r="N152" s="272"/>
      <c r="O152" s="272"/>
      <c r="P152" s="272"/>
      <c r="Q152" s="272"/>
      <c r="R152" s="272"/>
      <c r="S152" s="272"/>
      <c r="T152" s="273"/>
      <c r="AT152" s="274" t="s">
        <v>215</v>
      </c>
      <c r="AU152" s="274" t="s">
        <v>90</v>
      </c>
      <c r="AV152" s="13" t="s">
        <v>211</v>
      </c>
      <c r="AW152" s="13" t="s">
        <v>45</v>
      </c>
      <c r="AX152" s="13" t="s">
        <v>25</v>
      </c>
      <c r="AY152" s="274" t="s">
        <v>204</v>
      </c>
    </row>
    <row r="153" spans="2:65" s="1" customFormat="1" ht="16.5" customHeight="1">
      <c r="B153" s="48"/>
      <c r="C153" s="238" t="s">
        <v>313</v>
      </c>
      <c r="D153" s="238" t="s">
        <v>206</v>
      </c>
      <c r="E153" s="239" t="s">
        <v>250</v>
      </c>
      <c r="F153" s="240" t="s">
        <v>4901</v>
      </c>
      <c r="G153" s="241" t="s">
        <v>252</v>
      </c>
      <c r="H153" s="242">
        <v>603.524</v>
      </c>
      <c r="I153" s="243"/>
      <c r="J153" s="244">
        <f>ROUND(I153*H153,2)</f>
        <v>0</v>
      </c>
      <c r="K153" s="240" t="s">
        <v>210</v>
      </c>
      <c r="L153" s="74"/>
      <c r="M153" s="245" t="s">
        <v>38</v>
      </c>
      <c r="N153" s="246" t="s">
        <v>53</v>
      </c>
      <c r="O153" s="49"/>
      <c r="P153" s="247">
        <f>O153*H153</f>
        <v>0</v>
      </c>
      <c r="Q153" s="247">
        <v>0</v>
      </c>
      <c r="R153" s="247">
        <f>Q153*H153</f>
        <v>0</v>
      </c>
      <c r="S153" s="247">
        <v>0</v>
      </c>
      <c r="T153" s="248">
        <f>S153*H153</f>
        <v>0</v>
      </c>
      <c r="AR153" s="25" t="s">
        <v>211</v>
      </c>
      <c r="AT153" s="25" t="s">
        <v>206</v>
      </c>
      <c r="AU153" s="25" t="s">
        <v>90</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4902</v>
      </c>
    </row>
    <row r="154" spans="2:47" s="1" customFormat="1" ht="13.5">
      <c r="B154" s="48"/>
      <c r="C154" s="76"/>
      <c r="D154" s="250" t="s">
        <v>213</v>
      </c>
      <c r="E154" s="76"/>
      <c r="F154" s="251" t="s">
        <v>248</v>
      </c>
      <c r="G154" s="76"/>
      <c r="H154" s="76"/>
      <c r="I154" s="206"/>
      <c r="J154" s="76"/>
      <c r="K154" s="76"/>
      <c r="L154" s="74"/>
      <c r="M154" s="252"/>
      <c r="N154" s="49"/>
      <c r="O154" s="49"/>
      <c r="P154" s="49"/>
      <c r="Q154" s="49"/>
      <c r="R154" s="49"/>
      <c r="S154" s="49"/>
      <c r="T154" s="97"/>
      <c r="AT154" s="25" t="s">
        <v>213</v>
      </c>
      <c r="AU154" s="25" t="s">
        <v>90</v>
      </c>
    </row>
    <row r="155" spans="2:51" s="12" customFormat="1" ht="13.5">
      <c r="B155" s="253"/>
      <c r="C155" s="254"/>
      <c r="D155" s="250" t="s">
        <v>215</v>
      </c>
      <c r="E155" s="255" t="s">
        <v>38</v>
      </c>
      <c r="F155" s="256" t="s">
        <v>4903</v>
      </c>
      <c r="G155" s="254"/>
      <c r="H155" s="257">
        <v>603.524</v>
      </c>
      <c r="I155" s="258"/>
      <c r="J155" s="254"/>
      <c r="K155" s="254"/>
      <c r="L155" s="259"/>
      <c r="M155" s="260"/>
      <c r="N155" s="261"/>
      <c r="O155" s="261"/>
      <c r="P155" s="261"/>
      <c r="Q155" s="261"/>
      <c r="R155" s="261"/>
      <c r="S155" s="261"/>
      <c r="T155" s="262"/>
      <c r="AT155" s="263" t="s">
        <v>215</v>
      </c>
      <c r="AU155" s="263" t="s">
        <v>90</v>
      </c>
      <c r="AV155" s="12" t="s">
        <v>90</v>
      </c>
      <c r="AW155" s="12" t="s">
        <v>45</v>
      </c>
      <c r="AX155" s="12" t="s">
        <v>82</v>
      </c>
      <c r="AY155" s="263" t="s">
        <v>204</v>
      </c>
    </row>
    <row r="156" spans="2:51" s="13" customFormat="1" ht="13.5">
      <c r="B156" s="264"/>
      <c r="C156" s="265"/>
      <c r="D156" s="250" t="s">
        <v>215</v>
      </c>
      <c r="E156" s="266" t="s">
        <v>38</v>
      </c>
      <c r="F156" s="267" t="s">
        <v>217</v>
      </c>
      <c r="G156" s="265"/>
      <c r="H156" s="268">
        <v>603.524</v>
      </c>
      <c r="I156" s="269"/>
      <c r="J156" s="265"/>
      <c r="K156" s="265"/>
      <c r="L156" s="270"/>
      <c r="M156" s="271"/>
      <c r="N156" s="272"/>
      <c r="O156" s="272"/>
      <c r="P156" s="272"/>
      <c r="Q156" s="272"/>
      <c r="R156" s="272"/>
      <c r="S156" s="272"/>
      <c r="T156" s="273"/>
      <c r="AT156" s="274" t="s">
        <v>215</v>
      </c>
      <c r="AU156" s="274" t="s">
        <v>90</v>
      </c>
      <c r="AV156" s="13" t="s">
        <v>211</v>
      </c>
      <c r="AW156" s="13" t="s">
        <v>45</v>
      </c>
      <c r="AX156" s="13" t="s">
        <v>25</v>
      </c>
      <c r="AY156" s="274" t="s">
        <v>204</v>
      </c>
    </row>
    <row r="157" spans="2:65" s="1" customFormat="1" ht="25.5" customHeight="1">
      <c r="B157" s="48"/>
      <c r="C157" s="238" t="s">
        <v>318</v>
      </c>
      <c r="D157" s="238" t="s">
        <v>206</v>
      </c>
      <c r="E157" s="239" t="s">
        <v>1355</v>
      </c>
      <c r="F157" s="240" t="s">
        <v>1356</v>
      </c>
      <c r="G157" s="241" t="s">
        <v>220</v>
      </c>
      <c r="H157" s="242">
        <v>414.174</v>
      </c>
      <c r="I157" s="243"/>
      <c r="J157" s="244">
        <f>ROUND(I157*H157,2)</f>
        <v>0</v>
      </c>
      <c r="K157" s="240" t="s">
        <v>210</v>
      </c>
      <c r="L157" s="74"/>
      <c r="M157" s="245" t="s">
        <v>38</v>
      </c>
      <c r="N157" s="246" t="s">
        <v>53</v>
      </c>
      <c r="O157" s="49"/>
      <c r="P157" s="247">
        <f>O157*H157</f>
        <v>0</v>
      </c>
      <c r="Q157" s="247">
        <v>0</v>
      </c>
      <c r="R157" s="247">
        <f>Q157*H157</f>
        <v>0</v>
      </c>
      <c r="S157" s="247">
        <v>0</v>
      </c>
      <c r="T157" s="248">
        <f>S157*H157</f>
        <v>0</v>
      </c>
      <c r="AR157" s="25" t="s">
        <v>211</v>
      </c>
      <c r="AT157" s="25" t="s">
        <v>206</v>
      </c>
      <c r="AU157" s="25" t="s">
        <v>90</v>
      </c>
      <c r="AY157" s="25" t="s">
        <v>204</v>
      </c>
      <c r="BE157" s="249">
        <f>IF(N157="základní",J157,0)</f>
        <v>0</v>
      </c>
      <c r="BF157" s="249">
        <f>IF(N157="snížená",J157,0)</f>
        <v>0</v>
      </c>
      <c r="BG157" s="249">
        <f>IF(N157="zákl. přenesená",J157,0)</f>
        <v>0</v>
      </c>
      <c r="BH157" s="249">
        <f>IF(N157="sníž. přenesená",J157,0)</f>
        <v>0</v>
      </c>
      <c r="BI157" s="249">
        <f>IF(N157="nulová",J157,0)</f>
        <v>0</v>
      </c>
      <c r="BJ157" s="25" t="s">
        <v>25</v>
      </c>
      <c r="BK157" s="249">
        <f>ROUND(I157*H157,2)</f>
        <v>0</v>
      </c>
      <c r="BL157" s="25" t="s">
        <v>211</v>
      </c>
      <c r="BM157" s="25" t="s">
        <v>4904</v>
      </c>
    </row>
    <row r="158" spans="2:47" s="1" customFormat="1" ht="13.5">
      <c r="B158" s="48"/>
      <c r="C158" s="76"/>
      <c r="D158" s="250" t="s">
        <v>213</v>
      </c>
      <c r="E158" s="76"/>
      <c r="F158" s="251" t="s">
        <v>1358</v>
      </c>
      <c r="G158" s="76"/>
      <c r="H158" s="76"/>
      <c r="I158" s="206"/>
      <c r="J158" s="76"/>
      <c r="K158" s="76"/>
      <c r="L158" s="74"/>
      <c r="M158" s="252"/>
      <c r="N158" s="49"/>
      <c r="O158" s="49"/>
      <c r="P158" s="49"/>
      <c r="Q158" s="49"/>
      <c r="R158" s="49"/>
      <c r="S158" s="49"/>
      <c r="T158" s="97"/>
      <c r="AT158" s="25" t="s">
        <v>213</v>
      </c>
      <c r="AU158" s="25" t="s">
        <v>90</v>
      </c>
    </row>
    <row r="159" spans="2:51" s="14" customFormat="1" ht="13.5">
      <c r="B159" s="275"/>
      <c r="C159" s="276"/>
      <c r="D159" s="250" t="s">
        <v>215</v>
      </c>
      <c r="E159" s="277" t="s">
        <v>38</v>
      </c>
      <c r="F159" s="278" t="s">
        <v>4905</v>
      </c>
      <c r="G159" s="276"/>
      <c r="H159" s="277" t="s">
        <v>38</v>
      </c>
      <c r="I159" s="279"/>
      <c r="J159" s="276"/>
      <c r="K159" s="276"/>
      <c r="L159" s="280"/>
      <c r="M159" s="281"/>
      <c r="N159" s="282"/>
      <c r="O159" s="282"/>
      <c r="P159" s="282"/>
      <c r="Q159" s="282"/>
      <c r="R159" s="282"/>
      <c r="S159" s="282"/>
      <c r="T159" s="283"/>
      <c r="AT159" s="284" t="s">
        <v>215</v>
      </c>
      <c r="AU159" s="284" t="s">
        <v>90</v>
      </c>
      <c r="AV159" s="14" t="s">
        <v>25</v>
      </c>
      <c r="AW159" s="14" t="s">
        <v>45</v>
      </c>
      <c r="AX159" s="14" t="s">
        <v>82</v>
      </c>
      <c r="AY159" s="284" t="s">
        <v>204</v>
      </c>
    </row>
    <row r="160" spans="2:51" s="12" customFormat="1" ht="13.5">
      <c r="B160" s="253"/>
      <c r="C160" s="254"/>
      <c r="D160" s="250" t="s">
        <v>215</v>
      </c>
      <c r="E160" s="255" t="s">
        <v>38</v>
      </c>
      <c r="F160" s="256" t="s">
        <v>4906</v>
      </c>
      <c r="G160" s="254"/>
      <c r="H160" s="257">
        <v>382.639</v>
      </c>
      <c r="I160" s="258"/>
      <c r="J160" s="254"/>
      <c r="K160" s="254"/>
      <c r="L160" s="259"/>
      <c r="M160" s="260"/>
      <c r="N160" s="261"/>
      <c r="O160" s="261"/>
      <c r="P160" s="261"/>
      <c r="Q160" s="261"/>
      <c r="R160" s="261"/>
      <c r="S160" s="261"/>
      <c r="T160" s="262"/>
      <c r="AT160" s="263" t="s">
        <v>215</v>
      </c>
      <c r="AU160" s="263" t="s">
        <v>90</v>
      </c>
      <c r="AV160" s="12" t="s">
        <v>90</v>
      </c>
      <c r="AW160" s="12" t="s">
        <v>45</v>
      </c>
      <c r="AX160" s="12" t="s">
        <v>82</v>
      </c>
      <c r="AY160" s="263" t="s">
        <v>204</v>
      </c>
    </row>
    <row r="161" spans="2:51" s="12" customFormat="1" ht="13.5">
      <c r="B161" s="253"/>
      <c r="C161" s="254"/>
      <c r="D161" s="250" t="s">
        <v>215</v>
      </c>
      <c r="E161" s="255" t="s">
        <v>38</v>
      </c>
      <c r="F161" s="256" t="s">
        <v>4907</v>
      </c>
      <c r="G161" s="254"/>
      <c r="H161" s="257">
        <v>30</v>
      </c>
      <c r="I161" s="258"/>
      <c r="J161" s="254"/>
      <c r="K161" s="254"/>
      <c r="L161" s="259"/>
      <c r="M161" s="260"/>
      <c r="N161" s="261"/>
      <c r="O161" s="261"/>
      <c r="P161" s="261"/>
      <c r="Q161" s="261"/>
      <c r="R161" s="261"/>
      <c r="S161" s="261"/>
      <c r="T161" s="262"/>
      <c r="AT161" s="263" t="s">
        <v>215</v>
      </c>
      <c r="AU161" s="263" t="s">
        <v>90</v>
      </c>
      <c r="AV161" s="12" t="s">
        <v>90</v>
      </c>
      <c r="AW161" s="12" t="s">
        <v>45</v>
      </c>
      <c r="AX161" s="12" t="s">
        <v>82</v>
      </c>
      <c r="AY161" s="263" t="s">
        <v>204</v>
      </c>
    </row>
    <row r="162" spans="2:51" s="14" customFormat="1" ht="13.5">
      <c r="B162" s="275"/>
      <c r="C162" s="276"/>
      <c r="D162" s="250" t="s">
        <v>215</v>
      </c>
      <c r="E162" s="277" t="s">
        <v>38</v>
      </c>
      <c r="F162" s="278" t="s">
        <v>4908</v>
      </c>
      <c r="G162" s="276"/>
      <c r="H162" s="277" t="s">
        <v>38</v>
      </c>
      <c r="I162" s="279"/>
      <c r="J162" s="276"/>
      <c r="K162" s="276"/>
      <c r="L162" s="280"/>
      <c r="M162" s="281"/>
      <c r="N162" s="282"/>
      <c r="O162" s="282"/>
      <c r="P162" s="282"/>
      <c r="Q162" s="282"/>
      <c r="R162" s="282"/>
      <c r="S162" s="282"/>
      <c r="T162" s="283"/>
      <c r="AT162" s="284" t="s">
        <v>215</v>
      </c>
      <c r="AU162" s="284" t="s">
        <v>90</v>
      </c>
      <c r="AV162" s="14" t="s">
        <v>25</v>
      </c>
      <c r="AW162" s="14" t="s">
        <v>45</v>
      </c>
      <c r="AX162" s="14" t="s">
        <v>82</v>
      </c>
      <c r="AY162" s="284" t="s">
        <v>204</v>
      </c>
    </row>
    <row r="163" spans="2:51" s="12" customFormat="1" ht="13.5">
      <c r="B163" s="253"/>
      <c r="C163" s="254"/>
      <c r="D163" s="250" t="s">
        <v>215</v>
      </c>
      <c r="E163" s="255" t="s">
        <v>38</v>
      </c>
      <c r="F163" s="256" t="s">
        <v>4909</v>
      </c>
      <c r="G163" s="254"/>
      <c r="H163" s="257">
        <v>1.535</v>
      </c>
      <c r="I163" s="258"/>
      <c r="J163" s="254"/>
      <c r="K163" s="254"/>
      <c r="L163" s="259"/>
      <c r="M163" s="260"/>
      <c r="N163" s="261"/>
      <c r="O163" s="261"/>
      <c r="P163" s="261"/>
      <c r="Q163" s="261"/>
      <c r="R163" s="261"/>
      <c r="S163" s="261"/>
      <c r="T163" s="262"/>
      <c r="AT163" s="263" t="s">
        <v>215</v>
      </c>
      <c r="AU163" s="263" t="s">
        <v>90</v>
      </c>
      <c r="AV163" s="12" t="s">
        <v>90</v>
      </c>
      <c r="AW163" s="12" t="s">
        <v>45</v>
      </c>
      <c r="AX163" s="12" t="s">
        <v>82</v>
      </c>
      <c r="AY163" s="263" t="s">
        <v>204</v>
      </c>
    </row>
    <row r="164" spans="2:51" s="13" customFormat="1" ht="13.5">
      <c r="B164" s="264"/>
      <c r="C164" s="265"/>
      <c r="D164" s="250" t="s">
        <v>215</v>
      </c>
      <c r="E164" s="266" t="s">
        <v>38</v>
      </c>
      <c r="F164" s="267" t="s">
        <v>217</v>
      </c>
      <c r="G164" s="265"/>
      <c r="H164" s="268">
        <v>414.174</v>
      </c>
      <c r="I164" s="269"/>
      <c r="J164" s="265"/>
      <c r="K164" s="265"/>
      <c r="L164" s="270"/>
      <c r="M164" s="271"/>
      <c r="N164" s="272"/>
      <c r="O164" s="272"/>
      <c r="P164" s="272"/>
      <c r="Q164" s="272"/>
      <c r="R164" s="272"/>
      <c r="S164" s="272"/>
      <c r="T164" s="273"/>
      <c r="AT164" s="274" t="s">
        <v>215</v>
      </c>
      <c r="AU164" s="274" t="s">
        <v>90</v>
      </c>
      <c r="AV164" s="13" t="s">
        <v>211</v>
      </c>
      <c r="AW164" s="13" t="s">
        <v>45</v>
      </c>
      <c r="AX164" s="13" t="s">
        <v>25</v>
      </c>
      <c r="AY164" s="274" t="s">
        <v>204</v>
      </c>
    </row>
    <row r="165" spans="2:65" s="1" customFormat="1" ht="16.5" customHeight="1">
      <c r="B165" s="48"/>
      <c r="C165" s="285" t="s">
        <v>9</v>
      </c>
      <c r="D165" s="285" t="s">
        <v>478</v>
      </c>
      <c r="E165" s="286" t="s">
        <v>1359</v>
      </c>
      <c r="F165" s="287" t="s">
        <v>1360</v>
      </c>
      <c r="G165" s="288" t="s">
        <v>220</v>
      </c>
      <c r="H165" s="289">
        <v>414.174</v>
      </c>
      <c r="I165" s="290"/>
      <c r="J165" s="291">
        <f>ROUND(I165*H165,2)</f>
        <v>0</v>
      </c>
      <c r="K165" s="287" t="s">
        <v>38</v>
      </c>
      <c r="L165" s="292"/>
      <c r="M165" s="293" t="s">
        <v>38</v>
      </c>
      <c r="N165" s="294" t="s">
        <v>53</v>
      </c>
      <c r="O165" s="49"/>
      <c r="P165" s="247">
        <f>O165*H165</f>
        <v>0</v>
      </c>
      <c r="Q165" s="247">
        <v>0.6</v>
      </c>
      <c r="R165" s="247">
        <f>Q165*H165</f>
        <v>248.50439999999998</v>
      </c>
      <c r="S165" s="247">
        <v>0</v>
      </c>
      <c r="T165" s="248">
        <f>S165*H165</f>
        <v>0</v>
      </c>
      <c r="AR165" s="25" t="s">
        <v>249</v>
      </c>
      <c r="AT165" s="25" t="s">
        <v>478</v>
      </c>
      <c r="AU165" s="25" t="s">
        <v>90</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211</v>
      </c>
      <c r="BM165" s="25" t="s">
        <v>4910</v>
      </c>
    </row>
    <row r="166" spans="2:47" s="1" customFormat="1" ht="13.5">
      <c r="B166" s="48"/>
      <c r="C166" s="76"/>
      <c r="D166" s="250" t="s">
        <v>502</v>
      </c>
      <c r="E166" s="76"/>
      <c r="F166" s="251" t="s">
        <v>1362</v>
      </c>
      <c r="G166" s="76"/>
      <c r="H166" s="76"/>
      <c r="I166" s="206"/>
      <c r="J166" s="76"/>
      <c r="K166" s="76"/>
      <c r="L166" s="74"/>
      <c r="M166" s="252"/>
      <c r="N166" s="49"/>
      <c r="O166" s="49"/>
      <c r="P166" s="49"/>
      <c r="Q166" s="49"/>
      <c r="R166" s="49"/>
      <c r="S166" s="49"/>
      <c r="T166" s="97"/>
      <c r="AT166" s="25" t="s">
        <v>502</v>
      </c>
      <c r="AU166" s="25" t="s">
        <v>90</v>
      </c>
    </row>
    <row r="167" spans="2:51" s="12" customFormat="1" ht="13.5">
      <c r="B167" s="253"/>
      <c r="C167" s="254"/>
      <c r="D167" s="250" t="s">
        <v>215</v>
      </c>
      <c r="E167" s="255" t="s">
        <v>38</v>
      </c>
      <c r="F167" s="256" t="s">
        <v>4895</v>
      </c>
      <c r="G167" s="254"/>
      <c r="H167" s="257">
        <v>414.174</v>
      </c>
      <c r="I167" s="258"/>
      <c r="J167" s="254"/>
      <c r="K167" s="254"/>
      <c r="L167" s="259"/>
      <c r="M167" s="260"/>
      <c r="N167" s="261"/>
      <c r="O167" s="261"/>
      <c r="P167" s="261"/>
      <c r="Q167" s="261"/>
      <c r="R167" s="261"/>
      <c r="S167" s="261"/>
      <c r="T167" s="262"/>
      <c r="AT167" s="263" t="s">
        <v>215</v>
      </c>
      <c r="AU167" s="263" t="s">
        <v>90</v>
      </c>
      <c r="AV167" s="12" t="s">
        <v>90</v>
      </c>
      <c r="AW167" s="12" t="s">
        <v>45</v>
      </c>
      <c r="AX167" s="12" t="s">
        <v>82</v>
      </c>
      <c r="AY167" s="263" t="s">
        <v>204</v>
      </c>
    </row>
    <row r="168" spans="2:51" s="13" customFormat="1" ht="13.5">
      <c r="B168" s="264"/>
      <c r="C168" s="265"/>
      <c r="D168" s="250" t="s">
        <v>215</v>
      </c>
      <c r="E168" s="266" t="s">
        <v>38</v>
      </c>
      <c r="F168" s="267" t="s">
        <v>217</v>
      </c>
      <c r="G168" s="265"/>
      <c r="H168" s="268">
        <v>414.174</v>
      </c>
      <c r="I168" s="269"/>
      <c r="J168" s="265"/>
      <c r="K168" s="265"/>
      <c r="L168" s="270"/>
      <c r="M168" s="271"/>
      <c r="N168" s="272"/>
      <c r="O168" s="272"/>
      <c r="P168" s="272"/>
      <c r="Q168" s="272"/>
      <c r="R168" s="272"/>
      <c r="S168" s="272"/>
      <c r="T168" s="273"/>
      <c r="AT168" s="274" t="s">
        <v>215</v>
      </c>
      <c r="AU168" s="274" t="s">
        <v>90</v>
      </c>
      <c r="AV168" s="13" t="s">
        <v>211</v>
      </c>
      <c r="AW168" s="13" t="s">
        <v>45</v>
      </c>
      <c r="AX168" s="13" t="s">
        <v>25</v>
      </c>
      <c r="AY168" s="274" t="s">
        <v>204</v>
      </c>
    </row>
    <row r="169" spans="2:65" s="1" customFormat="1" ht="51" customHeight="1">
      <c r="B169" s="48"/>
      <c r="C169" s="285" t="s">
        <v>331</v>
      </c>
      <c r="D169" s="285" t="s">
        <v>478</v>
      </c>
      <c r="E169" s="286" t="s">
        <v>4911</v>
      </c>
      <c r="F169" s="287" t="s">
        <v>4912</v>
      </c>
      <c r="G169" s="288" t="s">
        <v>252</v>
      </c>
      <c r="H169" s="289">
        <v>3.07</v>
      </c>
      <c r="I169" s="290"/>
      <c r="J169" s="291">
        <f>ROUND(I169*H169,2)</f>
        <v>0</v>
      </c>
      <c r="K169" s="287" t="s">
        <v>4913</v>
      </c>
      <c r="L169" s="292"/>
      <c r="M169" s="293" t="s">
        <v>38</v>
      </c>
      <c r="N169" s="294" t="s">
        <v>53</v>
      </c>
      <c r="O169" s="49"/>
      <c r="P169" s="247">
        <f>O169*H169</f>
        <v>0</v>
      </c>
      <c r="Q169" s="247">
        <v>1</v>
      </c>
      <c r="R169" s="247">
        <f>Q169*H169</f>
        <v>3.07</v>
      </c>
      <c r="S169" s="247">
        <v>0</v>
      </c>
      <c r="T169" s="248">
        <f>S169*H169</f>
        <v>0</v>
      </c>
      <c r="AR169" s="25" t="s">
        <v>249</v>
      </c>
      <c r="AT169" s="25" t="s">
        <v>478</v>
      </c>
      <c r="AU169" s="25" t="s">
        <v>90</v>
      </c>
      <c r="AY169" s="25" t="s">
        <v>204</v>
      </c>
      <c r="BE169" s="249">
        <f>IF(N169="základní",J169,0)</f>
        <v>0</v>
      </c>
      <c r="BF169" s="249">
        <f>IF(N169="snížená",J169,0)</f>
        <v>0</v>
      </c>
      <c r="BG169" s="249">
        <f>IF(N169="zákl. přenesená",J169,0)</f>
        <v>0</v>
      </c>
      <c r="BH169" s="249">
        <f>IF(N169="sníž. přenesená",J169,0)</f>
        <v>0</v>
      </c>
      <c r="BI169" s="249">
        <f>IF(N169="nulová",J169,0)</f>
        <v>0</v>
      </c>
      <c r="BJ169" s="25" t="s">
        <v>25</v>
      </c>
      <c r="BK169" s="249">
        <f>ROUND(I169*H169,2)</f>
        <v>0</v>
      </c>
      <c r="BL169" s="25" t="s">
        <v>211</v>
      </c>
      <c r="BM169" s="25" t="s">
        <v>4914</v>
      </c>
    </row>
    <row r="170" spans="2:51" s="14" customFormat="1" ht="13.5">
      <c r="B170" s="275"/>
      <c r="C170" s="276"/>
      <c r="D170" s="250" t="s">
        <v>215</v>
      </c>
      <c r="E170" s="277" t="s">
        <v>38</v>
      </c>
      <c r="F170" s="278" t="s">
        <v>4908</v>
      </c>
      <c r="G170" s="276"/>
      <c r="H170" s="277" t="s">
        <v>38</v>
      </c>
      <c r="I170" s="279"/>
      <c r="J170" s="276"/>
      <c r="K170" s="276"/>
      <c r="L170" s="280"/>
      <c r="M170" s="281"/>
      <c r="N170" s="282"/>
      <c r="O170" s="282"/>
      <c r="P170" s="282"/>
      <c r="Q170" s="282"/>
      <c r="R170" s="282"/>
      <c r="S170" s="282"/>
      <c r="T170" s="283"/>
      <c r="AT170" s="284" t="s">
        <v>215</v>
      </c>
      <c r="AU170" s="284" t="s">
        <v>90</v>
      </c>
      <c r="AV170" s="14" t="s">
        <v>25</v>
      </c>
      <c r="AW170" s="14" t="s">
        <v>45</v>
      </c>
      <c r="AX170" s="14" t="s">
        <v>82</v>
      </c>
      <c r="AY170" s="284" t="s">
        <v>204</v>
      </c>
    </row>
    <row r="171" spans="2:51" s="12" customFormat="1" ht="13.5">
      <c r="B171" s="253"/>
      <c r="C171" s="254"/>
      <c r="D171" s="250" t="s">
        <v>215</v>
      </c>
      <c r="E171" s="255" t="s">
        <v>38</v>
      </c>
      <c r="F171" s="256" t="s">
        <v>4915</v>
      </c>
      <c r="G171" s="254"/>
      <c r="H171" s="257">
        <v>3.07</v>
      </c>
      <c r="I171" s="258"/>
      <c r="J171" s="254"/>
      <c r="K171" s="254"/>
      <c r="L171" s="259"/>
      <c r="M171" s="260"/>
      <c r="N171" s="261"/>
      <c r="O171" s="261"/>
      <c r="P171" s="261"/>
      <c r="Q171" s="261"/>
      <c r="R171" s="261"/>
      <c r="S171" s="261"/>
      <c r="T171" s="262"/>
      <c r="AT171" s="263" t="s">
        <v>215</v>
      </c>
      <c r="AU171" s="263" t="s">
        <v>90</v>
      </c>
      <c r="AV171" s="12" t="s">
        <v>90</v>
      </c>
      <c r="AW171" s="12" t="s">
        <v>45</v>
      </c>
      <c r="AX171" s="12" t="s">
        <v>82</v>
      </c>
      <c r="AY171" s="263" t="s">
        <v>204</v>
      </c>
    </row>
    <row r="172" spans="2:51" s="13" customFormat="1" ht="13.5">
      <c r="B172" s="264"/>
      <c r="C172" s="265"/>
      <c r="D172" s="250" t="s">
        <v>215</v>
      </c>
      <c r="E172" s="266" t="s">
        <v>38</v>
      </c>
      <c r="F172" s="267" t="s">
        <v>217</v>
      </c>
      <c r="G172" s="265"/>
      <c r="H172" s="268">
        <v>3.07</v>
      </c>
      <c r="I172" s="269"/>
      <c r="J172" s="265"/>
      <c r="K172" s="265"/>
      <c r="L172" s="270"/>
      <c r="M172" s="271"/>
      <c r="N172" s="272"/>
      <c r="O172" s="272"/>
      <c r="P172" s="272"/>
      <c r="Q172" s="272"/>
      <c r="R172" s="272"/>
      <c r="S172" s="272"/>
      <c r="T172" s="273"/>
      <c r="AT172" s="274" t="s">
        <v>215</v>
      </c>
      <c r="AU172" s="274" t="s">
        <v>90</v>
      </c>
      <c r="AV172" s="13" t="s">
        <v>211</v>
      </c>
      <c r="AW172" s="13" t="s">
        <v>45</v>
      </c>
      <c r="AX172" s="13" t="s">
        <v>25</v>
      </c>
      <c r="AY172" s="274" t="s">
        <v>204</v>
      </c>
    </row>
    <row r="173" spans="2:65" s="1" customFormat="1" ht="25.5" customHeight="1">
      <c r="B173" s="48"/>
      <c r="C173" s="238" t="s">
        <v>335</v>
      </c>
      <c r="D173" s="238" t="s">
        <v>206</v>
      </c>
      <c r="E173" s="239" t="s">
        <v>256</v>
      </c>
      <c r="F173" s="240" t="s">
        <v>257</v>
      </c>
      <c r="G173" s="241" t="s">
        <v>209</v>
      </c>
      <c r="H173" s="242">
        <v>118.014</v>
      </c>
      <c r="I173" s="243"/>
      <c r="J173" s="244">
        <f>ROUND(I173*H173,2)</f>
        <v>0</v>
      </c>
      <c r="K173" s="240" t="s">
        <v>210</v>
      </c>
      <c r="L173" s="74"/>
      <c r="M173" s="245" t="s">
        <v>38</v>
      </c>
      <c r="N173" s="246" t="s">
        <v>53</v>
      </c>
      <c r="O173" s="49"/>
      <c r="P173" s="247">
        <f>O173*H173</f>
        <v>0</v>
      </c>
      <c r="Q173" s="247">
        <v>0</v>
      </c>
      <c r="R173" s="247">
        <f>Q173*H173</f>
        <v>0</v>
      </c>
      <c r="S173" s="247">
        <v>0</v>
      </c>
      <c r="T173" s="248">
        <f>S173*H173</f>
        <v>0</v>
      </c>
      <c r="AR173" s="25" t="s">
        <v>211</v>
      </c>
      <c r="AT173" s="25" t="s">
        <v>206</v>
      </c>
      <c r="AU173" s="25" t="s">
        <v>90</v>
      </c>
      <c r="AY173" s="25" t="s">
        <v>204</v>
      </c>
      <c r="BE173" s="249">
        <f>IF(N173="základní",J173,0)</f>
        <v>0</v>
      </c>
      <c r="BF173" s="249">
        <f>IF(N173="snížená",J173,0)</f>
        <v>0</v>
      </c>
      <c r="BG173" s="249">
        <f>IF(N173="zákl. přenesená",J173,0)</f>
        <v>0</v>
      </c>
      <c r="BH173" s="249">
        <f>IF(N173="sníž. přenesená",J173,0)</f>
        <v>0</v>
      </c>
      <c r="BI173" s="249">
        <f>IF(N173="nulová",J173,0)</f>
        <v>0</v>
      </c>
      <c r="BJ173" s="25" t="s">
        <v>25</v>
      </c>
      <c r="BK173" s="249">
        <f>ROUND(I173*H173,2)</f>
        <v>0</v>
      </c>
      <c r="BL173" s="25" t="s">
        <v>211</v>
      </c>
      <c r="BM173" s="25" t="s">
        <v>4916</v>
      </c>
    </row>
    <row r="174" spans="2:47" s="1" customFormat="1" ht="13.5">
      <c r="B174" s="48"/>
      <c r="C174" s="76"/>
      <c r="D174" s="250" t="s">
        <v>213</v>
      </c>
      <c r="E174" s="76"/>
      <c r="F174" s="251" t="s">
        <v>259</v>
      </c>
      <c r="G174" s="76"/>
      <c r="H174" s="76"/>
      <c r="I174" s="206"/>
      <c r="J174" s="76"/>
      <c r="K174" s="76"/>
      <c r="L174" s="74"/>
      <c r="M174" s="252"/>
      <c r="N174" s="49"/>
      <c r="O174" s="49"/>
      <c r="P174" s="49"/>
      <c r="Q174" s="49"/>
      <c r="R174" s="49"/>
      <c r="S174" s="49"/>
      <c r="T174" s="97"/>
      <c r="AT174" s="25" t="s">
        <v>213</v>
      </c>
      <c r="AU174" s="25" t="s">
        <v>90</v>
      </c>
    </row>
    <row r="175" spans="2:51" s="14" customFormat="1" ht="13.5">
      <c r="B175" s="275"/>
      <c r="C175" s="276"/>
      <c r="D175" s="250" t="s">
        <v>215</v>
      </c>
      <c r="E175" s="277" t="s">
        <v>38</v>
      </c>
      <c r="F175" s="278" t="s">
        <v>4917</v>
      </c>
      <c r="G175" s="276"/>
      <c r="H175" s="277" t="s">
        <v>38</v>
      </c>
      <c r="I175" s="279"/>
      <c r="J175" s="276"/>
      <c r="K175" s="276"/>
      <c r="L175" s="280"/>
      <c r="M175" s="281"/>
      <c r="N175" s="282"/>
      <c r="O175" s="282"/>
      <c r="P175" s="282"/>
      <c r="Q175" s="282"/>
      <c r="R175" s="282"/>
      <c r="S175" s="282"/>
      <c r="T175" s="283"/>
      <c r="AT175" s="284" t="s">
        <v>215</v>
      </c>
      <c r="AU175" s="284" t="s">
        <v>90</v>
      </c>
      <c r="AV175" s="14" t="s">
        <v>25</v>
      </c>
      <c r="AW175" s="14" t="s">
        <v>45</v>
      </c>
      <c r="AX175" s="14" t="s">
        <v>82</v>
      </c>
      <c r="AY175" s="284" t="s">
        <v>204</v>
      </c>
    </row>
    <row r="176" spans="2:51" s="12" customFormat="1" ht="13.5">
      <c r="B176" s="253"/>
      <c r="C176" s="254"/>
      <c r="D176" s="250" t="s">
        <v>215</v>
      </c>
      <c r="E176" s="255" t="s">
        <v>38</v>
      </c>
      <c r="F176" s="256" t="s">
        <v>4918</v>
      </c>
      <c r="G176" s="254"/>
      <c r="H176" s="257">
        <v>109.014</v>
      </c>
      <c r="I176" s="258"/>
      <c r="J176" s="254"/>
      <c r="K176" s="254"/>
      <c r="L176" s="259"/>
      <c r="M176" s="260"/>
      <c r="N176" s="261"/>
      <c r="O176" s="261"/>
      <c r="P176" s="261"/>
      <c r="Q176" s="261"/>
      <c r="R176" s="261"/>
      <c r="S176" s="261"/>
      <c r="T176" s="262"/>
      <c r="AT176" s="263" t="s">
        <v>215</v>
      </c>
      <c r="AU176" s="263" t="s">
        <v>90</v>
      </c>
      <c r="AV176" s="12" t="s">
        <v>90</v>
      </c>
      <c r="AW176" s="12" t="s">
        <v>45</v>
      </c>
      <c r="AX176" s="12" t="s">
        <v>82</v>
      </c>
      <c r="AY176" s="263" t="s">
        <v>204</v>
      </c>
    </row>
    <row r="177" spans="2:51" s="12" customFormat="1" ht="13.5">
      <c r="B177" s="253"/>
      <c r="C177" s="254"/>
      <c r="D177" s="250" t="s">
        <v>215</v>
      </c>
      <c r="E177" s="255" t="s">
        <v>38</v>
      </c>
      <c r="F177" s="256" t="s">
        <v>4919</v>
      </c>
      <c r="G177" s="254"/>
      <c r="H177" s="257">
        <v>9</v>
      </c>
      <c r="I177" s="258"/>
      <c r="J177" s="254"/>
      <c r="K177" s="254"/>
      <c r="L177" s="259"/>
      <c r="M177" s="260"/>
      <c r="N177" s="261"/>
      <c r="O177" s="261"/>
      <c r="P177" s="261"/>
      <c r="Q177" s="261"/>
      <c r="R177" s="261"/>
      <c r="S177" s="261"/>
      <c r="T177" s="262"/>
      <c r="AT177" s="263" t="s">
        <v>215</v>
      </c>
      <c r="AU177" s="263" t="s">
        <v>90</v>
      </c>
      <c r="AV177" s="12" t="s">
        <v>90</v>
      </c>
      <c r="AW177" s="12" t="s">
        <v>45</v>
      </c>
      <c r="AX177" s="12" t="s">
        <v>82</v>
      </c>
      <c r="AY177" s="263" t="s">
        <v>204</v>
      </c>
    </row>
    <row r="178" spans="2:51" s="13" customFormat="1" ht="13.5">
      <c r="B178" s="264"/>
      <c r="C178" s="265"/>
      <c r="D178" s="250" t="s">
        <v>215</v>
      </c>
      <c r="E178" s="266" t="s">
        <v>38</v>
      </c>
      <c r="F178" s="267" t="s">
        <v>217</v>
      </c>
      <c r="G178" s="265"/>
      <c r="H178" s="268">
        <v>118.014</v>
      </c>
      <c r="I178" s="269"/>
      <c r="J178" s="265"/>
      <c r="K178" s="265"/>
      <c r="L178" s="270"/>
      <c r="M178" s="271"/>
      <c r="N178" s="272"/>
      <c r="O178" s="272"/>
      <c r="P178" s="272"/>
      <c r="Q178" s="272"/>
      <c r="R178" s="272"/>
      <c r="S178" s="272"/>
      <c r="T178" s="273"/>
      <c r="AT178" s="274" t="s">
        <v>215</v>
      </c>
      <c r="AU178" s="274" t="s">
        <v>90</v>
      </c>
      <c r="AV178" s="13" t="s">
        <v>211</v>
      </c>
      <c r="AW178" s="13" t="s">
        <v>45</v>
      </c>
      <c r="AX178" s="13" t="s">
        <v>25</v>
      </c>
      <c r="AY178" s="274" t="s">
        <v>204</v>
      </c>
    </row>
    <row r="179" spans="2:63" s="11" customFormat="1" ht="29.85" customHeight="1">
      <c r="B179" s="222"/>
      <c r="C179" s="223"/>
      <c r="D179" s="224" t="s">
        <v>81</v>
      </c>
      <c r="E179" s="236" t="s">
        <v>90</v>
      </c>
      <c r="F179" s="236" t="s">
        <v>262</v>
      </c>
      <c r="G179" s="223"/>
      <c r="H179" s="223"/>
      <c r="I179" s="226"/>
      <c r="J179" s="237">
        <f>BK179</f>
        <v>0</v>
      </c>
      <c r="K179" s="223"/>
      <c r="L179" s="228"/>
      <c r="M179" s="229"/>
      <c r="N179" s="230"/>
      <c r="O179" s="230"/>
      <c r="P179" s="231">
        <f>SUM(P180:P202)</f>
        <v>0</v>
      </c>
      <c r="Q179" s="230"/>
      <c r="R179" s="231">
        <f>SUM(R180:R202)</f>
        <v>10.3110784</v>
      </c>
      <c r="S179" s="230"/>
      <c r="T179" s="232">
        <f>SUM(T180:T202)</f>
        <v>0</v>
      </c>
      <c r="AR179" s="233" t="s">
        <v>25</v>
      </c>
      <c r="AT179" s="234" t="s">
        <v>81</v>
      </c>
      <c r="AU179" s="234" t="s">
        <v>25</v>
      </c>
      <c r="AY179" s="233" t="s">
        <v>204</v>
      </c>
      <c r="BK179" s="235">
        <f>SUM(BK180:BK202)</f>
        <v>0</v>
      </c>
    </row>
    <row r="180" spans="2:65" s="1" customFormat="1" ht="38.25" customHeight="1">
      <c r="B180" s="48"/>
      <c r="C180" s="238" t="s">
        <v>340</v>
      </c>
      <c r="D180" s="238" t="s">
        <v>206</v>
      </c>
      <c r="E180" s="239" t="s">
        <v>4920</v>
      </c>
      <c r="F180" s="240" t="s">
        <v>4921</v>
      </c>
      <c r="G180" s="241" t="s">
        <v>343</v>
      </c>
      <c r="H180" s="242">
        <v>41.48</v>
      </c>
      <c r="I180" s="243"/>
      <c r="J180" s="244">
        <f>ROUND(I180*H180,2)</f>
        <v>0</v>
      </c>
      <c r="K180" s="240" t="s">
        <v>210</v>
      </c>
      <c r="L180" s="74"/>
      <c r="M180" s="245" t="s">
        <v>38</v>
      </c>
      <c r="N180" s="246" t="s">
        <v>53</v>
      </c>
      <c r="O180" s="49"/>
      <c r="P180" s="247">
        <f>O180*H180</f>
        <v>0</v>
      </c>
      <c r="Q180" s="247">
        <v>0.23058</v>
      </c>
      <c r="R180" s="247">
        <f>Q180*H180</f>
        <v>9.5644584</v>
      </c>
      <c r="S180" s="247">
        <v>0</v>
      </c>
      <c r="T180" s="248">
        <f>S180*H180</f>
        <v>0</v>
      </c>
      <c r="AR180" s="25" t="s">
        <v>211</v>
      </c>
      <c r="AT180" s="25" t="s">
        <v>206</v>
      </c>
      <c r="AU180" s="25" t="s">
        <v>90</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211</v>
      </c>
      <c r="BM180" s="25" t="s">
        <v>4922</v>
      </c>
    </row>
    <row r="181" spans="2:51" s="12" customFormat="1" ht="13.5">
      <c r="B181" s="253"/>
      <c r="C181" s="254"/>
      <c r="D181" s="250" t="s">
        <v>215</v>
      </c>
      <c r="E181" s="255" t="s">
        <v>38</v>
      </c>
      <c r="F181" s="256" t="s">
        <v>4923</v>
      </c>
      <c r="G181" s="254"/>
      <c r="H181" s="257">
        <v>41.48</v>
      </c>
      <c r="I181" s="258"/>
      <c r="J181" s="254"/>
      <c r="K181" s="254"/>
      <c r="L181" s="259"/>
      <c r="M181" s="260"/>
      <c r="N181" s="261"/>
      <c r="O181" s="261"/>
      <c r="P181" s="261"/>
      <c r="Q181" s="261"/>
      <c r="R181" s="261"/>
      <c r="S181" s="261"/>
      <c r="T181" s="262"/>
      <c r="AT181" s="263" t="s">
        <v>215</v>
      </c>
      <c r="AU181" s="263" t="s">
        <v>90</v>
      </c>
      <c r="AV181" s="12" t="s">
        <v>90</v>
      </c>
      <c r="AW181" s="12" t="s">
        <v>45</v>
      </c>
      <c r="AX181" s="12" t="s">
        <v>82</v>
      </c>
      <c r="AY181" s="263" t="s">
        <v>204</v>
      </c>
    </row>
    <row r="182" spans="2:51" s="13" customFormat="1" ht="13.5">
      <c r="B182" s="264"/>
      <c r="C182" s="265"/>
      <c r="D182" s="250" t="s">
        <v>215</v>
      </c>
      <c r="E182" s="266" t="s">
        <v>38</v>
      </c>
      <c r="F182" s="267" t="s">
        <v>217</v>
      </c>
      <c r="G182" s="265"/>
      <c r="H182" s="268">
        <v>41.48</v>
      </c>
      <c r="I182" s="269"/>
      <c r="J182" s="265"/>
      <c r="K182" s="265"/>
      <c r="L182" s="270"/>
      <c r="M182" s="271"/>
      <c r="N182" s="272"/>
      <c r="O182" s="272"/>
      <c r="P182" s="272"/>
      <c r="Q182" s="272"/>
      <c r="R182" s="272"/>
      <c r="S182" s="272"/>
      <c r="T182" s="273"/>
      <c r="AT182" s="274" t="s">
        <v>215</v>
      </c>
      <c r="AU182" s="274" t="s">
        <v>90</v>
      </c>
      <c r="AV182" s="13" t="s">
        <v>211</v>
      </c>
      <c r="AW182" s="13" t="s">
        <v>45</v>
      </c>
      <c r="AX182" s="13" t="s">
        <v>25</v>
      </c>
      <c r="AY182" s="274" t="s">
        <v>204</v>
      </c>
    </row>
    <row r="183" spans="2:65" s="1" customFormat="1" ht="38.25" customHeight="1">
      <c r="B183" s="48"/>
      <c r="C183" s="238" t="s">
        <v>346</v>
      </c>
      <c r="D183" s="238" t="s">
        <v>206</v>
      </c>
      <c r="E183" s="239" t="s">
        <v>4924</v>
      </c>
      <c r="F183" s="240" t="s">
        <v>4925</v>
      </c>
      <c r="G183" s="241" t="s">
        <v>343</v>
      </c>
      <c r="H183" s="242">
        <v>1.5</v>
      </c>
      <c r="I183" s="243"/>
      <c r="J183" s="244">
        <f>ROUND(I183*H183,2)</f>
        <v>0</v>
      </c>
      <c r="K183" s="240" t="s">
        <v>210</v>
      </c>
      <c r="L183" s="74"/>
      <c r="M183" s="245" t="s">
        <v>38</v>
      </c>
      <c r="N183" s="246" t="s">
        <v>53</v>
      </c>
      <c r="O183" s="49"/>
      <c r="P183" s="247">
        <f>O183*H183</f>
        <v>0</v>
      </c>
      <c r="Q183" s="247">
        <v>0.26796</v>
      </c>
      <c r="R183" s="247">
        <f>Q183*H183</f>
        <v>0.40193999999999996</v>
      </c>
      <c r="S183" s="247">
        <v>0</v>
      </c>
      <c r="T183" s="248">
        <f>S183*H183</f>
        <v>0</v>
      </c>
      <c r="AR183" s="25" t="s">
        <v>211</v>
      </c>
      <c r="AT183" s="25" t="s">
        <v>206</v>
      </c>
      <c r="AU183" s="25" t="s">
        <v>90</v>
      </c>
      <c r="AY183" s="25" t="s">
        <v>204</v>
      </c>
      <c r="BE183" s="249">
        <f>IF(N183="základní",J183,0)</f>
        <v>0</v>
      </c>
      <c r="BF183" s="249">
        <f>IF(N183="snížená",J183,0)</f>
        <v>0</v>
      </c>
      <c r="BG183" s="249">
        <f>IF(N183="zákl. přenesená",J183,0)</f>
        <v>0</v>
      </c>
      <c r="BH183" s="249">
        <f>IF(N183="sníž. přenesená",J183,0)</f>
        <v>0</v>
      </c>
      <c r="BI183" s="249">
        <f>IF(N183="nulová",J183,0)</f>
        <v>0</v>
      </c>
      <c r="BJ183" s="25" t="s">
        <v>25</v>
      </c>
      <c r="BK183" s="249">
        <f>ROUND(I183*H183,2)</f>
        <v>0</v>
      </c>
      <c r="BL183" s="25" t="s">
        <v>211</v>
      </c>
      <c r="BM183" s="25" t="s">
        <v>4926</v>
      </c>
    </row>
    <row r="184" spans="2:51" s="12" customFormat="1" ht="13.5">
      <c r="B184" s="253"/>
      <c r="C184" s="254"/>
      <c r="D184" s="250" t="s">
        <v>215</v>
      </c>
      <c r="E184" s="255" t="s">
        <v>38</v>
      </c>
      <c r="F184" s="256" t="s">
        <v>4927</v>
      </c>
      <c r="G184" s="254"/>
      <c r="H184" s="257">
        <v>1.5</v>
      </c>
      <c r="I184" s="258"/>
      <c r="J184" s="254"/>
      <c r="K184" s="254"/>
      <c r="L184" s="259"/>
      <c r="M184" s="260"/>
      <c r="N184" s="261"/>
      <c r="O184" s="261"/>
      <c r="P184" s="261"/>
      <c r="Q184" s="261"/>
      <c r="R184" s="261"/>
      <c r="S184" s="261"/>
      <c r="T184" s="262"/>
      <c r="AT184" s="263" t="s">
        <v>215</v>
      </c>
      <c r="AU184" s="263" t="s">
        <v>90</v>
      </c>
      <c r="AV184" s="12" t="s">
        <v>90</v>
      </c>
      <c r="AW184" s="12" t="s">
        <v>45</v>
      </c>
      <c r="AX184" s="12" t="s">
        <v>82</v>
      </c>
      <c r="AY184" s="263" t="s">
        <v>204</v>
      </c>
    </row>
    <row r="185" spans="2:51" s="13" customFormat="1" ht="13.5">
      <c r="B185" s="264"/>
      <c r="C185" s="265"/>
      <c r="D185" s="250" t="s">
        <v>215</v>
      </c>
      <c r="E185" s="266" t="s">
        <v>38</v>
      </c>
      <c r="F185" s="267" t="s">
        <v>217</v>
      </c>
      <c r="G185" s="265"/>
      <c r="H185" s="268">
        <v>1.5</v>
      </c>
      <c r="I185" s="269"/>
      <c r="J185" s="265"/>
      <c r="K185" s="265"/>
      <c r="L185" s="270"/>
      <c r="M185" s="271"/>
      <c r="N185" s="272"/>
      <c r="O185" s="272"/>
      <c r="P185" s="272"/>
      <c r="Q185" s="272"/>
      <c r="R185" s="272"/>
      <c r="S185" s="272"/>
      <c r="T185" s="273"/>
      <c r="AT185" s="274" t="s">
        <v>215</v>
      </c>
      <c r="AU185" s="274" t="s">
        <v>90</v>
      </c>
      <c r="AV185" s="13" t="s">
        <v>211</v>
      </c>
      <c r="AW185" s="13" t="s">
        <v>45</v>
      </c>
      <c r="AX185" s="13" t="s">
        <v>25</v>
      </c>
      <c r="AY185" s="274" t="s">
        <v>204</v>
      </c>
    </row>
    <row r="186" spans="2:65" s="1" customFormat="1" ht="25.5" customHeight="1">
      <c r="B186" s="48"/>
      <c r="C186" s="238" t="s">
        <v>352</v>
      </c>
      <c r="D186" s="238" t="s">
        <v>206</v>
      </c>
      <c r="E186" s="239" t="s">
        <v>4928</v>
      </c>
      <c r="F186" s="240" t="s">
        <v>4929</v>
      </c>
      <c r="G186" s="241" t="s">
        <v>220</v>
      </c>
      <c r="H186" s="242">
        <v>13.455</v>
      </c>
      <c r="I186" s="243"/>
      <c r="J186" s="244">
        <f>ROUND(I186*H186,2)</f>
        <v>0</v>
      </c>
      <c r="K186" s="240" t="s">
        <v>210</v>
      </c>
      <c r="L186" s="74"/>
      <c r="M186" s="245" t="s">
        <v>38</v>
      </c>
      <c r="N186" s="246" t="s">
        <v>53</v>
      </c>
      <c r="O186" s="49"/>
      <c r="P186" s="247">
        <f>O186*H186</f>
        <v>0</v>
      </c>
      <c r="Q186" s="247">
        <v>0</v>
      </c>
      <c r="R186" s="247">
        <f>Q186*H186</f>
        <v>0</v>
      </c>
      <c r="S186" s="247">
        <v>0</v>
      </c>
      <c r="T186" s="248">
        <f>S186*H186</f>
        <v>0</v>
      </c>
      <c r="AR186" s="25" t="s">
        <v>211</v>
      </c>
      <c r="AT186" s="25" t="s">
        <v>206</v>
      </c>
      <c r="AU186" s="25" t="s">
        <v>90</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211</v>
      </c>
      <c r="BM186" s="25" t="s">
        <v>4930</v>
      </c>
    </row>
    <row r="187" spans="2:47" s="1" customFormat="1" ht="13.5">
      <c r="B187" s="48"/>
      <c r="C187" s="76"/>
      <c r="D187" s="250" t="s">
        <v>213</v>
      </c>
      <c r="E187" s="76"/>
      <c r="F187" s="251" t="s">
        <v>4931</v>
      </c>
      <c r="G187" s="76"/>
      <c r="H187" s="76"/>
      <c r="I187" s="206"/>
      <c r="J187" s="76"/>
      <c r="K187" s="76"/>
      <c r="L187" s="74"/>
      <c r="M187" s="252"/>
      <c r="N187" s="49"/>
      <c r="O187" s="49"/>
      <c r="P187" s="49"/>
      <c r="Q187" s="49"/>
      <c r="R187" s="49"/>
      <c r="S187" s="49"/>
      <c r="T187" s="97"/>
      <c r="AT187" s="25" t="s">
        <v>213</v>
      </c>
      <c r="AU187" s="25" t="s">
        <v>90</v>
      </c>
    </row>
    <row r="188" spans="2:51" s="12" customFormat="1" ht="13.5">
      <c r="B188" s="253"/>
      <c r="C188" s="254"/>
      <c r="D188" s="250" t="s">
        <v>215</v>
      </c>
      <c r="E188" s="255" t="s">
        <v>38</v>
      </c>
      <c r="F188" s="256" t="s">
        <v>4932</v>
      </c>
      <c r="G188" s="254"/>
      <c r="H188" s="257">
        <v>13.455</v>
      </c>
      <c r="I188" s="258"/>
      <c r="J188" s="254"/>
      <c r="K188" s="254"/>
      <c r="L188" s="259"/>
      <c r="M188" s="260"/>
      <c r="N188" s="261"/>
      <c r="O188" s="261"/>
      <c r="P188" s="261"/>
      <c r="Q188" s="261"/>
      <c r="R188" s="261"/>
      <c r="S188" s="261"/>
      <c r="T188" s="262"/>
      <c r="AT188" s="263" t="s">
        <v>215</v>
      </c>
      <c r="AU188" s="263" t="s">
        <v>90</v>
      </c>
      <c r="AV188" s="12" t="s">
        <v>90</v>
      </c>
      <c r="AW188" s="12" t="s">
        <v>45</v>
      </c>
      <c r="AX188" s="12" t="s">
        <v>82</v>
      </c>
      <c r="AY188" s="263" t="s">
        <v>204</v>
      </c>
    </row>
    <row r="189" spans="2:51" s="13" customFormat="1" ht="13.5">
      <c r="B189" s="264"/>
      <c r="C189" s="265"/>
      <c r="D189" s="250" t="s">
        <v>215</v>
      </c>
      <c r="E189" s="266" t="s">
        <v>38</v>
      </c>
      <c r="F189" s="267" t="s">
        <v>217</v>
      </c>
      <c r="G189" s="265"/>
      <c r="H189" s="268">
        <v>13.455</v>
      </c>
      <c r="I189" s="269"/>
      <c r="J189" s="265"/>
      <c r="K189" s="265"/>
      <c r="L189" s="270"/>
      <c r="M189" s="271"/>
      <c r="N189" s="272"/>
      <c r="O189" s="272"/>
      <c r="P189" s="272"/>
      <c r="Q189" s="272"/>
      <c r="R189" s="272"/>
      <c r="S189" s="272"/>
      <c r="T189" s="273"/>
      <c r="AT189" s="274" t="s">
        <v>215</v>
      </c>
      <c r="AU189" s="274" t="s">
        <v>90</v>
      </c>
      <c r="AV189" s="13" t="s">
        <v>211</v>
      </c>
      <c r="AW189" s="13" t="s">
        <v>45</v>
      </c>
      <c r="AX189" s="13" t="s">
        <v>25</v>
      </c>
      <c r="AY189" s="274" t="s">
        <v>204</v>
      </c>
    </row>
    <row r="190" spans="2:65" s="1" customFormat="1" ht="38.25" customHeight="1">
      <c r="B190" s="48"/>
      <c r="C190" s="238" t="s">
        <v>359</v>
      </c>
      <c r="D190" s="238" t="s">
        <v>206</v>
      </c>
      <c r="E190" s="239" t="s">
        <v>263</v>
      </c>
      <c r="F190" s="240" t="s">
        <v>264</v>
      </c>
      <c r="G190" s="241" t="s">
        <v>209</v>
      </c>
      <c r="H190" s="242">
        <v>118.014</v>
      </c>
      <c r="I190" s="243"/>
      <c r="J190" s="244">
        <f>ROUND(I190*H190,2)</f>
        <v>0</v>
      </c>
      <c r="K190" s="240" t="s">
        <v>210</v>
      </c>
      <c r="L190" s="74"/>
      <c r="M190" s="245" t="s">
        <v>38</v>
      </c>
      <c r="N190" s="246" t="s">
        <v>53</v>
      </c>
      <c r="O190" s="49"/>
      <c r="P190" s="247">
        <f>O190*H190</f>
        <v>0</v>
      </c>
      <c r="Q190" s="247">
        <v>0</v>
      </c>
      <c r="R190" s="247">
        <f>Q190*H190</f>
        <v>0</v>
      </c>
      <c r="S190" s="247">
        <v>0</v>
      </c>
      <c r="T190" s="248">
        <f>S190*H190</f>
        <v>0</v>
      </c>
      <c r="AR190" s="25" t="s">
        <v>211</v>
      </c>
      <c r="AT190" s="25" t="s">
        <v>206</v>
      </c>
      <c r="AU190" s="25" t="s">
        <v>90</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4933</v>
      </c>
    </row>
    <row r="191" spans="2:47" s="1" customFormat="1" ht="13.5">
      <c r="B191" s="48"/>
      <c r="C191" s="76"/>
      <c r="D191" s="250" t="s">
        <v>213</v>
      </c>
      <c r="E191" s="76"/>
      <c r="F191" s="251" t="s">
        <v>266</v>
      </c>
      <c r="G191" s="76"/>
      <c r="H191" s="76"/>
      <c r="I191" s="206"/>
      <c r="J191" s="76"/>
      <c r="K191" s="76"/>
      <c r="L191" s="74"/>
      <c r="M191" s="252"/>
      <c r="N191" s="49"/>
      <c r="O191" s="49"/>
      <c r="P191" s="49"/>
      <c r="Q191" s="49"/>
      <c r="R191" s="49"/>
      <c r="S191" s="49"/>
      <c r="T191" s="97"/>
      <c r="AT191" s="25" t="s">
        <v>213</v>
      </c>
      <c r="AU191" s="25" t="s">
        <v>90</v>
      </c>
    </row>
    <row r="192" spans="2:51" s="12" customFormat="1" ht="13.5">
      <c r="B192" s="253"/>
      <c r="C192" s="254"/>
      <c r="D192" s="250" t="s">
        <v>215</v>
      </c>
      <c r="E192" s="255" t="s">
        <v>38</v>
      </c>
      <c r="F192" s="256" t="s">
        <v>4934</v>
      </c>
      <c r="G192" s="254"/>
      <c r="H192" s="257">
        <v>118.014</v>
      </c>
      <c r="I192" s="258"/>
      <c r="J192" s="254"/>
      <c r="K192" s="254"/>
      <c r="L192" s="259"/>
      <c r="M192" s="260"/>
      <c r="N192" s="261"/>
      <c r="O192" s="261"/>
      <c r="P192" s="261"/>
      <c r="Q192" s="261"/>
      <c r="R192" s="261"/>
      <c r="S192" s="261"/>
      <c r="T192" s="262"/>
      <c r="AT192" s="263" t="s">
        <v>215</v>
      </c>
      <c r="AU192" s="263" t="s">
        <v>90</v>
      </c>
      <c r="AV192" s="12" t="s">
        <v>90</v>
      </c>
      <c r="AW192" s="12" t="s">
        <v>45</v>
      </c>
      <c r="AX192" s="12" t="s">
        <v>82</v>
      </c>
      <c r="AY192" s="263" t="s">
        <v>204</v>
      </c>
    </row>
    <row r="193" spans="2:51" s="13" customFormat="1" ht="13.5">
      <c r="B193" s="264"/>
      <c r="C193" s="265"/>
      <c r="D193" s="250" t="s">
        <v>215</v>
      </c>
      <c r="E193" s="266" t="s">
        <v>38</v>
      </c>
      <c r="F193" s="267" t="s">
        <v>217</v>
      </c>
      <c r="G193" s="265"/>
      <c r="H193" s="268">
        <v>118.014</v>
      </c>
      <c r="I193" s="269"/>
      <c r="J193" s="265"/>
      <c r="K193" s="265"/>
      <c r="L193" s="270"/>
      <c r="M193" s="271"/>
      <c r="N193" s="272"/>
      <c r="O193" s="272"/>
      <c r="P193" s="272"/>
      <c r="Q193" s="272"/>
      <c r="R193" s="272"/>
      <c r="S193" s="272"/>
      <c r="T193" s="273"/>
      <c r="AT193" s="274" t="s">
        <v>215</v>
      </c>
      <c r="AU193" s="274" t="s">
        <v>90</v>
      </c>
      <c r="AV193" s="13" t="s">
        <v>211</v>
      </c>
      <c r="AW193" s="13" t="s">
        <v>45</v>
      </c>
      <c r="AX193" s="13" t="s">
        <v>25</v>
      </c>
      <c r="AY193" s="274" t="s">
        <v>204</v>
      </c>
    </row>
    <row r="194" spans="2:65" s="1" customFormat="1" ht="38.25" customHeight="1">
      <c r="B194" s="48"/>
      <c r="C194" s="238" t="s">
        <v>365</v>
      </c>
      <c r="D194" s="238" t="s">
        <v>206</v>
      </c>
      <c r="E194" s="239" t="s">
        <v>4935</v>
      </c>
      <c r="F194" s="240" t="s">
        <v>4936</v>
      </c>
      <c r="G194" s="241" t="s">
        <v>780</v>
      </c>
      <c r="H194" s="242">
        <v>4</v>
      </c>
      <c r="I194" s="243"/>
      <c r="J194" s="244">
        <f>ROUND(I194*H194,2)</f>
        <v>0</v>
      </c>
      <c r="K194" s="240" t="s">
        <v>210</v>
      </c>
      <c r="L194" s="74"/>
      <c r="M194" s="245" t="s">
        <v>38</v>
      </c>
      <c r="N194" s="246" t="s">
        <v>53</v>
      </c>
      <c r="O194" s="49"/>
      <c r="P194" s="247">
        <f>O194*H194</f>
        <v>0</v>
      </c>
      <c r="Q194" s="247">
        <v>0.02277</v>
      </c>
      <c r="R194" s="247">
        <f>Q194*H194</f>
        <v>0.09108</v>
      </c>
      <c r="S194" s="247">
        <v>0</v>
      </c>
      <c r="T194" s="248">
        <f>S194*H194</f>
        <v>0</v>
      </c>
      <c r="AR194" s="25" t="s">
        <v>211</v>
      </c>
      <c r="AT194" s="25" t="s">
        <v>206</v>
      </c>
      <c r="AU194" s="25" t="s">
        <v>90</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4937</v>
      </c>
    </row>
    <row r="195" spans="2:47" s="1" customFormat="1" ht="13.5">
      <c r="B195" s="48"/>
      <c r="C195" s="76"/>
      <c r="D195" s="250" t="s">
        <v>213</v>
      </c>
      <c r="E195" s="76"/>
      <c r="F195" s="251" t="s">
        <v>1382</v>
      </c>
      <c r="G195" s="76"/>
      <c r="H195" s="76"/>
      <c r="I195" s="206"/>
      <c r="J195" s="76"/>
      <c r="K195" s="76"/>
      <c r="L195" s="74"/>
      <c r="M195" s="252"/>
      <c r="N195" s="49"/>
      <c r="O195" s="49"/>
      <c r="P195" s="49"/>
      <c r="Q195" s="49"/>
      <c r="R195" s="49"/>
      <c r="S195" s="49"/>
      <c r="T195" s="97"/>
      <c r="AT195" s="25" t="s">
        <v>213</v>
      </c>
      <c r="AU195" s="25" t="s">
        <v>90</v>
      </c>
    </row>
    <row r="196" spans="2:51" s="12" customFormat="1" ht="13.5">
      <c r="B196" s="253"/>
      <c r="C196" s="254"/>
      <c r="D196" s="250" t="s">
        <v>215</v>
      </c>
      <c r="E196" s="255" t="s">
        <v>38</v>
      </c>
      <c r="F196" s="256" t="s">
        <v>211</v>
      </c>
      <c r="G196" s="254"/>
      <c r="H196" s="257">
        <v>4</v>
      </c>
      <c r="I196" s="258"/>
      <c r="J196" s="254"/>
      <c r="K196" s="254"/>
      <c r="L196" s="259"/>
      <c r="M196" s="260"/>
      <c r="N196" s="261"/>
      <c r="O196" s="261"/>
      <c r="P196" s="261"/>
      <c r="Q196" s="261"/>
      <c r="R196" s="261"/>
      <c r="S196" s="261"/>
      <c r="T196" s="262"/>
      <c r="AT196" s="263" t="s">
        <v>215</v>
      </c>
      <c r="AU196" s="263" t="s">
        <v>90</v>
      </c>
      <c r="AV196" s="12" t="s">
        <v>90</v>
      </c>
      <c r="AW196" s="12" t="s">
        <v>45</v>
      </c>
      <c r="AX196" s="12" t="s">
        <v>82</v>
      </c>
      <c r="AY196" s="263" t="s">
        <v>204</v>
      </c>
    </row>
    <row r="197" spans="2:51" s="13" customFormat="1" ht="13.5">
      <c r="B197" s="264"/>
      <c r="C197" s="265"/>
      <c r="D197" s="250" t="s">
        <v>215</v>
      </c>
      <c r="E197" s="266" t="s">
        <v>38</v>
      </c>
      <c r="F197" s="267" t="s">
        <v>217</v>
      </c>
      <c r="G197" s="265"/>
      <c r="H197" s="268">
        <v>4</v>
      </c>
      <c r="I197" s="269"/>
      <c r="J197" s="265"/>
      <c r="K197" s="265"/>
      <c r="L197" s="270"/>
      <c r="M197" s="271"/>
      <c r="N197" s="272"/>
      <c r="O197" s="272"/>
      <c r="P197" s="272"/>
      <c r="Q197" s="272"/>
      <c r="R197" s="272"/>
      <c r="S197" s="272"/>
      <c r="T197" s="273"/>
      <c r="AT197" s="274" t="s">
        <v>215</v>
      </c>
      <c r="AU197" s="274" t="s">
        <v>90</v>
      </c>
      <c r="AV197" s="13" t="s">
        <v>211</v>
      </c>
      <c r="AW197" s="13" t="s">
        <v>45</v>
      </c>
      <c r="AX197" s="13" t="s">
        <v>25</v>
      </c>
      <c r="AY197" s="274" t="s">
        <v>204</v>
      </c>
    </row>
    <row r="198" spans="2:65" s="1" customFormat="1" ht="38.25" customHeight="1">
      <c r="B198" s="48"/>
      <c r="C198" s="238" t="s">
        <v>370</v>
      </c>
      <c r="D198" s="238" t="s">
        <v>206</v>
      </c>
      <c r="E198" s="239" t="s">
        <v>4938</v>
      </c>
      <c r="F198" s="240" t="s">
        <v>4939</v>
      </c>
      <c r="G198" s="241" t="s">
        <v>780</v>
      </c>
      <c r="H198" s="242">
        <v>4</v>
      </c>
      <c r="I198" s="243"/>
      <c r="J198" s="244">
        <f>ROUND(I198*H198,2)</f>
        <v>0</v>
      </c>
      <c r="K198" s="240" t="s">
        <v>210</v>
      </c>
      <c r="L198" s="74"/>
      <c r="M198" s="245" t="s">
        <v>38</v>
      </c>
      <c r="N198" s="246" t="s">
        <v>53</v>
      </c>
      <c r="O198" s="49"/>
      <c r="P198" s="247">
        <f>O198*H198</f>
        <v>0</v>
      </c>
      <c r="Q198" s="247">
        <v>0.0431</v>
      </c>
      <c r="R198" s="247">
        <f>Q198*H198</f>
        <v>0.1724</v>
      </c>
      <c r="S198" s="247">
        <v>0</v>
      </c>
      <c r="T198" s="248">
        <f>S198*H198</f>
        <v>0</v>
      </c>
      <c r="AR198" s="25" t="s">
        <v>211</v>
      </c>
      <c r="AT198" s="25" t="s">
        <v>206</v>
      </c>
      <c r="AU198" s="25" t="s">
        <v>90</v>
      </c>
      <c r="AY198" s="25" t="s">
        <v>204</v>
      </c>
      <c r="BE198" s="249">
        <f>IF(N198="základní",J198,0)</f>
        <v>0</v>
      </c>
      <c r="BF198" s="249">
        <f>IF(N198="snížená",J198,0)</f>
        <v>0</v>
      </c>
      <c r="BG198" s="249">
        <f>IF(N198="zákl. přenesená",J198,0)</f>
        <v>0</v>
      </c>
      <c r="BH198" s="249">
        <f>IF(N198="sníž. přenesená",J198,0)</f>
        <v>0</v>
      </c>
      <c r="BI198" s="249">
        <f>IF(N198="nulová",J198,0)</f>
        <v>0</v>
      </c>
      <c r="BJ198" s="25" t="s">
        <v>25</v>
      </c>
      <c r="BK198" s="249">
        <f>ROUND(I198*H198,2)</f>
        <v>0</v>
      </c>
      <c r="BL198" s="25" t="s">
        <v>211</v>
      </c>
      <c r="BM198" s="25" t="s">
        <v>4940</v>
      </c>
    </row>
    <row r="199" spans="2:47" s="1" customFormat="1" ht="13.5">
      <c r="B199" s="48"/>
      <c r="C199" s="76"/>
      <c r="D199" s="250" t="s">
        <v>213</v>
      </c>
      <c r="E199" s="76"/>
      <c r="F199" s="251" t="s">
        <v>1382</v>
      </c>
      <c r="G199" s="76"/>
      <c r="H199" s="76"/>
      <c r="I199" s="206"/>
      <c r="J199" s="76"/>
      <c r="K199" s="76"/>
      <c r="L199" s="74"/>
      <c r="M199" s="252"/>
      <c r="N199" s="49"/>
      <c r="O199" s="49"/>
      <c r="P199" s="49"/>
      <c r="Q199" s="49"/>
      <c r="R199" s="49"/>
      <c r="S199" s="49"/>
      <c r="T199" s="97"/>
      <c r="AT199" s="25" t="s">
        <v>213</v>
      </c>
      <c r="AU199" s="25" t="s">
        <v>90</v>
      </c>
    </row>
    <row r="200" spans="2:65" s="1" customFormat="1" ht="51" customHeight="1">
      <c r="B200" s="48"/>
      <c r="C200" s="238" t="s">
        <v>376</v>
      </c>
      <c r="D200" s="238" t="s">
        <v>206</v>
      </c>
      <c r="E200" s="239" t="s">
        <v>4941</v>
      </c>
      <c r="F200" s="240" t="s">
        <v>4942</v>
      </c>
      <c r="G200" s="241" t="s">
        <v>780</v>
      </c>
      <c r="H200" s="242">
        <v>8</v>
      </c>
      <c r="I200" s="243"/>
      <c r="J200" s="244">
        <f>ROUND(I200*H200,2)</f>
        <v>0</v>
      </c>
      <c r="K200" s="240" t="s">
        <v>210</v>
      </c>
      <c r="L200" s="74"/>
      <c r="M200" s="245" t="s">
        <v>38</v>
      </c>
      <c r="N200" s="246" t="s">
        <v>53</v>
      </c>
      <c r="O200" s="49"/>
      <c r="P200" s="247">
        <f>O200*H200</f>
        <v>0</v>
      </c>
      <c r="Q200" s="247">
        <v>0.01015</v>
      </c>
      <c r="R200" s="247">
        <f>Q200*H200</f>
        <v>0.0812</v>
      </c>
      <c r="S200" s="247">
        <v>0</v>
      </c>
      <c r="T200" s="248">
        <f>S200*H200</f>
        <v>0</v>
      </c>
      <c r="AR200" s="25" t="s">
        <v>211</v>
      </c>
      <c r="AT200" s="25" t="s">
        <v>206</v>
      </c>
      <c r="AU200" s="25" t="s">
        <v>90</v>
      </c>
      <c r="AY200" s="25" t="s">
        <v>204</v>
      </c>
      <c r="BE200" s="249">
        <f>IF(N200="základní",J200,0)</f>
        <v>0</v>
      </c>
      <c r="BF200" s="249">
        <f>IF(N200="snížená",J200,0)</f>
        <v>0</v>
      </c>
      <c r="BG200" s="249">
        <f>IF(N200="zákl. přenesená",J200,0)</f>
        <v>0</v>
      </c>
      <c r="BH200" s="249">
        <f>IF(N200="sníž. přenesená",J200,0)</f>
        <v>0</v>
      </c>
      <c r="BI200" s="249">
        <f>IF(N200="nulová",J200,0)</f>
        <v>0</v>
      </c>
      <c r="BJ200" s="25" t="s">
        <v>25</v>
      </c>
      <c r="BK200" s="249">
        <f>ROUND(I200*H200,2)</f>
        <v>0</v>
      </c>
      <c r="BL200" s="25" t="s">
        <v>211</v>
      </c>
      <c r="BM200" s="25" t="s">
        <v>4943</v>
      </c>
    </row>
    <row r="201" spans="2:47" s="1" customFormat="1" ht="13.5">
      <c r="B201" s="48"/>
      <c r="C201" s="76"/>
      <c r="D201" s="250" t="s">
        <v>213</v>
      </c>
      <c r="E201" s="76"/>
      <c r="F201" s="251" t="s">
        <v>1382</v>
      </c>
      <c r="G201" s="76"/>
      <c r="H201" s="76"/>
      <c r="I201" s="206"/>
      <c r="J201" s="76"/>
      <c r="K201" s="76"/>
      <c r="L201" s="74"/>
      <c r="M201" s="252"/>
      <c r="N201" s="49"/>
      <c r="O201" s="49"/>
      <c r="P201" s="49"/>
      <c r="Q201" s="49"/>
      <c r="R201" s="49"/>
      <c r="S201" s="49"/>
      <c r="T201" s="97"/>
      <c r="AT201" s="25" t="s">
        <v>213</v>
      </c>
      <c r="AU201" s="25" t="s">
        <v>90</v>
      </c>
    </row>
    <row r="202" spans="2:51" s="12" customFormat="1" ht="13.5">
      <c r="B202" s="253"/>
      <c r="C202" s="254"/>
      <c r="D202" s="250" t="s">
        <v>215</v>
      </c>
      <c r="E202" s="255" t="s">
        <v>38</v>
      </c>
      <c r="F202" s="256" t="s">
        <v>4944</v>
      </c>
      <c r="G202" s="254"/>
      <c r="H202" s="257">
        <v>8</v>
      </c>
      <c r="I202" s="258"/>
      <c r="J202" s="254"/>
      <c r="K202" s="254"/>
      <c r="L202" s="259"/>
      <c r="M202" s="260"/>
      <c r="N202" s="261"/>
      <c r="O202" s="261"/>
      <c r="P202" s="261"/>
      <c r="Q202" s="261"/>
      <c r="R202" s="261"/>
      <c r="S202" s="261"/>
      <c r="T202" s="262"/>
      <c r="AT202" s="263" t="s">
        <v>215</v>
      </c>
      <c r="AU202" s="263" t="s">
        <v>90</v>
      </c>
      <c r="AV202" s="12" t="s">
        <v>90</v>
      </c>
      <c r="AW202" s="12" t="s">
        <v>45</v>
      </c>
      <c r="AX202" s="12" t="s">
        <v>25</v>
      </c>
      <c r="AY202" s="263" t="s">
        <v>204</v>
      </c>
    </row>
    <row r="203" spans="2:63" s="11" customFormat="1" ht="29.85" customHeight="1">
      <c r="B203" s="222"/>
      <c r="C203" s="223"/>
      <c r="D203" s="224" t="s">
        <v>81</v>
      </c>
      <c r="E203" s="236" t="s">
        <v>113</v>
      </c>
      <c r="F203" s="236" t="s">
        <v>289</v>
      </c>
      <c r="G203" s="223"/>
      <c r="H203" s="223"/>
      <c r="I203" s="226"/>
      <c r="J203" s="237">
        <f>BK203</f>
        <v>0</v>
      </c>
      <c r="K203" s="223"/>
      <c r="L203" s="228"/>
      <c r="M203" s="229"/>
      <c r="N203" s="230"/>
      <c r="O203" s="230"/>
      <c r="P203" s="231">
        <f>SUM(P204:P235)</f>
        <v>0</v>
      </c>
      <c r="Q203" s="230"/>
      <c r="R203" s="231">
        <f>SUM(R204:R235)</f>
        <v>192.39417505</v>
      </c>
      <c r="S203" s="230"/>
      <c r="T203" s="232">
        <f>SUM(T204:T235)</f>
        <v>0</v>
      </c>
      <c r="AR203" s="233" t="s">
        <v>25</v>
      </c>
      <c r="AT203" s="234" t="s">
        <v>81</v>
      </c>
      <c r="AU203" s="234" t="s">
        <v>25</v>
      </c>
      <c r="AY203" s="233" t="s">
        <v>204</v>
      </c>
      <c r="BK203" s="235">
        <f>SUM(BK204:BK235)</f>
        <v>0</v>
      </c>
    </row>
    <row r="204" spans="2:65" s="1" customFormat="1" ht="25.5" customHeight="1">
      <c r="B204" s="48"/>
      <c r="C204" s="238" t="s">
        <v>381</v>
      </c>
      <c r="D204" s="238" t="s">
        <v>206</v>
      </c>
      <c r="E204" s="239" t="s">
        <v>4945</v>
      </c>
      <c r="F204" s="240" t="s">
        <v>4946</v>
      </c>
      <c r="G204" s="241" t="s">
        <v>220</v>
      </c>
      <c r="H204" s="242">
        <v>73.321</v>
      </c>
      <c r="I204" s="243"/>
      <c r="J204" s="244">
        <f>ROUND(I204*H204,2)</f>
        <v>0</v>
      </c>
      <c r="K204" s="240" t="s">
        <v>210</v>
      </c>
      <c r="L204" s="74"/>
      <c r="M204" s="245" t="s">
        <v>38</v>
      </c>
      <c r="N204" s="246" t="s">
        <v>53</v>
      </c>
      <c r="O204" s="49"/>
      <c r="P204" s="247">
        <f>O204*H204</f>
        <v>0</v>
      </c>
      <c r="Q204" s="247">
        <v>2.45329</v>
      </c>
      <c r="R204" s="247">
        <f>Q204*H204</f>
        <v>179.87767609</v>
      </c>
      <c r="S204" s="247">
        <v>0</v>
      </c>
      <c r="T204" s="248">
        <f>S204*H204</f>
        <v>0</v>
      </c>
      <c r="AR204" s="25" t="s">
        <v>211</v>
      </c>
      <c r="AT204" s="25" t="s">
        <v>206</v>
      </c>
      <c r="AU204" s="25" t="s">
        <v>90</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4947</v>
      </c>
    </row>
    <row r="205" spans="2:47" s="1" customFormat="1" ht="13.5">
      <c r="B205" s="48"/>
      <c r="C205" s="76"/>
      <c r="D205" s="250" t="s">
        <v>213</v>
      </c>
      <c r="E205" s="76"/>
      <c r="F205" s="251" t="s">
        <v>4948</v>
      </c>
      <c r="G205" s="76"/>
      <c r="H205" s="76"/>
      <c r="I205" s="206"/>
      <c r="J205" s="76"/>
      <c r="K205" s="76"/>
      <c r="L205" s="74"/>
      <c r="M205" s="252"/>
      <c r="N205" s="49"/>
      <c r="O205" s="49"/>
      <c r="P205" s="49"/>
      <c r="Q205" s="49"/>
      <c r="R205" s="49"/>
      <c r="S205" s="49"/>
      <c r="T205" s="97"/>
      <c r="AT205" s="25" t="s">
        <v>213</v>
      </c>
      <c r="AU205" s="25" t="s">
        <v>90</v>
      </c>
    </row>
    <row r="206" spans="2:51" s="12" customFormat="1" ht="13.5">
      <c r="B206" s="253"/>
      <c r="C206" s="254"/>
      <c r="D206" s="250" t="s">
        <v>215</v>
      </c>
      <c r="E206" s="255" t="s">
        <v>38</v>
      </c>
      <c r="F206" s="256" t="s">
        <v>4949</v>
      </c>
      <c r="G206" s="254"/>
      <c r="H206" s="257">
        <v>22.2</v>
      </c>
      <c r="I206" s="258"/>
      <c r="J206" s="254"/>
      <c r="K206" s="254"/>
      <c r="L206" s="259"/>
      <c r="M206" s="260"/>
      <c r="N206" s="261"/>
      <c r="O206" s="261"/>
      <c r="P206" s="261"/>
      <c r="Q206" s="261"/>
      <c r="R206" s="261"/>
      <c r="S206" s="261"/>
      <c r="T206" s="262"/>
      <c r="AT206" s="263" t="s">
        <v>215</v>
      </c>
      <c r="AU206" s="263" t="s">
        <v>90</v>
      </c>
      <c r="AV206" s="12" t="s">
        <v>90</v>
      </c>
      <c r="AW206" s="12" t="s">
        <v>45</v>
      </c>
      <c r="AX206" s="12" t="s">
        <v>82</v>
      </c>
      <c r="AY206" s="263" t="s">
        <v>204</v>
      </c>
    </row>
    <row r="207" spans="2:51" s="12" customFormat="1" ht="13.5">
      <c r="B207" s="253"/>
      <c r="C207" s="254"/>
      <c r="D207" s="250" t="s">
        <v>215</v>
      </c>
      <c r="E207" s="255" t="s">
        <v>38</v>
      </c>
      <c r="F207" s="256" t="s">
        <v>4950</v>
      </c>
      <c r="G207" s="254"/>
      <c r="H207" s="257">
        <v>42.55</v>
      </c>
      <c r="I207" s="258"/>
      <c r="J207" s="254"/>
      <c r="K207" s="254"/>
      <c r="L207" s="259"/>
      <c r="M207" s="260"/>
      <c r="N207" s="261"/>
      <c r="O207" s="261"/>
      <c r="P207" s="261"/>
      <c r="Q207" s="261"/>
      <c r="R207" s="261"/>
      <c r="S207" s="261"/>
      <c r="T207" s="262"/>
      <c r="AT207" s="263" t="s">
        <v>215</v>
      </c>
      <c r="AU207" s="263" t="s">
        <v>90</v>
      </c>
      <c r="AV207" s="12" t="s">
        <v>90</v>
      </c>
      <c r="AW207" s="12" t="s">
        <v>45</v>
      </c>
      <c r="AX207" s="12" t="s">
        <v>82</v>
      </c>
      <c r="AY207" s="263" t="s">
        <v>204</v>
      </c>
    </row>
    <row r="208" spans="2:51" s="12" customFormat="1" ht="13.5">
      <c r="B208" s="253"/>
      <c r="C208" s="254"/>
      <c r="D208" s="250" t="s">
        <v>215</v>
      </c>
      <c r="E208" s="255" t="s">
        <v>38</v>
      </c>
      <c r="F208" s="256" t="s">
        <v>4951</v>
      </c>
      <c r="G208" s="254"/>
      <c r="H208" s="257">
        <v>2.713</v>
      </c>
      <c r="I208" s="258"/>
      <c r="J208" s="254"/>
      <c r="K208" s="254"/>
      <c r="L208" s="259"/>
      <c r="M208" s="260"/>
      <c r="N208" s="261"/>
      <c r="O208" s="261"/>
      <c r="P208" s="261"/>
      <c r="Q208" s="261"/>
      <c r="R208" s="261"/>
      <c r="S208" s="261"/>
      <c r="T208" s="262"/>
      <c r="AT208" s="263" t="s">
        <v>215</v>
      </c>
      <c r="AU208" s="263" t="s">
        <v>90</v>
      </c>
      <c r="AV208" s="12" t="s">
        <v>90</v>
      </c>
      <c r="AW208" s="12" t="s">
        <v>45</v>
      </c>
      <c r="AX208" s="12" t="s">
        <v>82</v>
      </c>
      <c r="AY208" s="263" t="s">
        <v>204</v>
      </c>
    </row>
    <row r="209" spans="2:51" s="12" customFormat="1" ht="13.5">
      <c r="B209" s="253"/>
      <c r="C209" s="254"/>
      <c r="D209" s="250" t="s">
        <v>215</v>
      </c>
      <c r="E209" s="255" t="s">
        <v>38</v>
      </c>
      <c r="F209" s="256" t="s">
        <v>4952</v>
      </c>
      <c r="G209" s="254"/>
      <c r="H209" s="257">
        <v>5.858</v>
      </c>
      <c r="I209" s="258"/>
      <c r="J209" s="254"/>
      <c r="K209" s="254"/>
      <c r="L209" s="259"/>
      <c r="M209" s="260"/>
      <c r="N209" s="261"/>
      <c r="O209" s="261"/>
      <c r="P209" s="261"/>
      <c r="Q209" s="261"/>
      <c r="R209" s="261"/>
      <c r="S209" s="261"/>
      <c r="T209" s="262"/>
      <c r="AT209" s="263" t="s">
        <v>215</v>
      </c>
      <c r="AU209" s="263" t="s">
        <v>90</v>
      </c>
      <c r="AV209" s="12" t="s">
        <v>90</v>
      </c>
      <c r="AW209" s="12" t="s">
        <v>45</v>
      </c>
      <c r="AX209" s="12" t="s">
        <v>82</v>
      </c>
      <c r="AY209" s="263" t="s">
        <v>204</v>
      </c>
    </row>
    <row r="210" spans="2:51" s="13" customFormat="1" ht="13.5">
      <c r="B210" s="264"/>
      <c r="C210" s="265"/>
      <c r="D210" s="250" t="s">
        <v>215</v>
      </c>
      <c r="E210" s="266" t="s">
        <v>38</v>
      </c>
      <c r="F210" s="267" t="s">
        <v>217</v>
      </c>
      <c r="G210" s="265"/>
      <c r="H210" s="268">
        <v>73.321</v>
      </c>
      <c r="I210" s="269"/>
      <c r="J210" s="265"/>
      <c r="K210" s="265"/>
      <c r="L210" s="270"/>
      <c r="M210" s="271"/>
      <c r="N210" s="272"/>
      <c r="O210" s="272"/>
      <c r="P210" s="272"/>
      <c r="Q210" s="272"/>
      <c r="R210" s="272"/>
      <c r="S210" s="272"/>
      <c r="T210" s="273"/>
      <c r="AT210" s="274" t="s">
        <v>215</v>
      </c>
      <c r="AU210" s="274" t="s">
        <v>90</v>
      </c>
      <c r="AV210" s="13" t="s">
        <v>211</v>
      </c>
      <c r="AW210" s="13" t="s">
        <v>45</v>
      </c>
      <c r="AX210" s="13" t="s">
        <v>25</v>
      </c>
      <c r="AY210" s="274" t="s">
        <v>204</v>
      </c>
    </row>
    <row r="211" spans="2:65" s="1" customFormat="1" ht="16.5" customHeight="1">
      <c r="B211" s="48"/>
      <c r="C211" s="238" t="s">
        <v>392</v>
      </c>
      <c r="D211" s="238" t="s">
        <v>206</v>
      </c>
      <c r="E211" s="239" t="s">
        <v>4953</v>
      </c>
      <c r="F211" s="240" t="s">
        <v>4954</v>
      </c>
      <c r="G211" s="241" t="s">
        <v>209</v>
      </c>
      <c r="H211" s="242">
        <v>171.514</v>
      </c>
      <c r="I211" s="243"/>
      <c r="J211" s="244">
        <f>ROUND(I211*H211,2)</f>
        <v>0</v>
      </c>
      <c r="K211" s="240" t="s">
        <v>210</v>
      </c>
      <c r="L211" s="74"/>
      <c r="M211" s="245" t="s">
        <v>38</v>
      </c>
      <c r="N211" s="246" t="s">
        <v>53</v>
      </c>
      <c r="O211" s="49"/>
      <c r="P211" s="247">
        <f>O211*H211</f>
        <v>0</v>
      </c>
      <c r="Q211" s="247">
        <v>0.00251</v>
      </c>
      <c r="R211" s="247">
        <f>Q211*H211</f>
        <v>0.43050014000000003</v>
      </c>
      <c r="S211" s="247">
        <v>0</v>
      </c>
      <c r="T211" s="248">
        <f>S211*H211</f>
        <v>0</v>
      </c>
      <c r="AR211" s="25" t="s">
        <v>211</v>
      </c>
      <c r="AT211" s="25" t="s">
        <v>206</v>
      </c>
      <c r="AU211" s="25" t="s">
        <v>90</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211</v>
      </c>
      <c r="BM211" s="25" t="s">
        <v>4955</v>
      </c>
    </row>
    <row r="212" spans="2:47" s="1" customFormat="1" ht="13.5">
      <c r="B212" s="48"/>
      <c r="C212" s="76"/>
      <c r="D212" s="250" t="s">
        <v>213</v>
      </c>
      <c r="E212" s="76"/>
      <c r="F212" s="251" t="s">
        <v>4956</v>
      </c>
      <c r="G212" s="76"/>
      <c r="H212" s="76"/>
      <c r="I212" s="206"/>
      <c r="J212" s="76"/>
      <c r="K212" s="76"/>
      <c r="L212" s="74"/>
      <c r="M212" s="252"/>
      <c r="N212" s="49"/>
      <c r="O212" s="49"/>
      <c r="P212" s="49"/>
      <c r="Q212" s="49"/>
      <c r="R212" s="49"/>
      <c r="S212" s="49"/>
      <c r="T212" s="97"/>
      <c r="AT212" s="25" t="s">
        <v>213</v>
      </c>
      <c r="AU212" s="25" t="s">
        <v>90</v>
      </c>
    </row>
    <row r="213" spans="2:51" s="12" customFormat="1" ht="13.5">
      <c r="B213" s="253"/>
      <c r="C213" s="254"/>
      <c r="D213" s="250" t="s">
        <v>215</v>
      </c>
      <c r="E213" s="255" t="s">
        <v>38</v>
      </c>
      <c r="F213" s="256" t="s">
        <v>4957</v>
      </c>
      <c r="G213" s="254"/>
      <c r="H213" s="257">
        <v>444.985</v>
      </c>
      <c r="I213" s="258"/>
      <c r="J213" s="254"/>
      <c r="K213" s="254"/>
      <c r="L213" s="259"/>
      <c r="M213" s="260"/>
      <c r="N213" s="261"/>
      <c r="O213" s="261"/>
      <c r="P213" s="261"/>
      <c r="Q213" s="261"/>
      <c r="R213" s="261"/>
      <c r="S213" s="261"/>
      <c r="T213" s="262"/>
      <c r="AT213" s="263" t="s">
        <v>215</v>
      </c>
      <c r="AU213" s="263" t="s">
        <v>90</v>
      </c>
      <c r="AV213" s="12" t="s">
        <v>90</v>
      </c>
      <c r="AW213" s="12" t="s">
        <v>45</v>
      </c>
      <c r="AX213" s="12" t="s">
        <v>82</v>
      </c>
      <c r="AY213" s="263" t="s">
        <v>204</v>
      </c>
    </row>
    <row r="214" spans="2:51" s="12" customFormat="1" ht="13.5">
      <c r="B214" s="253"/>
      <c r="C214" s="254"/>
      <c r="D214" s="250" t="s">
        <v>215</v>
      </c>
      <c r="E214" s="255" t="s">
        <v>38</v>
      </c>
      <c r="F214" s="256" t="s">
        <v>4958</v>
      </c>
      <c r="G214" s="254"/>
      <c r="H214" s="257">
        <v>-96.2</v>
      </c>
      <c r="I214" s="258"/>
      <c r="J214" s="254"/>
      <c r="K214" s="254"/>
      <c r="L214" s="259"/>
      <c r="M214" s="260"/>
      <c r="N214" s="261"/>
      <c r="O214" s="261"/>
      <c r="P214" s="261"/>
      <c r="Q214" s="261"/>
      <c r="R214" s="261"/>
      <c r="S214" s="261"/>
      <c r="T214" s="262"/>
      <c r="AT214" s="263" t="s">
        <v>215</v>
      </c>
      <c r="AU214" s="263" t="s">
        <v>90</v>
      </c>
      <c r="AV214" s="12" t="s">
        <v>90</v>
      </c>
      <c r="AW214" s="12" t="s">
        <v>45</v>
      </c>
      <c r="AX214" s="12" t="s">
        <v>82</v>
      </c>
      <c r="AY214" s="263" t="s">
        <v>204</v>
      </c>
    </row>
    <row r="215" spans="2:51" s="12" customFormat="1" ht="13.5">
      <c r="B215" s="253"/>
      <c r="C215" s="254"/>
      <c r="D215" s="250" t="s">
        <v>215</v>
      </c>
      <c r="E215" s="255" t="s">
        <v>38</v>
      </c>
      <c r="F215" s="256" t="s">
        <v>4959</v>
      </c>
      <c r="G215" s="254"/>
      <c r="H215" s="257">
        <v>-177.271</v>
      </c>
      <c r="I215" s="258"/>
      <c r="J215" s="254"/>
      <c r="K215" s="254"/>
      <c r="L215" s="259"/>
      <c r="M215" s="260"/>
      <c r="N215" s="261"/>
      <c r="O215" s="261"/>
      <c r="P215" s="261"/>
      <c r="Q215" s="261"/>
      <c r="R215" s="261"/>
      <c r="S215" s="261"/>
      <c r="T215" s="262"/>
      <c r="AT215" s="263" t="s">
        <v>215</v>
      </c>
      <c r="AU215" s="263" t="s">
        <v>90</v>
      </c>
      <c r="AV215" s="12" t="s">
        <v>90</v>
      </c>
      <c r="AW215" s="12" t="s">
        <v>45</v>
      </c>
      <c r="AX215" s="12" t="s">
        <v>82</v>
      </c>
      <c r="AY215" s="263" t="s">
        <v>204</v>
      </c>
    </row>
    <row r="216" spans="2:51" s="13" customFormat="1" ht="13.5">
      <c r="B216" s="264"/>
      <c r="C216" s="265"/>
      <c r="D216" s="250" t="s">
        <v>215</v>
      </c>
      <c r="E216" s="266" t="s">
        <v>38</v>
      </c>
      <c r="F216" s="267" t="s">
        <v>217</v>
      </c>
      <c r="G216" s="265"/>
      <c r="H216" s="268">
        <v>171.514</v>
      </c>
      <c r="I216" s="269"/>
      <c r="J216" s="265"/>
      <c r="K216" s="265"/>
      <c r="L216" s="270"/>
      <c r="M216" s="271"/>
      <c r="N216" s="272"/>
      <c r="O216" s="272"/>
      <c r="P216" s="272"/>
      <c r="Q216" s="272"/>
      <c r="R216" s="272"/>
      <c r="S216" s="272"/>
      <c r="T216" s="273"/>
      <c r="AT216" s="274" t="s">
        <v>215</v>
      </c>
      <c r="AU216" s="274" t="s">
        <v>90</v>
      </c>
      <c r="AV216" s="13" t="s">
        <v>211</v>
      </c>
      <c r="AW216" s="13" t="s">
        <v>45</v>
      </c>
      <c r="AX216" s="13" t="s">
        <v>25</v>
      </c>
      <c r="AY216" s="274" t="s">
        <v>204</v>
      </c>
    </row>
    <row r="217" spans="2:65" s="1" customFormat="1" ht="25.5" customHeight="1">
      <c r="B217" s="48"/>
      <c r="C217" s="238" t="s">
        <v>398</v>
      </c>
      <c r="D217" s="238" t="s">
        <v>206</v>
      </c>
      <c r="E217" s="239" t="s">
        <v>4960</v>
      </c>
      <c r="F217" s="240" t="s">
        <v>4961</v>
      </c>
      <c r="G217" s="241" t="s">
        <v>209</v>
      </c>
      <c r="H217" s="242">
        <v>171.514</v>
      </c>
      <c r="I217" s="243"/>
      <c r="J217" s="244">
        <f>ROUND(I217*H217,2)</f>
        <v>0</v>
      </c>
      <c r="K217" s="240" t="s">
        <v>210</v>
      </c>
      <c r="L217" s="74"/>
      <c r="M217" s="245" t="s">
        <v>38</v>
      </c>
      <c r="N217" s="246" t="s">
        <v>53</v>
      </c>
      <c r="O217" s="49"/>
      <c r="P217" s="247">
        <f>O217*H217</f>
        <v>0</v>
      </c>
      <c r="Q217" s="247">
        <v>0</v>
      </c>
      <c r="R217" s="247">
        <f>Q217*H217</f>
        <v>0</v>
      </c>
      <c r="S217" s="247">
        <v>0</v>
      </c>
      <c r="T217" s="248">
        <f>S217*H217</f>
        <v>0</v>
      </c>
      <c r="AR217" s="25" t="s">
        <v>211</v>
      </c>
      <c r="AT217" s="25" t="s">
        <v>206</v>
      </c>
      <c r="AU217" s="25" t="s">
        <v>90</v>
      </c>
      <c r="AY217" s="25" t="s">
        <v>204</v>
      </c>
      <c r="BE217" s="249">
        <f>IF(N217="základní",J217,0)</f>
        <v>0</v>
      </c>
      <c r="BF217" s="249">
        <f>IF(N217="snížená",J217,0)</f>
        <v>0</v>
      </c>
      <c r="BG217" s="249">
        <f>IF(N217="zákl. přenesená",J217,0)</f>
        <v>0</v>
      </c>
      <c r="BH217" s="249">
        <f>IF(N217="sníž. přenesená",J217,0)</f>
        <v>0</v>
      </c>
      <c r="BI217" s="249">
        <f>IF(N217="nulová",J217,0)</f>
        <v>0</v>
      </c>
      <c r="BJ217" s="25" t="s">
        <v>25</v>
      </c>
      <c r="BK217" s="249">
        <f>ROUND(I217*H217,2)</f>
        <v>0</v>
      </c>
      <c r="BL217" s="25" t="s">
        <v>211</v>
      </c>
      <c r="BM217" s="25" t="s">
        <v>4962</v>
      </c>
    </row>
    <row r="218" spans="2:47" s="1" customFormat="1" ht="13.5">
      <c r="B218" s="48"/>
      <c r="C218" s="76"/>
      <c r="D218" s="250" t="s">
        <v>213</v>
      </c>
      <c r="E218" s="76"/>
      <c r="F218" s="251" t="s">
        <v>4956</v>
      </c>
      <c r="G218" s="76"/>
      <c r="H218" s="76"/>
      <c r="I218" s="206"/>
      <c r="J218" s="76"/>
      <c r="K218" s="76"/>
      <c r="L218" s="74"/>
      <c r="M218" s="252"/>
      <c r="N218" s="49"/>
      <c r="O218" s="49"/>
      <c r="P218" s="49"/>
      <c r="Q218" s="49"/>
      <c r="R218" s="49"/>
      <c r="S218" s="49"/>
      <c r="T218" s="97"/>
      <c r="AT218" s="25" t="s">
        <v>213</v>
      </c>
      <c r="AU218" s="25" t="s">
        <v>90</v>
      </c>
    </row>
    <row r="219" spans="2:65" s="1" customFormat="1" ht="25.5" customHeight="1">
      <c r="B219" s="48"/>
      <c r="C219" s="238" t="s">
        <v>402</v>
      </c>
      <c r="D219" s="238" t="s">
        <v>206</v>
      </c>
      <c r="E219" s="239" t="s">
        <v>4963</v>
      </c>
      <c r="F219" s="240" t="s">
        <v>4964</v>
      </c>
      <c r="G219" s="241" t="s">
        <v>252</v>
      </c>
      <c r="H219" s="242">
        <v>6.497</v>
      </c>
      <c r="I219" s="243"/>
      <c r="J219" s="244">
        <f>ROUND(I219*H219,2)</f>
        <v>0</v>
      </c>
      <c r="K219" s="240" t="s">
        <v>210</v>
      </c>
      <c r="L219" s="74"/>
      <c r="M219" s="245" t="s">
        <v>38</v>
      </c>
      <c r="N219" s="246" t="s">
        <v>53</v>
      </c>
      <c r="O219" s="49"/>
      <c r="P219" s="247">
        <f>O219*H219</f>
        <v>0</v>
      </c>
      <c r="Q219" s="247">
        <v>1.04331</v>
      </c>
      <c r="R219" s="247">
        <f>Q219*H219</f>
        <v>6.77838507</v>
      </c>
      <c r="S219" s="247">
        <v>0</v>
      </c>
      <c r="T219" s="248">
        <f>S219*H219</f>
        <v>0</v>
      </c>
      <c r="AR219" s="25" t="s">
        <v>211</v>
      </c>
      <c r="AT219" s="25" t="s">
        <v>206</v>
      </c>
      <c r="AU219" s="25" t="s">
        <v>90</v>
      </c>
      <c r="AY219" s="25" t="s">
        <v>204</v>
      </c>
      <c r="BE219" s="249">
        <f>IF(N219="základní",J219,0)</f>
        <v>0</v>
      </c>
      <c r="BF219" s="249">
        <f>IF(N219="snížená",J219,0)</f>
        <v>0</v>
      </c>
      <c r="BG219" s="249">
        <f>IF(N219="zákl. přenesená",J219,0)</f>
        <v>0</v>
      </c>
      <c r="BH219" s="249">
        <f>IF(N219="sníž. přenesená",J219,0)</f>
        <v>0</v>
      </c>
      <c r="BI219" s="249">
        <f>IF(N219="nulová",J219,0)</f>
        <v>0</v>
      </c>
      <c r="BJ219" s="25" t="s">
        <v>25</v>
      </c>
      <c r="BK219" s="249">
        <f>ROUND(I219*H219,2)</f>
        <v>0</v>
      </c>
      <c r="BL219" s="25" t="s">
        <v>211</v>
      </c>
      <c r="BM219" s="25" t="s">
        <v>4965</v>
      </c>
    </row>
    <row r="220" spans="2:47" s="1" customFormat="1" ht="13.5">
      <c r="B220" s="48"/>
      <c r="C220" s="76"/>
      <c r="D220" s="250" t="s">
        <v>213</v>
      </c>
      <c r="E220" s="76"/>
      <c r="F220" s="251" t="s">
        <v>4966</v>
      </c>
      <c r="G220" s="76"/>
      <c r="H220" s="76"/>
      <c r="I220" s="206"/>
      <c r="J220" s="76"/>
      <c r="K220" s="76"/>
      <c r="L220" s="74"/>
      <c r="M220" s="252"/>
      <c r="N220" s="49"/>
      <c r="O220" s="49"/>
      <c r="P220" s="49"/>
      <c r="Q220" s="49"/>
      <c r="R220" s="49"/>
      <c r="S220" s="49"/>
      <c r="T220" s="97"/>
      <c r="AT220" s="25" t="s">
        <v>213</v>
      </c>
      <c r="AU220" s="25" t="s">
        <v>90</v>
      </c>
    </row>
    <row r="221" spans="2:51" s="12" customFormat="1" ht="13.5">
      <c r="B221" s="253"/>
      <c r="C221" s="254"/>
      <c r="D221" s="250" t="s">
        <v>215</v>
      </c>
      <c r="E221" s="255" t="s">
        <v>38</v>
      </c>
      <c r="F221" s="256" t="s">
        <v>4967</v>
      </c>
      <c r="G221" s="254"/>
      <c r="H221" s="257">
        <v>6.497</v>
      </c>
      <c r="I221" s="258"/>
      <c r="J221" s="254"/>
      <c r="K221" s="254"/>
      <c r="L221" s="259"/>
      <c r="M221" s="260"/>
      <c r="N221" s="261"/>
      <c r="O221" s="261"/>
      <c r="P221" s="261"/>
      <c r="Q221" s="261"/>
      <c r="R221" s="261"/>
      <c r="S221" s="261"/>
      <c r="T221" s="262"/>
      <c r="AT221" s="263" t="s">
        <v>215</v>
      </c>
      <c r="AU221" s="263" t="s">
        <v>90</v>
      </c>
      <c r="AV221" s="12" t="s">
        <v>90</v>
      </c>
      <c r="AW221" s="12" t="s">
        <v>45</v>
      </c>
      <c r="AX221" s="12" t="s">
        <v>82</v>
      </c>
      <c r="AY221" s="263" t="s">
        <v>204</v>
      </c>
    </row>
    <row r="222" spans="2:51" s="13" customFormat="1" ht="13.5">
      <c r="B222" s="264"/>
      <c r="C222" s="265"/>
      <c r="D222" s="250" t="s">
        <v>215</v>
      </c>
      <c r="E222" s="266" t="s">
        <v>38</v>
      </c>
      <c r="F222" s="267" t="s">
        <v>217</v>
      </c>
      <c r="G222" s="265"/>
      <c r="H222" s="268">
        <v>6.497</v>
      </c>
      <c r="I222" s="269"/>
      <c r="J222" s="265"/>
      <c r="K222" s="265"/>
      <c r="L222" s="270"/>
      <c r="M222" s="271"/>
      <c r="N222" s="272"/>
      <c r="O222" s="272"/>
      <c r="P222" s="272"/>
      <c r="Q222" s="272"/>
      <c r="R222" s="272"/>
      <c r="S222" s="272"/>
      <c r="T222" s="273"/>
      <c r="AT222" s="274" t="s">
        <v>215</v>
      </c>
      <c r="AU222" s="274" t="s">
        <v>90</v>
      </c>
      <c r="AV222" s="13" t="s">
        <v>211</v>
      </c>
      <c r="AW222" s="13" t="s">
        <v>45</v>
      </c>
      <c r="AX222" s="13" t="s">
        <v>25</v>
      </c>
      <c r="AY222" s="274" t="s">
        <v>204</v>
      </c>
    </row>
    <row r="223" spans="2:65" s="1" customFormat="1" ht="25.5" customHeight="1">
      <c r="B223" s="48"/>
      <c r="C223" s="238" t="s">
        <v>409</v>
      </c>
      <c r="D223" s="238" t="s">
        <v>206</v>
      </c>
      <c r="E223" s="239" t="s">
        <v>4968</v>
      </c>
      <c r="F223" s="240" t="s">
        <v>4969</v>
      </c>
      <c r="G223" s="241" t="s">
        <v>252</v>
      </c>
      <c r="H223" s="242">
        <v>4.66</v>
      </c>
      <c r="I223" s="243"/>
      <c r="J223" s="244">
        <f>ROUND(I223*H223,2)</f>
        <v>0</v>
      </c>
      <c r="K223" s="240" t="s">
        <v>210</v>
      </c>
      <c r="L223" s="74"/>
      <c r="M223" s="245" t="s">
        <v>38</v>
      </c>
      <c r="N223" s="246" t="s">
        <v>53</v>
      </c>
      <c r="O223" s="49"/>
      <c r="P223" s="247">
        <f>O223*H223</f>
        <v>0</v>
      </c>
      <c r="Q223" s="247">
        <v>1.05388</v>
      </c>
      <c r="R223" s="247">
        <f>Q223*H223</f>
        <v>4.9110808</v>
      </c>
      <c r="S223" s="247">
        <v>0</v>
      </c>
      <c r="T223" s="248">
        <f>S223*H223</f>
        <v>0</v>
      </c>
      <c r="AR223" s="25" t="s">
        <v>211</v>
      </c>
      <c r="AT223" s="25" t="s">
        <v>206</v>
      </c>
      <c r="AU223" s="25" t="s">
        <v>90</v>
      </c>
      <c r="AY223" s="25" t="s">
        <v>204</v>
      </c>
      <c r="BE223" s="249">
        <f>IF(N223="základní",J223,0)</f>
        <v>0</v>
      </c>
      <c r="BF223" s="249">
        <f>IF(N223="snížená",J223,0)</f>
        <v>0</v>
      </c>
      <c r="BG223" s="249">
        <f>IF(N223="zákl. přenesená",J223,0)</f>
        <v>0</v>
      </c>
      <c r="BH223" s="249">
        <f>IF(N223="sníž. přenesená",J223,0)</f>
        <v>0</v>
      </c>
      <c r="BI223" s="249">
        <f>IF(N223="nulová",J223,0)</f>
        <v>0</v>
      </c>
      <c r="BJ223" s="25" t="s">
        <v>25</v>
      </c>
      <c r="BK223" s="249">
        <f>ROUND(I223*H223,2)</f>
        <v>0</v>
      </c>
      <c r="BL223" s="25" t="s">
        <v>211</v>
      </c>
      <c r="BM223" s="25" t="s">
        <v>4970</v>
      </c>
    </row>
    <row r="224" spans="2:47" s="1" customFormat="1" ht="13.5">
      <c r="B224" s="48"/>
      <c r="C224" s="76"/>
      <c r="D224" s="250" t="s">
        <v>213</v>
      </c>
      <c r="E224" s="76"/>
      <c r="F224" s="251" t="s">
        <v>4966</v>
      </c>
      <c r="G224" s="76"/>
      <c r="H224" s="76"/>
      <c r="I224" s="206"/>
      <c r="J224" s="76"/>
      <c r="K224" s="76"/>
      <c r="L224" s="74"/>
      <c r="M224" s="252"/>
      <c r="N224" s="49"/>
      <c r="O224" s="49"/>
      <c r="P224" s="49"/>
      <c r="Q224" s="49"/>
      <c r="R224" s="49"/>
      <c r="S224" s="49"/>
      <c r="T224" s="97"/>
      <c r="AT224" s="25" t="s">
        <v>213</v>
      </c>
      <c r="AU224" s="25" t="s">
        <v>90</v>
      </c>
    </row>
    <row r="225" spans="2:51" s="12" customFormat="1" ht="13.5">
      <c r="B225" s="253"/>
      <c r="C225" s="254"/>
      <c r="D225" s="250" t="s">
        <v>215</v>
      </c>
      <c r="E225" s="255" t="s">
        <v>38</v>
      </c>
      <c r="F225" s="256" t="s">
        <v>4971</v>
      </c>
      <c r="G225" s="254"/>
      <c r="H225" s="257">
        <v>4.66</v>
      </c>
      <c r="I225" s="258"/>
      <c r="J225" s="254"/>
      <c r="K225" s="254"/>
      <c r="L225" s="259"/>
      <c r="M225" s="260"/>
      <c r="N225" s="261"/>
      <c r="O225" s="261"/>
      <c r="P225" s="261"/>
      <c r="Q225" s="261"/>
      <c r="R225" s="261"/>
      <c r="S225" s="261"/>
      <c r="T225" s="262"/>
      <c r="AT225" s="263" t="s">
        <v>215</v>
      </c>
      <c r="AU225" s="263" t="s">
        <v>90</v>
      </c>
      <c r="AV225" s="12" t="s">
        <v>90</v>
      </c>
      <c r="AW225" s="12" t="s">
        <v>45</v>
      </c>
      <c r="AX225" s="12" t="s">
        <v>82</v>
      </c>
      <c r="AY225" s="263" t="s">
        <v>204</v>
      </c>
    </row>
    <row r="226" spans="2:51" s="13" customFormat="1" ht="13.5">
      <c r="B226" s="264"/>
      <c r="C226" s="265"/>
      <c r="D226" s="250" t="s">
        <v>215</v>
      </c>
      <c r="E226" s="266" t="s">
        <v>38</v>
      </c>
      <c r="F226" s="267" t="s">
        <v>217</v>
      </c>
      <c r="G226" s="265"/>
      <c r="H226" s="268">
        <v>4.66</v>
      </c>
      <c r="I226" s="269"/>
      <c r="J226" s="265"/>
      <c r="K226" s="265"/>
      <c r="L226" s="270"/>
      <c r="M226" s="271"/>
      <c r="N226" s="272"/>
      <c r="O226" s="272"/>
      <c r="P226" s="272"/>
      <c r="Q226" s="272"/>
      <c r="R226" s="272"/>
      <c r="S226" s="272"/>
      <c r="T226" s="273"/>
      <c r="AT226" s="274" t="s">
        <v>215</v>
      </c>
      <c r="AU226" s="274" t="s">
        <v>90</v>
      </c>
      <c r="AV226" s="13" t="s">
        <v>211</v>
      </c>
      <c r="AW226" s="13" t="s">
        <v>45</v>
      </c>
      <c r="AX226" s="13" t="s">
        <v>25</v>
      </c>
      <c r="AY226" s="274" t="s">
        <v>204</v>
      </c>
    </row>
    <row r="227" spans="2:65" s="1" customFormat="1" ht="16.5" customHeight="1">
      <c r="B227" s="48"/>
      <c r="C227" s="238" t="s">
        <v>416</v>
      </c>
      <c r="D227" s="238" t="s">
        <v>206</v>
      </c>
      <c r="E227" s="239" t="s">
        <v>4972</v>
      </c>
      <c r="F227" s="240" t="s">
        <v>4973</v>
      </c>
      <c r="G227" s="241" t="s">
        <v>220</v>
      </c>
      <c r="H227" s="242">
        <v>56.117</v>
      </c>
      <c r="I227" s="243"/>
      <c r="J227" s="244">
        <f>ROUND(I227*H227,2)</f>
        <v>0</v>
      </c>
      <c r="K227" s="240" t="s">
        <v>210</v>
      </c>
      <c r="L227" s="74"/>
      <c r="M227" s="245" t="s">
        <v>38</v>
      </c>
      <c r="N227" s="246" t="s">
        <v>53</v>
      </c>
      <c r="O227" s="49"/>
      <c r="P227" s="247">
        <f>O227*H227</f>
        <v>0</v>
      </c>
      <c r="Q227" s="247">
        <v>0</v>
      </c>
      <c r="R227" s="247">
        <f>Q227*H227</f>
        <v>0</v>
      </c>
      <c r="S227" s="247">
        <v>0</v>
      </c>
      <c r="T227" s="248">
        <f>S227*H227</f>
        <v>0</v>
      </c>
      <c r="AR227" s="25" t="s">
        <v>211</v>
      </c>
      <c r="AT227" s="25" t="s">
        <v>206</v>
      </c>
      <c r="AU227" s="25" t="s">
        <v>90</v>
      </c>
      <c r="AY227" s="25" t="s">
        <v>204</v>
      </c>
      <c r="BE227" s="249">
        <f>IF(N227="základní",J227,0)</f>
        <v>0</v>
      </c>
      <c r="BF227" s="249">
        <f>IF(N227="snížená",J227,0)</f>
        <v>0</v>
      </c>
      <c r="BG227" s="249">
        <f>IF(N227="zákl. přenesená",J227,0)</f>
        <v>0</v>
      </c>
      <c r="BH227" s="249">
        <f>IF(N227="sníž. přenesená",J227,0)</f>
        <v>0</v>
      </c>
      <c r="BI227" s="249">
        <f>IF(N227="nulová",J227,0)</f>
        <v>0</v>
      </c>
      <c r="BJ227" s="25" t="s">
        <v>25</v>
      </c>
      <c r="BK227" s="249">
        <f>ROUND(I227*H227,2)</f>
        <v>0</v>
      </c>
      <c r="BL227" s="25" t="s">
        <v>211</v>
      </c>
      <c r="BM227" s="25" t="s">
        <v>4974</v>
      </c>
    </row>
    <row r="228" spans="2:47" s="1" customFormat="1" ht="13.5">
      <c r="B228" s="48"/>
      <c r="C228" s="76"/>
      <c r="D228" s="250" t="s">
        <v>213</v>
      </c>
      <c r="E228" s="76"/>
      <c r="F228" s="251" t="s">
        <v>4975</v>
      </c>
      <c r="G228" s="76"/>
      <c r="H228" s="76"/>
      <c r="I228" s="206"/>
      <c r="J228" s="76"/>
      <c r="K228" s="76"/>
      <c r="L228" s="74"/>
      <c r="M228" s="252"/>
      <c r="N228" s="49"/>
      <c r="O228" s="49"/>
      <c r="P228" s="49"/>
      <c r="Q228" s="49"/>
      <c r="R228" s="49"/>
      <c r="S228" s="49"/>
      <c r="T228" s="97"/>
      <c r="AT228" s="25" t="s">
        <v>213</v>
      </c>
      <c r="AU228" s="25" t="s">
        <v>90</v>
      </c>
    </row>
    <row r="229" spans="2:51" s="12" customFormat="1" ht="13.5">
      <c r="B229" s="253"/>
      <c r="C229" s="254"/>
      <c r="D229" s="250" t="s">
        <v>215</v>
      </c>
      <c r="E229" s="255" t="s">
        <v>38</v>
      </c>
      <c r="F229" s="256" t="s">
        <v>4976</v>
      </c>
      <c r="G229" s="254"/>
      <c r="H229" s="257">
        <v>56.117</v>
      </c>
      <c r="I229" s="258"/>
      <c r="J229" s="254"/>
      <c r="K229" s="254"/>
      <c r="L229" s="259"/>
      <c r="M229" s="260"/>
      <c r="N229" s="261"/>
      <c r="O229" s="261"/>
      <c r="P229" s="261"/>
      <c r="Q229" s="261"/>
      <c r="R229" s="261"/>
      <c r="S229" s="261"/>
      <c r="T229" s="262"/>
      <c r="AT229" s="263" t="s">
        <v>215</v>
      </c>
      <c r="AU229" s="263" t="s">
        <v>90</v>
      </c>
      <c r="AV229" s="12" t="s">
        <v>90</v>
      </c>
      <c r="AW229" s="12" t="s">
        <v>45</v>
      </c>
      <c r="AX229" s="12" t="s">
        <v>82</v>
      </c>
      <c r="AY229" s="263" t="s">
        <v>204</v>
      </c>
    </row>
    <row r="230" spans="2:51" s="13" customFormat="1" ht="13.5">
      <c r="B230" s="264"/>
      <c r="C230" s="265"/>
      <c r="D230" s="250" t="s">
        <v>215</v>
      </c>
      <c r="E230" s="266" t="s">
        <v>38</v>
      </c>
      <c r="F230" s="267" t="s">
        <v>217</v>
      </c>
      <c r="G230" s="265"/>
      <c r="H230" s="268">
        <v>56.117</v>
      </c>
      <c r="I230" s="269"/>
      <c r="J230" s="265"/>
      <c r="K230" s="265"/>
      <c r="L230" s="270"/>
      <c r="M230" s="271"/>
      <c r="N230" s="272"/>
      <c r="O230" s="272"/>
      <c r="P230" s="272"/>
      <c r="Q230" s="272"/>
      <c r="R230" s="272"/>
      <c r="S230" s="272"/>
      <c r="T230" s="273"/>
      <c r="AT230" s="274" t="s">
        <v>215</v>
      </c>
      <c r="AU230" s="274" t="s">
        <v>90</v>
      </c>
      <c r="AV230" s="13" t="s">
        <v>211</v>
      </c>
      <c r="AW230" s="13" t="s">
        <v>45</v>
      </c>
      <c r="AX230" s="13" t="s">
        <v>25</v>
      </c>
      <c r="AY230" s="274" t="s">
        <v>204</v>
      </c>
    </row>
    <row r="231" spans="2:65" s="1" customFormat="1" ht="16.5" customHeight="1">
      <c r="B231" s="48"/>
      <c r="C231" s="238" t="s">
        <v>425</v>
      </c>
      <c r="D231" s="238" t="s">
        <v>206</v>
      </c>
      <c r="E231" s="239" t="s">
        <v>4977</v>
      </c>
      <c r="F231" s="240" t="s">
        <v>4978</v>
      </c>
      <c r="G231" s="241" t="s">
        <v>209</v>
      </c>
      <c r="H231" s="242">
        <v>273.471</v>
      </c>
      <c r="I231" s="243"/>
      <c r="J231" s="244">
        <f>ROUND(I231*H231,2)</f>
        <v>0</v>
      </c>
      <c r="K231" s="240" t="s">
        <v>38</v>
      </c>
      <c r="L231" s="74"/>
      <c r="M231" s="245" t="s">
        <v>38</v>
      </c>
      <c r="N231" s="246" t="s">
        <v>53</v>
      </c>
      <c r="O231" s="49"/>
      <c r="P231" s="247">
        <f>O231*H231</f>
        <v>0</v>
      </c>
      <c r="Q231" s="247">
        <v>0</v>
      </c>
      <c r="R231" s="247">
        <f>Q231*H231</f>
        <v>0</v>
      </c>
      <c r="S231" s="247">
        <v>0</v>
      </c>
      <c r="T231" s="248">
        <f>S231*H231</f>
        <v>0</v>
      </c>
      <c r="AR231" s="25" t="s">
        <v>211</v>
      </c>
      <c r="AT231" s="25" t="s">
        <v>206</v>
      </c>
      <c r="AU231" s="25" t="s">
        <v>90</v>
      </c>
      <c r="AY231" s="25" t="s">
        <v>204</v>
      </c>
      <c r="BE231" s="249">
        <f>IF(N231="základní",J231,0)</f>
        <v>0</v>
      </c>
      <c r="BF231" s="249">
        <f>IF(N231="snížená",J231,0)</f>
        <v>0</v>
      </c>
      <c r="BG231" s="249">
        <f>IF(N231="zákl. přenesená",J231,0)</f>
        <v>0</v>
      </c>
      <c r="BH231" s="249">
        <f>IF(N231="sníž. přenesená",J231,0)</f>
        <v>0</v>
      </c>
      <c r="BI231" s="249">
        <f>IF(N231="nulová",J231,0)</f>
        <v>0</v>
      </c>
      <c r="BJ231" s="25" t="s">
        <v>25</v>
      </c>
      <c r="BK231" s="249">
        <f>ROUND(I231*H231,2)</f>
        <v>0</v>
      </c>
      <c r="BL231" s="25" t="s">
        <v>211</v>
      </c>
      <c r="BM231" s="25" t="s">
        <v>4979</v>
      </c>
    </row>
    <row r="232" spans="2:65" s="1" customFormat="1" ht="16.5" customHeight="1">
      <c r="B232" s="48"/>
      <c r="C232" s="238" t="s">
        <v>434</v>
      </c>
      <c r="D232" s="238" t="s">
        <v>206</v>
      </c>
      <c r="E232" s="239" t="s">
        <v>4980</v>
      </c>
      <c r="F232" s="240" t="s">
        <v>4981</v>
      </c>
      <c r="G232" s="241" t="s">
        <v>209</v>
      </c>
      <c r="H232" s="242">
        <v>273.471</v>
      </c>
      <c r="I232" s="243"/>
      <c r="J232" s="244">
        <f>ROUND(I232*H232,2)</f>
        <v>0</v>
      </c>
      <c r="K232" s="240" t="s">
        <v>38</v>
      </c>
      <c r="L232" s="74"/>
      <c r="M232" s="245" t="s">
        <v>38</v>
      </c>
      <c r="N232" s="246" t="s">
        <v>53</v>
      </c>
      <c r="O232" s="49"/>
      <c r="P232" s="247">
        <f>O232*H232</f>
        <v>0</v>
      </c>
      <c r="Q232" s="247">
        <v>0.00145</v>
      </c>
      <c r="R232" s="247">
        <f>Q232*H232</f>
        <v>0.39653295</v>
      </c>
      <c r="S232" s="247">
        <v>0</v>
      </c>
      <c r="T232" s="248">
        <f>S232*H232</f>
        <v>0</v>
      </c>
      <c r="AR232" s="25" t="s">
        <v>211</v>
      </c>
      <c r="AT232" s="25" t="s">
        <v>206</v>
      </c>
      <c r="AU232" s="25" t="s">
        <v>90</v>
      </c>
      <c r="AY232" s="25" t="s">
        <v>204</v>
      </c>
      <c r="BE232" s="249">
        <f>IF(N232="základní",J232,0)</f>
        <v>0</v>
      </c>
      <c r="BF232" s="249">
        <f>IF(N232="snížená",J232,0)</f>
        <v>0</v>
      </c>
      <c r="BG232" s="249">
        <f>IF(N232="zákl. přenesená",J232,0)</f>
        <v>0</v>
      </c>
      <c r="BH232" s="249">
        <f>IF(N232="sníž. přenesená",J232,0)</f>
        <v>0</v>
      </c>
      <c r="BI232" s="249">
        <f>IF(N232="nulová",J232,0)</f>
        <v>0</v>
      </c>
      <c r="BJ232" s="25" t="s">
        <v>25</v>
      </c>
      <c r="BK232" s="249">
        <f>ROUND(I232*H232,2)</f>
        <v>0</v>
      </c>
      <c r="BL232" s="25" t="s">
        <v>211</v>
      </c>
      <c r="BM232" s="25" t="s">
        <v>4982</v>
      </c>
    </row>
    <row r="233" spans="2:51" s="12" customFormat="1" ht="13.5">
      <c r="B233" s="253"/>
      <c r="C233" s="254"/>
      <c r="D233" s="250" t="s">
        <v>215</v>
      </c>
      <c r="E233" s="255" t="s">
        <v>38</v>
      </c>
      <c r="F233" s="256" t="s">
        <v>4983</v>
      </c>
      <c r="G233" s="254"/>
      <c r="H233" s="257">
        <v>96.2</v>
      </c>
      <c r="I233" s="258"/>
      <c r="J233" s="254"/>
      <c r="K233" s="254"/>
      <c r="L233" s="259"/>
      <c r="M233" s="260"/>
      <c r="N233" s="261"/>
      <c r="O233" s="261"/>
      <c r="P233" s="261"/>
      <c r="Q233" s="261"/>
      <c r="R233" s="261"/>
      <c r="S233" s="261"/>
      <c r="T233" s="262"/>
      <c r="AT233" s="263" t="s">
        <v>215</v>
      </c>
      <c r="AU233" s="263" t="s">
        <v>90</v>
      </c>
      <c r="AV233" s="12" t="s">
        <v>90</v>
      </c>
      <c r="AW233" s="12" t="s">
        <v>45</v>
      </c>
      <c r="AX233" s="12" t="s">
        <v>82</v>
      </c>
      <c r="AY233" s="263" t="s">
        <v>204</v>
      </c>
    </row>
    <row r="234" spans="2:51" s="12" customFormat="1" ht="13.5">
      <c r="B234" s="253"/>
      <c r="C234" s="254"/>
      <c r="D234" s="250" t="s">
        <v>215</v>
      </c>
      <c r="E234" s="255" t="s">
        <v>38</v>
      </c>
      <c r="F234" s="256" t="s">
        <v>4984</v>
      </c>
      <c r="G234" s="254"/>
      <c r="H234" s="257">
        <v>177.271</v>
      </c>
      <c r="I234" s="258"/>
      <c r="J234" s="254"/>
      <c r="K234" s="254"/>
      <c r="L234" s="259"/>
      <c r="M234" s="260"/>
      <c r="N234" s="261"/>
      <c r="O234" s="261"/>
      <c r="P234" s="261"/>
      <c r="Q234" s="261"/>
      <c r="R234" s="261"/>
      <c r="S234" s="261"/>
      <c r="T234" s="262"/>
      <c r="AT234" s="263" t="s">
        <v>215</v>
      </c>
      <c r="AU234" s="263" t="s">
        <v>90</v>
      </c>
      <c r="AV234" s="12" t="s">
        <v>90</v>
      </c>
      <c r="AW234" s="12" t="s">
        <v>45</v>
      </c>
      <c r="AX234" s="12" t="s">
        <v>82</v>
      </c>
      <c r="AY234" s="263" t="s">
        <v>204</v>
      </c>
    </row>
    <row r="235" spans="2:51" s="13" customFormat="1" ht="13.5">
      <c r="B235" s="264"/>
      <c r="C235" s="265"/>
      <c r="D235" s="250" t="s">
        <v>215</v>
      </c>
      <c r="E235" s="266" t="s">
        <v>38</v>
      </c>
      <c r="F235" s="267" t="s">
        <v>217</v>
      </c>
      <c r="G235" s="265"/>
      <c r="H235" s="268">
        <v>273.471</v>
      </c>
      <c r="I235" s="269"/>
      <c r="J235" s="265"/>
      <c r="K235" s="265"/>
      <c r="L235" s="270"/>
      <c r="M235" s="271"/>
      <c r="N235" s="272"/>
      <c r="O235" s="272"/>
      <c r="P235" s="272"/>
      <c r="Q235" s="272"/>
      <c r="R235" s="272"/>
      <c r="S235" s="272"/>
      <c r="T235" s="273"/>
      <c r="AT235" s="274" t="s">
        <v>215</v>
      </c>
      <c r="AU235" s="274" t="s">
        <v>90</v>
      </c>
      <c r="AV235" s="13" t="s">
        <v>211</v>
      </c>
      <c r="AW235" s="13" t="s">
        <v>45</v>
      </c>
      <c r="AX235" s="13" t="s">
        <v>25</v>
      </c>
      <c r="AY235" s="274" t="s">
        <v>204</v>
      </c>
    </row>
    <row r="236" spans="2:63" s="11" customFormat="1" ht="29.85" customHeight="1">
      <c r="B236" s="222"/>
      <c r="C236" s="223"/>
      <c r="D236" s="224" t="s">
        <v>81</v>
      </c>
      <c r="E236" s="236" t="s">
        <v>211</v>
      </c>
      <c r="F236" s="236" t="s">
        <v>1496</v>
      </c>
      <c r="G236" s="223"/>
      <c r="H236" s="223"/>
      <c r="I236" s="226"/>
      <c r="J236" s="237">
        <f>BK236</f>
        <v>0</v>
      </c>
      <c r="K236" s="223"/>
      <c r="L236" s="228"/>
      <c r="M236" s="229"/>
      <c r="N236" s="230"/>
      <c r="O236" s="230"/>
      <c r="P236" s="231">
        <f>SUM(P237:P240)</f>
        <v>0</v>
      </c>
      <c r="Q236" s="230"/>
      <c r="R236" s="231">
        <f>SUM(R237:R240)</f>
        <v>0</v>
      </c>
      <c r="S236" s="230"/>
      <c r="T236" s="232">
        <f>SUM(T237:T240)</f>
        <v>0</v>
      </c>
      <c r="AR236" s="233" t="s">
        <v>25</v>
      </c>
      <c r="AT236" s="234" t="s">
        <v>81</v>
      </c>
      <c r="AU236" s="234" t="s">
        <v>25</v>
      </c>
      <c r="AY236" s="233" t="s">
        <v>204</v>
      </c>
      <c r="BK236" s="235">
        <f>SUM(BK237:BK240)</f>
        <v>0</v>
      </c>
    </row>
    <row r="237" spans="2:65" s="1" customFormat="1" ht="25.5" customHeight="1">
      <c r="B237" s="48"/>
      <c r="C237" s="238" t="s">
        <v>440</v>
      </c>
      <c r="D237" s="238" t="s">
        <v>206</v>
      </c>
      <c r="E237" s="239" t="s">
        <v>4985</v>
      </c>
      <c r="F237" s="240" t="s">
        <v>4986</v>
      </c>
      <c r="G237" s="241" t="s">
        <v>220</v>
      </c>
      <c r="H237" s="242">
        <v>0.15</v>
      </c>
      <c r="I237" s="243"/>
      <c r="J237" s="244">
        <f>ROUND(I237*H237,2)</f>
        <v>0</v>
      </c>
      <c r="K237" s="240" t="s">
        <v>210</v>
      </c>
      <c r="L237" s="74"/>
      <c r="M237" s="245" t="s">
        <v>38</v>
      </c>
      <c r="N237" s="246" t="s">
        <v>53</v>
      </c>
      <c r="O237" s="49"/>
      <c r="P237" s="247">
        <f>O237*H237</f>
        <v>0</v>
      </c>
      <c r="Q237" s="247">
        <v>0</v>
      </c>
      <c r="R237" s="247">
        <f>Q237*H237</f>
        <v>0</v>
      </c>
      <c r="S237" s="247">
        <v>0</v>
      </c>
      <c r="T237" s="248">
        <f>S237*H237</f>
        <v>0</v>
      </c>
      <c r="AR237" s="25" t="s">
        <v>211</v>
      </c>
      <c r="AT237" s="25" t="s">
        <v>206</v>
      </c>
      <c r="AU237" s="25" t="s">
        <v>90</v>
      </c>
      <c r="AY237" s="25" t="s">
        <v>204</v>
      </c>
      <c r="BE237" s="249">
        <f>IF(N237="základní",J237,0)</f>
        <v>0</v>
      </c>
      <c r="BF237" s="249">
        <f>IF(N237="snížená",J237,0)</f>
        <v>0</v>
      </c>
      <c r="BG237" s="249">
        <f>IF(N237="zákl. přenesená",J237,0)</f>
        <v>0</v>
      </c>
      <c r="BH237" s="249">
        <f>IF(N237="sníž. přenesená",J237,0)</f>
        <v>0</v>
      </c>
      <c r="BI237" s="249">
        <f>IF(N237="nulová",J237,0)</f>
        <v>0</v>
      </c>
      <c r="BJ237" s="25" t="s">
        <v>25</v>
      </c>
      <c r="BK237" s="249">
        <f>ROUND(I237*H237,2)</f>
        <v>0</v>
      </c>
      <c r="BL237" s="25" t="s">
        <v>211</v>
      </c>
      <c r="BM237" s="25" t="s">
        <v>4987</v>
      </c>
    </row>
    <row r="238" spans="2:47" s="1" customFormat="1" ht="13.5">
      <c r="B238" s="48"/>
      <c r="C238" s="76"/>
      <c r="D238" s="250" t="s">
        <v>213</v>
      </c>
      <c r="E238" s="76"/>
      <c r="F238" s="251" t="s">
        <v>2442</v>
      </c>
      <c r="G238" s="76"/>
      <c r="H238" s="76"/>
      <c r="I238" s="206"/>
      <c r="J238" s="76"/>
      <c r="K238" s="76"/>
      <c r="L238" s="74"/>
      <c r="M238" s="252"/>
      <c r="N238" s="49"/>
      <c r="O238" s="49"/>
      <c r="P238" s="49"/>
      <c r="Q238" s="49"/>
      <c r="R238" s="49"/>
      <c r="S238" s="49"/>
      <c r="T238" s="97"/>
      <c r="AT238" s="25" t="s">
        <v>213</v>
      </c>
      <c r="AU238" s="25" t="s">
        <v>90</v>
      </c>
    </row>
    <row r="239" spans="2:51" s="12" customFormat="1" ht="13.5">
      <c r="B239" s="253"/>
      <c r="C239" s="254"/>
      <c r="D239" s="250" t="s">
        <v>215</v>
      </c>
      <c r="E239" s="255" t="s">
        <v>38</v>
      </c>
      <c r="F239" s="256" t="s">
        <v>4988</v>
      </c>
      <c r="G239" s="254"/>
      <c r="H239" s="257">
        <v>0.15</v>
      </c>
      <c r="I239" s="258"/>
      <c r="J239" s="254"/>
      <c r="K239" s="254"/>
      <c r="L239" s="259"/>
      <c r="M239" s="260"/>
      <c r="N239" s="261"/>
      <c r="O239" s="261"/>
      <c r="P239" s="261"/>
      <c r="Q239" s="261"/>
      <c r="R239" s="261"/>
      <c r="S239" s="261"/>
      <c r="T239" s="262"/>
      <c r="AT239" s="263" t="s">
        <v>215</v>
      </c>
      <c r="AU239" s="263" t="s">
        <v>90</v>
      </c>
      <c r="AV239" s="12" t="s">
        <v>90</v>
      </c>
      <c r="AW239" s="12" t="s">
        <v>45</v>
      </c>
      <c r="AX239" s="12" t="s">
        <v>82</v>
      </c>
      <c r="AY239" s="263" t="s">
        <v>204</v>
      </c>
    </row>
    <row r="240" spans="2:51" s="13" customFormat="1" ht="13.5">
      <c r="B240" s="264"/>
      <c r="C240" s="265"/>
      <c r="D240" s="250" t="s">
        <v>215</v>
      </c>
      <c r="E240" s="266" t="s">
        <v>38</v>
      </c>
      <c r="F240" s="267" t="s">
        <v>217</v>
      </c>
      <c r="G240" s="265"/>
      <c r="H240" s="268">
        <v>0.15</v>
      </c>
      <c r="I240" s="269"/>
      <c r="J240" s="265"/>
      <c r="K240" s="265"/>
      <c r="L240" s="270"/>
      <c r="M240" s="271"/>
      <c r="N240" s="272"/>
      <c r="O240" s="272"/>
      <c r="P240" s="272"/>
      <c r="Q240" s="272"/>
      <c r="R240" s="272"/>
      <c r="S240" s="272"/>
      <c r="T240" s="273"/>
      <c r="AT240" s="274" t="s">
        <v>215</v>
      </c>
      <c r="AU240" s="274" t="s">
        <v>90</v>
      </c>
      <c r="AV240" s="13" t="s">
        <v>211</v>
      </c>
      <c r="AW240" s="13" t="s">
        <v>45</v>
      </c>
      <c r="AX240" s="13" t="s">
        <v>25</v>
      </c>
      <c r="AY240" s="274" t="s">
        <v>204</v>
      </c>
    </row>
    <row r="241" spans="2:63" s="11" customFormat="1" ht="29.85" customHeight="1">
      <c r="B241" s="222"/>
      <c r="C241" s="223"/>
      <c r="D241" s="224" t="s">
        <v>81</v>
      </c>
      <c r="E241" s="236" t="s">
        <v>239</v>
      </c>
      <c r="F241" s="236" t="s">
        <v>408</v>
      </c>
      <c r="G241" s="223"/>
      <c r="H241" s="223"/>
      <c r="I241" s="226"/>
      <c r="J241" s="237">
        <f>BK241</f>
        <v>0</v>
      </c>
      <c r="K241" s="223"/>
      <c r="L241" s="228"/>
      <c r="M241" s="229"/>
      <c r="N241" s="230"/>
      <c r="O241" s="230"/>
      <c r="P241" s="231">
        <f>SUM(P242:P247)</f>
        <v>0</v>
      </c>
      <c r="Q241" s="230"/>
      <c r="R241" s="231">
        <f>SUM(R242:R247)</f>
        <v>0.0036267</v>
      </c>
      <c r="S241" s="230"/>
      <c r="T241" s="232">
        <f>SUM(T242:T247)</f>
        <v>0</v>
      </c>
      <c r="AR241" s="233" t="s">
        <v>25</v>
      </c>
      <c r="AT241" s="234" t="s">
        <v>81</v>
      </c>
      <c r="AU241" s="234" t="s">
        <v>25</v>
      </c>
      <c r="AY241" s="233" t="s">
        <v>204</v>
      </c>
      <c r="BK241" s="235">
        <f>SUM(BK242:BK247)</f>
        <v>0</v>
      </c>
    </row>
    <row r="242" spans="2:65" s="1" customFormat="1" ht="38.25" customHeight="1">
      <c r="B242" s="48"/>
      <c r="C242" s="238" t="s">
        <v>446</v>
      </c>
      <c r="D242" s="238" t="s">
        <v>206</v>
      </c>
      <c r="E242" s="239" t="s">
        <v>4989</v>
      </c>
      <c r="F242" s="240" t="s">
        <v>4990</v>
      </c>
      <c r="G242" s="241" t="s">
        <v>343</v>
      </c>
      <c r="H242" s="242">
        <v>10.99</v>
      </c>
      <c r="I242" s="243"/>
      <c r="J242" s="244">
        <f>ROUND(I242*H242,2)</f>
        <v>0</v>
      </c>
      <c r="K242" s="240" t="s">
        <v>210</v>
      </c>
      <c r="L242" s="74"/>
      <c r="M242" s="245" t="s">
        <v>38</v>
      </c>
      <c r="N242" s="246" t="s">
        <v>53</v>
      </c>
      <c r="O242" s="49"/>
      <c r="P242" s="247">
        <f>O242*H242</f>
        <v>0</v>
      </c>
      <c r="Q242" s="247">
        <v>0.00033</v>
      </c>
      <c r="R242" s="247">
        <f>Q242*H242</f>
        <v>0.0036267</v>
      </c>
      <c r="S242" s="247">
        <v>0</v>
      </c>
      <c r="T242" s="248">
        <f>S242*H242</f>
        <v>0</v>
      </c>
      <c r="AR242" s="25" t="s">
        <v>211</v>
      </c>
      <c r="AT242" s="25" t="s">
        <v>206</v>
      </c>
      <c r="AU242" s="25" t="s">
        <v>90</v>
      </c>
      <c r="AY242" s="25" t="s">
        <v>204</v>
      </c>
      <c r="BE242" s="249">
        <f>IF(N242="základní",J242,0)</f>
        <v>0</v>
      </c>
      <c r="BF242" s="249">
        <f>IF(N242="snížená",J242,0)</f>
        <v>0</v>
      </c>
      <c r="BG242" s="249">
        <f>IF(N242="zákl. přenesená",J242,0)</f>
        <v>0</v>
      </c>
      <c r="BH242" s="249">
        <f>IF(N242="sníž. přenesená",J242,0)</f>
        <v>0</v>
      </c>
      <c r="BI242" s="249">
        <f>IF(N242="nulová",J242,0)</f>
        <v>0</v>
      </c>
      <c r="BJ242" s="25" t="s">
        <v>25</v>
      </c>
      <c r="BK242" s="249">
        <f>ROUND(I242*H242,2)</f>
        <v>0</v>
      </c>
      <c r="BL242" s="25" t="s">
        <v>211</v>
      </c>
      <c r="BM242" s="25" t="s">
        <v>4991</v>
      </c>
    </row>
    <row r="243" spans="2:47" s="1" customFormat="1" ht="13.5">
      <c r="B243" s="48"/>
      <c r="C243" s="76"/>
      <c r="D243" s="250" t="s">
        <v>213</v>
      </c>
      <c r="E243" s="76"/>
      <c r="F243" s="251" t="s">
        <v>4992</v>
      </c>
      <c r="G243" s="76"/>
      <c r="H243" s="76"/>
      <c r="I243" s="206"/>
      <c r="J243" s="76"/>
      <c r="K243" s="76"/>
      <c r="L243" s="74"/>
      <c r="M243" s="252"/>
      <c r="N243" s="49"/>
      <c r="O243" s="49"/>
      <c r="P243" s="49"/>
      <c r="Q243" s="49"/>
      <c r="R243" s="49"/>
      <c r="S243" s="49"/>
      <c r="T243" s="97"/>
      <c r="AT243" s="25" t="s">
        <v>213</v>
      </c>
      <c r="AU243" s="25" t="s">
        <v>90</v>
      </c>
    </row>
    <row r="244" spans="2:51" s="14" customFormat="1" ht="13.5">
      <c r="B244" s="275"/>
      <c r="C244" s="276"/>
      <c r="D244" s="250" t="s">
        <v>215</v>
      </c>
      <c r="E244" s="277" t="s">
        <v>38</v>
      </c>
      <c r="F244" s="278" t="s">
        <v>4993</v>
      </c>
      <c r="G244" s="276"/>
      <c r="H244" s="277" t="s">
        <v>38</v>
      </c>
      <c r="I244" s="279"/>
      <c r="J244" s="276"/>
      <c r="K244" s="276"/>
      <c r="L244" s="280"/>
      <c r="M244" s="281"/>
      <c r="N244" s="282"/>
      <c r="O244" s="282"/>
      <c r="P244" s="282"/>
      <c r="Q244" s="282"/>
      <c r="R244" s="282"/>
      <c r="S244" s="282"/>
      <c r="T244" s="283"/>
      <c r="AT244" s="284" t="s">
        <v>215</v>
      </c>
      <c r="AU244" s="284" t="s">
        <v>90</v>
      </c>
      <c r="AV244" s="14" t="s">
        <v>25</v>
      </c>
      <c r="AW244" s="14" t="s">
        <v>45</v>
      </c>
      <c r="AX244" s="14" t="s">
        <v>82</v>
      </c>
      <c r="AY244" s="284" t="s">
        <v>204</v>
      </c>
    </row>
    <row r="245" spans="2:51" s="12" customFormat="1" ht="13.5">
      <c r="B245" s="253"/>
      <c r="C245" s="254"/>
      <c r="D245" s="250" t="s">
        <v>215</v>
      </c>
      <c r="E245" s="255" t="s">
        <v>38</v>
      </c>
      <c r="F245" s="256" t="s">
        <v>4994</v>
      </c>
      <c r="G245" s="254"/>
      <c r="H245" s="257">
        <v>9.84</v>
      </c>
      <c r="I245" s="258"/>
      <c r="J245" s="254"/>
      <c r="K245" s="254"/>
      <c r="L245" s="259"/>
      <c r="M245" s="260"/>
      <c r="N245" s="261"/>
      <c r="O245" s="261"/>
      <c r="P245" s="261"/>
      <c r="Q245" s="261"/>
      <c r="R245" s="261"/>
      <c r="S245" s="261"/>
      <c r="T245" s="262"/>
      <c r="AT245" s="263" t="s">
        <v>215</v>
      </c>
      <c r="AU245" s="263" t="s">
        <v>90</v>
      </c>
      <c r="AV245" s="12" t="s">
        <v>90</v>
      </c>
      <c r="AW245" s="12" t="s">
        <v>45</v>
      </c>
      <c r="AX245" s="12" t="s">
        <v>82</v>
      </c>
      <c r="AY245" s="263" t="s">
        <v>204</v>
      </c>
    </row>
    <row r="246" spans="2:51" s="12" customFormat="1" ht="13.5">
      <c r="B246" s="253"/>
      <c r="C246" s="254"/>
      <c r="D246" s="250" t="s">
        <v>215</v>
      </c>
      <c r="E246" s="255" t="s">
        <v>38</v>
      </c>
      <c r="F246" s="256" t="s">
        <v>4995</v>
      </c>
      <c r="G246" s="254"/>
      <c r="H246" s="257">
        <v>1.15</v>
      </c>
      <c r="I246" s="258"/>
      <c r="J246" s="254"/>
      <c r="K246" s="254"/>
      <c r="L246" s="259"/>
      <c r="M246" s="260"/>
      <c r="N246" s="261"/>
      <c r="O246" s="261"/>
      <c r="P246" s="261"/>
      <c r="Q246" s="261"/>
      <c r="R246" s="261"/>
      <c r="S246" s="261"/>
      <c r="T246" s="262"/>
      <c r="AT246" s="263" t="s">
        <v>215</v>
      </c>
      <c r="AU246" s="263" t="s">
        <v>90</v>
      </c>
      <c r="AV246" s="12" t="s">
        <v>90</v>
      </c>
      <c r="AW246" s="12" t="s">
        <v>45</v>
      </c>
      <c r="AX246" s="12" t="s">
        <v>82</v>
      </c>
      <c r="AY246" s="263" t="s">
        <v>204</v>
      </c>
    </row>
    <row r="247" spans="2:51" s="13" customFormat="1" ht="13.5">
      <c r="B247" s="264"/>
      <c r="C247" s="265"/>
      <c r="D247" s="250" t="s">
        <v>215</v>
      </c>
      <c r="E247" s="266" t="s">
        <v>38</v>
      </c>
      <c r="F247" s="267" t="s">
        <v>217</v>
      </c>
      <c r="G247" s="265"/>
      <c r="H247" s="268">
        <v>10.99</v>
      </c>
      <c r="I247" s="269"/>
      <c r="J247" s="265"/>
      <c r="K247" s="265"/>
      <c r="L247" s="270"/>
      <c r="M247" s="271"/>
      <c r="N247" s="272"/>
      <c r="O247" s="272"/>
      <c r="P247" s="272"/>
      <c r="Q247" s="272"/>
      <c r="R247" s="272"/>
      <c r="S247" s="272"/>
      <c r="T247" s="273"/>
      <c r="AT247" s="274" t="s">
        <v>215</v>
      </c>
      <c r="AU247" s="274" t="s">
        <v>90</v>
      </c>
      <c r="AV247" s="13" t="s">
        <v>211</v>
      </c>
      <c r="AW247" s="13" t="s">
        <v>45</v>
      </c>
      <c r="AX247" s="13" t="s">
        <v>25</v>
      </c>
      <c r="AY247" s="274" t="s">
        <v>204</v>
      </c>
    </row>
    <row r="248" spans="2:63" s="11" customFormat="1" ht="29.85" customHeight="1">
      <c r="B248" s="222"/>
      <c r="C248" s="223"/>
      <c r="D248" s="224" t="s">
        <v>81</v>
      </c>
      <c r="E248" s="236" t="s">
        <v>249</v>
      </c>
      <c r="F248" s="236" t="s">
        <v>4996</v>
      </c>
      <c r="G248" s="223"/>
      <c r="H248" s="223"/>
      <c r="I248" s="226"/>
      <c r="J248" s="237">
        <f>BK248</f>
        <v>0</v>
      </c>
      <c r="K248" s="223"/>
      <c r="L248" s="228"/>
      <c r="M248" s="229"/>
      <c r="N248" s="230"/>
      <c r="O248" s="230"/>
      <c r="P248" s="231">
        <f>SUM(P249:P262)</f>
        <v>0</v>
      </c>
      <c r="Q248" s="230"/>
      <c r="R248" s="231">
        <f>SUM(R249:R262)</f>
        <v>0.00285</v>
      </c>
      <c r="S248" s="230"/>
      <c r="T248" s="232">
        <f>SUM(T249:T262)</f>
        <v>0</v>
      </c>
      <c r="AR248" s="233" t="s">
        <v>25</v>
      </c>
      <c r="AT248" s="234" t="s">
        <v>81</v>
      </c>
      <c r="AU248" s="234" t="s">
        <v>25</v>
      </c>
      <c r="AY248" s="233" t="s">
        <v>204</v>
      </c>
      <c r="BK248" s="235">
        <f>SUM(BK249:BK262)</f>
        <v>0</v>
      </c>
    </row>
    <row r="249" spans="2:65" s="1" customFormat="1" ht="16.5" customHeight="1">
      <c r="B249" s="48"/>
      <c r="C249" s="238" t="s">
        <v>452</v>
      </c>
      <c r="D249" s="238" t="s">
        <v>206</v>
      </c>
      <c r="E249" s="239" t="s">
        <v>4997</v>
      </c>
      <c r="F249" s="240" t="s">
        <v>4998</v>
      </c>
      <c r="G249" s="241" t="s">
        <v>780</v>
      </c>
      <c r="H249" s="242">
        <v>4</v>
      </c>
      <c r="I249" s="243"/>
      <c r="J249" s="244">
        <f>ROUND(I249*H249,2)</f>
        <v>0</v>
      </c>
      <c r="K249" s="240" t="s">
        <v>38</v>
      </c>
      <c r="L249" s="74"/>
      <c r="M249" s="245" t="s">
        <v>38</v>
      </c>
      <c r="N249" s="246" t="s">
        <v>53</v>
      </c>
      <c r="O249" s="49"/>
      <c r="P249" s="247">
        <f>O249*H249</f>
        <v>0</v>
      </c>
      <c r="Q249" s="247">
        <v>0</v>
      </c>
      <c r="R249" s="247">
        <f>Q249*H249</f>
        <v>0</v>
      </c>
      <c r="S249" s="247">
        <v>0</v>
      </c>
      <c r="T249" s="248">
        <f>S249*H249</f>
        <v>0</v>
      </c>
      <c r="AR249" s="25" t="s">
        <v>211</v>
      </c>
      <c r="AT249" s="25" t="s">
        <v>206</v>
      </c>
      <c r="AU249" s="25" t="s">
        <v>90</v>
      </c>
      <c r="AY249" s="25" t="s">
        <v>204</v>
      </c>
      <c r="BE249" s="249">
        <f>IF(N249="základní",J249,0)</f>
        <v>0</v>
      </c>
      <c r="BF249" s="249">
        <f>IF(N249="snížená",J249,0)</f>
        <v>0</v>
      </c>
      <c r="BG249" s="249">
        <f>IF(N249="zákl. přenesená",J249,0)</f>
        <v>0</v>
      </c>
      <c r="BH249" s="249">
        <f>IF(N249="sníž. přenesená",J249,0)</f>
        <v>0</v>
      </c>
      <c r="BI249" s="249">
        <f>IF(N249="nulová",J249,0)</f>
        <v>0</v>
      </c>
      <c r="BJ249" s="25" t="s">
        <v>25</v>
      </c>
      <c r="BK249" s="249">
        <f>ROUND(I249*H249,2)</f>
        <v>0</v>
      </c>
      <c r="BL249" s="25" t="s">
        <v>211</v>
      </c>
      <c r="BM249" s="25" t="s">
        <v>4999</v>
      </c>
    </row>
    <row r="250" spans="2:51" s="12" customFormat="1" ht="13.5">
      <c r="B250" s="253"/>
      <c r="C250" s="254"/>
      <c r="D250" s="250" t="s">
        <v>215</v>
      </c>
      <c r="E250" s="255" t="s">
        <v>38</v>
      </c>
      <c r="F250" s="256" t="s">
        <v>211</v>
      </c>
      <c r="G250" s="254"/>
      <c r="H250" s="257">
        <v>4</v>
      </c>
      <c r="I250" s="258"/>
      <c r="J250" s="254"/>
      <c r="K250" s="254"/>
      <c r="L250" s="259"/>
      <c r="M250" s="260"/>
      <c r="N250" s="261"/>
      <c r="O250" s="261"/>
      <c r="P250" s="261"/>
      <c r="Q250" s="261"/>
      <c r="R250" s="261"/>
      <c r="S250" s="261"/>
      <c r="T250" s="262"/>
      <c r="AT250" s="263" t="s">
        <v>215</v>
      </c>
      <c r="AU250" s="263" t="s">
        <v>90</v>
      </c>
      <c r="AV250" s="12" t="s">
        <v>90</v>
      </c>
      <c r="AW250" s="12" t="s">
        <v>45</v>
      </c>
      <c r="AX250" s="12" t="s">
        <v>82</v>
      </c>
      <c r="AY250" s="263" t="s">
        <v>204</v>
      </c>
    </row>
    <row r="251" spans="2:51" s="13" customFormat="1" ht="13.5">
      <c r="B251" s="264"/>
      <c r="C251" s="265"/>
      <c r="D251" s="250" t="s">
        <v>215</v>
      </c>
      <c r="E251" s="266" t="s">
        <v>38</v>
      </c>
      <c r="F251" s="267" t="s">
        <v>217</v>
      </c>
      <c r="G251" s="265"/>
      <c r="H251" s="268">
        <v>4</v>
      </c>
      <c r="I251" s="269"/>
      <c r="J251" s="265"/>
      <c r="K251" s="265"/>
      <c r="L251" s="270"/>
      <c r="M251" s="271"/>
      <c r="N251" s="272"/>
      <c r="O251" s="272"/>
      <c r="P251" s="272"/>
      <c r="Q251" s="272"/>
      <c r="R251" s="272"/>
      <c r="S251" s="272"/>
      <c r="T251" s="273"/>
      <c r="AT251" s="274" t="s">
        <v>215</v>
      </c>
      <c r="AU251" s="274" t="s">
        <v>90</v>
      </c>
      <c r="AV251" s="13" t="s">
        <v>211</v>
      </c>
      <c r="AW251" s="13" t="s">
        <v>45</v>
      </c>
      <c r="AX251" s="13" t="s">
        <v>25</v>
      </c>
      <c r="AY251" s="274" t="s">
        <v>204</v>
      </c>
    </row>
    <row r="252" spans="2:65" s="1" customFormat="1" ht="16.5" customHeight="1">
      <c r="B252" s="48"/>
      <c r="C252" s="238" t="s">
        <v>460</v>
      </c>
      <c r="D252" s="238" t="s">
        <v>206</v>
      </c>
      <c r="E252" s="239" t="s">
        <v>5000</v>
      </c>
      <c r="F252" s="240" t="s">
        <v>5001</v>
      </c>
      <c r="G252" s="241" t="s">
        <v>780</v>
      </c>
      <c r="H252" s="242">
        <v>2</v>
      </c>
      <c r="I252" s="243"/>
      <c r="J252" s="244">
        <f>ROUND(I252*H252,2)</f>
        <v>0</v>
      </c>
      <c r="K252" s="240" t="s">
        <v>38</v>
      </c>
      <c r="L252" s="74"/>
      <c r="M252" s="245" t="s">
        <v>38</v>
      </c>
      <c r="N252" s="246" t="s">
        <v>53</v>
      </c>
      <c r="O252" s="49"/>
      <c r="P252" s="247">
        <f>O252*H252</f>
        <v>0</v>
      </c>
      <c r="Q252" s="247">
        <v>0</v>
      </c>
      <c r="R252" s="247">
        <f>Q252*H252</f>
        <v>0</v>
      </c>
      <c r="S252" s="247">
        <v>0</v>
      </c>
      <c r="T252" s="248">
        <f>S252*H252</f>
        <v>0</v>
      </c>
      <c r="AR252" s="25" t="s">
        <v>211</v>
      </c>
      <c r="AT252" s="25" t="s">
        <v>206</v>
      </c>
      <c r="AU252" s="25" t="s">
        <v>90</v>
      </c>
      <c r="AY252" s="25" t="s">
        <v>204</v>
      </c>
      <c r="BE252" s="249">
        <f>IF(N252="základní",J252,0)</f>
        <v>0</v>
      </c>
      <c r="BF252" s="249">
        <f>IF(N252="snížená",J252,0)</f>
        <v>0</v>
      </c>
      <c r="BG252" s="249">
        <f>IF(N252="zákl. přenesená",J252,0)</f>
        <v>0</v>
      </c>
      <c r="BH252" s="249">
        <f>IF(N252="sníž. přenesená",J252,0)</f>
        <v>0</v>
      </c>
      <c r="BI252" s="249">
        <f>IF(N252="nulová",J252,0)</f>
        <v>0</v>
      </c>
      <c r="BJ252" s="25" t="s">
        <v>25</v>
      </c>
      <c r="BK252" s="249">
        <f>ROUND(I252*H252,2)</f>
        <v>0</v>
      </c>
      <c r="BL252" s="25" t="s">
        <v>211</v>
      </c>
      <c r="BM252" s="25" t="s">
        <v>5002</v>
      </c>
    </row>
    <row r="253" spans="2:51" s="12" customFormat="1" ht="13.5">
      <c r="B253" s="253"/>
      <c r="C253" s="254"/>
      <c r="D253" s="250" t="s">
        <v>215</v>
      </c>
      <c r="E253" s="255" t="s">
        <v>38</v>
      </c>
      <c r="F253" s="256" t="s">
        <v>90</v>
      </c>
      <c r="G253" s="254"/>
      <c r="H253" s="257">
        <v>2</v>
      </c>
      <c r="I253" s="258"/>
      <c r="J253" s="254"/>
      <c r="K253" s="254"/>
      <c r="L253" s="259"/>
      <c r="M253" s="260"/>
      <c r="N253" s="261"/>
      <c r="O253" s="261"/>
      <c r="P253" s="261"/>
      <c r="Q253" s="261"/>
      <c r="R253" s="261"/>
      <c r="S253" s="261"/>
      <c r="T253" s="262"/>
      <c r="AT253" s="263" t="s">
        <v>215</v>
      </c>
      <c r="AU253" s="263" t="s">
        <v>90</v>
      </c>
      <c r="AV253" s="12" t="s">
        <v>90</v>
      </c>
      <c r="AW253" s="12" t="s">
        <v>45</v>
      </c>
      <c r="AX253" s="12" t="s">
        <v>82</v>
      </c>
      <c r="AY253" s="263" t="s">
        <v>204</v>
      </c>
    </row>
    <row r="254" spans="2:51" s="13" customFormat="1" ht="13.5">
      <c r="B254" s="264"/>
      <c r="C254" s="265"/>
      <c r="D254" s="250" t="s">
        <v>215</v>
      </c>
      <c r="E254" s="266" t="s">
        <v>38</v>
      </c>
      <c r="F254" s="267" t="s">
        <v>217</v>
      </c>
      <c r="G254" s="265"/>
      <c r="H254" s="268">
        <v>2</v>
      </c>
      <c r="I254" s="269"/>
      <c r="J254" s="265"/>
      <c r="K254" s="265"/>
      <c r="L254" s="270"/>
      <c r="M254" s="271"/>
      <c r="N254" s="272"/>
      <c r="O254" s="272"/>
      <c r="P254" s="272"/>
      <c r="Q254" s="272"/>
      <c r="R254" s="272"/>
      <c r="S254" s="272"/>
      <c r="T254" s="273"/>
      <c r="AT254" s="274" t="s">
        <v>215</v>
      </c>
      <c r="AU254" s="274" t="s">
        <v>90</v>
      </c>
      <c r="AV254" s="13" t="s">
        <v>211</v>
      </c>
      <c r="AW254" s="13" t="s">
        <v>45</v>
      </c>
      <c r="AX254" s="13" t="s">
        <v>25</v>
      </c>
      <c r="AY254" s="274" t="s">
        <v>204</v>
      </c>
    </row>
    <row r="255" spans="2:65" s="1" customFormat="1" ht="38.25" customHeight="1">
      <c r="B255" s="48"/>
      <c r="C255" s="285" t="s">
        <v>465</v>
      </c>
      <c r="D255" s="285" t="s">
        <v>478</v>
      </c>
      <c r="E255" s="286" t="s">
        <v>5003</v>
      </c>
      <c r="F255" s="287" t="s">
        <v>5004</v>
      </c>
      <c r="G255" s="288" t="s">
        <v>780</v>
      </c>
      <c r="H255" s="289">
        <v>2</v>
      </c>
      <c r="I255" s="290"/>
      <c r="J255" s="291">
        <f>ROUND(I255*H255,2)</f>
        <v>0</v>
      </c>
      <c r="K255" s="287" t="s">
        <v>210</v>
      </c>
      <c r="L255" s="292"/>
      <c r="M255" s="293" t="s">
        <v>38</v>
      </c>
      <c r="N255" s="294" t="s">
        <v>53</v>
      </c>
      <c r="O255" s="49"/>
      <c r="P255" s="247">
        <f>O255*H255</f>
        <v>0</v>
      </c>
      <c r="Q255" s="247">
        <v>6E-05</v>
      </c>
      <c r="R255" s="247">
        <f>Q255*H255</f>
        <v>0.00012</v>
      </c>
      <c r="S255" s="247">
        <v>0</v>
      </c>
      <c r="T255" s="248">
        <f>S255*H255</f>
        <v>0</v>
      </c>
      <c r="AR255" s="25" t="s">
        <v>249</v>
      </c>
      <c r="AT255" s="25" t="s">
        <v>478</v>
      </c>
      <c r="AU255" s="25" t="s">
        <v>90</v>
      </c>
      <c r="AY255" s="25" t="s">
        <v>204</v>
      </c>
      <c r="BE255" s="249">
        <f>IF(N255="základní",J255,0)</f>
        <v>0</v>
      </c>
      <c r="BF255" s="249">
        <f>IF(N255="snížená",J255,0)</f>
        <v>0</v>
      </c>
      <c r="BG255" s="249">
        <f>IF(N255="zákl. přenesená",J255,0)</f>
        <v>0</v>
      </c>
      <c r="BH255" s="249">
        <f>IF(N255="sníž. přenesená",J255,0)</f>
        <v>0</v>
      </c>
      <c r="BI255" s="249">
        <f>IF(N255="nulová",J255,0)</f>
        <v>0</v>
      </c>
      <c r="BJ255" s="25" t="s">
        <v>25</v>
      </c>
      <c r="BK255" s="249">
        <f>ROUND(I255*H255,2)</f>
        <v>0</v>
      </c>
      <c r="BL255" s="25" t="s">
        <v>211</v>
      </c>
      <c r="BM255" s="25" t="s">
        <v>5005</v>
      </c>
    </row>
    <row r="256" spans="2:65" s="1" customFormat="1" ht="38.25" customHeight="1">
      <c r="B256" s="48"/>
      <c r="C256" s="285" t="s">
        <v>471</v>
      </c>
      <c r="D256" s="285" t="s">
        <v>478</v>
      </c>
      <c r="E256" s="286" t="s">
        <v>5006</v>
      </c>
      <c r="F256" s="287" t="s">
        <v>5007</v>
      </c>
      <c r="G256" s="288" t="s">
        <v>780</v>
      </c>
      <c r="H256" s="289">
        <v>2</v>
      </c>
      <c r="I256" s="290"/>
      <c r="J256" s="291">
        <f>ROUND(I256*H256,2)</f>
        <v>0</v>
      </c>
      <c r="K256" s="287" t="s">
        <v>210</v>
      </c>
      <c r="L256" s="292"/>
      <c r="M256" s="293" t="s">
        <v>38</v>
      </c>
      <c r="N256" s="294" t="s">
        <v>53</v>
      </c>
      <c r="O256" s="49"/>
      <c r="P256" s="247">
        <f>O256*H256</f>
        <v>0</v>
      </c>
      <c r="Q256" s="247">
        <v>0.0007</v>
      </c>
      <c r="R256" s="247">
        <f>Q256*H256</f>
        <v>0.0014</v>
      </c>
      <c r="S256" s="247">
        <v>0</v>
      </c>
      <c r="T256" s="248">
        <f>S256*H256</f>
        <v>0</v>
      </c>
      <c r="AR256" s="25" t="s">
        <v>249</v>
      </c>
      <c r="AT256" s="25" t="s">
        <v>478</v>
      </c>
      <c r="AU256" s="25" t="s">
        <v>90</v>
      </c>
      <c r="AY256" s="25" t="s">
        <v>204</v>
      </c>
      <c r="BE256" s="249">
        <f>IF(N256="základní",J256,0)</f>
        <v>0</v>
      </c>
      <c r="BF256" s="249">
        <f>IF(N256="snížená",J256,0)</f>
        <v>0</v>
      </c>
      <c r="BG256" s="249">
        <f>IF(N256="zákl. přenesená",J256,0)</f>
        <v>0</v>
      </c>
      <c r="BH256" s="249">
        <f>IF(N256="sníž. přenesená",J256,0)</f>
        <v>0</v>
      </c>
      <c r="BI256" s="249">
        <f>IF(N256="nulová",J256,0)</f>
        <v>0</v>
      </c>
      <c r="BJ256" s="25" t="s">
        <v>25</v>
      </c>
      <c r="BK256" s="249">
        <f>ROUND(I256*H256,2)</f>
        <v>0</v>
      </c>
      <c r="BL256" s="25" t="s">
        <v>211</v>
      </c>
      <c r="BM256" s="25" t="s">
        <v>5008</v>
      </c>
    </row>
    <row r="257" spans="2:65" s="1" customFormat="1" ht="16.5" customHeight="1">
      <c r="B257" s="48"/>
      <c r="C257" s="285" t="s">
        <v>477</v>
      </c>
      <c r="D257" s="285" t="s">
        <v>478</v>
      </c>
      <c r="E257" s="286" t="s">
        <v>5009</v>
      </c>
      <c r="F257" s="287" t="s">
        <v>5010</v>
      </c>
      <c r="G257" s="288" t="s">
        <v>780</v>
      </c>
      <c r="H257" s="289">
        <v>1</v>
      </c>
      <c r="I257" s="290"/>
      <c r="J257" s="291">
        <f>ROUND(I257*H257,2)</f>
        <v>0</v>
      </c>
      <c r="K257" s="287" t="s">
        <v>210</v>
      </c>
      <c r="L257" s="292"/>
      <c r="M257" s="293" t="s">
        <v>38</v>
      </c>
      <c r="N257" s="294" t="s">
        <v>53</v>
      </c>
      <c r="O257" s="49"/>
      <c r="P257" s="247">
        <f>O257*H257</f>
        <v>0</v>
      </c>
      <c r="Q257" s="247">
        <v>0.0005</v>
      </c>
      <c r="R257" s="247">
        <f>Q257*H257</f>
        <v>0.0005</v>
      </c>
      <c r="S257" s="247">
        <v>0</v>
      </c>
      <c r="T257" s="248">
        <f>S257*H257</f>
        <v>0</v>
      </c>
      <c r="AR257" s="25" t="s">
        <v>249</v>
      </c>
      <c r="AT257" s="25" t="s">
        <v>478</v>
      </c>
      <c r="AU257" s="25" t="s">
        <v>90</v>
      </c>
      <c r="AY257" s="25" t="s">
        <v>204</v>
      </c>
      <c r="BE257" s="249">
        <f>IF(N257="základní",J257,0)</f>
        <v>0</v>
      </c>
      <c r="BF257" s="249">
        <f>IF(N257="snížená",J257,0)</f>
        <v>0</v>
      </c>
      <c r="BG257" s="249">
        <f>IF(N257="zákl. přenesená",J257,0)</f>
        <v>0</v>
      </c>
      <c r="BH257" s="249">
        <f>IF(N257="sníž. přenesená",J257,0)</f>
        <v>0</v>
      </c>
      <c r="BI257" s="249">
        <f>IF(N257="nulová",J257,0)</f>
        <v>0</v>
      </c>
      <c r="BJ257" s="25" t="s">
        <v>25</v>
      </c>
      <c r="BK257" s="249">
        <f>ROUND(I257*H257,2)</f>
        <v>0</v>
      </c>
      <c r="BL257" s="25" t="s">
        <v>211</v>
      </c>
      <c r="BM257" s="25" t="s">
        <v>5011</v>
      </c>
    </row>
    <row r="258" spans="2:65" s="1" customFormat="1" ht="16.5" customHeight="1">
      <c r="B258" s="48"/>
      <c r="C258" s="285" t="s">
        <v>483</v>
      </c>
      <c r="D258" s="285" t="s">
        <v>478</v>
      </c>
      <c r="E258" s="286" t="s">
        <v>5012</v>
      </c>
      <c r="F258" s="287" t="s">
        <v>5013</v>
      </c>
      <c r="G258" s="288" t="s">
        <v>780</v>
      </c>
      <c r="H258" s="289">
        <v>1</v>
      </c>
      <c r="I258" s="290"/>
      <c r="J258" s="291">
        <f>ROUND(I258*H258,2)</f>
        <v>0</v>
      </c>
      <c r="K258" s="287" t="s">
        <v>210</v>
      </c>
      <c r="L258" s="292"/>
      <c r="M258" s="293" t="s">
        <v>38</v>
      </c>
      <c r="N258" s="294" t="s">
        <v>53</v>
      </c>
      <c r="O258" s="49"/>
      <c r="P258" s="247">
        <f>O258*H258</f>
        <v>0</v>
      </c>
      <c r="Q258" s="247">
        <v>0.00083</v>
      </c>
      <c r="R258" s="247">
        <f>Q258*H258</f>
        <v>0.00083</v>
      </c>
      <c r="S258" s="247">
        <v>0</v>
      </c>
      <c r="T258" s="248">
        <f>S258*H258</f>
        <v>0</v>
      </c>
      <c r="AR258" s="25" t="s">
        <v>249</v>
      </c>
      <c r="AT258" s="25" t="s">
        <v>478</v>
      </c>
      <c r="AU258" s="25" t="s">
        <v>90</v>
      </c>
      <c r="AY258" s="25" t="s">
        <v>204</v>
      </c>
      <c r="BE258" s="249">
        <f>IF(N258="základní",J258,0)</f>
        <v>0</v>
      </c>
      <c r="BF258" s="249">
        <f>IF(N258="snížená",J258,0)</f>
        <v>0</v>
      </c>
      <c r="BG258" s="249">
        <f>IF(N258="zákl. přenesená",J258,0)</f>
        <v>0</v>
      </c>
      <c r="BH258" s="249">
        <f>IF(N258="sníž. přenesená",J258,0)</f>
        <v>0</v>
      </c>
      <c r="BI258" s="249">
        <f>IF(N258="nulová",J258,0)</f>
        <v>0</v>
      </c>
      <c r="BJ258" s="25" t="s">
        <v>25</v>
      </c>
      <c r="BK258" s="249">
        <f>ROUND(I258*H258,2)</f>
        <v>0</v>
      </c>
      <c r="BL258" s="25" t="s">
        <v>211</v>
      </c>
      <c r="BM258" s="25" t="s">
        <v>5014</v>
      </c>
    </row>
    <row r="259" spans="2:65" s="1" customFormat="1" ht="51" customHeight="1">
      <c r="B259" s="48"/>
      <c r="C259" s="285" t="s">
        <v>489</v>
      </c>
      <c r="D259" s="285" t="s">
        <v>478</v>
      </c>
      <c r="E259" s="286" t="s">
        <v>5015</v>
      </c>
      <c r="F259" s="287" t="s">
        <v>5016</v>
      </c>
      <c r="G259" s="288" t="s">
        <v>1045</v>
      </c>
      <c r="H259" s="289">
        <v>1</v>
      </c>
      <c r="I259" s="290"/>
      <c r="J259" s="291">
        <f>ROUND(I259*H259,2)</f>
        <v>0</v>
      </c>
      <c r="K259" s="287" t="s">
        <v>38</v>
      </c>
      <c r="L259" s="292"/>
      <c r="M259" s="293" t="s">
        <v>38</v>
      </c>
      <c r="N259" s="294" t="s">
        <v>53</v>
      </c>
      <c r="O259" s="49"/>
      <c r="P259" s="247">
        <f>O259*H259</f>
        <v>0</v>
      </c>
      <c r="Q259" s="247">
        <v>0</v>
      </c>
      <c r="R259" s="247">
        <f>Q259*H259</f>
        <v>0</v>
      </c>
      <c r="S259" s="247">
        <v>0</v>
      </c>
      <c r="T259" s="248">
        <f>S259*H259</f>
        <v>0</v>
      </c>
      <c r="AR259" s="25" t="s">
        <v>249</v>
      </c>
      <c r="AT259" s="25" t="s">
        <v>478</v>
      </c>
      <c r="AU259" s="25" t="s">
        <v>90</v>
      </c>
      <c r="AY259" s="25" t="s">
        <v>204</v>
      </c>
      <c r="BE259" s="249">
        <f>IF(N259="základní",J259,0)</f>
        <v>0</v>
      </c>
      <c r="BF259" s="249">
        <f>IF(N259="snížená",J259,0)</f>
        <v>0</v>
      </c>
      <c r="BG259" s="249">
        <f>IF(N259="zákl. přenesená",J259,0)</f>
        <v>0</v>
      </c>
      <c r="BH259" s="249">
        <f>IF(N259="sníž. přenesená",J259,0)</f>
        <v>0</v>
      </c>
      <c r="BI259" s="249">
        <f>IF(N259="nulová",J259,0)</f>
        <v>0</v>
      </c>
      <c r="BJ259" s="25" t="s">
        <v>25</v>
      </c>
      <c r="BK259" s="249">
        <f>ROUND(I259*H259,2)</f>
        <v>0</v>
      </c>
      <c r="BL259" s="25" t="s">
        <v>211</v>
      </c>
      <c r="BM259" s="25" t="s">
        <v>5017</v>
      </c>
    </row>
    <row r="260" spans="2:65" s="1" customFormat="1" ht="25.5" customHeight="1">
      <c r="B260" s="48"/>
      <c r="C260" s="238" t="s">
        <v>494</v>
      </c>
      <c r="D260" s="238" t="s">
        <v>206</v>
      </c>
      <c r="E260" s="239" t="s">
        <v>5018</v>
      </c>
      <c r="F260" s="240" t="s">
        <v>5019</v>
      </c>
      <c r="G260" s="241" t="s">
        <v>780</v>
      </c>
      <c r="H260" s="242">
        <v>1</v>
      </c>
      <c r="I260" s="243"/>
      <c r="J260" s="244">
        <f>ROUND(I260*H260,2)</f>
        <v>0</v>
      </c>
      <c r="K260" s="240" t="s">
        <v>38</v>
      </c>
      <c r="L260" s="74"/>
      <c r="M260" s="245" t="s">
        <v>38</v>
      </c>
      <c r="N260" s="246" t="s">
        <v>53</v>
      </c>
      <c r="O260" s="49"/>
      <c r="P260" s="247">
        <f>O260*H260</f>
        <v>0</v>
      </c>
      <c r="Q260" s="247">
        <v>0</v>
      </c>
      <c r="R260" s="247">
        <f>Q260*H260</f>
        <v>0</v>
      </c>
      <c r="S260" s="247">
        <v>0</v>
      </c>
      <c r="T260" s="248">
        <f>S260*H260</f>
        <v>0</v>
      </c>
      <c r="AR260" s="25" t="s">
        <v>211</v>
      </c>
      <c r="AT260" s="25" t="s">
        <v>206</v>
      </c>
      <c r="AU260" s="25" t="s">
        <v>90</v>
      </c>
      <c r="AY260" s="25" t="s">
        <v>204</v>
      </c>
      <c r="BE260" s="249">
        <f>IF(N260="základní",J260,0)</f>
        <v>0</v>
      </c>
      <c r="BF260" s="249">
        <f>IF(N260="snížená",J260,0)</f>
        <v>0</v>
      </c>
      <c r="BG260" s="249">
        <f>IF(N260="zákl. přenesená",J260,0)</f>
        <v>0</v>
      </c>
      <c r="BH260" s="249">
        <f>IF(N260="sníž. přenesená",J260,0)</f>
        <v>0</v>
      </c>
      <c r="BI260" s="249">
        <f>IF(N260="nulová",J260,0)</f>
        <v>0</v>
      </c>
      <c r="BJ260" s="25" t="s">
        <v>25</v>
      </c>
      <c r="BK260" s="249">
        <f>ROUND(I260*H260,2)</f>
        <v>0</v>
      </c>
      <c r="BL260" s="25" t="s">
        <v>211</v>
      </c>
      <c r="BM260" s="25" t="s">
        <v>5020</v>
      </c>
    </row>
    <row r="261" spans="2:51" s="12" customFormat="1" ht="13.5">
      <c r="B261" s="253"/>
      <c r="C261" s="254"/>
      <c r="D261" s="250" t="s">
        <v>215</v>
      </c>
      <c r="E261" s="255" t="s">
        <v>38</v>
      </c>
      <c r="F261" s="256" t="s">
        <v>25</v>
      </c>
      <c r="G261" s="254"/>
      <c r="H261" s="257">
        <v>1</v>
      </c>
      <c r="I261" s="258"/>
      <c r="J261" s="254"/>
      <c r="K261" s="254"/>
      <c r="L261" s="259"/>
      <c r="M261" s="260"/>
      <c r="N261" s="261"/>
      <c r="O261" s="261"/>
      <c r="P261" s="261"/>
      <c r="Q261" s="261"/>
      <c r="R261" s="261"/>
      <c r="S261" s="261"/>
      <c r="T261" s="262"/>
      <c r="AT261" s="263" t="s">
        <v>215</v>
      </c>
      <c r="AU261" s="263" t="s">
        <v>90</v>
      </c>
      <c r="AV261" s="12" t="s">
        <v>90</v>
      </c>
      <c r="AW261" s="12" t="s">
        <v>45</v>
      </c>
      <c r="AX261" s="12" t="s">
        <v>82</v>
      </c>
      <c r="AY261" s="263" t="s">
        <v>204</v>
      </c>
    </row>
    <row r="262" spans="2:51" s="13" customFormat="1" ht="13.5">
      <c r="B262" s="264"/>
      <c r="C262" s="265"/>
      <c r="D262" s="250" t="s">
        <v>215</v>
      </c>
      <c r="E262" s="266" t="s">
        <v>38</v>
      </c>
      <c r="F262" s="267" t="s">
        <v>217</v>
      </c>
      <c r="G262" s="265"/>
      <c r="H262" s="268">
        <v>1</v>
      </c>
      <c r="I262" s="269"/>
      <c r="J262" s="265"/>
      <c r="K262" s="265"/>
      <c r="L262" s="270"/>
      <c r="M262" s="271"/>
      <c r="N262" s="272"/>
      <c r="O262" s="272"/>
      <c r="P262" s="272"/>
      <c r="Q262" s="272"/>
      <c r="R262" s="272"/>
      <c r="S262" s="272"/>
      <c r="T262" s="273"/>
      <c r="AT262" s="274" t="s">
        <v>215</v>
      </c>
      <c r="AU262" s="274" t="s">
        <v>90</v>
      </c>
      <c r="AV262" s="13" t="s">
        <v>211</v>
      </c>
      <c r="AW262" s="13" t="s">
        <v>45</v>
      </c>
      <c r="AX262" s="13" t="s">
        <v>25</v>
      </c>
      <c r="AY262" s="274" t="s">
        <v>204</v>
      </c>
    </row>
    <row r="263" spans="2:63" s="11" customFormat="1" ht="29.85" customHeight="1">
      <c r="B263" s="222"/>
      <c r="C263" s="223"/>
      <c r="D263" s="224" t="s">
        <v>81</v>
      </c>
      <c r="E263" s="236" t="s">
        <v>255</v>
      </c>
      <c r="F263" s="236" t="s">
        <v>572</v>
      </c>
      <c r="G263" s="223"/>
      <c r="H263" s="223"/>
      <c r="I263" s="226"/>
      <c r="J263" s="237">
        <f>BK263</f>
        <v>0</v>
      </c>
      <c r="K263" s="223"/>
      <c r="L263" s="228"/>
      <c r="M263" s="229"/>
      <c r="N263" s="230"/>
      <c r="O263" s="230"/>
      <c r="P263" s="231">
        <f>SUM(P264:P287)</f>
        <v>0</v>
      </c>
      <c r="Q263" s="230"/>
      <c r="R263" s="231">
        <f>SUM(R264:R287)</f>
        <v>0.41138851</v>
      </c>
      <c r="S263" s="230"/>
      <c r="T263" s="232">
        <f>SUM(T264:T287)</f>
        <v>0</v>
      </c>
      <c r="AR263" s="233" t="s">
        <v>25</v>
      </c>
      <c r="AT263" s="234" t="s">
        <v>81</v>
      </c>
      <c r="AU263" s="234" t="s">
        <v>25</v>
      </c>
      <c r="AY263" s="233" t="s">
        <v>204</v>
      </c>
      <c r="BK263" s="235">
        <f>SUM(BK264:BK287)</f>
        <v>0</v>
      </c>
    </row>
    <row r="264" spans="2:65" s="1" customFormat="1" ht="25.5" customHeight="1">
      <c r="B264" s="48"/>
      <c r="C264" s="238" t="s">
        <v>498</v>
      </c>
      <c r="D264" s="238" t="s">
        <v>206</v>
      </c>
      <c r="E264" s="239" t="s">
        <v>5021</v>
      </c>
      <c r="F264" s="240" t="s">
        <v>5022</v>
      </c>
      <c r="G264" s="241" t="s">
        <v>780</v>
      </c>
      <c r="H264" s="242">
        <v>206</v>
      </c>
      <c r="I264" s="243"/>
      <c r="J264" s="244">
        <f>ROUND(I264*H264,2)</f>
        <v>0</v>
      </c>
      <c r="K264" s="240" t="s">
        <v>210</v>
      </c>
      <c r="L264" s="74"/>
      <c r="M264" s="245" t="s">
        <v>38</v>
      </c>
      <c r="N264" s="246" t="s">
        <v>53</v>
      </c>
      <c r="O264" s="49"/>
      <c r="P264" s="247">
        <f>O264*H264</f>
        <v>0</v>
      </c>
      <c r="Q264" s="247">
        <v>0.00188</v>
      </c>
      <c r="R264" s="247">
        <f>Q264*H264</f>
        <v>0.38728</v>
      </c>
      <c r="S264" s="247">
        <v>0</v>
      </c>
      <c r="T264" s="248">
        <f>S264*H264</f>
        <v>0</v>
      </c>
      <c r="AR264" s="25" t="s">
        <v>211</v>
      </c>
      <c r="AT264" s="25" t="s">
        <v>206</v>
      </c>
      <c r="AU264" s="25" t="s">
        <v>90</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211</v>
      </c>
      <c r="BM264" s="25" t="s">
        <v>5023</v>
      </c>
    </row>
    <row r="265" spans="2:47" s="1" customFormat="1" ht="13.5">
      <c r="B265" s="48"/>
      <c r="C265" s="76"/>
      <c r="D265" s="250" t="s">
        <v>213</v>
      </c>
      <c r="E265" s="76"/>
      <c r="F265" s="251" t="s">
        <v>5024</v>
      </c>
      <c r="G265" s="76"/>
      <c r="H265" s="76"/>
      <c r="I265" s="206"/>
      <c r="J265" s="76"/>
      <c r="K265" s="76"/>
      <c r="L265" s="74"/>
      <c r="M265" s="252"/>
      <c r="N265" s="49"/>
      <c r="O265" s="49"/>
      <c r="P265" s="49"/>
      <c r="Q265" s="49"/>
      <c r="R265" s="49"/>
      <c r="S265" s="49"/>
      <c r="T265" s="97"/>
      <c r="AT265" s="25" t="s">
        <v>213</v>
      </c>
      <c r="AU265" s="25" t="s">
        <v>90</v>
      </c>
    </row>
    <row r="266" spans="2:51" s="12" customFormat="1" ht="13.5">
      <c r="B266" s="253"/>
      <c r="C266" s="254"/>
      <c r="D266" s="250" t="s">
        <v>215</v>
      </c>
      <c r="E266" s="255" t="s">
        <v>38</v>
      </c>
      <c r="F266" s="256" t="s">
        <v>5025</v>
      </c>
      <c r="G266" s="254"/>
      <c r="H266" s="257">
        <v>206</v>
      </c>
      <c r="I266" s="258"/>
      <c r="J266" s="254"/>
      <c r="K266" s="254"/>
      <c r="L266" s="259"/>
      <c r="M266" s="260"/>
      <c r="N266" s="261"/>
      <c r="O266" s="261"/>
      <c r="P266" s="261"/>
      <c r="Q266" s="261"/>
      <c r="R266" s="261"/>
      <c r="S266" s="261"/>
      <c r="T266" s="262"/>
      <c r="AT266" s="263" t="s">
        <v>215</v>
      </c>
      <c r="AU266" s="263" t="s">
        <v>90</v>
      </c>
      <c r="AV266" s="12" t="s">
        <v>90</v>
      </c>
      <c r="AW266" s="12" t="s">
        <v>45</v>
      </c>
      <c r="AX266" s="12" t="s">
        <v>82</v>
      </c>
      <c r="AY266" s="263" t="s">
        <v>204</v>
      </c>
    </row>
    <row r="267" spans="2:51" s="13" customFormat="1" ht="13.5">
      <c r="B267" s="264"/>
      <c r="C267" s="265"/>
      <c r="D267" s="250" t="s">
        <v>215</v>
      </c>
      <c r="E267" s="266" t="s">
        <v>38</v>
      </c>
      <c r="F267" s="267" t="s">
        <v>217</v>
      </c>
      <c r="G267" s="265"/>
      <c r="H267" s="268">
        <v>206</v>
      </c>
      <c r="I267" s="269"/>
      <c r="J267" s="265"/>
      <c r="K267" s="265"/>
      <c r="L267" s="270"/>
      <c r="M267" s="271"/>
      <c r="N267" s="272"/>
      <c r="O267" s="272"/>
      <c r="P267" s="272"/>
      <c r="Q267" s="272"/>
      <c r="R267" s="272"/>
      <c r="S267" s="272"/>
      <c r="T267" s="273"/>
      <c r="AT267" s="274" t="s">
        <v>215</v>
      </c>
      <c r="AU267" s="274" t="s">
        <v>90</v>
      </c>
      <c r="AV267" s="13" t="s">
        <v>211</v>
      </c>
      <c r="AW267" s="13" t="s">
        <v>45</v>
      </c>
      <c r="AX267" s="13" t="s">
        <v>25</v>
      </c>
      <c r="AY267" s="274" t="s">
        <v>204</v>
      </c>
    </row>
    <row r="268" spans="2:65" s="1" customFormat="1" ht="25.5" customHeight="1">
      <c r="B268" s="48"/>
      <c r="C268" s="238" t="s">
        <v>505</v>
      </c>
      <c r="D268" s="238" t="s">
        <v>206</v>
      </c>
      <c r="E268" s="239" t="s">
        <v>5026</v>
      </c>
      <c r="F268" s="240" t="s">
        <v>5027</v>
      </c>
      <c r="G268" s="241" t="s">
        <v>780</v>
      </c>
      <c r="H268" s="242">
        <v>3</v>
      </c>
      <c r="I268" s="243"/>
      <c r="J268" s="244">
        <f>ROUND(I268*H268,2)</f>
        <v>0</v>
      </c>
      <c r="K268" s="240" t="s">
        <v>210</v>
      </c>
      <c r="L268" s="74"/>
      <c r="M268" s="245" t="s">
        <v>38</v>
      </c>
      <c r="N268" s="246" t="s">
        <v>53</v>
      </c>
      <c r="O268" s="49"/>
      <c r="P268" s="247">
        <f>O268*H268</f>
        <v>0</v>
      </c>
      <c r="Q268" s="247">
        <v>0.00238</v>
      </c>
      <c r="R268" s="247">
        <f>Q268*H268</f>
        <v>0.0071400000000000005</v>
      </c>
      <c r="S268" s="247">
        <v>0</v>
      </c>
      <c r="T268" s="248">
        <f>S268*H268</f>
        <v>0</v>
      </c>
      <c r="AR268" s="25" t="s">
        <v>211</v>
      </c>
      <c r="AT268" s="25" t="s">
        <v>206</v>
      </c>
      <c r="AU268" s="25" t="s">
        <v>90</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211</v>
      </c>
      <c r="BM268" s="25" t="s">
        <v>5028</v>
      </c>
    </row>
    <row r="269" spans="2:47" s="1" customFormat="1" ht="13.5">
      <c r="B269" s="48"/>
      <c r="C269" s="76"/>
      <c r="D269" s="250" t="s">
        <v>213</v>
      </c>
      <c r="E269" s="76"/>
      <c r="F269" s="251" t="s">
        <v>5024</v>
      </c>
      <c r="G269" s="76"/>
      <c r="H269" s="76"/>
      <c r="I269" s="206"/>
      <c r="J269" s="76"/>
      <c r="K269" s="76"/>
      <c r="L269" s="74"/>
      <c r="M269" s="252"/>
      <c r="N269" s="49"/>
      <c r="O269" s="49"/>
      <c r="P269" s="49"/>
      <c r="Q269" s="49"/>
      <c r="R269" s="49"/>
      <c r="S269" s="49"/>
      <c r="T269" s="97"/>
      <c r="AT269" s="25" t="s">
        <v>213</v>
      </c>
      <c r="AU269" s="25" t="s">
        <v>90</v>
      </c>
    </row>
    <row r="270" spans="2:51" s="12" customFormat="1" ht="13.5">
      <c r="B270" s="253"/>
      <c r="C270" s="254"/>
      <c r="D270" s="250" t="s">
        <v>215</v>
      </c>
      <c r="E270" s="255" t="s">
        <v>38</v>
      </c>
      <c r="F270" s="256" t="s">
        <v>5029</v>
      </c>
      <c r="G270" s="254"/>
      <c r="H270" s="257">
        <v>3</v>
      </c>
      <c r="I270" s="258"/>
      <c r="J270" s="254"/>
      <c r="K270" s="254"/>
      <c r="L270" s="259"/>
      <c r="M270" s="260"/>
      <c r="N270" s="261"/>
      <c r="O270" s="261"/>
      <c r="P270" s="261"/>
      <c r="Q270" s="261"/>
      <c r="R270" s="261"/>
      <c r="S270" s="261"/>
      <c r="T270" s="262"/>
      <c r="AT270" s="263" t="s">
        <v>215</v>
      </c>
      <c r="AU270" s="263" t="s">
        <v>90</v>
      </c>
      <c r="AV270" s="12" t="s">
        <v>90</v>
      </c>
      <c r="AW270" s="12" t="s">
        <v>45</v>
      </c>
      <c r="AX270" s="12" t="s">
        <v>82</v>
      </c>
      <c r="AY270" s="263" t="s">
        <v>204</v>
      </c>
    </row>
    <row r="271" spans="2:51" s="13" customFormat="1" ht="13.5">
      <c r="B271" s="264"/>
      <c r="C271" s="265"/>
      <c r="D271" s="250" t="s">
        <v>215</v>
      </c>
      <c r="E271" s="266" t="s">
        <v>38</v>
      </c>
      <c r="F271" s="267" t="s">
        <v>217</v>
      </c>
      <c r="G271" s="265"/>
      <c r="H271" s="268">
        <v>3</v>
      </c>
      <c r="I271" s="269"/>
      <c r="J271" s="265"/>
      <c r="K271" s="265"/>
      <c r="L271" s="270"/>
      <c r="M271" s="271"/>
      <c r="N271" s="272"/>
      <c r="O271" s="272"/>
      <c r="P271" s="272"/>
      <c r="Q271" s="272"/>
      <c r="R271" s="272"/>
      <c r="S271" s="272"/>
      <c r="T271" s="273"/>
      <c r="AT271" s="274" t="s">
        <v>215</v>
      </c>
      <c r="AU271" s="274" t="s">
        <v>90</v>
      </c>
      <c r="AV271" s="13" t="s">
        <v>211</v>
      </c>
      <c r="AW271" s="13" t="s">
        <v>45</v>
      </c>
      <c r="AX271" s="13" t="s">
        <v>25</v>
      </c>
      <c r="AY271" s="274" t="s">
        <v>204</v>
      </c>
    </row>
    <row r="272" spans="2:65" s="1" customFormat="1" ht="38.25" customHeight="1">
      <c r="B272" s="48"/>
      <c r="C272" s="285" t="s">
        <v>511</v>
      </c>
      <c r="D272" s="285" t="s">
        <v>478</v>
      </c>
      <c r="E272" s="286" t="s">
        <v>5030</v>
      </c>
      <c r="F272" s="287" t="s">
        <v>5031</v>
      </c>
      <c r="G272" s="288" t="s">
        <v>1045</v>
      </c>
      <c r="H272" s="289">
        <v>1</v>
      </c>
      <c r="I272" s="290"/>
      <c r="J272" s="291">
        <f>ROUND(I272*H272,2)</f>
        <v>0</v>
      </c>
      <c r="K272" s="287" t="s">
        <v>38</v>
      </c>
      <c r="L272" s="292"/>
      <c r="M272" s="293" t="s">
        <v>38</v>
      </c>
      <c r="N272" s="294" t="s">
        <v>53</v>
      </c>
      <c r="O272" s="49"/>
      <c r="P272" s="247">
        <f>O272*H272</f>
        <v>0</v>
      </c>
      <c r="Q272" s="247">
        <v>0</v>
      </c>
      <c r="R272" s="247">
        <f>Q272*H272</f>
        <v>0</v>
      </c>
      <c r="S272" s="247">
        <v>0</v>
      </c>
      <c r="T272" s="248">
        <f>S272*H272</f>
        <v>0</v>
      </c>
      <c r="AR272" s="25" t="s">
        <v>249</v>
      </c>
      <c r="AT272" s="25" t="s">
        <v>478</v>
      </c>
      <c r="AU272" s="25" t="s">
        <v>90</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5032</v>
      </c>
    </row>
    <row r="273" spans="2:65" s="1" customFormat="1" ht="25.5" customHeight="1">
      <c r="B273" s="48"/>
      <c r="C273" s="238" t="s">
        <v>516</v>
      </c>
      <c r="D273" s="238" t="s">
        <v>206</v>
      </c>
      <c r="E273" s="239" t="s">
        <v>2333</v>
      </c>
      <c r="F273" s="240" t="s">
        <v>2334</v>
      </c>
      <c r="G273" s="241" t="s">
        <v>209</v>
      </c>
      <c r="H273" s="242">
        <v>3.297</v>
      </c>
      <c r="I273" s="243"/>
      <c r="J273" s="244">
        <f>ROUND(I273*H273,2)</f>
        <v>0</v>
      </c>
      <c r="K273" s="240" t="s">
        <v>210</v>
      </c>
      <c r="L273" s="74"/>
      <c r="M273" s="245" t="s">
        <v>38</v>
      </c>
      <c r="N273" s="246" t="s">
        <v>53</v>
      </c>
      <c r="O273" s="49"/>
      <c r="P273" s="247">
        <f>O273*H273</f>
        <v>0</v>
      </c>
      <c r="Q273" s="247">
        <v>0.00063</v>
      </c>
      <c r="R273" s="247">
        <f>Q273*H273</f>
        <v>0.00207711</v>
      </c>
      <c r="S273" s="247">
        <v>0</v>
      </c>
      <c r="T273" s="248">
        <f>S273*H273</f>
        <v>0</v>
      </c>
      <c r="AR273" s="25" t="s">
        <v>211</v>
      </c>
      <c r="AT273" s="25" t="s">
        <v>206</v>
      </c>
      <c r="AU273" s="25" t="s">
        <v>90</v>
      </c>
      <c r="AY273" s="25" t="s">
        <v>204</v>
      </c>
      <c r="BE273" s="249">
        <f>IF(N273="základní",J273,0)</f>
        <v>0</v>
      </c>
      <c r="BF273" s="249">
        <f>IF(N273="snížená",J273,0)</f>
        <v>0</v>
      </c>
      <c r="BG273" s="249">
        <f>IF(N273="zákl. přenesená",J273,0)</f>
        <v>0</v>
      </c>
      <c r="BH273" s="249">
        <f>IF(N273="sníž. přenesená",J273,0)</f>
        <v>0</v>
      </c>
      <c r="BI273" s="249">
        <f>IF(N273="nulová",J273,0)</f>
        <v>0</v>
      </c>
      <c r="BJ273" s="25" t="s">
        <v>25</v>
      </c>
      <c r="BK273" s="249">
        <f>ROUND(I273*H273,2)</f>
        <v>0</v>
      </c>
      <c r="BL273" s="25" t="s">
        <v>211</v>
      </c>
      <c r="BM273" s="25" t="s">
        <v>5033</v>
      </c>
    </row>
    <row r="274" spans="2:51" s="12" customFormat="1" ht="13.5">
      <c r="B274" s="253"/>
      <c r="C274" s="254"/>
      <c r="D274" s="250" t="s">
        <v>215</v>
      </c>
      <c r="E274" s="255" t="s">
        <v>38</v>
      </c>
      <c r="F274" s="256" t="s">
        <v>5034</v>
      </c>
      <c r="G274" s="254"/>
      <c r="H274" s="257">
        <v>2.952</v>
      </c>
      <c r="I274" s="258"/>
      <c r="J274" s="254"/>
      <c r="K274" s="254"/>
      <c r="L274" s="259"/>
      <c r="M274" s="260"/>
      <c r="N274" s="261"/>
      <c r="O274" s="261"/>
      <c r="P274" s="261"/>
      <c r="Q274" s="261"/>
      <c r="R274" s="261"/>
      <c r="S274" s="261"/>
      <c r="T274" s="262"/>
      <c r="AT274" s="263" t="s">
        <v>215</v>
      </c>
      <c r="AU274" s="263" t="s">
        <v>90</v>
      </c>
      <c r="AV274" s="12" t="s">
        <v>90</v>
      </c>
      <c r="AW274" s="12" t="s">
        <v>45</v>
      </c>
      <c r="AX274" s="12" t="s">
        <v>82</v>
      </c>
      <c r="AY274" s="263" t="s">
        <v>204</v>
      </c>
    </row>
    <row r="275" spans="2:51" s="12" customFormat="1" ht="13.5">
      <c r="B275" s="253"/>
      <c r="C275" s="254"/>
      <c r="D275" s="250" t="s">
        <v>215</v>
      </c>
      <c r="E275" s="255" t="s">
        <v>38</v>
      </c>
      <c r="F275" s="256" t="s">
        <v>5035</v>
      </c>
      <c r="G275" s="254"/>
      <c r="H275" s="257">
        <v>0.345</v>
      </c>
      <c r="I275" s="258"/>
      <c r="J275" s="254"/>
      <c r="K275" s="254"/>
      <c r="L275" s="259"/>
      <c r="M275" s="260"/>
      <c r="N275" s="261"/>
      <c r="O275" s="261"/>
      <c r="P275" s="261"/>
      <c r="Q275" s="261"/>
      <c r="R275" s="261"/>
      <c r="S275" s="261"/>
      <c r="T275" s="262"/>
      <c r="AT275" s="263" t="s">
        <v>215</v>
      </c>
      <c r="AU275" s="263" t="s">
        <v>90</v>
      </c>
      <c r="AV275" s="12" t="s">
        <v>90</v>
      </c>
      <c r="AW275" s="12" t="s">
        <v>45</v>
      </c>
      <c r="AX275" s="12" t="s">
        <v>82</v>
      </c>
      <c r="AY275" s="263" t="s">
        <v>204</v>
      </c>
    </row>
    <row r="276" spans="2:51" s="13" customFormat="1" ht="13.5">
      <c r="B276" s="264"/>
      <c r="C276" s="265"/>
      <c r="D276" s="250" t="s">
        <v>215</v>
      </c>
      <c r="E276" s="266" t="s">
        <v>38</v>
      </c>
      <c r="F276" s="267" t="s">
        <v>217</v>
      </c>
      <c r="G276" s="265"/>
      <c r="H276" s="268">
        <v>3.297</v>
      </c>
      <c r="I276" s="269"/>
      <c r="J276" s="265"/>
      <c r="K276" s="265"/>
      <c r="L276" s="270"/>
      <c r="M276" s="271"/>
      <c r="N276" s="272"/>
      <c r="O276" s="272"/>
      <c r="P276" s="272"/>
      <c r="Q276" s="272"/>
      <c r="R276" s="272"/>
      <c r="S276" s="272"/>
      <c r="T276" s="273"/>
      <c r="AT276" s="274" t="s">
        <v>215</v>
      </c>
      <c r="AU276" s="274" t="s">
        <v>90</v>
      </c>
      <c r="AV276" s="13" t="s">
        <v>211</v>
      </c>
      <c r="AW276" s="13" t="s">
        <v>45</v>
      </c>
      <c r="AX276" s="13" t="s">
        <v>25</v>
      </c>
      <c r="AY276" s="274" t="s">
        <v>204</v>
      </c>
    </row>
    <row r="277" spans="2:65" s="1" customFormat="1" ht="38.25" customHeight="1">
      <c r="B277" s="48"/>
      <c r="C277" s="238" t="s">
        <v>520</v>
      </c>
      <c r="D277" s="238" t="s">
        <v>206</v>
      </c>
      <c r="E277" s="239" t="s">
        <v>5036</v>
      </c>
      <c r="F277" s="240" t="s">
        <v>5037</v>
      </c>
      <c r="G277" s="241" t="s">
        <v>780</v>
      </c>
      <c r="H277" s="242">
        <v>11</v>
      </c>
      <c r="I277" s="243"/>
      <c r="J277" s="244">
        <f>ROUND(I277*H277,2)</f>
        <v>0</v>
      </c>
      <c r="K277" s="240" t="s">
        <v>210</v>
      </c>
      <c r="L277" s="74"/>
      <c r="M277" s="245" t="s">
        <v>38</v>
      </c>
      <c r="N277" s="246" t="s">
        <v>53</v>
      </c>
      <c r="O277" s="49"/>
      <c r="P277" s="247">
        <f>O277*H277</f>
        <v>0</v>
      </c>
      <c r="Q277" s="247">
        <v>8E-05</v>
      </c>
      <c r="R277" s="247">
        <f>Q277*H277</f>
        <v>0.00088</v>
      </c>
      <c r="S277" s="247">
        <v>0</v>
      </c>
      <c r="T277" s="248">
        <f>S277*H277</f>
        <v>0</v>
      </c>
      <c r="AR277" s="25" t="s">
        <v>211</v>
      </c>
      <c r="AT277" s="25" t="s">
        <v>206</v>
      </c>
      <c r="AU277" s="25" t="s">
        <v>90</v>
      </c>
      <c r="AY277" s="25" t="s">
        <v>204</v>
      </c>
      <c r="BE277" s="249">
        <f>IF(N277="základní",J277,0)</f>
        <v>0</v>
      </c>
      <c r="BF277" s="249">
        <f>IF(N277="snížená",J277,0)</f>
        <v>0</v>
      </c>
      <c r="BG277" s="249">
        <f>IF(N277="zákl. přenesená",J277,0)</f>
        <v>0</v>
      </c>
      <c r="BH277" s="249">
        <f>IF(N277="sníž. přenesená",J277,0)</f>
        <v>0</v>
      </c>
      <c r="BI277" s="249">
        <f>IF(N277="nulová",J277,0)</f>
        <v>0</v>
      </c>
      <c r="BJ277" s="25" t="s">
        <v>25</v>
      </c>
      <c r="BK277" s="249">
        <f>ROUND(I277*H277,2)</f>
        <v>0</v>
      </c>
      <c r="BL277" s="25" t="s">
        <v>211</v>
      </c>
      <c r="BM277" s="25" t="s">
        <v>5038</v>
      </c>
    </row>
    <row r="278" spans="2:47" s="1" customFormat="1" ht="13.5">
      <c r="B278" s="48"/>
      <c r="C278" s="76"/>
      <c r="D278" s="250" t="s">
        <v>213</v>
      </c>
      <c r="E278" s="76"/>
      <c r="F278" s="251" t="s">
        <v>1750</v>
      </c>
      <c r="G278" s="76"/>
      <c r="H278" s="76"/>
      <c r="I278" s="206"/>
      <c r="J278" s="76"/>
      <c r="K278" s="76"/>
      <c r="L278" s="74"/>
      <c r="M278" s="252"/>
      <c r="N278" s="49"/>
      <c r="O278" s="49"/>
      <c r="P278" s="49"/>
      <c r="Q278" s="49"/>
      <c r="R278" s="49"/>
      <c r="S278" s="49"/>
      <c r="T278" s="97"/>
      <c r="AT278" s="25" t="s">
        <v>213</v>
      </c>
      <c r="AU278" s="25" t="s">
        <v>90</v>
      </c>
    </row>
    <row r="279" spans="2:51" s="12" customFormat="1" ht="13.5">
      <c r="B279" s="253"/>
      <c r="C279" s="254"/>
      <c r="D279" s="250" t="s">
        <v>215</v>
      </c>
      <c r="E279" s="255" t="s">
        <v>38</v>
      </c>
      <c r="F279" s="256" t="s">
        <v>5039</v>
      </c>
      <c r="G279" s="254"/>
      <c r="H279" s="257">
        <v>11</v>
      </c>
      <c r="I279" s="258"/>
      <c r="J279" s="254"/>
      <c r="K279" s="254"/>
      <c r="L279" s="259"/>
      <c r="M279" s="260"/>
      <c r="N279" s="261"/>
      <c r="O279" s="261"/>
      <c r="P279" s="261"/>
      <c r="Q279" s="261"/>
      <c r="R279" s="261"/>
      <c r="S279" s="261"/>
      <c r="T279" s="262"/>
      <c r="AT279" s="263" t="s">
        <v>215</v>
      </c>
      <c r="AU279" s="263" t="s">
        <v>90</v>
      </c>
      <c r="AV279" s="12" t="s">
        <v>90</v>
      </c>
      <c r="AW279" s="12" t="s">
        <v>45</v>
      </c>
      <c r="AX279" s="12" t="s">
        <v>82</v>
      </c>
      <c r="AY279" s="263" t="s">
        <v>204</v>
      </c>
    </row>
    <row r="280" spans="2:51" s="13" customFormat="1" ht="13.5">
      <c r="B280" s="264"/>
      <c r="C280" s="265"/>
      <c r="D280" s="250" t="s">
        <v>215</v>
      </c>
      <c r="E280" s="266" t="s">
        <v>38</v>
      </c>
      <c r="F280" s="267" t="s">
        <v>217</v>
      </c>
      <c r="G280" s="265"/>
      <c r="H280" s="268">
        <v>11</v>
      </c>
      <c r="I280" s="269"/>
      <c r="J280" s="265"/>
      <c r="K280" s="265"/>
      <c r="L280" s="270"/>
      <c r="M280" s="271"/>
      <c r="N280" s="272"/>
      <c r="O280" s="272"/>
      <c r="P280" s="272"/>
      <c r="Q280" s="272"/>
      <c r="R280" s="272"/>
      <c r="S280" s="272"/>
      <c r="T280" s="273"/>
      <c r="AT280" s="274" t="s">
        <v>215</v>
      </c>
      <c r="AU280" s="274" t="s">
        <v>90</v>
      </c>
      <c r="AV280" s="13" t="s">
        <v>211</v>
      </c>
      <c r="AW280" s="13" t="s">
        <v>45</v>
      </c>
      <c r="AX280" s="13" t="s">
        <v>25</v>
      </c>
      <c r="AY280" s="274" t="s">
        <v>204</v>
      </c>
    </row>
    <row r="281" spans="2:65" s="1" customFormat="1" ht="38.25" customHeight="1">
      <c r="B281" s="48"/>
      <c r="C281" s="285" t="s">
        <v>525</v>
      </c>
      <c r="D281" s="285" t="s">
        <v>478</v>
      </c>
      <c r="E281" s="286" t="s">
        <v>5040</v>
      </c>
      <c r="F281" s="287" t="s">
        <v>5041</v>
      </c>
      <c r="G281" s="288" t="s">
        <v>343</v>
      </c>
      <c r="H281" s="289">
        <v>3.63</v>
      </c>
      <c r="I281" s="290"/>
      <c r="J281" s="291">
        <f>ROUND(I281*H281,2)</f>
        <v>0</v>
      </c>
      <c r="K281" s="287" t="s">
        <v>210</v>
      </c>
      <c r="L281" s="292"/>
      <c r="M281" s="293" t="s">
        <v>38</v>
      </c>
      <c r="N281" s="294" t="s">
        <v>53</v>
      </c>
      <c r="O281" s="49"/>
      <c r="P281" s="247">
        <f>O281*H281</f>
        <v>0</v>
      </c>
      <c r="Q281" s="247">
        <v>0.00078</v>
      </c>
      <c r="R281" s="247">
        <f>Q281*H281</f>
        <v>0.0028314</v>
      </c>
      <c r="S281" s="247">
        <v>0</v>
      </c>
      <c r="T281" s="248">
        <f>S281*H281</f>
        <v>0</v>
      </c>
      <c r="AR281" s="25" t="s">
        <v>249</v>
      </c>
      <c r="AT281" s="25" t="s">
        <v>478</v>
      </c>
      <c r="AU281" s="25" t="s">
        <v>90</v>
      </c>
      <c r="AY281" s="25" t="s">
        <v>204</v>
      </c>
      <c r="BE281" s="249">
        <f>IF(N281="základní",J281,0)</f>
        <v>0</v>
      </c>
      <c r="BF281" s="249">
        <f>IF(N281="snížená",J281,0)</f>
        <v>0</v>
      </c>
      <c r="BG281" s="249">
        <f>IF(N281="zákl. přenesená",J281,0)</f>
        <v>0</v>
      </c>
      <c r="BH281" s="249">
        <f>IF(N281="sníž. přenesená",J281,0)</f>
        <v>0</v>
      </c>
      <c r="BI281" s="249">
        <f>IF(N281="nulová",J281,0)</f>
        <v>0</v>
      </c>
      <c r="BJ281" s="25" t="s">
        <v>25</v>
      </c>
      <c r="BK281" s="249">
        <f>ROUND(I281*H281,2)</f>
        <v>0</v>
      </c>
      <c r="BL281" s="25" t="s">
        <v>211</v>
      </c>
      <c r="BM281" s="25" t="s">
        <v>5042</v>
      </c>
    </row>
    <row r="282" spans="2:47" s="1" customFormat="1" ht="13.5">
      <c r="B282" s="48"/>
      <c r="C282" s="76"/>
      <c r="D282" s="250" t="s">
        <v>502</v>
      </c>
      <c r="E282" s="76"/>
      <c r="F282" s="251" t="s">
        <v>5043</v>
      </c>
      <c r="G282" s="76"/>
      <c r="H282" s="76"/>
      <c r="I282" s="206"/>
      <c r="J282" s="76"/>
      <c r="K282" s="76"/>
      <c r="L282" s="74"/>
      <c r="M282" s="252"/>
      <c r="N282" s="49"/>
      <c r="O282" s="49"/>
      <c r="P282" s="49"/>
      <c r="Q282" s="49"/>
      <c r="R282" s="49"/>
      <c r="S282" s="49"/>
      <c r="T282" s="97"/>
      <c r="AT282" s="25" t="s">
        <v>502</v>
      </c>
      <c r="AU282" s="25" t="s">
        <v>90</v>
      </c>
    </row>
    <row r="283" spans="2:51" s="12" customFormat="1" ht="13.5">
      <c r="B283" s="253"/>
      <c r="C283" s="254"/>
      <c r="D283" s="250" t="s">
        <v>215</v>
      </c>
      <c r="E283" s="255" t="s">
        <v>38</v>
      </c>
      <c r="F283" s="256" t="s">
        <v>5044</v>
      </c>
      <c r="G283" s="254"/>
      <c r="H283" s="257">
        <v>3.63</v>
      </c>
      <c r="I283" s="258"/>
      <c r="J283" s="254"/>
      <c r="K283" s="254"/>
      <c r="L283" s="259"/>
      <c r="M283" s="260"/>
      <c r="N283" s="261"/>
      <c r="O283" s="261"/>
      <c r="P283" s="261"/>
      <c r="Q283" s="261"/>
      <c r="R283" s="261"/>
      <c r="S283" s="261"/>
      <c r="T283" s="262"/>
      <c r="AT283" s="263" t="s">
        <v>215</v>
      </c>
      <c r="AU283" s="263" t="s">
        <v>90</v>
      </c>
      <c r="AV283" s="12" t="s">
        <v>90</v>
      </c>
      <c r="AW283" s="12" t="s">
        <v>45</v>
      </c>
      <c r="AX283" s="12" t="s">
        <v>82</v>
      </c>
      <c r="AY283" s="263" t="s">
        <v>204</v>
      </c>
    </row>
    <row r="284" spans="2:51" s="13" customFormat="1" ht="13.5">
      <c r="B284" s="264"/>
      <c r="C284" s="265"/>
      <c r="D284" s="250" t="s">
        <v>215</v>
      </c>
      <c r="E284" s="266" t="s">
        <v>38</v>
      </c>
      <c r="F284" s="267" t="s">
        <v>217</v>
      </c>
      <c r="G284" s="265"/>
      <c r="H284" s="268">
        <v>3.63</v>
      </c>
      <c r="I284" s="269"/>
      <c r="J284" s="265"/>
      <c r="K284" s="265"/>
      <c r="L284" s="270"/>
      <c r="M284" s="271"/>
      <c r="N284" s="272"/>
      <c r="O284" s="272"/>
      <c r="P284" s="272"/>
      <c r="Q284" s="272"/>
      <c r="R284" s="272"/>
      <c r="S284" s="272"/>
      <c r="T284" s="273"/>
      <c r="AT284" s="274" t="s">
        <v>215</v>
      </c>
      <c r="AU284" s="274" t="s">
        <v>90</v>
      </c>
      <c r="AV284" s="13" t="s">
        <v>211</v>
      </c>
      <c r="AW284" s="13" t="s">
        <v>45</v>
      </c>
      <c r="AX284" s="13" t="s">
        <v>25</v>
      </c>
      <c r="AY284" s="274" t="s">
        <v>204</v>
      </c>
    </row>
    <row r="285" spans="2:65" s="1" customFormat="1" ht="25.5" customHeight="1">
      <c r="B285" s="48"/>
      <c r="C285" s="238" t="s">
        <v>531</v>
      </c>
      <c r="D285" s="238" t="s">
        <v>206</v>
      </c>
      <c r="E285" s="239" t="s">
        <v>5045</v>
      </c>
      <c r="F285" s="240" t="s">
        <v>5046</v>
      </c>
      <c r="G285" s="241" t="s">
        <v>780</v>
      </c>
      <c r="H285" s="242">
        <v>86</v>
      </c>
      <c r="I285" s="243"/>
      <c r="J285" s="244">
        <f>ROUND(I285*H285,2)</f>
        <v>0</v>
      </c>
      <c r="K285" s="240" t="s">
        <v>210</v>
      </c>
      <c r="L285" s="74"/>
      <c r="M285" s="245" t="s">
        <v>38</v>
      </c>
      <c r="N285" s="246" t="s">
        <v>53</v>
      </c>
      <c r="O285" s="49"/>
      <c r="P285" s="247">
        <f>O285*H285</f>
        <v>0</v>
      </c>
      <c r="Q285" s="247">
        <v>3E-05</v>
      </c>
      <c r="R285" s="247">
        <f>Q285*H285</f>
        <v>0.0025800000000000003</v>
      </c>
      <c r="S285" s="247">
        <v>0</v>
      </c>
      <c r="T285" s="248">
        <f>S285*H285</f>
        <v>0</v>
      </c>
      <c r="AR285" s="25" t="s">
        <v>211</v>
      </c>
      <c r="AT285" s="25" t="s">
        <v>206</v>
      </c>
      <c r="AU285" s="25" t="s">
        <v>90</v>
      </c>
      <c r="AY285" s="25" t="s">
        <v>204</v>
      </c>
      <c r="BE285" s="249">
        <f>IF(N285="základní",J285,0)</f>
        <v>0</v>
      </c>
      <c r="BF285" s="249">
        <f>IF(N285="snížená",J285,0)</f>
        <v>0</v>
      </c>
      <c r="BG285" s="249">
        <f>IF(N285="zákl. přenesená",J285,0)</f>
        <v>0</v>
      </c>
      <c r="BH285" s="249">
        <f>IF(N285="sníž. přenesená",J285,0)</f>
        <v>0</v>
      </c>
      <c r="BI285" s="249">
        <f>IF(N285="nulová",J285,0)</f>
        <v>0</v>
      </c>
      <c r="BJ285" s="25" t="s">
        <v>25</v>
      </c>
      <c r="BK285" s="249">
        <f>ROUND(I285*H285,2)</f>
        <v>0</v>
      </c>
      <c r="BL285" s="25" t="s">
        <v>211</v>
      </c>
      <c r="BM285" s="25" t="s">
        <v>5047</v>
      </c>
    </row>
    <row r="286" spans="2:47" s="1" customFormat="1" ht="13.5">
      <c r="B286" s="48"/>
      <c r="C286" s="76"/>
      <c r="D286" s="250" t="s">
        <v>213</v>
      </c>
      <c r="E286" s="76"/>
      <c r="F286" s="251" t="s">
        <v>2249</v>
      </c>
      <c r="G286" s="76"/>
      <c r="H286" s="76"/>
      <c r="I286" s="206"/>
      <c r="J286" s="76"/>
      <c r="K286" s="76"/>
      <c r="L286" s="74"/>
      <c r="M286" s="252"/>
      <c r="N286" s="49"/>
      <c r="O286" s="49"/>
      <c r="P286" s="49"/>
      <c r="Q286" s="49"/>
      <c r="R286" s="49"/>
      <c r="S286" s="49"/>
      <c r="T286" s="97"/>
      <c r="AT286" s="25" t="s">
        <v>213</v>
      </c>
      <c r="AU286" s="25" t="s">
        <v>90</v>
      </c>
    </row>
    <row r="287" spans="2:65" s="1" customFormat="1" ht="25.5" customHeight="1">
      <c r="B287" s="48"/>
      <c r="C287" s="238" t="s">
        <v>537</v>
      </c>
      <c r="D287" s="238" t="s">
        <v>206</v>
      </c>
      <c r="E287" s="239" t="s">
        <v>5048</v>
      </c>
      <c r="F287" s="240" t="s">
        <v>5049</v>
      </c>
      <c r="G287" s="241" t="s">
        <v>780</v>
      </c>
      <c r="H287" s="242">
        <v>86</v>
      </c>
      <c r="I287" s="243"/>
      <c r="J287" s="244">
        <f>ROUND(I287*H287,2)</f>
        <v>0</v>
      </c>
      <c r="K287" s="240" t="s">
        <v>38</v>
      </c>
      <c r="L287" s="74"/>
      <c r="M287" s="245" t="s">
        <v>38</v>
      </c>
      <c r="N287" s="246" t="s">
        <v>53</v>
      </c>
      <c r="O287" s="49"/>
      <c r="P287" s="247">
        <f>O287*H287</f>
        <v>0</v>
      </c>
      <c r="Q287" s="247">
        <v>0.0001</v>
      </c>
      <c r="R287" s="247">
        <f>Q287*H287</f>
        <v>0.0086</v>
      </c>
      <c r="S287" s="247">
        <v>0</v>
      </c>
      <c r="T287" s="248">
        <f>S287*H287</f>
        <v>0</v>
      </c>
      <c r="AR287" s="25" t="s">
        <v>211</v>
      </c>
      <c r="AT287" s="25" t="s">
        <v>206</v>
      </c>
      <c r="AU287" s="25" t="s">
        <v>90</v>
      </c>
      <c r="AY287" s="25" t="s">
        <v>204</v>
      </c>
      <c r="BE287" s="249">
        <f>IF(N287="základní",J287,0)</f>
        <v>0</v>
      </c>
      <c r="BF287" s="249">
        <f>IF(N287="snížená",J287,0)</f>
        <v>0</v>
      </c>
      <c r="BG287" s="249">
        <f>IF(N287="zákl. přenesená",J287,0)</f>
        <v>0</v>
      </c>
      <c r="BH287" s="249">
        <f>IF(N287="sníž. přenesená",J287,0)</f>
        <v>0</v>
      </c>
      <c r="BI287" s="249">
        <f>IF(N287="nulová",J287,0)</f>
        <v>0</v>
      </c>
      <c r="BJ287" s="25" t="s">
        <v>25</v>
      </c>
      <c r="BK287" s="249">
        <f>ROUND(I287*H287,2)</f>
        <v>0</v>
      </c>
      <c r="BL287" s="25" t="s">
        <v>211</v>
      </c>
      <c r="BM287" s="25" t="s">
        <v>5050</v>
      </c>
    </row>
    <row r="288" spans="2:63" s="11" customFormat="1" ht="29.85" customHeight="1">
      <c r="B288" s="222"/>
      <c r="C288" s="223"/>
      <c r="D288" s="224" t="s">
        <v>81</v>
      </c>
      <c r="E288" s="236" t="s">
        <v>909</v>
      </c>
      <c r="F288" s="236" t="s">
        <v>910</v>
      </c>
      <c r="G288" s="223"/>
      <c r="H288" s="223"/>
      <c r="I288" s="226"/>
      <c r="J288" s="237">
        <f>BK288</f>
        <v>0</v>
      </c>
      <c r="K288" s="223"/>
      <c r="L288" s="228"/>
      <c r="M288" s="229"/>
      <c r="N288" s="230"/>
      <c r="O288" s="230"/>
      <c r="P288" s="231">
        <f>P289</f>
        <v>0</v>
      </c>
      <c r="Q288" s="230"/>
      <c r="R288" s="231">
        <f>R289</f>
        <v>0</v>
      </c>
      <c r="S288" s="230"/>
      <c r="T288" s="232">
        <f>T289</f>
        <v>0</v>
      </c>
      <c r="AR288" s="233" t="s">
        <v>25</v>
      </c>
      <c r="AT288" s="234" t="s">
        <v>81</v>
      </c>
      <c r="AU288" s="234" t="s">
        <v>25</v>
      </c>
      <c r="AY288" s="233" t="s">
        <v>204</v>
      </c>
      <c r="BK288" s="235">
        <f>BK289</f>
        <v>0</v>
      </c>
    </row>
    <row r="289" spans="2:65" s="1" customFormat="1" ht="38.25" customHeight="1">
      <c r="B289" s="48"/>
      <c r="C289" s="238" t="s">
        <v>546</v>
      </c>
      <c r="D289" s="238" t="s">
        <v>206</v>
      </c>
      <c r="E289" s="239" t="s">
        <v>5051</v>
      </c>
      <c r="F289" s="240" t="s">
        <v>5052</v>
      </c>
      <c r="G289" s="241" t="s">
        <v>252</v>
      </c>
      <c r="H289" s="242">
        <v>454.73</v>
      </c>
      <c r="I289" s="243"/>
      <c r="J289" s="244">
        <f>ROUND(I289*H289,2)</f>
        <v>0</v>
      </c>
      <c r="K289" s="240" t="s">
        <v>210</v>
      </c>
      <c r="L289" s="74"/>
      <c r="M289" s="245" t="s">
        <v>38</v>
      </c>
      <c r="N289" s="246" t="s">
        <v>53</v>
      </c>
      <c r="O289" s="49"/>
      <c r="P289" s="247">
        <f>O289*H289</f>
        <v>0</v>
      </c>
      <c r="Q289" s="247">
        <v>0</v>
      </c>
      <c r="R289" s="247">
        <f>Q289*H289</f>
        <v>0</v>
      </c>
      <c r="S289" s="247">
        <v>0</v>
      </c>
      <c r="T289" s="248">
        <f>S289*H289</f>
        <v>0</v>
      </c>
      <c r="AR289" s="25" t="s">
        <v>211</v>
      </c>
      <c r="AT289" s="25" t="s">
        <v>206</v>
      </c>
      <c r="AU289" s="25" t="s">
        <v>90</v>
      </c>
      <c r="AY289" s="25" t="s">
        <v>204</v>
      </c>
      <c r="BE289" s="249">
        <f>IF(N289="základní",J289,0)</f>
        <v>0</v>
      </c>
      <c r="BF289" s="249">
        <f>IF(N289="snížená",J289,0)</f>
        <v>0</v>
      </c>
      <c r="BG289" s="249">
        <f>IF(N289="zákl. přenesená",J289,0)</f>
        <v>0</v>
      </c>
      <c r="BH289" s="249">
        <f>IF(N289="sníž. přenesená",J289,0)</f>
        <v>0</v>
      </c>
      <c r="BI289" s="249">
        <f>IF(N289="nulová",J289,0)</f>
        <v>0</v>
      </c>
      <c r="BJ289" s="25" t="s">
        <v>25</v>
      </c>
      <c r="BK289" s="249">
        <f>ROUND(I289*H289,2)</f>
        <v>0</v>
      </c>
      <c r="BL289" s="25" t="s">
        <v>211</v>
      </c>
      <c r="BM289" s="25" t="s">
        <v>5053</v>
      </c>
    </row>
    <row r="290" spans="2:63" s="11" customFormat="1" ht="37.4" customHeight="1">
      <c r="B290" s="222"/>
      <c r="C290" s="223"/>
      <c r="D290" s="224" t="s">
        <v>81</v>
      </c>
      <c r="E290" s="225" t="s">
        <v>916</v>
      </c>
      <c r="F290" s="225" t="s">
        <v>917</v>
      </c>
      <c r="G290" s="223"/>
      <c r="H290" s="223"/>
      <c r="I290" s="226"/>
      <c r="J290" s="227">
        <f>BK290</f>
        <v>0</v>
      </c>
      <c r="K290" s="223"/>
      <c r="L290" s="228"/>
      <c r="M290" s="229"/>
      <c r="N290" s="230"/>
      <c r="O290" s="230"/>
      <c r="P290" s="231">
        <f>P291</f>
        <v>0</v>
      </c>
      <c r="Q290" s="230"/>
      <c r="R290" s="231">
        <f>R291</f>
        <v>3.2102155999999997</v>
      </c>
      <c r="S290" s="230"/>
      <c r="T290" s="232">
        <f>T291</f>
        <v>0</v>
      </c>
      <c r="AR290" s="233" t="s">
        <v>90</v>
      </c>
      <c r="AT290" s="234" t="s">
        <v>81</v>
      </c>
      <c r="AU290" s="234" t="s">
        <v>82</v>
      </c>
      <c r="AY290" s="233" t="s">
        <v>204</v>
      </c>
      <c r="BK290" s="235">
        <f>BK291</f>
        <v>0</v>
      </c>
    </row>
    <row r="291" spans="2:63" s="11" customFormat="1" ht="19.9" customHeight="1">
      <c r="B291" s="222"/>
      <c r="C291" s="223"/>
      <c r="D291" s="224" t="s">
        <v>81</v>
      </c>
      <c r="E291" s="236" t="s">
        <v>918</v>
      </c>
      <c r="F291" s="236" t="s">
        <v>919</v>
      </c>
      <c r="G291" s="223"/>
      <c r="H291" s="223"/>
      <c r="I291" s="226"/>
      <c r="J291" s="237">
        <f>BK291</f>
        <v>0</v>
      </c>
      <c r="K291" s="223"/>
      <c r="L291" s="228"/>
      <c r="M291" s="229"/>
      <c r="N291" s="230"/>
      <c r="O291" s="230"/>
      <c r="P291" s="231">
        <f>SUM(P292:P309)</f>
        <v>0</v>
      </c>
      <c r="Q291" s="230"/>
      <c r="R291" s="231">
        <f>SUM(R292:R309)</f>
        <v>3.2102155999999997</v>
      </c>
      <c r="S291" s="230"/>
      <c r="T291" s="232">
        <f>SUM(T292:T309)</f>
        <v>0</v>
      </c>
      <c r="AR291" s="233" t="s">
        <v>90</v>
      </c>
      <c r="AT291" s="234" t="s">
        <v>81</v>
      </c>
      <c r="AU291" s="234" t="s">
        <v>25</v>
      </c>
      <c r="AY291" s="233" t="s">
        <v>204</v>
      </c>
      <c r="BK291" s="235">
        <f>SUM(BK292:BK309)</f>
        <v>0</v>
      </c>
    </row>
    <row r="292" spans="2:65" s="1" customFormat="1" ht="25.5" customHeight="1">
      <c r="B292" s="48"/>
      <c r="C292" s="238" t="s">
        <v>550</v>
      </c>
      <c r="D292" s="238" t="s">
        <v>206</v>
      </c>
      <c r="E292" s="239" t="s">
        <v>5054</v>
      </c>
      <c r="F292" s="240" t="s">
        <v>5055</v>
      </c>
      <c r="G292" s="241" t="s">
        <v>209</v>
      </c>
      <c r="H292" s="242">
        <v>296</v>
      </c>
      <c r="I292" s="243"/>
      <c r="J292" s="244">
        <f>ROUND(I292*H292,2)</f>
        <v>0</v>
      </c>
      <c r="K292" s="240" t="s">
        <v>210</v>
      </c>
      <c r="L292" s="74"/>
      <c r="M292" s="245" t="s">
        <v>38</v>
      </c>
      <c r="N292" s="246" t="s">
        <v>53</v>
      </c>
      <c r="O292" s="49"/>
      <c r="P292" s="247">
        <f>O292*H292</f>
        <v>0</v>
      </c>
      <c r="Q292" s="247">
        <v>3E-05</v>
      </c>
      <c r="R292" s="247">
        <f>Q292*H292</f>
        <v>0.00888</v>
      </c>
      <c r="S292" s="247">
        <v>0</v>
      </c>
      <c r="T292" s="248">
        <f>S292*H292</f>
        <v>0</v>
      </c>
      <c r="AR292" s="25" t="s">
        <v>294</v>
      </c>
      <c r="AT292" s="25" t="s">
        <v>206</v>
      </c>
      <c r="AU292" s="25" t="s">
        <v>90</v>
      </c>
      <c r="AY292" s="25" t="s">
        <v>204</v>
      </c>
      <c r="BE292" s="249">
        <f>IF(N292="základní",J292,0)</f>
        <v>0</v>
      </c>
      <c r="BF292" s="249">
        <f>IF(N292="snížená",J292,0)</f>
        <v>0</v>
      </c>
      <c r="BG292" s="249">
        <f>IF(N292="zákl. přenesená",J292,0)</f>
        <v>0</v>
      </c>
      <c r="BH292" s="249">
        <f>IF(N292="sníž. přenesená",J292,0)</f>
        <v>0</v>
      </c>
      <c r="BI292" s="249">
        <f>IF(N292="nulová",J292,0)</f>
        <v>0</v>
      </c>
      <c r="BJ292" s="25" t="s">
        <v>25</v>
      </c>
      <c r="BK292" s="249">
        <f>ROUND(I292*H292,2)</f>
        <v>0</v>
      </c>
      <c r="BL292" s="25" t="s">
        <v>294</v>
      </c>
      <c r="BM292" s="25" t="s">
        <v>5056</v>
      </c>
    </row>
    <row r="293" spans="2:51" s="12" customFormat="1" ht="13.5">
      <c r="B293" s="253"/>
      <c r="C293" s="254"/>
      <c r="D293" s="250" t="s">
        <v>215</v>
      </c>
      <c r="E293" s="255" t="s">
        <v>38</v>
      </c>
      <c r="F293" s="256" t="s">
        <v>5057</v>
      </c>
      <c r="G293" s="254"/>
      <c r="H293" s="257">
        <v>166.5</v>
      </c>
      <c r="I293" s="258"/>
      <c r="J293" s="254"/>
      <c r="K293" s="254"/>
      <c r="L293" s="259"/>
      <c r="M293" s="260"/>
      <c r="N293" s="261"/>
      <c r="O293" s="261"/>
      <c r="P293" s="261"/>
      <c r="Q293" s="261"/>
      <c r="R293" s="261"/>
      <c r="S293" s="261"/>
      <c r="T293" s="262"/>
      <c r="AT293" s="263" t="s">
        <v>215</v>
      </c>
      <c r="AU293" s="263" t="s">
        <v>90</v>
      </c>
      <c r="AV293" s="12" t="s">
        <v>90</v>
      </c>
      <c r="AW293" s="12" t="s">
        <v>45</v>
      </c>
      <c r="AX293" s="12" t="s">
        <v>82</v>
      </c>
      <c r="AY293" s="263" t="s">
        <v>204</v>
      </c>
    </row>
    <row r="294" spans="2:51" s="12" customFormat="1" ht="13.5">
      <c r="B294" s="253"/>
      <c r="C294" s="254"/>
      <c r="D294" s="250" t="s">
        <v>215</v>
      </c>
      <c r="E294" s="255" t="s">
        <v>38</v>
      </c>
      <c r="F294" s="256" t="s">
        <v>5058</v>
      </c>
      <c r="G294" s="254"/>
      <c r="H294" s="257">
        <v>67.833</v>
      </c>
      <c r="I294" s="258"/>
      <c r="J294" s="254"/>
      <c r="K294" s="254"/>
      <c r="L294" s="259"/>
      <c r="M294" s="260"/>
      <c r="N294" s="261"/>
      <c r="O294" s="261"/>
      <c r="P294" s="261"/>
      <c r="Q294" s="261"/>
      <c r="R294" s="261"/>
      <c r="S294" s="261"/>
      <c r="T294" s="262"/>
      <c r="AT294" s="263" t="s">
        <v>215</v>
      </c>
      <c r="AU294" s="263" t="s">
        <v>90</v>
      </c>
      <c r="AV294" s="12" t="s">
        <v>90</v>
      </c>
      <c r="AW294" s="12" t="s">
        <v>45</v>
      </c>
      <c r="AX294" s="12" t="s">
        <v>82</v>
      </c>
      <c r="AY294" s="263" t="s">
        <v>204</v>
      </c>
    </row>
    <row r="295" spans="2:51" s="12" customFormat="1" ht="13.5">
      <c r="B295" s="253"/>
      <c r="C295" s="254"/>
      <c r="D295" s="250" t="s">
        <v>215</v>
      </c>
      <c r="E295" s="255" t="s">
        <v>38</v>
      </c>
      <c r="F295" s="256" t="s">
        <v>5059</v>
      </c>
      <c r="G295" s="254"/>
      <c r="H295" s="257">
        <v>61.667</v>
      </c>
      <c r="I295" s="258"/>
      <c r="J295" s="254"/>
      <c r="K295" s="254"/>
      <c r="L295" s="259"/>
      <c r="M295" s="260"/>
      <c r="N295" s="261"/>
      <c r="O295" s="261"/>
      <c r="P295" s="261"/>
      <c r="Q295" s="261"/>
      <c r="R295" s="261"/>
      <c r="S295" s="261"/>
      <c r="T295" s="262"/>
      <c r="AT295" s="263" t="s">
        <v>215</v>
      </c>
      <c r="AU295" s="263" t="s">
        <v>90</v>
      </c>
      <c r="AV295" s="12" t="s">
        <v>90</v>
      </c>
      <c r="AW295" s="12" t="s">
        <v>45</v>
      </c>
      <c r="AX295" s="12" t="s">
        <v>82</v>
      </c>
      <c r="AY295" s="263" t="s">
        <v>204</v>
      </c>
    </row>
    <row r="296" spans="2:51" s="13" customFormat="1" ht="13.5">
      <c r="B296" s="264"/>
      <c r="C296" s="265"/>
      <c r="D296" s="250" t="s">
        <v>215</v>
      </c>
      <c r="E296" s="266" t="s">
        <v>38</v>
      </c>
      <c r="F296" s="267" t="s">
        <v>217</v>
      </c>
      <c r="G296" s="265"/>
      <c r="H296" s="268">
        <v>296</v>
      </c>
      <c r="I296" s="269"/>
      <c r="J296" s="265"/>
      <c r="K296" s="265"/>
      <c r="L296" s="270"/>
      <c r="M296" s="271"/>
      <c r="N296" s="272"/>
      <c r="O296" s="272"/>
      <c r="P296" s="272"/>
      <c r="Q296" s="272"/>
      <c r="R296" s="272"/>
      <c r="S296" s="272"/>
      <c r="T296" s="273"/>
      <c r="AT296" s="274" t="s">
        <v>215</v>
      </c>
      <c r="AU296" s="274" t="s">
        <v>90</v>
      </c>
      <c r="AV296" s="13" t="s">
        <v>211</v>
      </c>
      <c r="AW296" s="13" t="s">
        <v>45</v>
      </c>
      <c r="AX296" s="13" t="s">
        <v>25</v>
      </c>
      <c r="AY296" s="274" t="s">
        <v>204</v>
      </c>
    </row>
    <row r="297" spans="2:65" s="1" customFormat="1" ht="38.25" customHeight="1">
      <c r="B297" s="48"/>
      <c r="C297" s="285" t="s">
        <v>554</v>
      </c>
      <c r="D297" s="285" t="s">
        <v>478</v>
      </c>
      <c r="E297" s="286" t="s">
        <v>926</v>
      </c>
      <c r="F297" s="287" t="s">
        <v>5060</v>
      </c>
      <c r="G297" s="288" t="s">
        <v>252</v>
      </c>
      <c r="H297" s="289">
        <v>0.503</v>
      </c>
      <c r="I297" s="290"/>
      <c r="J297" s="291">
        <f>ROUND(I297*H297,2)</f>
        <v>0</v>
      </c>
      <c r="K297" s="287" t="s">
        <v>210</v>
      </c>
      <c r="L297" s="292"/>
      <c r="M297" s="293" t="s">
        <v>38</v>
      </c>
      <c r="N297" s="294" t="s">
        <v>53</v>
      </c>
      <c r="O297" s="49"/>
      <c r="P297" s="247">
        <f>O297*H297</f>
        <v>0</v>
      </c>
      <c r="Q297" s="247">
        <v>1</v>
      </c>
      <c r="R297" s="247">
        <f>Q297*H297</f>
        <v>0.503</v>
      </c>
      <c r="S297" s="247">
        <v>0</v>
      </c>
      <c r="T297" s="248">
        <f>S297*H297</f>
        <v>0</v>
      </c>
      <c r="AR297" s="25" t="s">
        <v>392</v>
      </c>
      <c r="AT297" s="25" t="s">
        <v>478</v>
      </c>
      <c r="AU297" s="25" t="s">
        <v>90</v>
      </c>
      <c r="AY297" s="25" t="s">
        <v>204</v>
      </c>
      <c r="BE297" s="249">
        <f>IF(N297="základní",J297,0)</f>
        <v>0</v>
      </c>
      <c r="BF297" s="249">
        <f>IF(N297="snížená",J297,0)</f>
        <v>0</v>
      </c>
      <c r="BG297" s="249">
        <f>IF(N297="zákl. přenesená",J297,0)</f>
        <v>0</v>
      </c>
      <c r="BH297" s="249">
        <f>IF(N297="sníž. přenesená",J297,0)</f>
        <v>0</v>
      </c>
      <c r="BI297" s="249">
        <f>IF(N297="nulová",J297,0)</f>
        <v>0</v>
      </c>
      <c r="BJ297" s="25" t="s">
        <v>25</v>
      </c>
      <c r="BK297" s="249">
        <f>ROUND(I297*H297,2)</f>
        <v>0</v>
      </c>
      <c r="BL297" s="25" t="s">
        <v>294</v>
      </c>
      <c r="BM297" s="25" t="s">
        <v>5061</v>
      </c>
    </row>
    <row r="298" spans="2:51" s="12" customFormat="1" ht="13.5">
      <c r="B298" s="253"/>
      <c r="C298" s="254"/>
      <c r="D298" s="250" t="s">
        <v>215</v>
      </c>
      <c r="E298" s="255" t="s">
        <v>38</v>
      </c>
      <c r="F298" s="256" t="s">
        <v>5062</v>
      </c>
      <c r="G298" s="254"/>
      <c r="H298" s="257">
        <v>0.503</v>
      </c>
      <c r="I298" s="258"/>
      <c r="J298" s="254"/>
      <c r="K298" s="254"/>
      <c r="L298" s="259"/>
      <c r="M298" s="260"/>
      <c r="N298" s="261"/>
      <c r="O298" s="261"/>
      <c r="P298" s="261"/>
      <c r="Q298" s="261"/>
      <c r="R298" s="261"/>
      <c r="S298" s="261"/>
      <c r="T298" s="262"/>
      <c r="AT298" s="263" t="s">
        <v>215</v>
      </c>
      <c r="AU298" s="263" t="s">
        <v>90</v>
      </c>
      <c r="AV298" s="12" t="s">
        <v>90</v>
      </c>
      <c r="AW298" s="12" t="s">
        <v>45</v>
      </c>
      <c r="AX298" s="12" t="s">
        <v>25</v>
      </c>
      <c r="AY298" s="263" t="s">
        <v>204</v>
      </c>
    </row>
    <row r="299" spans="2:65" s="1" customFormat="1" ht="25.5" customHeight="1">
      <c r="B299" s="48"/>
      <c r="C299" s="238" t="s">
        <v>561</v>
      </c>
      <c r="D299" s="238" t="s">
        <v>206</v>
      </c>
      <c r="E299" s="239" t="s">
        <v>5063</v>
      </c>
      <c r="F299" s="240" t="s">
        <v>5064</v>
      </c>
      <c r="G299" s="241" t="s">
        <v>209</v>
      </c>
      <c r="H299" s="242">
        <v>268.866</v>
      </c>
      <c r="I299" s="243"/>
      <c r="J299" s="244">
        <f>ROUND(I299*H299,2)</f>
        <v>0</v>
      </c>
      <c r="K299" s="240" t="s">
        <v>210</v>
      </c>
      <c r="L299" s="74"/>
      <c r="M299" s="245" t="s">
        <v>38</v>
      </c>
      <c r="N299" s="246" t="s">
        <v>53</v>
      </c>
      <c r="O299" s="49"/>
      <c r="P299" s="247">
        <f>O299*H299</f>
        <v>0</v>
      </c>
      <c r="Q299" s="247">
        <v>0</v>
      </c>
      <c r="R299" s="247">
        <f>Q299*H299</f>
        <v>0</v>
      </c>
      <c r="S299" s="247">
        <v>0</v>
      </c>
      <c r="T299" s="248">
        <f>S299*H299</f>
        <v>0</v>
      </c>
      <c r="AR299" s="25" t="s">
        <v>294</v>
      </c>
      <c r="AT299" s="25" t="s">
        <v>206</v>
      </c>
      <c r="AU299" s="25" t="s">
        <v>90</v>
      </c>
      <c r="AY299" s="25" t="s">
        <v>204</v>
      </c>
      <c r="BE299" s="249">
        <f>IF(N299="základní",J299,0)</f>
        <v>0</v>
      </c>
      <c r="BF299" s="249">
        <f>IF(N299="snížená",J299,0)</f>
        <v>0</v>
      </c>
      <c r="BG299" s="249">
        <f>IF(N299="zákl. přenesená",J299,0)</f>
        <v>0</v>
      </c>
      <c r="BH299" s="249">
        <f>IF(N299="sníž. přenesená",J299,0)</f>
        <v>0</v>
      </c>
      <c r="BI299" s="249">
        <f>IF(N299="nulová",J299,0)</f>
        <v>0</v>
      </c>
      <c r="BJ299" s="25" t="s">
        <v>25</v>
      </c>
      <c r="BK299" s="249">
        <f>ROUND(I299*H299,2)</f>
        <v>0</v>
      </c>
      <c r="BL299" s="25" t="s">
        <v>294</v>
      </c>
      <c r="BM299" s="25" t="s">
        <v>5065</v>
      </c>
    </row>
    <row r="300" spans="2:47" s="1" customFormat="1" ht="13.5">
      <c r="B300" s="48"/>
      <c r="C300" s="76"/>
      <c r="D300" s="250" t="s">
        <v>213</v>
      </c>
      <c r="E300" s="76"/>
      <c r="F300" s="251" t="s">
        <v>5066</v>
      </c>
      <c r="G300" s="76"/>
      <c r="H300" s="76"/>
      <c r="I300" s="206"/>
      <c r="J300" s="76"/>
      <c r="K300" s="76"/>
      <c r="L300" s="74"/>
      <c r="M300" s="252"/>
      <c r="N300" s="49"/>
      <c r="O300" s="49"/>
      <c r="P300" s="49"/>
      <c r="Q300" s="49"/>
      <c r="R300" s="49"/>
      <c r="S300" s="49"/>
      <c r="T300" s="97"/>
      <c r="AT300" s="25" t="s">
        <v>213</v>
      </c>
      <c r="AU300" s="25" t="s">
        <v>90</v>
      </c>
    </row>
    <row r="301" spans="2:51" s="12" customFormat="1" ht="13.5">
      <c r="B301" s="253"/>
      <c r="C301" s="254"/>
      <c r="D301" s="250" t="s">
        <v>215</v>
      </c>
      <c r="E301" s="255" t="s">
        <v>38</v>
      </c>
      <c r="F301" s="256" t="s">
        <v>5067</v>
      </c>
      <c r="G301" s="254"/>
      <c r="H301" s="257">
        <v>268.866</v>
      </c>
      <c r="I301" s="258"/>
      <c r="J301" s="254"/>
      <c r="K301" s="254"/>
      <c r="L301" s="259"/>
      <c r="M301" s="260"/>
      <c r="N301" s="261"/>
      <c r="O301" s="261"/>
      <c r="P301" s="261"/>
      <c r="Q301" s="261"/>
      <c r="R301" s="261"/>
      <c r="S301" s="261"/>
      <c r="T301" s="262"/>
      <c r="AT301" s="263" t="s">
        <v>215</v>
      </c>
      <c r="AU301" s="263" t="s">
        <v>90</v>
      </c>
      <c r="AV301" s="12" t="s">
        <v>90</v>
      </c>
      <c r="AW301" s="12" t="s">
        <v>45</v>
      </c>
      <c r="AX301" s="12" t="s">
        <v>82</v>
      </c>
      <c r="AY301" s="263" t="s">
        <v>204</v>
      </c>
    </row>
    <row r="302" spans="2:51" s="13" customFormat="1" ht="13.5">
      <c r="B302" s="264"/>
      <c r="C302" s="265"/>
      <c r="D302" s="250" t="s">
        <v>215</v>
      </c>
      <c r="E302" s="266" t="s">
        <v>38</v>
      </c>
      <c r="F302" s="267" t="s">
        <v>217</v>
      </c>
      <c r="G302" s="265"/>
      <c r="H302" s="268">
        <v>268.866</v>
      </c>
      <c r="I302" s="269"/>
      <c r="J302" s="265"/>
      <c r="K302" s="265"/>
      <c r="L302" s="270"/>
      <c r="M302" s="271"/>
      <c r="N302" s="272"/>
      <c r="O302" s="272"/>
      <c r="P302" s="272"/>
      <c r="Q302" s="272"/>
      <c r="R302" s="272"/>
      <c r="S302" s="272"/>
      <c r="T302" s="273"/>
      <c r="AT302" s="274" t="s">
        <v>215</v>
      </c>
      <c r="AU302" s="274" t="s">
        <v>90</v>
      </c>
      <c r="AV302" s="13" t="s">
        <v>211</v>
      </c>
      <c r="AW302" s="13" t="s">
        <v>45</v>
      </c>
      <c r="AX302" s="13" t="s">
        <v>25</v>
      </c>
      <c r="AY302" s="274" t="s">
        <v>204</v>
      </c>
    </row>
    <row r="303" spans="2:65" s="1" customFormat="1" ht="38.25" customHeight="1">
      <c r="B303" s="48"/>
      <c r="C303" s="285" t="s">
        <v>566</v>
      </c>
      <c r="D303" s="285" t="s">
        <v>478</v>
      </c>
      <c r="E303" s="286" t="s">
        <v>5068</v>
      </c>
      <c r="F303" s="287" t="s">
        <v>5069</v>
      </c>
      <c r="G303" s="288" t="s">
        <v>209</v>
      </c>
      <c r="H303" s="289">
        <v>322.639</v>
      </c>
      <c r="I303" s="290"/>
      <c r="J303" s="291">
        <f>ROUND(I303*H303,2)</f>
        <v>0</v>
      </c>
      <c r="K303" s="287" t="s">
        <v>210</v>
      </c>
      <c r="L303" s="292"/>
      <c r="M303" s="293" t="s">
        <v>38</v>
      </c>
      <c r="N303" s="294" t="s">
        <v>53</v>
      </c>
      <c r="O303" s="49"/>
      <c r="P303" s="247">
        <f>O303*H303</f>
        <v>0</v>
      </c>
      <c r="Q303" s="247">
        <v>0.0004</v>
      </c>
      <c r="R303" s="247">
        <f>Q303*H303</f>
        <v>0.12905560000000002</v>
      </c>
      <c r="S303" s="247">
        <v>0</v>
      </c>
      <c r="T303" s="248">
        <f>S303*H303</f>
        <v>0</v>
      </c>
      <c r="AR303" s="25" t="s">
        <v>392</v>
      </c>
      <c r="AT303" s="25" t="s">
        <v>478</v>
      </c>
      <c r="AU303" s="25" t="s">
        <v>90</v>
      </c>
      <c r="AY303" s="25" t="s">
        <v>204</v>
      </c>
      <c r="BE303" s="249">
        <f>IF(N303="základní",J303,0)</f>
        <v>0</v>
      </c>
      <c r="BF303" s="249">
        <f>IF(N303="snížená",J303,0)</f>
        <v>0</v>
      </c>
      <c r="BG303" s="249">
        <f>IF(N303="zákl. přenesená",J303,0)</f>
        <v>0</v>
      </c>
      <c r="BH303" s="249">
        <f>IF(N303="sníž. přenesená",J303,0)</f>
        <v>0</v>
      </c>
      <c r="BI303" s="249">
        <f>IF(N303="nulová",J303,0)</f>
        <v>0</v>
      </c>
      <c r="BJ303" s="25" t="s">
        <v>25</v>
      </c>
      <c r="BK303" s="249">
        <f>ROUND(I303*H303,2)</f>
        <v>0</v>
      </c>
      <c r="BL303" s="25" t="s">
        <v>294</v>
      </c>
      <c r="BM303" s="25" t="s">
        <v>5070</v>
      </c>
    </row>
    <row r="304" spans="2:51" s="12" customFormat="1" ht="13.5">
      <c r="B304" s="253"/>
      <c r="C304" s="254"/>
      <c r="D304" s="250" t="s">
        <v>215</v>
      </c>
      <c r="E304" s="255" t="s">
        <v>38</v>
      </c>
      <c r="F304" s="256" t="s">
        <v>5071</v>
      </c>
      <c r="G304" s="254"/>
      <c r="H304" s="257">
        <v>322.639</v>
      </c>
      <c r="I304" s="258"/>
      <c r="J304" s="254"/>
      <c r="K304" s="254"/>
      <c r="L304" s="259"/>
      <c r="M304" s="260"/>
      <c r="N304" s="261"/>
      <c r="O304" s="261"/>
      <c r="P304" s="261"/>
      <c r="Q304" s="261"/>
      <c r="R304" s="261"/>
      <c r="S304" s="261"/>
      <c r="T304" s="262"/>
      <c r="AT304" s="263" t="s">
        <v>215</v>
      </c>
      <c r="AU304" s="263" t="s">
        <v>90</v>
      </c>
      <c r="AV304" s="12" t="s">
        <v>90</v>
      </c>
      <c r="AW304" s="12" t="s">
        <v>45</v>
      </c>
      <c r="AX304" s="12" t="s">
        <v>25</v>
      </c>
      <c r="AY304" s="263" t="s">
        <v>204</v>
      </c>
    </row>
    <row r="305" spans="2:65" s="1" customFormat="1" ht="25.5" customHeight="1">
      <c r="B305" s="48"/>
      <c r="C305" s="238" t="s">
        <v>573</v>
      </c>
      <c r="D305" s="238" t="s">
        <v>206</v>
      </c>
      <c r="E305" s="239" t="s">
        <v>5072</v>
      </c>
      <c r="F305" s="240" t="s">
        <v>5073</v>
      </c>
      <c r="G305" s="241" t="s">
        <v>209</v>
      </c>
      <c r="H305" s="242">
        <v>296</v>
      </c>
      <c r="I305" s="243"/>
      <c r="J305" s="244">
        <f>ROUND(I305*H305,2)</f>
        <v>0</v>
      </c>
      <c r="K305" s="240" t="s">
        <v>210</v>
      </c>
      <c r="L305" s="74"/>
      <c r="M305" s="245" t="s">
        <v>38</v>
      </c>
      <c r="N305" s="246" t="s">
        <v>53</v>
      </c>
      <c r="O305" s="49"/>
      <c r="P305" s="247">
        <f>O305*H305</f>
        <v>0</v>
      </c>
      <c r="Q305" s="247">
        <v>0.0004</v>
      </c>
      <c r="R305" s="247">
        <f>Q305*H305</f>
        <v>0.1184</v>
      </c>
      <c r="S305" s="247">
        <v>0</v>
      </c>
      <c r="T305" s="248">
        <f>S305*H305</f>
        <v>0</v>
      </c>
      <c r="AR305" s="25" t="s">
        <v>294</v>
      </c>
      <c r="AT305" s="25" t="s">
        <v>206</v>
      </c>
      <c r="AU305" s="25" t="s">
        <v>90</v>
      </c>
      <c r="AY305" s="25" t="s">
        <v>204</v>
      </c>
      <c r="BE305" s="249">
        <f>IF(N305="základní",J305,0)</f>
        <v>0</v>
      </c>
      <c r="BF305" s="249">
        <f>IF(N305="snížená",J305,0)</f>
        <v>0</v>
      </c>
      <c r="BG305" s="249">
        <f>IF(N305="zákl. přenesená",J305,0)</f>
        <v>0</v>
      </c>
      <c r="BH305" s="249">
        <f>IF(N305="sníž. přenesená",J305,0)</f>
        <v>0</v>
      </c>
      <c r="BI305" s="249">
        <f>IF(N305="nulová",J305,0)</f>
        <v>0</v>
      </c>
      <c r="BJ305" s="25" t="s">
        <v>25</v>
      </c>
      <c r="BK305" s="249">
        <f>ROUND(I305*H305,2)</f>
        <v>0</v>
      </c>
      <c r="BL305" s="25" t="s">
        <v>294</v>
      </c>
      <c r="BM305" s="25" t="s">
        <v>5074</v>
      </c>
    </row>
    <row r="306" spans="2:65" s="1" customFormat="1" ht="51" customHeight="1">
      <c r="B306" s="48"/>
      <c r="C306" s="285" t="s">
        <v>579</v>
      </c>
      <c r="D306" s="285" t="s">
        <v>478</v>
      </c>
      <c r="E306" s="286" t="s">
        <v>5075</v>
      </c>
      <c r="F306" s="287" t="s">
        <v>5076</v>
      </c>
      <c r="G306" s="288" t="s">
        <v>209</v>
      </c>
      <c r="H306" s="289">
        <v>355.2</v>
      </c>
      <c r="I306" s="290"/>
      <c r="J306" s="291">
        <f>ROUND(I306*H306,2)</f>
        <v>0</v>
      </c>
      <c r="K306" s="287" t="s">
        <v>210</v>
      </c>
      <c r="L306" s="292"/>
      <c r="M306" s="293" t="s">
        <v>38</v>
      </c>
      <c r="N306" s="294" t="s">
        <v>53</v>
      </c>
      <c r="O306" s="49"/>
      <c r="P306" s="247">
        <f>O306*H306</f>
        <v>0</v>
      </c>
      <c r="Q306" s="247">
        <v>0.0069</v>
      </c>
      <c r="R306" s="247">
        <f>Q306*H306</f>
        <v>2.4508799999999997</v>
      </c>
      <c r="S306" s="247">
        <v>0</v>
      </c>
      <c r="T306" s="248">
        <f>S306*H306</f>
        <v>0</v>
      </c>
      <c r="AR306" s="25" t="s">
        <v>392</v>
      </c>
      <c r="AT306" s="25" t="s">
        <v>478</v>
      </c>
      <c r="AU306" s="25" t="s">
        <v>90</v>
      </c>
      <c r="AY306" s="25" t="s">
        <v>204</v>
      </c>
      <c r="BE306" s="249">
        <f>IF(N306="základní",J306,0)</f>
        <v>0</v>
      </c>
      <c r="BF306" s="249">
        <f>IF(N306="snížená",J306,0)</f>
        <v>0</v>
      </c>
      <c r="BG306" s="249">
        <f>IF(N306="zákl. přenesená",J306,0)</f>
        <v>0</v>
      </c>
      <c r="BH306" s="249">
        <f>IF(N306="sníž. přenesená",J306,0)</f>
        <v>0</v>
      </c>
      <c r="BI306" s="249">
        <f>IF(N306="nulová",J306,0)</f>
        <v>0</v>
      </c>
      <c r="BJ306" s="25" t="s">
        <v>25</v>
      </c>
      <c r="BK306" s="249">
        <f>ROUND(I306*H306,2)</f>
        <v>0</v>
      </c>
      <c r="BL306" s="25" t="s">
        <v>294</v>
      </c>
      <c r="BM306" s="25" t="s">
        <v>5077</v>
      </c>
    </row>
    <row r="307" spans="2:51" s="12" customFormat="1" ht="13.5">
      <c r="B307" s="253"/>
      <c r="C307" s="254"/>
      <c r="D307" s="250" t="s">
        <v>215</v>
      </c>
      <c r="E307" s="255" t="s">
        <v>38</v>
      </c>
      <c r="F307" s="256" t="s">
        <v>5078</v>
      </c>
      <c r="G307" s="254"/>
      <c r="H307" s="257">
        <v>355.2</v>
      </c>
      <c r="I307" s="258"/>
      <c r="J307" s="254"/>
      <c r="K307" s="254"/>
      <c r="L307" s="259"/>
      <c r="M307" s="260"/>
      <c r="N307" s="261"/>
      <c r="O307" s="261"/>
      <c r="P307" s="261"/>
      <c r="Q307" s="261"/>
      <c r="R307" s="261"/>
      <c r="S307" s="261"/>
      <c r="T307" s="262"/>
      <c r="AT307" s="263" t="s">
        <v>215</v>
      </c>
      <c r="AU307" s="263" t="s">
        <v>90</v>
      </c>
      <c r="AV307" s="12" t="s">
        <v>90</v>
      </c>
      <c r="AW307" s="12" t="s">
        <v>45</v>
      </c>
      <c r="AX307" s="12" t="s">
        <v>25</v>
      </c>
      <c r="AY307" s="263" t="s">
        <v>204</v>
      </c>
    </row>
    <row r="308" spans="2:65" s="1" customFormat="1" ht="38.25" customHeight="1">
      <c r="B308" s="48"/>
      <c r="C308" s="238" t="s">
        <v>584</v>
      </c>
      <c r="D308" s="238" t="s">
        <v>206</v>
      </c>
      <c r="E308" s="239" t="s">
        <v>1815</v>
      </c>
      <c r="F308" s="240" t="s">
        <v>1816</v>
      </c>
      <c r="G308" s="241" t="s">
        <v>949</v>
      </c>
      <c r="H308" s="306"/>
      <c r="I308" s="243"/>
      <c r="J308" s="244">
        <f>ROUND(I308*H308,2)</f>
        <v>0</v>
      </c>
      <c r="K308" s="240" t="s">
        <v>210</v>
      </c>
      <c r="L308" s="74"/>
      <c r="M308" s="245" t="s">
        <v>38</v>
      </c>
      <c r="N308" s="246" t="s">
        <v>53</v>
      </c>
      <c r="O308" s="49"/>
      <c r="P308" s="247">
        <f>O308*H308</f>
        <v>0</v>
      </c>
      <c r="Q308" s="247">
        <v>0</v>
      </c>
      <c r="R308" s="247">
        <f>Q308*H308</f>
        <v>0</v>
      </c>
      <c r="S308" s="247">
        <v>0</v>
      </c>
      <c r="T308" s="248">
        <f>S308*H308</f>
        <v>0</v>
      </c>
      <c r="AR308" s="25" t="s">
        <v>294</v>
      </c>
      <c r="AT308" s="25" t="s">
        <v>206</v>
      </c>
      <c r="AU308" s="25" t="s">
        <v>90</v>
      </c>
      <c r="AY308" s="25" t="s">
        <v>204</v>
      </c>
      <c r="BE308" s="249">
        <f>IF(N308="základní",J308,0)</f>
        <v>0</v>
      </c>
      <c r="BF308" s="249">
        <f>IF(N308="snížená",J308,0)</f>
        <v>0</v>
      </c>
      <c r="BG308" s="249">
        <f>IF(N308="zákl. přenesená",J308,0)</f>
        <v>0</v>
      </c>
      <c r="BH308" s="249">
        <f>IF(N308="sníž. přenesená",J308,0)</f>
        <v>0</v>
      </c>
      <c r="BI308" s="249">
        <f>IF(N308="nulová",J308,0)</f>
        <v>0</v>
      </c>
      <c r="BJ308" s="25" t="s">
        <v>25</v>
      </c>
      <c r="BK308" s="249">
        <f>ROUND(I308*H308,2)</f>
        <v>0</v>
      </c>
      <c r="BL308" s="25" t="s">
        <v>294</v>
      </c>
      <c r="BM308" s="25" t="s">
        <v>5079</v>
      </c>
    </row>
    <row r="309" spans="2:47" s="1" customFormat="1" ht="13.5">
      <c r="B309" s="48"/>
      <c r="C309" s="76"/>
      <c r="D309" s="250" t="s">
        <v>213</v>
      </c>
      <c r="E309" s="76"/>
      <c r="F309" s="251" t="s">
        <v>951</v>
      </c>
      <c r="G309" s="76"/>
      <c r="H309" s="76"/>
      <c r="I309" s="206"/>
      <c r="J309" s="76"/>
      <c r="K309" s="76"/>
      <c r="L309" s="74"/>
      <c r="M309" s="307"/>
      <c r="N309" s="308"/>
      <c r="O309" s="308"/>
      <c r="P309" s="308"/>
      <c r="Q309" s="308"/>
      <c r="R309" s="308"/>
      <c r="S309" s="308"/>
      <c r="T309" s="309"/>
      <c r="AT309" s="25" t="s">
        <v>213</v>
      </c>
      <c r="AU309" s="25" t="s">
        <v>90</v>
      </c>
    </row>
    <row r="310" spans="2:12" s="1" customFormat="1" ht="6.95" customHeight="1">
      <c r="B310" s="69"/>
      <c r="C310" s="70"/>
      <c r="D310" s="70"/>
      <c r="E310" s="70"/>
      <c r="F310" s="70"/>
      <c r="G310" s="70"/>
      <c r="H310" s="70"/>
      <c r="I310" s="181"/>
      <c r="J310" s="70"/>
      <c r="K310" s="70"/>
      <c r="L310" s="74"/>
    </row>
  </sheetData>
  <sheetProtection password="CC35" sheet="1" objects="1" scenarios="1" formatColumns="0" formatRows="0" autoFilter="0"/>
  <autoFilter ref="C86:K309"/>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3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142</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s="1" customFormat="1" ht="13.5">
      <c r="B8" s="48"/>
      <c r="C8" s="49"/>
      <c r="D8" s="41" t="s">
        <v>159</v>
      </c>
      <c r="E8" s="49"/>
      <c r="F8" s="49"/>
      <c r="G8" s="49"/>
      <c r="H8" s="49"/>
      <c r="I8" s="159"/>
      <c r="J8" s="49"/>
      <c r="K8" s="53"/>
    </row>
    <row r="9" spans="2:11" s="1" customFormat="1" ht="36.95" customHeight="1">
      <c r="B9" s="48"/>
      <c r="C9" s="49"/>
      <c r="D9" s="49"/>
      <c r="E9" s="160" t="s">
        <v>5080</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1" t="s">
        <v>21</v>
      </c>
      <c r="E11" s="49"/>
      <c r="F11" s="36" t="s">
        <v>22</v>
      </c>
      <c r="G11" s="49"/>
      <c r="H11" s="49"/>
      <c r="I11" s="161" t="s">
        <v>23</v>
      </c>
      <c r="J11" s="36" t="s">
        <v>38</v>
      </c>
      <c r="K11" s="53"/>
    </row>
    <row r="12" spans="2:11" s="1" customFormat="1" ht="14.4" customHeight="1">
      <c r="B12" s="48"/>
      <c r="C12" s="49"/>
      <c r="D12" s="41" t="s">
        <v>26</v>
      </c>
      <c r="E12" s="49"/>
      <c r="F12" s="36" t="s">
        <v>27</v>
      </c>
      <c r="G12" s="49"/>
      <c r="H12" s="49"/>
      <c r="I12" s="161" t="s">
        <v>28</v>
      </c>
      <c r="J12" s="162" t="str">
        <f>'Rekapitulace stavby'!AN8</f>
        <v>25. 1. 2018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1" t="s">
        <v>36</v>
      </c>
      <c r="E14" s="49"/>
      <c r="F14" s="49"/>
      <c r="G14" s="49"/>
      <c r="H14" s="49"/>
      <c r="I14" s="161" t="s">
        <v>37</v>
      </c>
      <c r="J14" s="36" t="s">
        <v>38</v>
      </c>
      <c r="K14" s="53"/>
    </row>
    <row r="15" spans="2:11" s="1" customFormat="1" ht="18" customHeight="1">
      <c r="B15" s="48"/>
      <c r="C15" s="49"/>
      <c r="D15" s="49"/>
      <c r="E15" s="36" t="s">
        <v>39</v>
      </c>
      <c r="F15" s="49"/>
      <c r="G15" s="49"/>
      <c r="H15" s="49"/>
      <c r="I15" s="161" t="s">
        <v>40</v>
      </c>
      <c r="J15" s="36" t="s">
        <v>38</v>
      </c>
      <c r="K15" s="53"/>
    </row>
    <row r="16" spans="2:11" s="1" customFormat="1" ht="6.95" customHeight="1">
      <c r="B16" s="48"/>
      <c r="C16" s="49"/>
      <c r="D16" s="49"/>
      <c r="E16" s="49"/>
      <c r="F16" s="49"/>
      <c r="G16" s="49"/>
      <c r="H16" s="49"/>
      <c r="I16" s="159"/>
      <c r="J16" s="49"/>
      <c r="K16" s="53"/>
    </row>
    <row r="17" spans="2:11" s="1" customFormat="1" ht="14.4" customHeight="1">
      <c r="B17" s="48"/>
      <c r="C17" s="49"/>
      <c r="D17" s="41" t="s">
        <v>41</v>
      </c>
      <c r="E17" s="49"/>
      <c r="F17" s="49"/>
      <c r="G17" s="49"/>
      <c r="H17" s="49"/>
      <c r="I17" s="161" t="s">
        <v>37</v>
      </c>
      <c r="J17" s="36" t="str">
        <f>IF('Rekapitulace stavby'!AN13="Vyplň údaj","",IF('Rekapitulace stavby'!AN13="","",'Rekapitulace stavby'!AN13))</f>
        <v/>
      </c>
      <c r="K17" s="53"/>
    </row>
    <row r="18" spans="2:11" s="1" customFormat="1" ht="18" customHeight="1">
      <c r="B18" s="48"/>
      <c r="C18" s="49"/>
      <c r="D18" s="49"/>
      <c r="E18" s="36" t="str">
        <f>IF('Rekapitulace stavby'!E14="Vyplň údaj","",IF('Rekapitulace stavby'!E14="","",'Rekapitulace stavby'!E14))</f>
        <v/>
      </c>
      <c r="F18" s="49"/>
      <c r="G18" s="49"/>
      <c r="H18" s="49"/>
      <c r="I18" s="161" t="s">
        <v>40</v>
      </c>
      <c r="J18" s="36"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1" t="s">
        <v>43</v>
      </c>
      <c r="E20" s="49"/>
      <c r="F20" s="49"/>
      <c r="G20" s="49"/>
      <c r="H20" s="49"/>
      <c r="I20" s="161" t="s">
        <v>37</v>
      </c>
      <c r="J20" s="36" t="s">
        <v>38</v>
      </c>
      <c r="K20" s="53"/>
    </row>
    <row r="21" spans="2:11" s="1" customFormat="1" ht="18" customHeight="1">
      <c r="B21" s="48"/>
      <c r="C21" s="49"/>
      <c r="D21" s="49"/>
      <c r="E21" s="36" t="s">
        <v>44</v>
      </c>
      <c r="F21" s="49"/>
      <c r="G21" s="49"/>
      <c r="H21" s="49"/>
      <c r="I21" s="161" t="s">
        <v>40</v>
      </c>
      <c r="J21" s="36"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1" t="s">
        <v>46</v>
      </c>
      <c r="E23" s="49"/>
      <c r="F23" s="49"/>
      <c r="G23" s="49"/>
      <c r="H23" s="49"/>
      <c r="I23" s="159"/>
      <c r="J23" s="49"/>
      <c r="K23" s="53"/>
    </row>
    <row r="24" spans="2:11" s="7" customFormat="1" ht="185.25" customHeight="1">
      <c r="B24" s="163"/>
      <c r="C24" s="164"/>
      <c r="D24" s="164"/>
      <c r="E24" s="46" t="s">
        <v>163</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48</v>
      </c>
      <c r="E27" s="49"/>
      <c r="F27" s="49"/>
      <c r="G27" s="49"/>
      <c r="H27" s="49"/>
      <c r="I27" s="159"/>
      <c r="J27" s="170">
        <f>ROUND(J87,2)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50</v>
      </c>
      <c r="G29" s="49"/>
      <c r="H29" s="49"/>
      <c r="I29" s="171" t="s">
        <v>49</v>
      </c>
      <c r="J29" s="54" t="s">
        <v>51</v>
      </c>
      <c r="K29" s="53"/>
    </row>
    <row r="30" spans="2:11" s="1" customFormat="1" ht="14.4" customHeight="1">
      <c r="B30" s="48"/>
      <c r="C30" s="49"/>
      <c r="D30" s="57" t="s">
        <v>52</v>
      </c>
      <c r="E30" s="57" t="s">
        <v>53</v>
      </c>
      <c r="F30" s="172">
        <f>ROUND(SUM(BE87:BE320),2)</f>
        <v>0</v>
      </c>
      <c r="G30" s="49"/>
      <c r="H30" s="49"/>
      <c r="I30" s="173">
        <v>0.21</v>
      </c>
      <c r="J30" s="172">
        <f>ROUND(ROUND((SUM(BE87:BE320)),2)*I30,2)</f>
        <v>0</v>
      </c>
      <c r="K30" s="53"/>
    </row>
    <row r="31" spans="2:11" s="1" customFormat="1" ht="14.4" customHeight="1">
      <c r="B31" s="48"/>
      <c r="C31" s="49"/>
      <c r="D31" s="49"/>
      <c r="E31" s="57" t="s">
        <v>54</v>
      </c>
      <c r="F31" s="172">
        <f>ROUND(SUM(BF87:BF320),2)</f>
        <v>0</v>
      </c>
      <c r="G31" s="49"/>
      <c r="H31" s="49"/>
      <c r="I31" s="173">
        <v>0.15</v>
      </c>
      <c r="J31" s="172">
        <f>ROUND(ROUND((SUM(BF87:BF320)),2)*I31,2)</f>
        <v>0</v>
      </c>
      <c r="K31" s="53"/>
    </row>
    <row r="32" spans="2:11" s="1" customFormat="1" ht="14.4" customHeight="1" hidden="1">
      <c r="B32" s="48"/>
      <c r="C32" s="49"/>
      <c r="D32" s="49"/>
      <c r="E32" s="57" t="s">
        <v>55</v>
      </c>
      <c r="F32" s="172">
        <f>ROUND(SUM(BG87:BG320),2)</f>
        <v>0</v>
      </c>
      <c r="G32" s="49"/>
      <c r="H32" s="49"/>
      <c r="I32" s="173">
        <v>0.21</v>
      </c>
      <c r="J32" s="172">
        <v>0</v>
      </c>
      <c r="K32" s="53"/>
    </row>
    <row r="33" spans="2:11" s="1" customFormat="1" ht="14.4" customHeight="1" hidden="1">
      <c r="B33" s="48"/>
      <c r="C33" s="49"/>
      <c r="D33" s="49"/>
      <c r="E33" s="57" t="s">
        <v>56</v>
      </c>
      <c r="F33" s="172">
        <f>ROUND(SUM(BH87:BH320),2)</f>
        <v>0</v>
      </c>
      <c r="G33" s="49"/>
      <c r="H33" s="49"/>
      <c r="I33" s="173">
        <v>0.15</v>
      </c>
      <c r="J33" s="172">
        <v>0</v>
      </c>
      <c r="K33" s="53"/>
    </row>
    <row r="34" spans="2:11" s="1" customFormat="1" ht="14.4" customHeight="1" hidden="1">
      <c r="B34" s="48"/>
      <c r="C34" s="49"/>
      <c r="D34" s="49"/>
      <c r="E34" s="57" t="s">
        <v>57</v>
      </c>
      <c r="F34" s="172">
        <f>ROUND(SUM(BI87:BI320),2)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58</v>
      </c>
      <c r="E36" s="100"/>
      <c r="F36" s="100"/>
      <c r="G36" s="176" t="s">
        <v>59</v>
      </c>
      <c r="H36" s="177" t="s">
        <v>60</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1" t="s">
        <v>164</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1" t="s">
        <v>18</v>
      </c>
      <c r="D44" s="49"/>
      <c r="E44" s="49"/>
      <c r="F44" s="49"/>
      <c r="G44" s="49"/>
      <c r="H44" s="49"/>
      <c r="I44" s="159"/>
      <c r="J44" s="49"/>
      <c r="K44" s="53"/>
    </row>
    <row r="45" spans="2:11" s="1" customFormat="1" ht="16.5" customHeight="1">
      <c r="B45" s="48"/>
      <c r="C45" s="49"/>
      <c r="D45" s="49"/>
      <c r="E45" s="158" t="str">
        <f>E7</f>
        <v>Areál TJ Lokomotiva Cheb-I.etapa-Fáze I.B-Rekonstrukce haly s přístavbou šaten-Uznatelné výdaje</v>
      </c>
      <c r="F45" s="41"/>
      <c r="G45" s="41"/>
      <c r="H45" s="41"/>
      <c r="I45" s="159"/>
      <c r="J45" s="49"/>
      <c r="K45" s="53"/>
    </row>
    <row r="46" spans="2:11" s="1" customFormat="1" ht="14.4" customHeight="1">
      <c r="B46" s="48"/>
      <c r="C46" s="41" t="s">
        <v>159</v>
      </c>
      <c r="D46" s="49"/>
      <c r="E46" s="49"/>
      <c r="F46" s="49"/>
      <c r="G46" s="49"/>
      <c r="H46" s="49"/>
      <c r="I46" s="159"/>
      <c r="J46" s="49"/>
      <c r="K46" s="53"/>
    </row>
    <row r="47" spans="2:11" s="1" customFormat="1" ht="17.25" customHeight="1">
      <c r="B47" s="48"/>
      <c r="C47" s="49"/>
      <c r="D47" s="49"/>
      <c r="E47" s="160" t="str">
        <f>E9</f>
        <v>01/F - S0 01 F-Odvodnění-UZNATELNÉ VÝDAJE</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1" t="s">
        <v>26</v>
      </c>
      <c r="D49" s="49"/>
      <c r="E49" s="49"/>
      <c r="F49" s="36" t="str">
        <f>F12</f>
        <v>Cheb</v>
      </c>
      <c r="G49" s="49"/>
      <c r="H49" s="49"/>
      <c r="I49" s="161" t="s">
        <v>28</v>
      </c>
      <c r="J49" s="162" t="str">
        <f>IF(J12="","",J12)</f>
        <v>25. 1. 2018</v>
      </c>
      <c r="K49" s="53"/>
    </row>
    <row r="50" spans="2:11" s="1" customFormat="1" ht="6.95" customHeight="1">
      <c r="B50" s="48"/>
      <c r="C50" s="49"/>
      <c r="D50" s="49"/>
      <c r="E50" s="49"/>
      <c r="F50" s="49"/>
      <c r="G50" s="49"/>
      <c r="H50" s="49"/>
      <c r="I50" s="159"/>
      <c r="J50" s="49"/>
      <c r="K50" s="53"/>
    </row>
    <row r="51" spans="2:11" s="1" customFormat="1" ht="13.5">
      <c r="B51" s="48"/>
      <c r="C51" s="41" t="s">
        <v>36</v>
      </c>
      <c r="D51" s="49"/>
      <c r="E51" s="49"/>
      <c r="F51" s="36" t="str">
        <f>E15</f>
        <v>Město Cheb, Nám. Krále Jiřího z Poděbrad 1/14 Cheb</v>
      </c>
      <c r="G51" s="49"/>
      <c r="H51" s="49"/>
      <c r="I51" s="161" t="s">
        <v>43</v>
      </c>
      <c r="J51" s="46" t="str">
        <f>E21</f>
        <v>Ing. J. Šedivec-Staving Ateliér, Školní 27, Plzeň</v>
      </c>
      <c r="K51" s="53"/>
    </row>
    <row r="52" spans="2:11" s="1" customFormat="1" ht="14.4" customHeight="1">
      <c r="B52" s="48"/>
      <c r="C52" s="41" t="s">
        <v>41</v>
      </c>
      <c r="D52" s="49"/>
      <c r="E52" s="49"/>
      <c r="F52" s="36"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165</v>
      </c>
      <c r="D54" s="174"/>
      <c r="E54" s="174"/>
      <c r="F54" s="174"/>
      <c r="G54" s="174"/>
      <c r="H54" s="174"/>
      <c r="I54" s="188"/>
      <c r="J54" s="189" t="s">
        <v>166</v>
      </c>
      <c r="K54" s="190"/>
    </row>
    <row r="55" spans="2:11" s="1" customFormat="1" ht="10.3" customHeight="1">
      <c r="B55" s="48"/>
      <c r="C55" s="49"/>
      <c r="D55" s="49"/>
      <c r="E55" s="49"/>
      <c r="F55" s="49"/>
      <c r="G55" s="49"/>
      <c r="H55" s="49"/>
      <c r="I55" s="159"/>
      <c r="J55" s="49"/>
      <c r="K55" s="53"/>
    </row>
    <row r="56" spans="2:47" s="1" customFormat="1" ht="29.25" customHeight="1">
      <c r="B56" s="48"/>
      <c r="C56" s="191" t="s">
        <v>167</v>
      </c>
      <c r="D56" s="49"/>
      <c r="E56" s="49"/>
      <c r="F56" s="49"/>
      <c r="G56" s="49"/>
      <c r="H56" s="49"/>
      <c r="I56" s="159"/>
      <c r="J56" s="170">
        <f>J87</f>
        <v>0</v>
      </c>
      <c r="K56" s="53"/>
      <c r="AU56" s="25" t="s">
        <v>168</v>
      </c>
    </row>
    <row r="57" spans="2:11" s="8" customFormat="1" ht="24.95" customHeight="1">
      <c r="B57" s="192"/>
      <c r="C57" s="193"/>
      <c r="D57" s="194" t="s">
        <v>169</v>
      </c>
      <c r="E57" s="195"/>
      <c r="F57" s="195"/>
      <c r="G57" s="195"/>
      <c r="H57" s="195"/>
      <c r="I57" s="196"/>
      <c r="J57" s="197">
        <f>J88</f>
        <v>0</v>
      </c>
      <c r="K57" s="198"/>
    </row>
    <row r="58" spans="2:11" s="9" customFormat="1" ht="19.9" customHeight="1">
      <c r="B58" s="199"/>
      <c r="C58" s="200"/>
      <c r="D58" s="201" t="s">
        <v>2350</v>
      </c>
      <c r="E58" s="202"/>
      <c r="F58" s="202"/>
      <c r="G58" s="202"/>
      <c r="H58" s="202"/>
      <c r="I58" s="203"/>
      <c r="J58" s="204">
        <f>J89</f>
        <v>0</v>
      </c>
      <c r="K58" s="205"/>
    </row>
    <row r="59" spans="2:11" s="9" customFormat="1" ht="19.9" customHeight="1">
      <c r="B59" s="199"/>
      <c r="C59" s="200"/>
      <c r="D59" s="201" t="s">
        <v>2351</v>
      </c>
      <c r="E59" s="202"/>
      <c r="F59" s="202"/>
      <c r="G59" s="202"/>
      <c r="H59" s="202"/>
      <c r="I59" s="203"/>
      <c r="J59" s="204">
        <f>J239</f>
        <v>0</v>
      </c>
      <c r="K59" s="205"/>
    </row>
    <row r="60" spans="2:11" s="9" customFormat="1" ht="19.9" customHeight="1">
      <c r="B60" s="199"/>
      <c r="C60" s="200"/>
      <c r="D60" s="201" t="s">
        <v>2352</v>
      </c>
      <c r="E60" s="202"/>
      <c r="F60" s="202"/>
      <c r="G60" s="202"/>
      <c r="H60" s="202"/>
      <c r="I60" s="203"/>
      <c r="J60" s="204">
        <f>J251</f>
        <v>0</v>
      </c>
      <c r="K60" s="205"/>
    </row>
    <row r="61" spans="2:11" s="9" customFormat="1" ht="19.9" customHeight="1">
      <c r="B61" s="199"/>
      <c r="C61" s="200"/>
      <c r="D61" s="201" t="s">
        <v>5081</v>
      </c>
      <c r="E61" s="202"/>
      <c r="F61" s="202"/>
      <c r="G61" s="202"/>
      <c r="H61" s="202"/>
      <c r="I61" s="203"/>
      <c r="J61" s="204">
        <f>J304</f>
        <v>0</v>
      </c>
      <c r="K61" s="205"/>
    </row>
    <row r="62" spans="2:11" s="8" customFormat="1" ht="24.95" customHeight="1">
      <c r="B62" s="192"/>
      <c r="C62" s="193"/>
      <c r="D62" s="194" t="s">
        <v>5082</v>
      </c>
      <c r="E62" s="195"/>
      <c r="F62" s="195"/>
      <c r="G62" s="195"/>
      <c r="H62" s="195"/>
      <c r="I62" s="196"/>
      <c r="J62" s="197">
        <f>J307</f>
        <v>0</v>
      </c>
      <c r="K62" s="198"/>
    </row>
    <row r="63" spans="2:11" s="9" customFormat="1" ht="19.9" customHeight="1">
      <c r="B63" s="199"/>
      <c r="C63" s="200"/>
      <c r="D63" s="201" t="s">
        <v>180</v>
      </c>
      <c r="E63" s="202"/>
      <c r="F63" s="202"/>
      <c r="G63" s="202"/>
      <c r="H63" s="202"/>
      <c r="I63" s="203"/>
      <c r="J63" s="204">
        <f>J308</f>
        <v>0</v>
      </c>
      <c r="K63" s="205"/>
    </row>
    <row r="64" spans="2:11" s="8" customFormat="1" ht="24.95" customHeight="1">
      <c r="B64" s="192"/>
      <c r="C64" s="193"/>
      <c r="D64" s="194" t="s">
        <v>5083</v>
      </c>
      <c r="E64" s="195"/>
      <c r="F64" s="195"/>
      <c r="G64" s="195"/>
      <c r="H64" s="195"/>
      <c r="I64" s="196"/>
      <c r="J64" s="197">
        <f>J313</f>
        <v>0</v>
      </c>
      <c r="K64" s="198"/>
    </row>
    <row r="65" spans="2:11" s="9" customFormat="1" ht="19.9" customHeight="1">
      <c r="B65" s="199"/>
      <c r="C65" s="200"/>
      <c r="D65" s="201" t="s">
        <v>5084</v>
      </c>
      <c r="E65" s="202"/>
      <c r="F65" s="202"/>
      <c r="G65" s="202"/>
      <c r="H65" s="202"/>
      <c r="I65" s="203"/>
      <c r="J65" s="204">
        <f>J314</f>
        <v>0</v>
      </c>
      <c r="K65" s="205"/>
    </row>
    <row r="66" spans="2:11" s="9" customFormat="1" ht="19.9" customHeight="1">
      <c r="B66" s="199"/>
      <c r="C66" s="200"/>
      <c r="D66" s="201" t="s">
        <v>5085</v>
      </c>
      <c r="E66" s="202"/>
      <c r="F66" s="202"/>
      <c r="G66" s="202"/>
      <c r="H66" s="202"/>
      <c r="I66" s="203"/>
      <c r="J66" s="204">
        <f>J317</f>
        <v>0</v>
      </c>
      <c r="K66" s="205"/>
    </row>
    <row r="67" spans="2:11" s="9" customFormat="1" ht="19.9" customHeight="1">
      <c r="B67" s="199"/>
      <c r="C67" s="200"/>
      <c r="D67" s="201" t="s">
        <v>5086</v>
      </c>
      <c r="E67" s="202"/>
      <c r="F67" s="202"/>
      <c r="G67" s="202"/>
      <c r="H67" s="202"/>
      <c r="I67" s="203"/>
      <c r="J67" s="204">
        <f>J319</f>
        <v>0</v>
      </c>
      <c r="K67" s="205"/>
    </row>
    <row r="68" spans="2:11" s="1" customFormat="1" ht="21.8" customHeight="1">
      <c r="B68" s="48"/>
      <c r="C68" s="49"/>
      <c r="D68" s="49"/>
      <c r="E68" s="49"/>
      <c r="F68" s="49"/>
      <c r="G68" s="49"/>
      <c r="H68" s="49"/>
      <c r="I68" s="159"/>
      <c r="J68" s="49"/>
      <c r="K68" s="53"/>
    </row>
    <row r="69" spans="2:11" s="1" customFormat="1" ht="6.95" customHeight="1">
      <c r="B69" s="69"/>
      <c r="C69" s="70"/>
      <c r="D69" s="70"/>
      <c r="E69" s="70"/>
      <c r="F69" s="70"/>
      <c r="G69" s="70"/>
      <c r="H69" s="70"/>
      <c r="I69" s="181"/>
      <c r="J69" s="70"/>
      <c r="K69" s="71"/>
    </row>
    <row r="73" spans="2:12" s="1" customFormat="1" ht="6.95" customHeight="1">
      <c r="B73" s="72"/>
      <c r="C73" s="73"/>
      <c r="D73" s="73"/>
      <c r="E73" s="73"/>
      <c r="F73" s="73"/>
      <c r="G73" s="73"/>
      <c r="H73" s="73"/>
      <c r="I73" s="184"/>
      <c r="J73" s="73"/>
      <c r="K73" s="73"/>
      <c r="L73" s="74"/>
    </row>
    <row r="74" spans="2:12" s="1" customFormat="1" ht="36.95" customHeight="1">
      <c r="B74" s="48"/>
      <c r="C74" s="75" t="s">
        <v>188</v>
      </c>
      <c r="D74" s="76"/>
      <c r="E74" s="76"/>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4.4" customHeight="1">
      <c r="B76" s="48"/>
      <c r="C76" s="78" t="s">
        <v>18</v>
      </c>
      <c r="D76" s="76"/>
      <c r="E76" s="76"/>
      <c r="F76" s="76"/>
      <c r="G76" s="76"/>
      <c r="H76" s="76"/>
      <c r="I76" s="206"/>
      <c r="J76" s="76"/>
      <c r="K76" s="76"/>
      <c r="L76" s="74"/>
    </row>
    <row r="77" spans="2:12" s="1" customFormat="1" ht="16.5" customHeight="1">
      <c r="B77" s="48"/>
      <c r="C77" s="76"/>
      <c r="D77" s="76"/>
      <c r="E77" s="207" t="str">
        <f>E7</f>
        <v>Areál TJ Lokomotiva Cheb-I.etapa-Fáze I.B-Rekonstrukce haly s přístavbou šaten-Uznatelné výdaje</v>
      </c>
      <c r="F77" s="78"/>
      <c r="G77" s="78"/>
      <c r="H77" s="78"/>
      <c r="I77" s="206"/>
      <c r="J77" s="76"/>
      <c r="K77" s="76"/>
      <c r="L77" s="74"/>
    </row>
    <row r="78" spans="2:12" s="1" customFormat="1" ht="14.4" customHeight="1">
      <c r="B78" s="48"/>
      <c r="C78" s="78" t="s">
        <v>159</v>
      </c>
      <c r="D78" s="76"/>
      <c r="E78" s="76"/>
      <c r="F78" s="76"/>
      <c r="G78" s="76"/>
      <c r="H78" s="76"/>
      <c r="I78" s="206"/>
      <c r="J78" s="76"/>
      <c r="K78" s="76"/>
      <c r="L78" s="74"/>
    </row>
    <row r="79" spans="2:12" s="1" customFormat="1" ht="17.25" customHeight="1">
      <c r="B79" s="48"/>
      <c r="C79" s="76"/>
      <c r="D79" s="76"/>
      <c r="E79" s="84" t="str">
        <f>E9</f>
        <v>01/F - S0 01 F-Odvodnění-UZNATELNÉ VÝDAJE</v>
      </c>
      <c r="F79" s="76"/>
      <c r="G79" s="76"/>
      <c r="H79" s="76"/>
      <c r="I79" s="206"/>
      <c r="J79" s="76"/>
      <c r="K79" s="76"/>
      <c r="L79" s="74"/>
    </row>
    <row r="80" spans="2:12" s="1" customFormat="1" ht="6.95" customHeight="1">
      <c r="B80" s="48"/>
      <c r="C80" s="76"/>
      <c r="D80" s="76"/>
      <c r="E80" s="76"/>
      <c r="F80" s="76"/>
      <c r="G80" s="76"/>
      <c r="H80" s="76"/>
      <c r="I80" s="206"/>
      <c r="J80" s="76"/>
      <c r="K80" s="76"/>
      <c r="L80" s="74"/>
    </row>
    <row r="81" spans="2:12" s="1" customFormat="1" ht="18" customHeight="1">
      <c r="B81" s="48"/>
      <c r="C81" s="78" t="s">
        <v>26</v>
      </c>
      <c r="D81" s="76"/>
      <c r="E81" s="76"/>
      <c r="F81" s="210" t="str">
        <f>F12</f>
        <v>Cheb</v>
      </c>
      <c r="G81" s="76"/>
      <c r="H81" s="76"/>
      <c r="I81" s="211" t="s">
        <v>28</v>
      </c>
      <c r="J81" s="87" t="str">
        <f>IF(J12="","",J12)</f>
        <v>25. 1. 2018</v>
      </c>
      <c r="K81" s="76"/>
      <c r="L81" s="74"/>
    </row>
    <row r="82" spans="2:12" s="1" customFormat="1" ht="6.95" customHeight="1">
      <c r="B82" s="48"/>
      <c r="C82" s="76"/>
      <c r="D82" s="76"/>
      <c r="E82" s="76"/>
      <c r="F82" s="76"/>
      <c r="G82" s="76"/>
      <c r="H82" s="76"/>
      <c r="I82" s="206"/>
      <c r="J82" s="76"/>
      <c r="K82" s="76"/>
      <c r="L82" s="74"/>
    </row>
    <row r="83" spans="2:12" s="1" customFormat="1" ht="13.5">
      <c r="B83" s="48"/>
      <c r="C83" s="78" t="s">
        <v>36</v>
      </c>
      <c r="D83" s="76"/>
      <c r="E83" s="76"/>
      <c r="F83" s="210" t="str">
        <f>E15</f>
        <v>Město Cheb, Nám. Krále Jiřího z Poděbrad 1/14 Cheb</v>
      </c>
      <c r="G83" s="76"/>
      <c r="H83" s="76"/>
      <c r="I83" s="211" t="s">
        <v>43</v>
      </c>
      <c r="J83" s="210" t="str">
        <f>E21</f>
        <v>Ing. J. Šedivec-Staving Ateliér, Školní 27, Plzeň</v>
      </c>
      <c r="K83" s="76"/>
      <c r="L83" s="74"/>
    </row>
    <row r="84" spans="2:12" s="1" customFormat="1" ht="14.4" customHeight="1">
      <c r="B84" s="48"/>
      <c r="C84" s="78" t="s">
        <v>41</v>
      </c>
      <c r="D84" s="76"/>
      <c r="E84" s="76"/>
      <c r="F84" s="210" t="str">
        <f>IF(E18="","",E18)</f>
        <v/>
      </c>
      <c r="G84" s="76"/>
      <c r="H84" s="76"/>
      <c r="I84" s="206"/>
      <c r="J84" s="76"/>
      <c r="K84" s="76"/>
      <c r="L84" s="74"/>
    </row>
    <row r="85" spans="2:12" s="1" customFormat="1" ht="10.3" customHeight="1">
      <c r="B85" s="48"/>
      <c r="C85" s="76"/>
      <c r="D85" s="76"/>
      <c r="E85" s="76"/>
      <c r="F85" s="76"/>
      <c r="G85" s="76"/>
      <c r="H85" s="76"/>
      <c r="I85" s="206"/>
      <c r="J85" s="76"/>
      <c r="K85" s="76"/>
      <c r="L85" s="74"/>
    </row>
    <row r="86" spans="2:20" s="10" customFormat="1" ht="29.25" customHeight="1">
      <c r="B86" s="212"/>
      <c r="C86" s="213" t="s">
        <v>189</v>
      </c>
      <c r="D86" s="214" t="s">
        <v>67</v>
      </c>
      <c r="E86" s="214" t="s">
        <v>63</v>
      </c>
      <c r="F86" s="214" t="s">
        <v>190</v>
      </c>
      <c r="G86" s="214" t="s">
        <v>191</v>
      </c>
      <c r="H86" s="214" t="s">
        <v>192</v>
      </c>
      <c r="I86" s="215" t="s">
        <v>193</v>
      </c>
      <c r="J86" s="214" t="s">
        <v>166</v>
      </c>
      <c r="K86" s="216" t="s">
        <v>194</v>
      </c>
      <c r="L86" s="217"/>
      <c r="M86" s="104" t="s">
        <v>195</v>
      </c>
      <c r="N86" s="105" t="s">
        <v>52</v>
      </c>
      <c r="O86" s="105" t="s">
        <v>196</v>
      </c>
      <c r="P86" s="105" t="s">
        <v>197</v>
      </c>
      <c r="Q86" s="105" t="s">
        <v>198</v>
      </c>
      <c r="R86" s="105" t="s">
        <v>199</v>
      </c>
      <c r="S86" s="105" t="s">
        <v>200</v>
      </c>
      <c r="T86" s="106" t="s">
        <v>201</v>
      </c>
    </row>
    <row r="87" spans="2:63" s="1" customFormat="1" ht="29.25" customHeight="1">
      <c r="B87" s="48"/>
      <c r="C87" s="110" t="s">
        <v>167</v>
      </c>
      <c r="D87" s="76"/>
      <c r="E87" s="76"/>
      <c r="F87" s="76"/>
      <c r="G87" s="76"/>
      <c r="H87" s="76"/>
      <c r="I87" s="206"/>
      <c r="J87" s="218">
        <f>BK87</f>
        <v>0</v>
      </c>
      <c r="K87" s="76"/>
      <c r="L87" s="74"/>
      <c r="M87" s="107"/>
      <c r="N87" s="108"/>
      <c r="O87" s="108"/>
      <c r="P87" s="219">
        <f>P88+P307+P313</f>
        <v>0</v>
      </c>
      <c r="Q87" s="108"/>
      <c r="R87" s="219">
        <f>R88+R307+R313</f>
        <v>485.3675593</v>
      </c>
      <c r="S87" s="108"/>
      <c r="T87" s="220">
        <f>T88+T307+T313</f>
        <v>0</v>
      </c>
      <c r="AT87" s="25" t="s">
        <v>81</v>
      </c>
      <c r="AU87" s="25" t="s">
        <v>168</v>
      </c>
      <c r="BK87" s="221">
        <f>BK88+BK307+BK313</f>
        <v>0</v>
      </c>
    </row>
    <row r="88" spans="2:63" s="11" customFormat="1" ht="37.4" customHeight="1">
      <c r="B88" s="222"/>
      <c r="C88" s="223"/>
      <c r="D88" s="224" t="s">
        <v>81</v>
      </c>
      <c r="E88" s="225" t="s">
        <v>202</v>
      </c>
      <c r="F88" s="225" t="s">
        <v>203</v>
      </c>
      <c r="G88" s="223"/>
      <c r="H88" s="223"/>
      <c r="I88" s="226"/>
      <c r="J88" s="227">
        <f>BK88</f>
        <v>0</v>
      </c>
      <c r="K88" s="223"/>
      <c r="L88" s="228"/>
      <c r="M88" s="229"/>
      <c r="N88" s="230"/>
      <c r="O88" s="230"/>
      <c r="P88" s="231">
        <f>P89+P239+P251+P304</f>
        <v>0</v>
      </c>
      <c r="Q88" s="230"/>
      <c r="R88" s="231">
        <f>R89+R239+R251+R304</f>
        <v>485.2585383</v>
      </c>
      <c r="S88" s="230"/>
      <c r="T88" s="232">
        <f>T89+T239+T251+T304</f>
        <v>0</v>
      </c>
      <c r="AR88" s="233" t="s">
        <v>25</v>
      </c>
      <c r="AT88" s="234" t="s">
        <v>81</v>
      </c>
      <c r="AU88" s="234" t="s">
        <v>82</v>
      </c>
      <c r="AY88" s="233" t="s">
        <v>204</v>
      </c>
      <c r="BK88" s="235">
        <f>BK89+BK239+BK251+BK304</f>
        <v>0</v>
      </c>
    </row>
    <row r="89" spans="2:63" s="11" customFormat="1" ht="19.9" customHeight="1">
      <c r="B89" s="222"/>
      <c r="C89" s="223"/>
      <c r="D89" s="224" t="s">
        <v>81</v>
      </c>
      <c r="E89" s="236" t="s">
        <v>25</v>
      </c>
      <c r="F89" s="236" t="s">
        <v>2359</v>
      </c>
      <c r="G89" s="223"/>
      <c r="H89" s="223"/>
      <c r="I89" s="226"/>
      <c r="J89" s="237">
        <f>BK89</f>
        <v>0</v>
      </c>
      <c r="K89" s="223"/>
      <c r="L89" s="228"/>
      <c r="M89" s="229"/>
      <c r="N89" s="230"/>
      <c r="O89" s="230"/>
      <c r="P89" s="231">
        <f>SUM(P90:P238)</f>
        <v>0</v>
      </c>
      <c r="Q89" s="230"/>
      <c r="R89" s="231">
        <f>SUM(R90:R238)</f>
        <v>436.7144962</v>
      </c>
      <c r="S89" s="230"/>
      <c r="T89" s="232">
        <f>SUM(T90:T238)</f>
        <v>0</v>
      </c>
      <c r="AR89" s="233" t="s">
        <v>25</v>
      </c>
      <c r="AT89" s="234" t="s">
        <v>81</v>
      </c>
      <c r="AU89" s="234" t="s">
        <v>25</v>
      </c>
      <c r="AY89" s="233" t="s">
        <v>204</v>
      </c>
      <c r="BK89" s="235">
        <f>SUM(BK90:BK238)</f>
        <v>0</v>
      </c>
    </row>
    <row r="90" spans="2:65" s="1" customFormat="1" ht="25.5" customHeight="1">
      <c r="B90" s="48"/>
      <c r="C90" s="238" t="s">
        <v>25</v>
      </c>
      <c r="D90" s="238" t="s">
        <v>206</v>
      </c>
      <c r="E90" s="239" t="s">
        <v>2360</v>
      </c>
      <c r="F90" s="240" t="s">
        <v>2361</v>
      </c>
      <c r="G90" s="241" t="s">
        <v>2362</v>
      </c>
      <c r="H90" s="242">
        <v>48</v>
      </c>
      <c r="I90" s="243"/>
      <c r="J90" s="244">
        <f>ROUND(I90*H90,2)</f>
        <v>0</v>
      </c>
      <c r="K90" s="240" t="s">
        <v>210</v>
      </c>
      <c r="L90" s="74"/>
      <c r="M90" s="245" t="s">
        <v>38</v>
      </c>
      <c r="N90" s="246" t="s">
        <v>53</v>
      </c>
      <c r="O90" s="49"/>
      <c r="P90" s="247">
        <f>O90*H90</f>
        <v>0</v>
      </c>
      <c r="Q90" s="247">
        <v>0</v>
      </c>
      <c r="R90" s="247">
        <f>Q90*H90</f>
        <v>0</v>
      </c>
      <c r="S90" s="247">
        <v>0</v>
      </c>
      <c r="T90" s="248">
        <f>S90*H90</f>
        <v>0</v>
      </c>
      <c r="AR90" s="25" t="s">
        <v>211</v>
      </c>
      <c r="AT90" s="25" t="s">
        <v>206</v>
      </c>
      <c r="AU90" s="25" t="s">
        <v>90</v>
      </c>
      <c r="AY90" s="25" t="s">
        <v>204</v>
      </c>
      <c r="BE90" s="249">
        <f>IF(N90="základní",J90,0)</f>
        <v>0</v>
      </c>
      <c r="BF90" s="249">
        <f>IF(N90="snížená",J90,0)</f>
        <v>0</v>
      </c>
      <c r="BG90" s="249">
        <f>IF(N90="zákl. přenesená",J90,0)</f>
        <v>0</v>
      </c>
      <c r="BH90" s="249">
        <f>IF(N90="sníž. přenesená",J90,0)</f>
        <v>0</v>
      </c>
      <c r="BI90" s="249">
        <f>IF(N90="nulová",J90,0)</f>
        <v>0</v>
      </c>
      <c r="BJ90" s="25" t="s">
        <v>25</v>
      </c>
      <c r="BK90" s="249">
        <f>ROUND(I90*H90,2)</f>
        <v>0</v>
      </c>
      <c r="BL90" s="25" t="s">
        <v>211</v>
      </c>
      <c r="BM90" s="25" t="s">
        <v>5087</v>
      </c>
    </row>
    <row r="91" spans="2:47" s="1" customFormat="1" ht="13.5">
      <c r="B91" s="48"/>
      <c r="C91" s="76"/>
      <c r="D91" s="250" t="s">
        <v>213</v>
      </c>
      <c r="E91" s="76"/>
      <c r="F91" s="251" t="s">
        <v>2364</v>
      </c>
      <c r="G91" s="76"/>
      <c r="H91" s="76"/>
      <c r="I91" s="206"/>
      <c r="J91" s="76"/>
      <c r="K91" s="76"/>
      <c r="L91" s="74"/>
      <c r="M91" s="252"/>
      <c r="N91" s="49"/>
      <c r="O91" s="49"/>
      <c r="P91" s="49"/>
      <c r="Q91" s="49"/>
      <c r="R91" s="49"/>
      <c r="S91" s="49"/>
      <c r="T91" s="97"/>
      <c r="AT91" s="25" t="s">
        <v>213</v>
      </c>
      <c r="AU91" s="25" t="s">
        <v>90</v>
      </c>
    </row>
    <row r="92" spans="2:65" s="1" customFormat="1" ht="25.5" customHeight="1">
      <c r="B92" s="48"/>
      <c r="C92" s="238" t="s">
        <v>90</v>
      </c>
      <c r="D92" s="238" t="s">
        <v>206</v>
      </c>
      <c r="E92" s="239" t="s">
        <v>2365</v>
      </c>
      <c r="F92" s="240" t="s">
        <v>2366</v>
      </c>
      <c r="G92" s="241" t="s">
        <v>2367</v>
      </c>
      <c r="H92" s="242">
        <v>14</v>
      </c>
      <c r="I92" s="243"/>
      <c r="J92" s="244">
        <f>ROUND(I92*H92,2)</f>
        <v>0</v>
      </c>
      <c r="K92" s="240" t="s">
        <v>210</v>
      </c>
      <c r="L92" s="74"/>
      <c r="M92" s="245" t="s">
        <v>38</v>
      </c>
      <c r="N92" s="246" t="s">
        <v>53</v>
      </c>
      <c r="O92" s="49"/>
      <c r="P92" s="247">
        <f>O92*H92</f>
        <v>0</v>
      </c>
      <c r="Q92" s="247">
        <v>0</v>
      </c>
      <c r="R92" s="247">
        <f>Q92*H92</f>
        <v>0</v>
      </c>
      <c r="S92" s="247">
        <v>0</v>
      </c>
      <c r="T92" s="248">
        <f>S92*H92</f>
        <v>0</v>
      </c>
      <c r="AR92" s="25" t="s">
        <v>211</v>
      </c>
      <c r="AT92" s="25" t="s">
        <v>206</v>
      </c>
      <c r="AU92" s="25" t="s">
        <v>90</v>
      </c>
      <c r="AY92" s="25" t="s">
        <v>204</v>
      </c>
      <c r="BE92" s="249">
        <f>IF(N92="základní",J92,0)</f>
        <v>0</v>
      </c>
      <c r="BF92" s="249">
        <f>IF(N92="snížená",J92,0)</f>
        <v>0</v>
      </c>
      <c r="BG92" s="249">
        <f>IF(N92="zákl. přenesená",J92,0)</f>
        <v>0</v>
      </c>
      <c r="BH92" s="249">
        <f>IF(N92="sníž. přenesená",J92,0)</f>
        <v>0</v>
      </c>
      <c r="BI92" s="249">
        <f>IF(N92="nulová",J92,0)</f>
        <v>0</v>
      </c>
      <c r="BJ92" s="25" t="s">
        <v>25</v>
      </c>
      <c r="BK92" s="249">
        <f>ROUND(I92*H92,2)</f>
        <v>0</v>
      </c>
      <c r="BL92" s="25" t="s">
        <v>211</v>
      </c>
      <c r="BM92" s="25" t="s">
        <v>5088</v>
      </c>
    </row>
    <row r="93" spans="2:47" s="1" customFormat="1" ht="13.5">
      <c r="B93" s="48"/>
      <c r="C93" s="76"/>
      <c r="D93" s="250" t="s">
        <v>213</v>
      </c>
      <c r="E93" s="76"/>
      <c r="F93" s="251" t="s">
        <v>2369</v>
      </c>
      <c r="G93" s="76"/>
      <c r="H93" s="76"/>
      <c r="I93" s="206"/>
      <c r="J93" s="76"/>
      <c r="K93" s="76"/>
      <c r="L93" s="74"/>
      <c r="M93" s="252"/>
      <c r="N93" s="49"/>
      <c r="O93" s="49"/>
      <c r="P93" s="49"/>
      <c r="Q93" s="49"/>
      <c r="R93" s="49"/>
      <c r="S93" s="49"/>
      <c r="T93" s="97"/>
      <c r="AT93" s="25" t="s">
        <v>213</v>
      </c>
      <c r="AU93" s="25" t="s">
        <v>90</v>
      </c>
    </row>
    <row r="94" spans="2:65" s="1" customFormat="1" ht="63.75" customHeight="1">
      <c r="B94" s="48"/>
      <c r="C94" s="238" t="s">
        <v>113</v>
      </c>
      <c r="D94" s="238" t="s">
        <v>206</v>
      </c>
      <c r="E94" s="239" t="s">
        <v>5089</v>
      </c>
      <c r="F94" s="240" t="s">
        <v>5090</v>
      </c>
      <c r="G94" s="241" t="s">
        <v>343</v>
      </c>
      <c r="H94" s="242">
        <v>2</v>
      </c>
      <c r="I94" s="243"/>
      <c r="J94" s="244">
        <f>ROUND(I94*H94,2)</f>
        <v>0</v>
      </c>
      <c r="K94" s="240" t="s">
        <v>210</v>
      </c>
      <c r="L94" s="74"/>
      <c r="M94" s="245" t="s">
        <v>38</v>
      </c>
      <c r="N94" s="246" t="s">
        <v>53</v>
      </c>
      <c r="O94" s="49"/>
      <c r="P94" s="247">
        <f>O94*H94</f>
        <v>0</v>
      </c>
      <c r="Q94" s="247">
        <v>0.01068</v>
      </c>
      <c r="R94" s="247">
        <f>Q94*H94</f>
        <v>0.02136</v>
      </c>
      <c r="S94" s="247">
        <v>0</v>
      </c>
      <c r="T94" s="248">
        <f>S94*H94</f>
        <v>0</v>
      </c>
      <c r="AR94" s="25" t="s">
        <v>211</v>
      </c>
      <c r="AT94" s="25" t="s">
        <v>206</v>
      </c>
      <c r="AU94" s="25" t="s">
        <v>90</v>
      </c>
      <c r="AY94" s="25" t="s">
        <v>204</v>
      </c>
      <c r="BE94" s="249">
        <f>IF(N94="základní",J94,0)</f>
        <v>0</v>
      </c>
      <c r="BF94" s="249">
        <f>IF(N94="snížená",J94,0)</f>
        <v>0</v>
      </c>
      <c r="BG94" s="249">
        <f>IF(N94="zákl. přenesená",J94,0)</f>
        <v>0</v>
      </c>
      <c r="BH94" s="249">
        <f>IF(N94="sníž. přenesená",J94,0)</f>
        <v>0</v>
      </c>
      <c r="BI94" s="249">
        <f>IF(N94="nulová",J94,0)</f>
        <v>0</v>
      </c>
      <c r="BJ94" s="25" t="s">
        <v>25</v>
      </c>
      <c r="BK94" s="249">
        <f>ROUND(I94*H94,2)</f>
        <v>0</v>
      </c>
      <c r="BL94" s="25" t="s">
        <v>211</v>
      </c>
      <c r="BM94" s="25" t="s">
        <v>5091</v>
      </c>
    </row>
    <row r="95" spans="2:47" s="1" customFormat="1" ht="13.5">
      <c r="B95" s="48"/>
      <c r="C95" s="76"/>
      <c r="D95" s="250" t="s">
        <v>213</v>
      </c>
      <c r="E95" s="76"/>
      <c r="F95" s="251" t="s">
        <v>5092</v>
      </c>
      <c r="G95" s="76"/>
      <c r="H95" s="76"/>
      <c r="I95" s="206"/>
      <c r="J95" s="76"/>
      <c r="K95" s="76"/>
      <c r="L95" s="74"/>
      <c r="M95" s="252"/>
      <c r="N95" s="49"/>
      <c r="O95" s="49"/>
      <c r="P95" s="49"/>
      <c r="Q95" s="49"/>
      <c r="R95" s="49"/>
      <c r="S95" s="49"/>
      <c r="T95" s="97"/>
      <c r="AT95" s="25" t="s">
        <v>213</v>
      </c>
      <c r="AU95" s="25" t="s">
        <v>90</v>
      </c>
    </row>
    <row r="96" spans="2:51" s="12" customFormat="1" ht="13.5">
      <c r="B96" s="253"/>
      <c r="C96" s="254"/>
      <c r="D96" s="250" t="s">
        <v>215</v>
      </c>
      <c r="E96" s="255" t="s">
        <v>38</v>
      </c>
      <c r="F96" s="256" t="s">
        <v>90</v>
      </c>
      <c r="G96" s="254"/>
      <c r="H96" s="257">
        <v>2</v>
      </c>
      <c r="I96" s="258"/>
      <c r="J96" s="254"/>
      <c r="K96" s="254"/>
      <c r="L96" s="259"/>
      <c r="M96" s="260"/>
      <c r="N96" s="261"/>
      <c r="O96" s="261"/>
      <c r="P96" s="261"/>
      <c r="Q96" s="261"/>
      <c r="R96" s="261"/>
      <c r="S96" s="261"/>
      <c r="T96" s="262"/>
      <c r="AT96" s="263" t="s">
        <v>215</v>
      </c>
      <c r="AU96" s="263" t="s">
        <v>90</v>
      </c>
      <c r="AV96" s="12" t="s">
        <v>90</v>
      </c>
      <c r="AW96" s="12" t="s">
        <v>45</v>
      </c>
      <c r="AX96" s="12" t="s">
        <v>82</v>
      </c>
      <c r="AY96" s="263" t="s">
        <v>204</v>
      </c>
    </row>
    <row r="97" spans="2:51" s="13" customFormat="1" ht="13.5">
      <c r="B97" s="264"/>
      <c r="C97" s="265"/>
      <c r="D97" s="250" t="s">
        <v>215</v>
      </c>
      <c r="E97" s="266" t="s">
        <v>38</v>
      </c>
      <c r="F97" s="267" t="s">
        <v>217</v>
      </c>
      <c r="G97" s="265"/>
      <c r="H97" s="268">
        <v>2</v>
      </c>
      <c r="I97" s="269"/>
      <c r="J97" s="265"/>
      <c r="K97" s="265"/>
      <c r="L97" s="270"/>
      <c r="M97" s="271"/>
      <c r="N97" s="272"/>
      <c r="O97" s="272"/>
      <c r="P97" s="272"/>
      <c r="Q97" s="272"/>
      <c r="R97" s="272"/>
      <c r="S97" s="272"/>
      <c r="T97" s="273"/>
      <c r="AT97" s="274" t="s">
        <v>215</v>
      </c>
      <c r="AU97" s="274" t="s">
        <v>90</v>
      </c>
      <c r="AV97" s="13" t="s">
        <v>211</v>
      </c>
      <c r="AW97" s="13" t="s">
        <v>45</v>
      </c>
      <c r="AX97" s="13" t="s">
        <v>25</v>
      </c>
      <c r="AY97" s="274" t="s">
        <v>204</v>
      </c>
    </row>
    <row r="98" spans="2:65" s="1" customFormat="1" ht="38.25" customHeight="1">
      <c r="B98" s="48"/>
      <c r="C98" s="238" t="s">
        <v>211</v>
      </c>
      <c r="D98" s="238" t="s">
        <v>206</v>
      </c>
      <c r="E98" s="239" t="s">
        <v>5093</v>
      </c>
      <c r="F98" s="240" t="s">
        <v>5094</v>
      </c>
      <c r="G98" s="241" t="s">
        <v>220</v>
      </c>
      <c r="H98" s="242">
        <v>9.544</v>
      </c>
      <c r="I98" s="243"/>
      <c r="J98" s="244">
        <f>ROUND(I98*H98,2)</f>
        <v>0</v>
      </c>
      <c r="K98" s="240" t="s">
        <v>210</v>
      </c>
      <c r="L98" s="74"/>
      <c r="M98" s="245" t="s">
        <v>38</v>
      </c>
      <c r="N98" s="246" t="s">
        <v>53</v>
      </c>
      <c r="O98" s="49"/>
      <c r="P98" s="247">
        <f>O98*H98</f>
        <v>0</v>
      </c>
      <c r="Q98" s="247">
        <v>0</v>
      </c>
      <c r="R98" s="247">
        <f>Q98*H98</f>
        <v>0</v>
      </c>
      <c r="S98" s="247">
        <v>0</v>
      </c>
      <c r="T98" s="248">
        <f>S98*H98</f>
        <v>0</v>
      </c>
      <c r="AR98" s="25" t="s">
        <v>211</v>
      </c>
      <c r="AT98" s="25" t="s">
        <v>206</v>
      </c>
      <c r="AU98" s="25" t="s">
        <v>90</v>
      </c>
      <c r="AY98" s="25" t="s">
        <v>204</v>
      </c>
      <c r="BE98" s="249">
        <f>IF(N98="základní",J98,0)</f>
        <v>0</v>
      </c>
      <c r="BF98" s="249">
        <f>IF(N98="snížená",J98,0)</f>
        <v>0</v>
      </c>
      <c r="BG98" s="249">
        <f>IF(N98="zákl. přenesená",J98,0)</f>
        <v>0</v>
      </c>
      <c r="BH98" s="249">
        <f>IF(N98="sníž. přenesená",J98,0)</f>
        <v>0</v>
      </c>
      <c r="BI98" s="249">
        <f>IF(N98="nulová",J98,0)</f>
        <v>0</v>
      </c>
      <c r="BJ98" s="25" t="s">
        <v>25</v>
      </c>
      <c r="BK98" s="249">
        <f>ROUND(I98*H98,2)</f>
        <v>0</v>
      </c>
      <c r="BL98" s="25" t="s">
        <v>211</v>
      </c>
      <c r="BM98" s="25" t="s">
        <v>5095</v>
      </c>
    </row>
    <row r="99" spans="2:47" s="1" customFormat="1" ht="13.5">
      <c r="B99" s="48"/>
      <c r="C99" s="76"/>
      <c r="D99" s="250" t="s">
        <v>213</v>
      </c>
      <c r="E99" s="76"/>
      <c r="F99" s="251" t="s">
        <v>4660</v>
      </c>
      <c r="G99" s="76"/>
      <c r="H99" s="76"/>
      <c r="I99" s="206"/>
      <c r="J99" s="76"/>
      <c r="K99" s="76"/>
      <c r="L99" s="74"/>
      <c r="M99" s="252"/>
      <c r="N99" s="49"/>
      <c r="O99" s="49"/>
      <c r="P99" s="49"/>
      <c r="Q99" s="49"/>
      <c r="R99" s="49"/>
      <c r="S99" s="49"/>
      <c r="T99" s="97"/>
      <c r="AT99" s="25" t="s">
        <v>213</v>
      </c>
      <c r="AU99" s="25" t="s">
        <v>90</v>
      </c>
    </row>
    <row r="100" spans="2:51" s="14" customFormat="1" ht="13.5">
      <c r="B100" s="275"/>
      <c r="C100" s="276"/>
      <c r="D100" s="250" t="s">
        <v>215</v>
      </c>
      <c r="E100" s="277" t="s">
        <v>38</v>
      </c>
      <c r="F100" s="278" t="s">
        <v>5096</v>
      </c>
      <c r="G100" s="276"/>
      <c r="H100" s="277" t="s">
        <v>38</v>
      </c>
      <c r="I100" s="279"/>
      <c r="J100" s="276"/>
      <c r="K100" s="276"/>
      <c r="L100" s="280"/>
      <c r="M100" s="281"/>
      <c r="N100" s="282"/>
      <c r="O100" s="282"/>
      <c r="P100" s="282"/>
      <c r="Q100" s="282"/>
      <c r="R100" s="282"/>
      <c r="S100" s="282"/>
      <c r="T100" s="283"/>
      <c r="AT100" s="284" t="s">
        <v>215</v>
      </c>
      <c r="AU100" s="284" t="s">
        <v>90</v>
      </c>
      <c r="AV100" s="14" t="s">
        <v>25</v>
      </c>
      <c r="AW100" s="14" t="s">
        <v>45</v>
      </c>
      <c r="AX100" s="14" t="s">
        <v>82</v>
      </c>
      <c r="AY100" s="284" t="s">
        <v>204</v>
      </c>
    </row>
    <row r="101" spans="2:51" s="12" customFormat="1" ht="13.5">
      <c r="B101" s="253"/>
      <c r="C101" s="254"/>
      <c r="D101" s="250" t="s">
        <v>215</v>
      </c>
      <c r="E101" s="255" t="s">
        <v>38</v>
      </c>
      <c r="F101" s="256" t="s">
        <v>5097</v>
      </c>
      <c r="G101" s="254"/>
      <c r="H101" s="257">
        <v>2.26</v>
      </c>
      <c r="I101" s="258"/>
      <c r="J101" s="254"/>
      <c r="K101" s="254"/>
      <c r="L101" s="259"/>
      <c r="M101" s="260"/>
      <c r="N101" s="261"/>
      <c r="O101" s="261"/>
      <c r="P101" s="261"/>
      <c r="Q101" s="261"/>
      <c r="R101" s="261"/>
      <c r="S101" s="261"/>
      <c r="T101" s="262"/>
      <c r="AT101" s="263" t="s">
        <v>215</v>
      </c>
      <c r="AU101" s="263" t="s">
        <v>90</v>
      </c>
      <c r="AV101" s="12" t="s">
        <v>90</v>
      </c>
      <c r="AW101" s="12" t="s">
        <v>45</v>
      </c>
      <c r="AX101" s="12" t="s">
        <v>82</v>
      </c>
      <c r="AY101" s="263" t="s">
        <v>204</v>
      </c>
    </row>
    <row r="102" spans="2:51" s="12" customFormat="1" ht="13.5">
      <c r="B102" s="253"/>
      <c r="C102" s="254"/>
      <c r="D102" s="250" t="s">
        <v>215</v>
      </c>
      <c r="E102" s="255" t="s">
        <v>38</v>
      </c>
      <c r="F102" s="256" t="s">
        <v>5098</v>
      </c>
      <c r="G102" s="254"/>
      <c r="H102" s="257">
        <v>1.322</v>
      </c>
      <c r="I102" s="258"/>
      <c r="J102" s="254"/>
      <c r="K102" s="254"/>
      <c r="L102" s="259"/>
      <c r="M102" s="260"/>
      <c r="N102" s="261"/>
      <c r="O102" s="261"/>
      <c r="P102" s="261"/>
      <c r="Q102" s="261"/>
      <c r="R102" s="261"/>
      <c r="S102" s="261"/>
      <c r="T102" s="262"/>
      <c r="AT102" s="263" t="s">
        <v>215</v>
      </c>
      <c r="AU102" s="263" t="s">
        <v>90</v>
      </c>
      <c r="AV102" s="12" t="s">
        <v>90</v>
      </c>
      <c r="AW102" s="12" t="s">
        <v>45</v>
      </c>
      <c r="AX102" s="12" t="s">
        <v>82</v>
      </c>
      <c r="AY102" s="263" t="s">
        <v>204</v>
      </c>
    </row>
    <row r="103" spans="2:51" s="12" customFormat="1" ht="13.5">
      <c r="B103" s="253"/>
      <c r="C103" s="254"/>
      <c r="D103" s="250" t="s">
        <v>215</v>
      </c>
      <c r="E103" s="255" t="s">
        <v>38</v>
      </c>
      <c r="F103" s="256" t="s">
        <v>5099</v>
      </c>
      <c r="G103" s="254"/>
      <c r="H103" s="257">
        <v>4.16</v>
      </c>
      <c r="I103" s="258"/>
      <c r="J103" s="254"/>
      <c r="K103" s="254"/>
      <c r="L103" s="259"/>
      <c r="M103" s="260"/>
      <c r="N103" s="261"/>
      <c r="O103" s="261"/>
      <c r="P103" s="261"/>
      <c r="Q103" s="261"/>
      <c r="R103" s="261"/>
      <c r="S103" s="261"/>
      <c r="T103" s="262"/>
      <c r="AT103" s="263" t="s">
        <v>215</v>
      </c>
      <c r="AU103" s="263" t="s">
        <v>90</v>
      </c>
      <c r="AV103" s="12" t="s">
        <v>90</v>
      </c>
      <c r="AW103" s="12" t="s">
        <v>45</v>
      </c>
      <c r="AX103" s="12" t="s">
        <v>82</v>
      </c>
      <c r="AY103" s="263" t="s">
        <v>204</v>
      </c>
    </row>
    <row r="104" spans="2:51" s="12" customFormat="1" ht="13.5">
      <c r="B104" s="253"/>
      <c r="C104" s="254"/>
      <c r="D104" s="250" t="s">
        <v>215</v>
      </c>
      <c r="E104" s="255" t="s">
        <v>38</v>
      </c>
      <c r="F104" s="256" t="s">
        <v>5100</v>
      </c>
      <c r="G104" s="254"/>
      <c r="H104" s="257">
        <v>1.802</v>
      </c>
      <c r="I104" s="258"/>
      <c r="J104" s="254"/>
      <c r="K104" s="254"/>
      <c r="L104" s="259"/>
      <c r="M104" s="260"/>
      <c r="N104" s="261"/>
      <c r="O104" s="261"/>
      <c r="P104" s="261"/>
      <c r="Q104" s="261"/>
      <c r="R104" s="261"/>
      <c r="S104" s="261"/>
      <c r="T104" s="262"/>
      <c r="AT104" s="263" t="s">
        <v>215</v>
      </c>
      <c r="AU104" s="263" t="s">
        <v>90</v>
      </c>
      <c r="AV104" s="12" t="s">
        <v>90</v>
      </c>
      <c r="AW104" s="12" t="s">
        <v>45</v>
      </c>
      <c r="AX104" s="12" t="s">
        <v>82</v>
      </c>
      <c r="AY104" s="263" t="s">
        <v>204</v>
      </c>
    </row>
    <row r="105" spans="2:51" s="15" customFormat="1" ht="13.5">
      <c r="B105" s="295"/>
      <c r="C105" s="296"/>
      <c r="D105" s="250" t="s">
        <v>215</v>
      </c>
      <c r="E105" s="297" t="s">
        <v>38</v>
      </c>
      <c r="F105" s="298" t="s">
        <v>797</v>
      </c>
      <c r="G105" s="296"/>
      <c r="H105" s="299">
        <v>9.544</v>
      </c>
      <c r="I105" s="300"/>
      <c r="J105" s="296"/>
      <c r="K105" s="296"/>
      <c r="L105" s="301"/>
      <c r="M105" s="302"/>
      <c r="N105" s="303"/>
      <c r="O105" s="303"/>
      <c r="P105" s="303"/>
      <c r="Q105" s="303"/>
      <c r="R105" s="303"/>
      <c r="S105" s="303"/>
      <c r="T105" s="304"/>
      <c r="AT105" s="305" t="s">
        <v>215</v>
      </c>
      <c r="AU105" s="305" t="s">
        <v>90</v>
      </c>
      <c r="AV105" s="15" t="s">
        <v>113</v>
      </c>
      <c r="AW105" s="15" t="s">
        <v>45</v>
      </c>
      <c r="AX105" s="15" t="s">
        <v>82</v>
      </c>
      <c r="AY105" s="305" t="s">
        <v>204</v>
      </c>
    </row>
    <row r="106" spans="2:51" s="13" customFormat="1" ht="13.5">
      <c r="B106" s="264"/>
      <c r="C106" s="265"/>
      <c r="D106" s="250" t="s">
        <v>215</v>
      </c>
      <c r="E106" s="266" t="s">
        <v>38</v>
      </c>
      <c r="F106" s="267" t="s">
        <v>217</v>
      </c>
      <c r="G106" s="265"/>
      <c r="H106" s="268">
        <v>9.544</v>
      </c>
      <c r="I106" s="269"/>
      <c r="J106" s="265"/>
      <c r="K106" s="265"/>
      <c r="L106" s="270"/>
      <c r="M106" s="271"/>
      <c r="N106" s="272"/>
      <c r="O106" s="272"/>
      <c r="P106" s="272"/>
      <c r="Q106" s="272"/>
      <c r="R106" s="272"/>
      <c r="S106" s="272"/>
      <c r="T106" s="273"/>
      <c r="AT106" s="274" t="s">
        <v>215</v>
      </c>
      <c r="AU106" s="274" t="s">
        <v>90</v>
      </c>
      <c r="AV106" s="13" t="s">
        <v>211</v>
      </c>
      <c r="AW106" s="13" t="s">
        <v>45</v>
      </c>
      <c r="AX106" s="13" t="s">
        <v>25</v>
      </c>
      <c r="AY106" s="274" t="s">
        <v>204</v>
      </c>
    </row>
    <row r="107" spans="2:65" s="1" customFormat="1" ht="16.5" customHeight="1">
      <c r="B107" s="48"/>
      <c r="C107" s="238" t="s">
        <v>233</v>
      </c>
      <c r="D107" s="238" t="s">
        <v>206</v>
      </c>
      <c r="E107" s="239" t="s">
        <v>5101</v>
      </c>
      <c r="F107" s="240" t="s">
        <v>5102</v>
      </c>
      <c r="G107" s="241" t="s">
        <v>220</v>
      </c>
      <c r="H107" s="242">
        <v>289.237</v>
      </c>
      <c r="I107" s="243"/>
      <c r="J107" s="244">
        <f>ROUND(I107*H107,2)</f>
        <v>0</v>
      </c>
      <c r="K107" s="240" t="s">
        <v>38</v>
      </c>
      <c r="L107" s="74"/>
      <c r="M107" s="245" t="s">
        <v>38</v>
      </c>
      <c r="N107" s="246" t="s">
        <v>53</v>
      </c>
      <c r="O107" s="49"/>
      <c r="P107" s="247">
        <f>O107*H107</f>
        <v>0</v>
      </c>
      <c r="Q107" s="247">
        <v>0</v>
      </c>
      <c r="R107" s="247">
        <f>Q107*H107</f>
        <v>0</v>
      </c>
      <c r="S107" s="247">
        <v>0</v>
      </c>
      <c r="T107" s="248">
        <f>S107*H107</f>
        <v>0</v>
      </c>
      <c r="AR107" s="25" t="s">
        <v>211</v>
      </c>
      <c r="AT107" s="25" t="s">
        <v>206</v>
      </c>
      <c r="AU107" s="25" t="s">
        <v>90</v>
      </c>
      <c r="AY107" s="25" t="s">
        <v>204</v>
      </c>
      <c r="BE107" s="249">
        <f>IF(N107="základní",J107,0)</f>
        <v>0</v>
      </c>
      <c r="BF107" s="249">
        <f>IF(N107="snížená",J107,0)</f>
        <v>0</v>
      </c>
      <c r="BG107" s="249">
        <f>IF(N107="zákl. přenesená",J107,0)</f>
        <v>0</v>
      </c>
      <c r="BH107" s="249">
        <f>IF(N107="sníž. přenesená",J107,0)</f>
        <v>0</v>
      </c>
      <c r="BI107" s="249">
        <f>IF(N107="nulová",J107,0)</f>
        <v>0</v>
      </c>
      <c r="BJ107" s="25" t="s">
        <v>25</v>
      </c>
      <c r="BK107" s="249">
        <f>ROUND(I107*H107,2)</f>
        <v>0</v>
      </c>
      <c r="BL107" s="25" t="s">
        <v>211</v>
      </c>
      <c r="BM107" s="25" t="s">
        <v>5103</v>
      </c>
    </row>
    <row r="108" spans="2:51" s="14" customFormat="1" ht="13.5">
      <c r="B108" s="275"/>
      <c r="C108" s="276"/>
      <c r="D108" s="250" t="s">
        <v>215</v>
      </c>
      <c r="E108" s="277" t="s">
        <v>38</v>
      </c>
      <c r="F108" s="278" t="s">
        <v>5104</v>
      </c>
      <c r="G108" s="276"/>
      <c r="H108" s="277" t="s">
        <v>38</v>
      </c>
      <c r="I108" s="279"/>
      <c r="J108" s="276"/>
      <c r="K108" s="276"/>
      <c r="L108" s="280"/>
      <c r="M108" s="281"/>
      <c r="N108" s="282"/>
      <c r="O108" s="282"/>
      <c r="P108" s="282"/>
      <c r="Q108" s="282"/>
      <c r="R108" s="282"/>
      <c r="S108" s="282"/>
      <c r="T108" s="283"/>
      <c r="AT108" s="284" t="s">
        <v>215</v>
      </c>
      <c r="AU108" s="284" t="s">
        <v>90</v>
      </c>
      <c r="AV108" s="14" t="s">
        <v>25</v>
      </c>
      <c r="AW108" s="14" t="s">
        <v>45</v>
      </c>
      <c r="AX108" s="14" t="s">
        <v>82</v>
      </c>
      <c r="AY108" s="284" t="s">
        <v>204</v>
      </c>
    </row>
    <row r="109" spans="2:51" s="12" customFormat="1" ht="13.5">
      <c r="B109" s="253"/>
      <c r="C109" s="254"/>
      <c r="D109" s="250" t="s">
        <v>215</v>
      </c>
      <c r="E109" s="255" t="s">
        <v>38</v>
      </c>
      <c r="F109" s="256" t="s">
        <v>5105</v>
      </c>
      <c r="G109" s="254"/>
      <c r="H109" s="257">
        <v>31.815</v>
      </c>
      <c r="I109" s="258"/>
      <c r="J109" s="254"/>
      <c r="K109" s="254"/>
      <c r="L109" s="259"/>
      <c r="M109" s="260"/>
      <c r="N109" s="261"/>
      <c r="O109" s="261"/>
      <c r="P109" s="261"/>
      <c r="Q109" s="261"/>
      <c r="R109" s="261"/>
      <c r="S109" s="261"/>
      <c r="T109" s="262"/>
      <c r="AT109" s="263" t="s">
        <v>215</v>
      </c>
      <c r="AU109" s="263" t="s">
        <v>90</v>
      </c>
      <c r="AV109" s="12" t="s">
        <v>90</v>
      </c>
      <c r="AW109" s="12" t="s">
        <v>45</v>
      </c>
      <c r="AX109" s="12" t="s">
        <v>82</v>
      </c>
      <c r="AY109" s="263" t="s">
        <v>204</v>
      </c>
    </row>
    <row r="110" spans="2:51" s="14" customFormat="1" ht="13.5">
      <c r="B110" s="275"/>
      <c r="C110" s="276"/>
      <c r="D110" s="250" t="s">
        <v>215</v>
      </c>
      <c r="E110" s="277" t="s">
        <v>38</v>
      </c>
      <c r="F110" s="278" t="s">
        <v>5106</v>
      </c>
      <c r="G110" s="276"/>
      <c r="H110" s="277" t="s">
        <v>38</v>
      </c>
      <c r="I110" s="279"/>
      <c r="J110" s="276"/>
      <c r="K110" s="276"/>
      <c r="L110" s="280"/>
      <c r="M110" s="281"/>
      <c r="N110" s="282"/>
      <c r="O110" s="282"/>
      <c r="P110" s="282"/>
      <c r="Q110" s="282"/>
      <c r="R110" s="282"/>
      <c r="S110" s="282"/>
      <c r="T110" s="283"/>
      <c r="AT110" s="284" t="s">
        <v>215</v>
      </c>
      <c r="AU110" s="284" t="s">
        <v>90</v>
      </c>
      <c r="AV110" s="14" t="s">
        <v>25</v>
      </c>
      <c r="AW110" s="14" t="s">
        <v>45</v>
      </c>
      <c r="AX110" s="14" t="s">
        <v>82</v>
      </c>
      <c r="AY110" s="284" t="s">
        <v>204</v>
      </c>
    </row>
    <row r="111" spans="2:51" s="14" customFormat="1" ht="13.5">
      <c r="B111" s="275"/>
      <c r="C111" s="276"/>
      <c r="D111" s="250" t="s">
        <v>215</v>
      </c>
      <c r="E111" s="277" t="s">
        <v>38</v>
      </c>
      <c r="F111" s="278" t="s">
        <v>5107</v>
      </c>
      <c r="G111" s="276"/>
      <c r="H111" s="277" t="s">
        <v>38</v>
      </c>
      <c r="I111" s="279"/>
      <c r="J111" s="276"/>
      <c r="K111" s="276"/>
      <c r="L111" s="280"/>
      <c r="M111" s="281"/>
      <c r="N111" s="282"/>
      <c r="O111" s="282"/>
      <c r="P111" s="282"/>
      <c r="Q111" s="282"/>
      <c r="R111" s="282"/>
      <c r="S111" s="282"/>
      <c r="T111" s="283"/>
      <c r="AT111" s="284" t="s">
        <v>215</v>
      </c>
      <c r="AU111" s="284" t="s">
        <v>90</v>
      </c>
      <c r="AV111" s="14" t="s">
        <v>25</v>
      </c>
      <c r="AW111" s="14" t="s">
        <v>45</v>
      </c>
      <c r="AX111" s="14" t="s">
        <v>82</v>
      </c>
      <c r="AY111" s="284" t="s">
        <v>204</v>
      </c>
    </row>
    <row r="112" spans="2:51" s="12" customFormat="1" ht="13.5">
      <c r="B112" s="253"/>
      <c r="C112" s="254"/>
      <c r="D112" s="250" t="s">
        <v>215</v>
      </c>
      <c r="E112" s="255" t="s">
        <v>38</v>
      </c>
      <c r="F112" s="256" t="s">
        <v>5108</v>
      </c>
      <c r="G112" s="254"/>
      <c r="H112" s="257">
        <v>24.123</v>
      </c>
      <c r="I112" s="258"/>
      <c r="J112" s="254"/>
      <c r="K112" s="254"/>
      <c r="L112" s="259"/>
      <c r="M112" s="260"/>
      <c r="N112" s="261"/>
      <c r="O112" s="261"/>
      <c r="P112" s="261"/>
      <c r="Q112" s="261"/>
      <c r="R112" s="261"/>
      <c r="S112" s="261"/>
      <c r="T112" s="262"/>
      <c r="AT112" s="263" t="s">
        <v>215</v>
      </c>
      <c r="AU112" s="263" t="s">
        <v>90</v>
      </c>
      <c r="AV112" s="12" t="s">
        <v>90</v>
      </c>
      <c r="AW112" s="12" t="s">
        <v>45</v>
      </c>
      <c r="AX112" s="12" t="s">
        <v>82</v>
      </c>
      <c r="AY112" s="263" t="s">
        <v>204</v>
      </c>
    </row>
    <row r="113" spans="2:51" s="14" customFormat="1" ht="13.5">
      <c r="B113" s="275"/>
      <c r="C113" s="276"/>
      <c r="D113" s="250" t="s">
        <v>215</v>
      </c>
      <c r="E113" s="277" t="s">
        <v>38</v>
      </c>
      <c r="F113" s="278" t="s">
        <v>5109</v>
      </c>
      <c r="G113" s="276"/>
      <c r="H113" s="277" t="s">
        <v>38</v>
      </c>
      <c r="I113" s="279"/>
      <c r="J113" s="276"/>
      <c r="K113" s="276"/>
      <c r="L113" s="280"/>
      <c r="M113" s="281"/>
      <c r="N113" s="282"/>
      <c r="O113" s="282"/>
      <c r="P113" s="282"/>
      <c r="Q113" s="282"/>
      <c r="R113" s="282"/>
      <c r="S113" s="282"/>
      <c r="T113" s="283"/>
      <c r="AT113" s="284" t="s">
        <v>215</v>
      </c>
      <c r="AU113" s="284" t="s">
        <v>90</v>
      </c>
      <c r="AV113" s="14" t="s">
        <v>25</v>
      </c>
      <c r="AW113" s="14" t="s">
        <v>45</v>
      </c>
      <c r="AX113" s="14" t="s">
        <v>82</v>
      </c>
      <c r="AY113" s="284" t="s">
        <v>204</v>
      </c>
    </row>
    <row r="114" spans="2:51" s="14" customFormat="1" ht="13.5">
      <c r="B114" s="275"/>
      <c r="C114" s="276"/>
      <c r="D114" s="250" t="s">
        <v>215</v>
      </c>
      <c r="E114" s="277" t="s">
        <v>38</v>
      </c>
      <c r="F114" s="278" t="s">
        <v>5110</v>
      </c>
      <c r="G114" s="276"/>
      <c r="H114" s="277" t="s">
        <v>38</v>
      </c>
      <c r="I114" s="279"/>
      <c r="J114" s="276"/>
      <c r="K114" s="276"/>
      <c r="L114" s="280"/>
      <c r="M114" s="281"/>
      <c r="N114" s="282"/>
      <c r="O114" s="282"/>
      <c r="P114" s="282"/>
      <c r="Q114" s="282"/>
      <c r="R114" s="282"/>
      <c r="S114" s="282"/>
      <c r="T114" s="283"/>
      <c r="AT114" s="284" t="s">
        <v>215</v>
      </c>
      <c r="AU114" s="284" t="s">
        <v>90</v>
      </c>
      <c r="AV114" s="14" t="s">
        <v>25</v>
      </c>
      <c r="AW114" s="14" t="s">
        <v>45</v>
      </c>
      <c r="AX114" s="14" t="s">
        <v>82</v>
      </c>
      <c r="AY114" s="284" t="s">
        <v>204</v>
      </c>
    </row>
    <row r="115" spans="2:51" s="12" customFormat="1" ht="13.5">
      <c r="B115" s="253"/>
      <c r="C115" s="254"/>
      <c r="D115" s="250" t="s">
        <v>215</v>
      </c>
      <c r="E115" s="255" t="s">
        <v>38</v>
      </c>
      <c r="F115" s="256" t="s">
        <v>5111</v>
      </c>
      <c r="G115" s="254"/>
      <c r="H115" s="257">
        <v>94.107</v>
      </c>
      <c r="I115" s="258"/>
      <c r="J115" s="254"/>
      <c r="K115" s="254"/>
      <c r="L115" s="259"/>
      <c r="M115" s="260"/>
      <c r="N115" s="261"/>
      <c r="O115" s="261"/>
      <c r="P115" s="261"/>
      <c r="Q115" s="261"/>
      <c r="R115" s="261"/>
      <c r="S115" s="261"/>
      <c r="T115" s="262"/>
      <c r="AT115" s="263" t="s">
        <v>215</v>
      </c>
      <c r="AU115" s="263" t="s">
        <v>90</v>
      </c>
      <c r="AV115" s="12" t="s">
        <v>90</v>
      </c>
      <c r="AW115" s="12" t="s">
        <v>45</v>
      </c>
      <c r="AX115" s="12" t="s">
        <v>82</v>
      </c>
      <c r="AY115" s="263" t="s">
        <v>204</v>
      </c>
    </row>
    <row r="116" spans="2:51" s="14" customFormat="1" ht="13.5">
      <c r="B116" s="275"/>
      <c r="C116" s="276"/>
      <c r="D116" s="250" t="s">
        <v>215</v>
      </c>
      <c r="E116" s="277" t="s">
        <v>38</v>
      </c>
      <c r="F116" s="278" t="s">
        <v>5112</v>
      </c>
      <c r="G116" s="276"/>
      <c r="H116" s="277" t="s">
        <v>38</v>
      </c>
      <c r="I116" s="279"/>
      <c r="J116" s="276"/>
      <c r="K116" s="276"/>
      <c r="L116" s="280"/>
      <c r="M116" s="281"/>
      <c r="N116" s="282"/>
      <c r="O116" s="282"/>
      <c r="P116" s="282"/>
      <c r="Q116" s="282"/>
      <c r="R116" s="282"/>
      <c r="S116" s="282"/>
      <c r="T116" s="283"/>
      <c r="AT116" s="284" t="s">
        <v>215</v>
      </c>
      <c r="AU116" s="284" t="s">
        <v>90</v>
      </c>
      <c r="AV116" s="14" t="s">
        <v>25</v>
      </c>
      <c r="AW116" s="14" t="s">
        <v>45</v>
      </c>
      <c r="AX116" s="14" t="s">
        <v>82</v>
      </c>
      <c r="AY116" s="284" t="s">
        <v>204</v>
      </c>
    </row>
    <row r="117" spans="2:51" s="14" customFormat="1" ht="13.5">
      <c r="B117" s="275"/>
      <c r="C117" s="276"/>
      <c r="D117" s="250" t="s">
        <v>215</v>
      </c>
      <c r="E117" s="277" t="s">
        <v>38</v>
      </c>
      <c r="F117" s="278" t="s">
        <v>5113</v>
      </c>
      <c r="G117" s="276"/>
      <c r="H117" s="277" t="s">
        <v>38</v>
      </c>
      <c r="I117" s="279"/>
      <c r="J117" s="276"/>
      <c r="K117" s="276"/>
      <c r="L117" s="280"/>
      <c r="M117" s="281"/>
      <c r="N117" s="282"/>
      <c r="O117" s="282"/>
      <c r="P117" s="282"/>
      <c r="Q117" s="282"/>
      <c r="R117" s="282"/>
      <c r="S117" s="282"/>
      <c r="T117" s="283"/>
      <c r="AT117" s="284" t="s">
        <v>215</v>
      </c>
      <c r="AU117" s="284" t="s">
        <v>90</v>
      </c>
      <c r="AV117" s="14" t="s">
        <v>25</v>
      </c>
      <c r="AW117" s="14" t="s">
        <v>45</v>
      </c>
      <c r="AX117" s="14" t="s">
        <v>82</v>
      </c>
      <c r="AY117" s="284" t="s">
        <v>204</v>
      </c>
    </row>
    <row r="118" spans="2:51" s="12" customFormat="1" ht="13.5">
      <c r="B118" s="253"/>
      <c r="C118" s="254"/>
      <c r="D118" s="250" t="s">
        <v>215</v>
      </c>
      <c r="E118" s="255" t="s">
        <v>38</v>
      </c>
      <c r="F118" s="256" t="s">
        <v>5114</v>
      </c>
      <c r="G118" s="254"/>
      <c r="H118" s="257">
        <v>3.471</v>
      </c>
      <c r="I118" s="258"/>
      <c r="J118" s="254"/>
      <c r="K118" s="254"/>
      <c r="L118" s="259"/>
      <c r="M118" s="260"/>
      <c r="N118" s="261"/>
      <c r="O118" s="261"/>
      <c r="P118" s="261"/>
      <c r="Q118" s="261"/>
      <c r="R118" s="261"/>
      <c r="S118" s="261"/>
      <c r="T118" s="262"/>
      <c r="AT118" s="263" t="s">
        <v>215</v>
      </c>
      <c r="AU118" s="263" t="s">
        <v>90</v>
      </c>
      <c r="AV118" s="12" t="s">
        <v>90</v>
      </c>
      <c r="AW118" s="12" t="s">
        <v>45</v>
      </c>
      <c r="AX118" s="12" t="s">
        <v>82</v>
      </c>
      <c r="AY118" s="263" t="s">
        <v>204</v>
      </c>
    </row>
    <row r="119" spans="2:51" s="14" customFormat="1" ht="13.5">
      <c r="B119" s="275"/>
      <c r="C119" s="276"/>
      <c r="D119" s="250" t="s">
        <v>215</v>
      </c>
      <c r="E119" s="277" t="s">
        <v>38</v>
      </c>
      <c r="F119" s="278" t="s">
        <v>5115</v>
      </c>
      <c r="G119" s="276"/>
      <c r="H119" s="277" t="s">
        <v>38</v>
      </c>
      <c r="I119" s="279"/>
      <c r="J119" s="276"/>
      <c r="K119" s="276"/>
      <c r="L119" s="280"/>
      <c r="M119" s="281"/>
      <c r="N119" s="282"/>
      <c r="O119" s="282"/>
      <c r="P119" s="282"/>
      <c r="Q119" s="282"/>
      <c r="R119" s="282"/>
      <c r="S119" s="282"/>
      <c r="T119" s="283"/>
      <c r="AT119" s="284" t="s">
        <v>215</v>
      </c>
      <c r="AU119" s="284" t="s">
        <v>90</v>
      </c>
      <c r="AV119" s="14" t="s">
        <v>25</v>
      </c>
      <c r="AW119" s="14" t="s">
        <v>45</v>
      </c>
      <c r="AX119" s="14" t="s">
        <v>82</v>
      </c>
      <c r="AY119" s="284" t="s">
        <v>204</v>
      </c>
    </row>
    <row r="120" spans="2:51" s="14" customFormat="1" ht="13.5">
      <c r="B120" s="275"/>
      <c r="C120" s="276"/>
      <c r="D120" s="250" t="s">
        <v>215</v>
      </c>
      <c r="E120" s="277" t="s">
        <v>38</v>
      </c>
      <c r="F120" s="278" t="s">
        <v>5116</v>
      </c>
      <c r="G120" s="276"/>
      <c r="H120" s="277" t="s">
        <v>38</v>
      </c>
      <c r="I120" s="279"/>
      <c r="J120" s="276"/>
      <c r="K120" s="276"/>
      <c r="L120" s="280"/>
      <c r="M120" s="281"/>
      <c r="N120" s="282"/>
      <c r="O120" s="282"/>
      <c r="P120" s="282"/>
      <c r="Q120" s="282"/>
      <c r="R120" s="282"/>
      <c r="S120" s="282"/>
      <c r="T120" s="283"/>
      <c r="AT120" s="284" t="s">
        <v>215</v>
      </c>
      <c r="AU120" s="284" t="s">
        <v>90</v>
      </c>
      <c r="AV120" s="14" t="s">
        <v>25</v>
      </c>
      <c r="AW120" s="14" t="s">
        <v>45</v>
      </c>
      <c r="AX120" s="14" t="s">
        <v>82</v>
      </c>
      <c r="AY120" s="284" t="s">
        <v>204</v>
      </c>
    </row>
    <row r="121" spans="2:51" s="12" customFormat="1" ht="13.5">
      <c r="B121" s="253"/>
      <c r="C121" s="254"/>
      <c r="D121" s="250" t="s">
        <v>215</v>
      </c>
      <c r="E121" s="255" t="s">
        <v>38</v>
      </c>
      <c r="F121" s="256" t="s">
        <v>5117</v>
      </c>
      <c r="G121" s="254"/>
      <c r="H121" s="257">
        <v>12.563</v>
      </c>
      <c r="I121" s="258"/>
      <c r="J121" s="254"/>
      <c r="K121" s="254"/>
      <c r="L121" s="259"/>
      <c r="M121" s="260"/>
      <c r="N121" s="261"/>
      <c r="O121" s="261"/>
      <c r="P121" s="261"/>
      <c r="Q121" s="261"/>
      <c r="R121" s="261"/>
      <c r="S121" s="261"/>
      <c r="T121" s="262"/>
      <c r="AT121" s="263" t="s">
        <v>215</v>
      </c>
      <c r="AU121" s="263" t="s">
        <v>90</v>
      </c>
      <c r="AV121" s="12" t="s">
        <v>90</v>
      </c>
      <c r="AW121" s="12" t="s">
        <v>45</v>
      </c>
      <c r="AX121" s="12" t="s">
        <v>82</v>
      </c>
      <c r="AY121" s="263" t="s">
        <v>204</v>
      </c>
    </row>
    <row r="122" spans="2:51" s="14" customFormat="1" ht="13.5">
      <c r="B122" s="275"/>
      <c r="C122" s="276"/>
      <c r="D122" s="250" t="s">
        <v>215</v>
      </c>
      <c r="E122" s="277" t="s">
        <v>38</v>
      </c>
      <c r="F122" s="278" t="s">
        <v>5118</v>
      </c>
      <c r="G122" s="276"/>
      <c r="H122" s="277" t="s">
        <v>38</v>
      </c>
      <c r="I122" s="279"/>
      <c r="J122" s="276"/>
      <c r="K122" s="276"/>
      <c r="L122" s="280"/>
      <c r="M122" s="281"/>
      <c r="N122" s="282"/>
      <c r="O122" s="282"/>
      <c r="P122" s="282"/>
      <c r="Q122" s="282"/>
      <c r="R122" s="282"/>
      <c r="S122" s="282"/>
      <c r="T122" s="283"/>
      <c r="AT122" s="284" t="s">
        <v>215</v>
      </c>
      <c r="AU122" s="284" t="s">
        <v>90</v>
      </c>
      <c r="AV122" s="14" t="s">
        <v>25</v>
      </c>
      <c r="AW122" s="14" t="s">
        <v>45</v>
      </c>
      <c r="AX122" s="14" t="s">
        <v>82</v>
      </c>
      <c r="AY122" s="284" t="s">
        <v>204</v>
      </c>
    </row>
    <row r="123" spans="2:51" s="14" customFormat="1" ht="13.5">
      <c r="B123" s="275"/>
      <c r="C123" s="276"/>
      <c r="D123" s="250" t="s">
        <v>215</v>
      </c>
      <c r="E123" s="277" t="s">
        <v>38</v>
      </c>
      <c r="F123" s="278" t="s">
        <v>5119</v>
      </c>
      <c r="G123" s="276"/>
      <c r="H123" s="277" t="s">
        <v>38</v>
      </c>
      <c r="I123" s="279"/>
      <c r="J123" s="276"/>
      <c r="K123" s="276"/>
      <c r="L123" s="280"/>
      <c r="M123" s="281"/>
      <c r="N123" s="282"/>
      <c r="O123" s="282"/>
      <c r="P123" s="282"/>
      <c r="Q123" s="282"/>
      <c r="R123" s="282"/>
      <c r="S123" s="282"/>
      <c r="T123" s="283"/>
      <c r="AT123" s="284" t="s">
        <v>215</v>
      </c>
      <c r="AU123" s="284" t="s">
        <v>90</v>
      </c>
      <c r="AV123" s="14" t="s">
        <v>25</v>
      </c>
      <c r="AW123" s="14" t="s">
        <v>45</v>
      </c>
      <c r="AX123" s="14" t="s">
        <v>82</v>
      </c>
      <c r="AY123" s="284" t="s">
        <v>204</v>
      </c>
    </row>
    <row r="124" spans="2:51" s="12" customFormat="1" ht="13.5">
      <c r="B124" s="253"/>
      <c r="C124" s="254"/>
      <c r="D124" s="250" t="s">
        <v>215</v>
      </c>
      <c r="E124" s="255" t="s">
        <v>38</v>
      </c>
      <c r="F124" s="256" t="s">
        <v>5120</v>
      </c>
      <c r="G124" s="254"/>
      <c r="H124" s="257">
        <v>63.007</v>
      </c>
      <c r="I124" s="258"/>
      <c r="J124" s="254"/>
      <c r="K124" s="254"/>
      <c r="L124" s="259"/>
      <c r="M124" s="260"/>
      <c r="N124" s="261"/>
      <c r="O124" s="261"/>
      <c r="P124" s="261"/>
      <c r="Q124" s="261"/>
      <c r="R124" s="261"/>
      <c r="S124" s="261"/>
      <c r="T124" s="262"/>
      <c r="AT124" s="263" t="s">
        <v>215</v>
      </c>
      <c r="AU124" s="263" t="s">
        <v>90</v>
      </c>
      <c r="AV124" s="12" t="s">
        <v>90</v>
      </c>
      <c r="AW124" s="12" t="s">
        <v>45</v>
      </c>
      <c r="AX124" s="12" t="s">
        <v>82</v>
      </c>
      <c r="AY124" s="263" t="s">
        <v>204</v>
      </c>
    </row>
    <row r="125" spans="2:51" s="14" customFormat="1" ht="13.5">
      <c r="B125" s="275"/>
      <c r="C125" s="276"/>
      <c r="D125" s="250" t="s">
        <v>215</v>
      </c>
      <c r="E125" s="277" t="s">
        <v>38</v>
      </c>
      <c r="F125" s="278" t="s">
        <v>5121</v>
      </c>
      <c r="G125" s="276"/>
      <c r="H125" s="277" t="s">
        <v>38</v>
      </c>
      <c r="I125" s="279"/>
      <c r="J125" s="276"/>
      <c r="K125" s="276"/>
      <c r="L125" s="280"/>
      <c r="M125" s="281"/>
      <c r="N125" s="282"/>
      <c r="O125" s="282"/>
      <c r="P125" s="282"/>
      <c r="Q125" s="282"/>
      <c r="R125" s="282"/>
      <c r="S125" s="282"/>
      <c r="T125" s="283"/>
      <c r="AT125" s="284" t="s">
        <v>215</v>
      </c>
      <c r="AU125" s="284" t="s">
        <v>90</v>
      </c>
      <c r="AV125" s="14" t="s">
        <v>25</v>
      </c>
      <c r="AW125" s="14" t="s">
        <v>45</v>
      </c>
      <c r="AX125" s="14" t="s">
        <v>82</v>
      </c>
      <c r="AY125" s="284" t="s">
        <v>204</v>
      </c>
    </row>
    <row r="126" spans="2:51" s="12" customFormat="1" ht="13.5">
      <c r="B126" s="253"/>
      <c r="C126" s="254"/>
      <c r="D126" s="250" t="s">
        <v>215</v>
      </c>
      <c r="E126" s="255" t="s">
        <v>38</v>
      </c>
      <c r="F126" s="256" t="s">
        <v>5122</v>
      </c>
      <c r="G126" s="254"/>
      <c r="H126" s="257">
        <v>2.862</v>
      </c>
      <c r="I126" s="258"/>
      <c r="J126" s="254"/>
      <c r="K126" s="254"/>
      <c r="L126" s="259"/>
      <c r="M126" s="260"/>
      <c r="N126" s="261"/>
      <c r="O126" s="261"/>
      <c r="P126" s="261"/>
      <c r="Q126" s="261"/>
      <c r="R126" s="261"/>
      <c r="S126" s="261"/>
      <c r="T126" s="262"/>
      <c r="AT126" s="263" t="s">
        <v>215</v>
      </c>
      <c r="AU126" s="263" t="s">
        <v>90</v>
      </c>
      <c r="AV126" s="12" t="s">
        <v>90</v>
      </c>
      <c r="AW126" s="12" t="s">
        <v>45</v>
      </c>
      <c r="AX126" s="12" t="s">
        <v>82</v>
      </c>
      <c r="AY126" s="263" t="s">
        <v>204</v>
      </c>
    </row>
    <row r="127" spans="2:51" s="14" customFormat="1" ht="13.5">
      <c r="B127" s="275"/>
      <c r="C127" s="276"/>
      <c r="D127" s="250" t="s">
        <v>215</v>
      </c>
      <c r="E127" s="277" t="s">
        <v>38</v>
      </c>
      <c r="F127" s="278" t="s">
        <v>5123</v>
      </c>
      <c r="G127" s="276"/>
      <c r="H127" s="277" t="s">
        <v>38</v>
      </c>
      <c r="I127" s="279"/>
      <c r="J127" s="276"/>
      <c r="K127" s="276"/>
      <c r="L127" s="280"/>
      <c r="M127" s="281"/>
      <c r="N127" s="282"/>
      <c r="O127" s="282"/>
      <c r="P127" s="282"/>
      <c r="Q127" s="282"/>
      <c r="R127" s="282"/>
      <c r="S127" s="282"/>
      <c r="T127" s="283"/>
      <c r="AT127" s="284" t="s">
        <v>215</v>
      </c>
      <c r="AU127" s="284" t="s">
        <v>90</v>
      </c>
      <c r="AV127" s="14" t="s">
        <v>25</v>
      </c>
      <c r="AW127" s="14" t="s">
        <v>45</v>
      </c>
      <c r="AX127" s="14" t="s">
        <v>82</v>
      </c>
      <c r="AY127" s="284" t="s">
        <v>204</v>
      </c>
    </row>
    <row r="128" spans="2:51" s="14" customFormat="1" ht="13.5">
      <c r="B128" s="275"/>
      <c r="C128" s="276"/>
      <c r="D128" s="250" t="s">
        <v>215</v>
      </c>
      <c r="E128" s="277" t="s">
        <v>38</v>
      </c>
      <c r="F128" s="278" t="s">
        <v>5124</v>
      </c>
      <c r="G128" s="276"/>
      <c r="H128" s="277" t="s">
        <v>38</v>
      </c>
      <c r="I128" s="279"/>
      <c r="J128" s="276"/>
      <c r="K128" s="276"/>
      <c r="L128" s="280"/>
      <c r="M128" s="281"/>
      <c r="N128" s="282"/>
      <c r="O128" s="282"/>
      <c r="P128" s="282"/>
      <c r="Q128" s="282"/>
      <c r="R128" s="282"/>
      <c r="S128" s="282"/>
      <c r="T128" s="283"/>
      <c r="AT128" s="284" t="s">
        <v>215</v>
      </c>
      <c r="AU128" s="284" t="s">
        <v>90</v>
      </c>
      <c r="AV128" s="14" t="s">
        <v>25</v>
      </c>
      <c r="AW128" s="14" t="s">
        <v>45</v>
      </c>
      <c r="AX128" s="14" t="s">
        <v>82</v>
      </c>
      <c r="AY128" s="284" t="s">
        <v>204</v>
      </c>
    </row>
    <row r="129" spans="2:51" s="12" customFormat="1" ht="13.5">
      <c r="B129" s="253"/>
      <c r="C129" s="254"/>
      <c r="D129" s="250" t="s">
        <v>215</v>
      </c>
      <c r="E129" s="255" t="s">
        <v>38</v>
      </c>
      <c r="F129" s="256" t="s">
        <v>5125</v>
      </c>
      <c r="G129" s="254"/>
      <c r="H129" s="257">
        <v>34.621</v>
      </c>
      <c r="I129" s="258"/>
      <c r="J129" s="254"/>
      <c r="K129" s="254"/>
      <c r="L129" s="259"/>
      <c r="M129" s="260"/>
      <c r="N129" s="261"/>
      <c r="O129" s="261"/>
      <c r="P129" s="261"/>
      <c r="Q129" s="261"/>
      <c r="R129" s="261"/>
      <c r="S129" s="261"/>
      <c r="T129" s="262"/>
      <c r="AT129" s="263" t="s">
        <v>215</v>
      </c>
      <c r="AU129" s="263" t="s">
        <v>90</v>
      </c>
      <c r="AV129" s="12" t="s">
        <v>90</v>
      </c>
      <c r="AW129" s="12" t="s">
        <v>45</v>
      </c>
      <c r="AX129" s="12" t="s">
        <v>82</v>
      </c>
      <c r="AY129" s="263" t="s">
        <v>204</v>
      </c>
    </row>
    <row r="130" spans="2:51" s="14" customFormat="1" ht="13.5">
      <c r="B130" s="275"/>
      <c r="C130" s="276"/>
      <c r="D130" s="250" t="s">
        <v>215</v>
      </c>
      <c r="E130" s="277" t="s">
        <v>38</v>
      </c>
      <c r="F130" s="278" t="s">
        <v>5126</v>
      </c>
      <c r="G130" s="276"/>
      <c r="H130" s="277" t="s">
        <v>38</v>
      </c>
      <c r="I130" s="279"/>
      <c r="J130" s="276"/>
      <c r="K130" s="276"/>
      <c r="L130" s="280"/>
      <c r="M130" s="281"/>
      <c r="N130" s="282"/>
      <c r="O130" s="282"/>
      <c r="P130" s="282"/>
      <c r="Q130" s="282"/>
      <c r="R130" s="282"/>
      <c r="S130" s="282"/>
      <c r="T130" s="283"/>
      <c r="AT130" s="284" t="s">
        <v>215</v>
      </c>
      <c r="AU130" s="284" t="s">
        <v>90</v>
      </c>
      <c r="AV130" s="14" t="s">
        <v>25</v>
      </c>
      <c r="AW130" s="14" t="s">
        <v>45</v>
      </c>
      <c r="AX130" s="14" t="s">
        <v>82</v>
      </c>
      <c r="AY130" s="284" t="s">
        <v>204</v>
      </c>
    </row>
    <row r="131" spans="2:51" s="12" customFormat="1" ht="13.5">
      <c r="B131" s="253"/>
      <c r="C131" s="254"/>
      <c r="D131" s="250" t="s">
        <v>215</v>
      </c>
      <c r="E131" s="255" t="s">
        <v>38</v>
      </c>
      <c r="F131" s="256" t="s">
        <v>5127</v>
      </c>
      <c r="G131" s="254"/>
      <c r="H131" s="257">
        <v>10.728</v>
      </c>
      <c r="I131" s="258"/>
      <c r="J131" s="254"/>
      <c r="K131" s="254"/>
      <c r="L131" s="259"/>
      <c r="M131" s="260"/>
      <c r="N131" s="261"/>
      <c r="O131" s="261"/>
      <c r="P131" s="261"/>
      <c r="Q131" s="261"/>
      <c r="R131" s="261"/>
      <c r="S131" s="261"/>
      <c r="T131" s="262"/>
      <c r="AT131" s="263" t="s">
        <v>215</v>
      </c>
      <c r="AU131" s="263" t="s">
        <v>90</v>
      </c>
      <c r="AV131" s="12" t="s">
        <v>90</v>
      </c>
      <c r="AW131" s="12" t="s">
        <v>45</v>
      </c>
      <c r="AX131" s="12" t="s">
        <v>82</v>
      </c>
      <c r="AY131" s="263" t="s">
        <v>204</v>
      </c>
    </row>
    <row r="132" spans="2:51" s="14" customFormat="1" ht="13.5">
      <c r="B132" s="275"/>
      <c r="C132" s="276"/>
      <c r="D132" s="250" t="s">
        <v>215</v>
      </c>
      <c r="E132" s="277" t="s">
        <v>38</v>
      </c>
      <c r="F132" s="278" t="s">
        <v>5128</v>
      </c>
      <c r="G132" s="276"/>
      <c r="H132" s="277" t="s">
        <v>38</v>
      </c>
      <c r="I132" s="279"/>
      <c r="J132" s="276"/>
      <c r="K132" s="276"/>
      <c r="L132" s="280"/>
      <c r="M132" s="281"/>
      <c r="N132" s="282"/>
      <c r="O132" s="282"/>
      <c r="P132" s="282"/>
      <c r="Q132" s="282"/>
      <c r="R132" s="282"/>
      <c r="S132" s="282"/>
      <c r="T132" s="283"/>
      <c r="AT132" s="284" t="s">
        <v>215</v>
      </c>
      <c r="AU132" s="284" t="s">
        <v>90</v>
      </c>
      <c r="AV132" s="14" t="s">
        <v>25</v>
      </c>
      <c r="AW132" s="14" t="s">
        <v>45</v>
      </c>
      <c r="AX132" s="14" t="s">
        <v>82</v>
      </c>
      <c r="AY132" s="284" t="s">
        <v>204</v>
      </c>
    </row>
    <row r="133" spans="2:51" s="12" customFormat="1" ht="13.5">
      <c r="B133" s="253"/>
      <c r="C133" s="254"/>
      <c r="D133" s="250" t="s">
        <v>215</v>
      </c>
      <c r="E133" s="255" t="s">
        <v>38</v>
      </c>
      <c r="F133" s="256" t="s">
        <v>5129</v>
      </c>
      <c r="G133" s="254"/>
      <c r="H133" s="257">
        <v>11.94</v>
      </c>
      <c r="I133" s="258"/>
      <c r="J133" s="254"/>
      <c r="K133" s="254"/>
      <c r="L133" s="259"/>
      <c r="M133" s="260"/>
      <c r="N133" s="261"/>
      <c r="O133" s="261"/>
      <c r="P133" s="261"/>
      <c r="Q133" s="261"/>
      <c r="R133" s="261"/>
      <c r="S133" s="261"/>
      <c r="T133" s="262"/>
      <c r="AT133" s="263" t="s">
        <v>215</v>
      </c>
      <c r="AU133" s="263" t="s">
        <v>90</v>
      </c>
      <c r="AV133" s="12" t="s">
        <v>90</v>
      </c>
      <c r="AW133" s="12" t="s">
        <v>45</v>
      </c>
      <c r="AX133" s="12" t="s">
        <v>82</v>
      </c>
      <c r="AY133" s="263" t="s">
        <v>204</v>
      </c>
    </row>
    <row r="134" spans="2:51" s="13" customFormat="1" ht="13.5">
      <c r="B134" s="264"/>
      <c r="C134" s="265"/>
      <c r="D134" s="250" t="s">
        <v>215</v>
      </c>
      <c r="E134" s="266" t="s">
        <v>38</v>
      </c>
      <c r="F134" s="267" t="s">
        <v>217</v>
      </c>
      <c r="G134" s="265"/>
      <c r="H134" s="268">
        <v>289.237</v>
      </c>
      <c r="I134" s="269"/>
      <c r="J134" s="265"/>
      <c r="K134" s="265"/>
      <c r="L134" s="270"/>
      <c r="M134" s="271"/>
      <c r="N134" s="272"/>
      <c r="O134" s="272"/>
      <c r="P134" s="272"/>
      <c r="Q134" s="272"/>
      <c r="R134" s="272"/>
      <c r="S134" s="272"/>
      <c r="T134" s="273"/>
      <c r="AT134" s="274" t="s">
        <v>215</v>
      </c>
      <c r="AU134" s="274" t="s">
        <v>90</v>
      </c>
      <c r="AV134" s="13" t="s">
        <v>211</v>
      </c>
      <c r="AW134" s="13" t="s">
        <v>45</v>
      </c>
      <c r="AX134" s="13" t="s">
        <v>25</v>
      </c>
      <c r="AY134" s="274" t="s">
        <v>204</v>
      </c>
    </row>
    <row r="135" spans="2:65" s="1" customFormat="1" ht="16.5" customHeight="1">
      <c r="B135" s="48"/>
      <c r="C135" s="238" t="s">
        <v>239</v>
      </c>
      <c r="D135" s="238" t="s">
        <v>206</v>
      </c>
      <c r="E135" s="239" t="s">
        <v>5130</v>
      </c>
      <c r="F135" s="240" t="s">
        <v>5131</v>
      </c>
      <c r="G135" s="241" t="s">
        <v>220</v>
      </c>
      <c r="H135" s="242">
        <v>28.924</v>
      </c>
      <c r="I135" s="243"/>
      <c r="J135" s="244">
        <f>ROUND(I135*H135,2)</f>
        <v>0</v>
      </c>
      <c r="K135" s="240" t="s">
        <v>38</v>
      </c>
      <c r="L135" s="74"/>
      <c r="M135" s="245" t="s">
        <v>38</v>
      </c>
      <c r="N135" s="246" t="s">
        <v>53</v>
      </c>
      <c r="O135" s="49"/>
      <c r="P135" s="247">
        <f>O135*H135</f>
        <v>0</v>
      </c>
      <c r="Q135" s="247">
        <v>0</v>
      </c>
      <c r="R135" s="247">
        <f>Q135*H135</f>
        <v>0</v>
      </c>
      <c r="S135" s="247">
        <v>0</v>
      </c>
      <c r="T135" s="248">
        <f>S135*H135</f>
        <v>0</v>
      </c>
      <c r="AR135" s="25" t="s">
        <v>211</v>
      </c>
      <c r="AT135" s="25" t="s">
        <v>206</v>
      </c>
      <c r="AU135" s="25" t="s">
        <v>90</v>
      </c>
      <c r="AY135" s="25" t="s">
        <v>204</v>
      </c>
      <c r="BE135" s="249">
        <f>IF(N135="základní",J135,0)</f>
        <v>0</v>
      </c>
      <c r="BF135" s="249">
        <f>IF(N135="snížená",J135,0)</f>
        <v>0</v>
      </c>
      <c r="BG135" s="249">
        <f>IF(N135="zákl. přenesená",J135,0)</f>
        <v>0</v>
      </c>
      <c r="BH135" s="249">
        <f>IF(N135="sníž. přenesená",J135,0)</f>
        <v>0</v>
      </c>
      <c r="BI135" s="249">
        <f>IF(N135="nulová",J135,0)</f>
        <v>0</v>
      </c>
      <c r="BJ135" s="25" t="s">
        <v>25</v>
      </c>
      <c r="BK135" s="249">
        <f>ROUND(I135*H135,2)</f>
        <v>0</v>
      </c>
      <c r="BL135" s="25" t="s">
        <v>211</v>
      </c>
      <c r="BM135" s="25" t="s">
        <v>5132</v>
      </c>
    </row>
    <row r="136" spans="2:51" s="14" customFormat="1" ht="13.5">
      <c r="B136" s="275"/>
      <c r="C136" s="276"/>
      <c r="D136" s="250" t="s">
        <v>215</v>
      </c>
      <c r="E136" s="277" t="s">
        <v>38</v>
      </c>
      <c r="F136" s="278" t="s">
        <v>5133</v>
      </c>
      <c r="G136" s="276"/>
      <c r="H136" s="277" t="s">
        <v>38</v>
      </c>
      <c r="I136" s="279"/>
      <c r="J136" s="276"/>
      <c r="K136" s="276"/>
      <c r="L136" s="280"/>
      <c r="M136" s="281"/>
      <c r="N136" s="282"/>
      <c r="O136" s="282"/>
      <c r="P136" s="282"/>
      <c r="Q136" s="282"/>
      <c r="R136" s="282"/>
      <c r="S136" s="282"/>
      <c r="T136" s="283"/>
      <c r="AT136" s="284" t="s">
        <v>215</v>
      </c>
      <c r="AU136" s="284" t="s">
        <v>90</v>
      </c>
      <c r="AV136" s="14" t="s">
        <v>25</v>
      </c>
      <c r="AW136" s="14" t="s">
        <v>45</v>
      </c>
      <c r="AX136" s="14" t="s">
        <v>82</v>
      </c>
      <c r="AY136" s="284" t="s">
        <v>204</v>
      </c>
    </row>
    <row r="137" spans="2:51" s="12" customFormat="1" ht="13.5">
      <c r="B137" s="253"/>
      <c r="C137" s="254"/>
      <c r="D137" s="250" t="s">
        <v>215</v>
      </c>
      <c r="E137" s="255" t="s">
        <v>38</v>
      </c>
      <c r="F137" s="256" t="s">
        <v>5134</v>
      </c>
      <c r="G137" s="254"/>
      <c r="H137" s="257">
        <v>28.924</v>
      </c>
      <c r="I137" s="258"/>
      <c r="J137" s="254"/>
      <c r="K137" s="254"/>
      <c r="L137" s="259"/>
      <c r="M137" s="260"/>
      <c r="N137" s="261"/>
      <c r="O137" s="261"/>
      <c r="P137" s="261"/>
      <c r="Q137" s="261"/>
      <c r="R137" s="261"/>
      <c r="S137" s="261"/>
      <c r="T137" s="262"/>
      <c r="AT137" s="263" t="s">
        <v>215</v>
      </c>
      <c r="AU137" s="263" t="s">
        <v>90</v>
      </c>
      <c r="AV137" s="12" t="s">
        <v>90</v>
      </c>
      <c r="AW137" s="12" t="s">
        <v>45</v>
      </c>
      <c r="AX137" s="12" t="s">
        <v>82</v>
      </c>
      <c r="AY137" s="263" t="s">
        <v>204</v>
      </c>
    </row>
    <row r="138" spans="2:51" s="13" customFormat="1" ht="13.5">
      <c r="B138" s="264"/>
      <c r="C138" s="265"/>
      <c r="D138" s="250" t="s">
        <v>215</v>
      </c>
      <c r="E138" s="266" t="s">
        <v>38</v>
      </c>
      <c r="F138" s="267" t="s">
        <v>217</v>
      </c>
      <c r="G138" s="265"/>
      <c r="H138" s="268">
        <v>28.924</v>
      </c>
      <c r="I138" s="269"/>
      <c r="J138" s="265"/>
      <c r="K138" s="265"/>
      <c r="L138" s="270"/>
      <c r="M138" s="271"/>
      <c r="N138" s="272"/>
      <c r="O138" s="272"/>
      <c r="P138" s="272"/>
      <c r="Q138" s="272"/>
      <c r="R138" s="272"/>
      <c r="S138" s="272"/>
      <c r="T138" s="273"/>
      <c r="AT138" s="274" t="s">
        <v>215</v>
      </c>
      <c r="AU138" s="274" t="s">
        <v>90</v>
      </c>
      <c r="AV138" s="13" t="s">
        <v>211</v>
      </c>
      <c r="AW138" s="13" t="s">
        <v>45</v>
      </c>
      <c r="AX138" s="13" t="s">
        <v>25</v>
      </c>
      <c r="AY138" s="274" t="s">
        <v>204</v>
      </c>
    </row>
    <row r="139" spans="2:65" s="1" customFormat="1" ht="25.5" customHeight="1">
      <c r="B139" s="48"/>
      <c r="C139" s="238" t="s">
        <v>244</v>
      </c>
      <c r="D139" s="238" t="s">
        <v>206</v>
      </c>
      <c r="E139" s="239" t="s">
        <v>2385</v>
      </c>
      <c r="F139" s="240" t="s">
        <v>2386</v>
      </c>
      <c r="G139" s="241" t="s">
        <v>209</v>
      </c>
      <c r="H139" s="242">
        <v>573.572</v>
      </c>
      <c r="I139" s="243"/>
      <c r="J139" s="244">
        <f>ROUND(I139*H139,2)</f>
        <v>0</v>
      </c>
      <c r="K139" s="240" t="s">
        <v>210</v>
      </c>
      <c r="L139" s="74"/>
      <c r="M139" s="245" t="s">
        <v>38</v>
      </c>
      <c r="N139" s="246" t="s">
        <v>53</v>
      </c>
      <c r="O139" s="49"/>
      <c r="P139" s="247">
        <f>O139*H139</f>
        <v>0</v>
      </c>
      <c r="Q139" s="247">
        <v>0.00085</v>
      </c>
      <c r="R139" s="247">
        <f>Q139*H139</f>
        <v>0.4875362</v>
      </c>
      <c r="S139" s="247">
        <v>0</v>
      </c>
      <c r="T139" s="248">
        <f>S139*H139</f>
        <v>0</v>
      </c>
      <c r="AR139" s="25" t="s">
        <v>211</v>
      </c>
      <c r="AT139" s="25" t="s">
        <v>206</v>
      </c>
      <c r="AU139" s="25" t="s">
        <v>90</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5135</v>
      </c>
    </row>
    <row r="140" spans="2:47" s="1" customFormat="1" ht="13.5">
      <c r="B140" s="48"/>
      <c r="C140" s="76"/>
      <c r="D140" s="250" t="s">
        <v>213</v>
      </c>
      <c r="E140" s="76"/>
      <c r="F140" s="251" t="s">
        <v>2388</v>
      </c>
      <c r="G140" s="76"/>
      <c r="H140" s="76"/>
      <c r="I140" s="206"/>
      <c r="J140" s="76"/>
      <c r="K140" s="76"/>
      <c r="L140" s="74"/>
      <c r="M140" s="252"/>
      <c r="N140" s="49"/>
      <c r="O140" s="49"/>
      <c r="P140" s="49"/>
      <c r="Q140" s="49"/>
      <c r="R140" s="49"/>
      <c r="S140" s="49"/>
      <c r="T140" s="97"/>
      <c r="AT140" s="25" t="s">
        <v>213</v>
      </c>
      <c r="AU140" s="25" t="s">
        <v>90</v>
      </c>
    </row>
    <row r="141" spans="2:51" s="12" customFormat="1" ht="13.5">
      <c r="B141" s="253"/>
      <c r="C141" s="254"/>
      <c r="D141" s="250" t="s">
        <v>215</v>
      </c>
      <c r="E141" s="255" t="s">
        <v>38</v>
      </c>
      <c r="F141" s="256" t="s">
        <v>5136</v>
      </c>
      <c r="G141" s="254"/>
      <c r="H141" s="257">
        <v>57.845</v>
      </c>
      <c r="I141" s="258"/>
      <c r="J141" s="254"/>
      <c r="K141" s="254"/>
      <c r="L141" s="259"/>
      <c r="M141" s="260"/>
      <c r="N141" s="261"/>
      <c r="O141" s="261"/>
      <c r="P141" s="261"/>
      <c r="Q141" s="261"/>
      <c r="R141" s="261"/>
      <c r="S141" s="261"/>
      <c r="T141" s="262"/>
      <c r="AT141" s="263" t="s">
        <v>215</v>
      </c>
      <c r="AU141" s="263" t="s">
        <v>90</v>
      </c>
      <c r="AV141" s="12" t="s">
        <v>90</v>
      </c>
      <c r="AW141" s="12" t="s">
        <v>45</v>
      </c>
      <c r="AX141" s="12" t="s">
        <v>82</v>
      </c>
      <c r="AY141" s="263" t="s">
        <v>204</v>
      </c>
    </row>
    <row r="142" spans="2:51" s="12" customFormat="1" ht="13.5">
      <c r="B142" s="253"/>
      <c r="C142" s="254"/>
      <c r="D142" s="250" t="s">
        <v>215</v>
      </c>
      <c r="E142" s="255" t="s">
        <v>38</v>
      </c>
      <c r="F142" s="256" t="s">
        <v>5137</v>
      </c>
      <c r="G142" s="254"/>
      <c r="H142" s="257">
        <v>43.86</v>
      </c>
      <c r="I142" s="258"/>
      <c r="J142" s="254"/>
      <c r="K142" s="254"/>
      <c r="L142" s="259"/>
      <c r="M142" s="260"/>
      <c r="N142" s="261"/>
      <c r="O142" s="261"/>
      <c r="P142" s="261"/>
      <c r="Q142" s="261"/>
      <c r="R142" s="261"/>
      <c r="S142" s="261"/>
      <c r="T142" s="262"/>
      <c r="AT142" s="263" t="s">
        <v>215</v>
      </c>
      <c r="AU142" s="263" t="s">
        <v>90</v>
      </c>
      <c r="AV142" s="12" t="s">
        <v>90</v>
      </c>
      <c r="AW142" s="12" t="s">
        <v>45</v>
      </c>
      <c r="AX142" s="12" t="s">
        <v>82</v>
      </c>
      <c r="AY142" s="263" t="s">
        <v>204</v>
      </c>
    </row>
    <row r="143" spans="2:51" s="12" customFormat="1" ht="13.5">
      <c r="B143" s="253"/>
      <c r="C143" s="254"/>
      <c r="D143" s="250" t="s">
        <v>215</v>
      </c>
      <c r="E143" s="255" t="s">
        <v>38</v>
      </c>
      <c r="F143" s="256" t="s">
        <v>5138</v>
      </c>
      <c r="G143" s="254"/>
      <c r="H143" s="257">
        <v>188.214</v>
      </c>
      <c r="I143" s="258"/>
      <c r="J143" s="254"/>
      <c r="K143" s="254"/>
      <c r="L143" s="259"/>
      <c r="M143" s="260"/>
      <c r="N143" s="261"/>
      <c r="O143" s="261"/>
      <c r="P143" s="261"/>
      <c r="Q143" s="261"/>
      <c r="R143" s="261"/>
      <c r="S143" s="261"/>
      <c r="T143" s="262"/>
      <c r="AT143" s="263" t="s">
        <v>215</v>
      </c>
      <c r="AU143" s="263" t="s">
        <v>90</v>
      </c>
      <c r="AV143" s="12" t="s">
        <v>90</v>
      </c>
      <c r="AW143" s="12" t="s">
        <v>45</v>
      </c>
      <c r="AX143" s="12" t="s">
        <v>82</v>
      </c>
      <c r="AY143" s="263" t="s">
        <v>204</v>
      </c>
    </row>
    <row r="144" spans="2:51" s="12" customFormat="1" ht="13.5">
      <c r="B144" s="253"/>
      <c r="C144" s="254"/>
      <c r="D144" s="250" t="s">
        <v>215</v>
      </c>
      <c r="E144" s="255" t="s">
        <v>38</v>
      </c>
      <c r="F144" s="256" t="s">
        <v>5139</v>
      </c>
      <c r="G144" s="254"/>
      <c r="H144" s="257">
        <v>3.471</v>
      </c>
      <c r="I144" s="258"/>
      <c r="J144" s="254"/>
      <c r="K144" s="254"/>
      <c r="L144" s="259"/>
      <c r="M144" s="260"/>
      <c r="N144" s="261"/>
      <c r="O144" s="261"/>
      <c r="P144" s="261"/>
      <c r="Q144" s="261"/>
      <c r="R144" s="261"/>
      <c r="S144" s="261"/>
      <c r="T144" s="262"/>
      <c r="AT144" s="263" t="s">
        <v>215</v>
      </c>
      <c r="AU144" s="263" t="s">
        <v>90</v>
      </c>
      <c r="AV144" s="12" t="s">
        <v>90</v>
      </c>
      <c r="AW144" s="12" t="s">
        <v>45</v>
      </c>
      <c r="AX144" s="12" t="s">
        <v>82</v>
      </c>
      <c r="AY144" s="263" t="s">
        <v>204</v>
      </c>
    </row>
    <row r="145" spans="2:51" s="12" customFormat="1" ht="13.5">
      <c r="B145" s="253"/>
      <c r="C145" s="254"/>
      <c r="D145" s="250" t="s">
        <v>215</v>
      </c>
      <c r="E145" s="255" t="s">
        <v>38</v>
      </c>
      <c r="F145" s="256" t="s">
        <v>5140</v>
      </c>
      <c r="G145" s="254"/>
      <c r="H145" s="257">
        <v>20.101</v>
      </c>
      <c r="I145" s="258"/>
      <c r="J145" s="254"/>
      <c r="K145" s="254"/>
      <c r="L145" s="259"/>
      <c r="M145" s="260"/>
      <c r="N145" s="261"/>
      <c r="O145" s="261"/>
      <c r="P145" s="261"/>
      <c r="Q145" s="261"/>
      <c r="R145" s="261"/>
      <c r="S145" s="261"/>
      <c r="T145" s="262"/>
      <c r="AT145" s="263" t="s">
        <v>215</v>
      </c>
      <c r="AU145" s="263" t="s">
        <v>90</v>
      </c>
      <c r="AV145" s="12" t="s">
        <v>90</v>
      </c>
      <c r="AW145" s="12" t="s">
        <v>45</v>
      </c>
      <c r="AX145" s="12" t="s">
        <v>82</v>
      </c>
      <c r="AY145" s="263" t="s">
        <v>204</v>
      </c>
    </row>
    <row r="146" spans="2:51" s="12" customFormat="1" ht="13.5">
      <c r="B146" s="253"/>
      <c r="C146" s="254"/>
      <c r="D146" s="250" t="s">
        <v>215</v>
      </c>
      <c r="E146" s="255" t="s">
        <v>38</v>
      </c>
      <c r="F146" s="256" t="s">
        <v>5141</v>
      </c>
      <c r="G146" s="254"/>
      <c r="H146" s="257">
        <v>126.06</v>
      </c>
      <c r="I146" s="258"/>
      <c r="J146" s="254"/>
      <c r="K146" s="254"/>
      <c r="L146" s="259"/>
      <c r="M146" s="260"/>
      <c r="N146" s="261"/>
      <c r="O146" s="261"/>
      <c r="P146" s="261"/>
      <c r="Q146" s="261"/>
      <c r="R146" s="261"/>
      <c r="S146" s="261"/>
      <c r="T146" s="262"/>
      <c r="AT146" s="263" t="s">
        <v>215</v>
      </c>
      <c r="AU146" s="263" t="s">
        <v>90</v>
      </c>
      <c r="AV146" s="12" t="s">
        <v>90</v>
      </c>
      <c r="AW146" s="12" t="s">
        <v>45</v>
      </c>
      <c r="AX146" s="12" t="s">
        <v>82</v>
      </c>
      <c r="AY146" s="263" t="s">
        <v>204</v>
      </c>
    </row>
    <row r="147" spans="2:51" s="12" customFormat="1" ht="13.5">
      <c r="B147" s="253"/>
      <c r="C147" s="254"/>
      <c r="D147" s="250" t="s">
        <v>215</v>
      </c>
      <c r="E147" s="255" t="s">
        <v>38</v>
      </c>
      <c r="F147" s="256" t="s">
        <v>5142</v>
      </c>
      <c r="G147" s="254"/>
      <c r="H147" s="257">
        <v>5.725</v>
      </c>
      <c r="I147" s="258"/>
      <c r="J147" s="254"/>
      <c r="K147" s="254"/>
      <c r="L147" s="259"/>
      <c r="M147" s="260"/>
      <c r="N147" s="261"/>
      <c r="O147" s="261"/>
      <c r="P147" s="261"/>
      <c r="Q147" s="261"/>
      <c r="R147" s="261"/>
      <c r="S147" s="261"/>
      <c r="T147" s="262"/>
      <c r="AT147" s="263" t="s">
        <v>215</v>
      </c>
      <c r="AU147" s="263" t="s">
        <v>90</v>
      </c>
      <c r="AV147" s="12" t="s">
        <v>90</v>
      </c>
      <c r="AW147" s="12" t="s">
        <v>45</v>
      </c>
      <c r="AX147" s="12" t="s">
        <v>82</v>
      </c>
      <c r="AY147" s="263" t="s">
        <v>204</v>
      </c>
    </row>
    <row r="148" spans="2:51" s="12" customFormat="1" ht="13.5">
      <c r="B148" s="253"/>
      <c r="C148" s="254"/>
      <c r="D148" s="250" t="s">
        <v>215</v>
      </c>
      <c r="E148" s="255" t="s">
        <v>38</v>
      </c>
      <c r="F148" s="256" t="s">
        <v>5143</v>
      </c>
      <c r="G148" s="254"/>
      <c r="H148" s="257">
        <v>69.242</v>
      </c>
      <c r="I148" s="258"/>
      <c r="J148" s="254"/>
      <c r="K148" s="254"/>
      <c r="L148" s="259"/>
      <c r="M148" s="260"/>
      <c r="N148" s="261"/>
      <c r="O148" s="261"/>
      <c r="P148" s="261"/>
      <c r="Q148" s="261"/>
      <c r="R148" s="261"/>
      <c r="S148" s="261"/>
      <c r="T148" s="262"/>
      <c r="AT148" s="263" t="s">
        <v>215</v>
      </c>
      <c r="AU148" s="263" t="s">
        <v>90</v>
      </c>
      <c r="AV148" s="12" t="s">
        <v>90</v>
      </c>
      <c r="AW148" s="12" t="s">
        <v>45</v>
      </c>
      <c r="AX148" s="12" t="s">
        <v>82</v>
      </c>
      <c r="AY148" s="263" t="s">
        <v>204</v>
      </c>
    </row>
    <row r="149" spans="2:51" s="14" customFormat="1" ht="13.5">
      <c r="B149" s="275"/>
      <c r="C149" s="276"/>
      <c r="D149" s="250" t="s">
        <v>215</v>
      </c>
      <c r="E149" s="277" t="s">
        <v>38</v>
      </c>
      <c r="F149" s="278" t="s">
        <v>5144</v>
      </c>
      <c r="G149" s="276"/>
      <c r="H149" s="277" t="s">
        <v>38</v>
      </c>
      <c r="I149" s="279"/>
      <c r="J149" s="276"/>
      <c r="K149" s="276"/>
      <c r="L149" s="280"/>
      <c r="M149" s="281"/>
      <c r="N149" s="282"/>
      <c r="O149" s="282"/>
      <c r="P149" s="282"/>
      <c r="Q149" s="282"/>
      <c r="R149" s="282"/>
      <c r="S149" s="282"/>
      <c r="T149" s="283"/>
      <c r="AT149" s="284" t="s">
        <v>215</v>
      </c>
      <c r="AU149" s="284" t="s">
        <v>90</v>
      </c>
      <c r="AV149" s="14" t="s">
        <v>25</v>
      </c>
      <c r="AW149" s="14" t="s">
        <v>45</v>
      </c>
      <c r="AX149" s="14" t="s">
        <v>82</v>
      </c>
      <c r="AY149" s="284" t="s">
        <v>204</v>
      </c>
    </row>
    <row r="150" spans="2:51" s="12" customFormat="1" ht="13.5">
      <c r="B150" s="253"/>
      <c r="C150" s="254"/>
      <c r="D150" s="250" t="s">
        <v>215</v>
      </c>
      <c r="E150" s="255" t="s">
        <v>38</v>
      </c>
      <c r="F150" s="256" t="s">
        <v>5145</v>
      </c>
      <c r="G150" s="254"/>
      <c r="H150" s="257">
        <v>29.204</v>
      </c>
      <c r="I150" s="258"/>
      <c r="J150" s="254"/>
      <c r="K150" s="254"/>
      <c r="L150" s="259"/>
      <c r="M150" s="260"/>
      <c r="N150" s="261"/>
      <c r="O150" s="261"/>
      <c r="P150" s="261"/>
      <c r="Q150" s="261"/>
      <c r="R150" s="261"/>
      <c r="S150" s="261"/>
      <c r="T150" s="262"/>
      <c r="AT150" s="263" t="s">
        <v>215</v>
      </c>
      <c r="AU150" s="263" t="s">
        <v>90</v>
      </c>
      <c r="AV150" s="12" t="s">
        <v>90</v>
      </c>
      <c r="AW150" s="12" t="s">
        <v>45</v>
      </c>
      <c r="AX150" s="12" t="s">
        <v>82</v>
      </c>
      <c r="AY150" s="263" t="s">
        <v>204</v>
      </c>
    </row>
    <row r="151" spans="2:51" s="12" customFormat="1" ht="13.5">
      <c r="B151" s="253"/>
      <c r="C151" s="254"/>
      <c r="D151" s="250" t="s">
        <v>215</v>
      </c>
      <c r="E151" s="255" t="s">
        <v>38</v>
      </c>
      <c r="F151" s="256" t="s">
        <v>5146</v>
      </c>
      <c r="G151" s="254"/>
      <c r="H151" s="257">
        <v>29.85</v>
      </c>
      <c r="I151" s="258"/>
      <c r="J151" s="254"/>
      <c r="K151" s="254"/>
      <c r="L151" s="259"/>
      <c r="M151" s="260"/>
      <c r="N151" s="261"/>
      <c r="O151" s="261"/>
      <c r="P151" s="261"/>
      <c r="Q151" s="261"/>
      <c r="R151" s="261"/>
      <c r="S151" s="261"/>
      <c r="T151" s="262"/>
      <c r="AT151" s="263" t="s">
        <v>215</v>
      </c>
      <c r="AU151" s="263" t="s">
        <v>90</v>
      </c>
      <c r="AV151" s="12" t="s">
        <v>90</v>
      </c>
      <c r="AW151" s="12" t="s">
        <v>45</v>
      </c>
      <c r="AX151" s="12" t="s">
        <v>82</v>
      </c>
      <c r="AY151" s="263" t="s">
        <v>204</v>
      </c>
    </row>
    <row r="152" spans="2:51" s="13" customFormat="1" ht="13.5">
      <c r="B152" s="264"/>
      <c r="C152" s="265"/>
      <c r="D152" s="250" t="s">
        <v>215</v>
      </c>
      <c r="E152" s="266" t="s">
        <v>38</v>
      </c>
      <c r="F152" s="267" t="s">
        <v>217</v>
      </c>
      <c r="G152" s="265"/>
      <c r="H152" s="268">
        <v>573.572</v>
      </c>
      <c r="I152" s="269"/>
      <c r="J152" s="265"/>
      <c r="K152" s="265"/>
      <c r="L152" s="270"/>
      <c r="M152" s="271"/>
      <c r="N152" s="272"/>
      <c r="O152" s="272"/>
      <c r="P152" s="272"/>
      <c r="Q152" s="272"/>
      <c r="R152" s="272"/>
      <c r="S152" s="272"/>
      <c r="T152" s="273"/>
      <c r="AT152" s="274" t="s">
        <v>215</v>
      </c>
      <c r="AU152" s="274" t="s">
        <v>90</v>
      </c>
      <c r="AV152" s="13" t="s">
        <v>211</v>
      </c>
      <c r="AW152" s="13" t="s">
        <v>45</v>
      </c>
      <c r="AX152" s="13" t="s">
        <v>25</v>
      </c>
      <c r="AY152" s="274" t="s">
        <v>204</v>
      </c>
    </row>
    <row r="153" spans="2:65" s="1" customFormat="1" ht="38.25" customHeight="1">
      <c r="B153" s="48"/>
      <c r="C153" s="238" t="s">
        <v>249</v>
      </c>
      <c r="D153" s="238" t="s">
        <v>206</v>
      </c>
      <c r="E153" s="239" t="s">
        <v>2395</v>
      </c>
      <c r="F153" s="240" t="s">
        <v>2396</v>
      </c>
      <c r="G153" s="241" t="s">
        <v>209</v>
      </c>
      <c r="H153" s="242">
        <v>573.572</v>
      </c>
      <c r="I153" s="243"/>
      <c r="J153" s="244">
        <f>ROUND(I153*H153,2)</f>
        <v>0</v>
      </c>
      <c r="K153" s="240" t="s">
        <v>210</v>
      </c>
      <c r="L153" s="74"/>
      <c r="M153" s="245" t="s">
        <v>38</v>
      </c>
      <c r="N153" s="246" t="s">
        <v>53</v>
      </c>
      <c r="O153" s="49"/>
      <c r="P153" s="247">
        <f>O153*H153</f>
        <v>0</v>
      </c>
      <c r="Q153" s="247">
        <v>0</v>
      </c>
      <c r="R153" s="247">
        <f>Q153*H153</f>
        <v>0</v>
      </c>
      <c r="S153" s="247">
        <v>0</v>
      </c>
      <c r="T153" s="248">
        <f>S153*H153</f>
        <v>0</v>
      </c>
      <c r="AR153" s="25" t="s">
        <v>211</v>
      </c>
      <c r="AT153" s="25" t="s">
        <v>206</v>
      </c>
      <c r="AU153" s="25" t="s">
        <v>90</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5147</v>
      </c>
    </row>
    <row r="154" spans="2:65" s="1" customFormat="1" ht="38.25" customHeight="1">
      <c r="B154" s="48"/>
      <c r="C154" s="238" t="s">
        <v>255</v>
      </c>
      <c r="D154" s="238" t="s">
        <v>206</v>
      </c>
      <c r="E154" s="239" t="s">
        <v>2398</v>
      </c>
      <c r="F154" s="240" t="s">
        <v>2399</v>
      </c>
      <c r="G154" s="241" t="s">
        <v>220</v>
      </c>
      <c r="H154" s="242">
        <v>159.08</v>
      </c>
      <c r="I154" s="243"/>
      <c r="J154" s="244">
        <f>ROUND(I154*H154,2)</f>
        <v>0</v>
      </c>
      <c r="K154" s="240" t="s">
        <v>210</v>
      </c>
      <c r="L154" s="74"/>
      <c r="M154" s="245" t="s">
        <v>38</v>
      </c>
      <c r="N154" s="246" t="s">
        <v>53</v>
      </c>
      <c r="O154" s="49"/>
      <c r="P154" s="247">
        <f>O154*H154</f>
        <v>0</v>
      </c>
      <c r="Q154" s="247">
        <v>0</v>
      </c>
      <c r="R154" s="247">
        <f>Q154*H154</f>
        <v>0</v>
      </c>
      <c r="S154" s="247">
        <v>0</v>
      </c>
      <c r="T154" s="248">
        <f>S154*H154</f>
        <v>0</v>
      </c>
      <c r="AR154" s="25" t="s">
        <v>211</v>
      </c>
      <c r="AT154" s="25" t="s">
        <v>206</v>
      </c>
      <c r="AU154" s="25" t="s">
        <v>90</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211</v>
      </c>
      <c r="BM154" s="25" t="s">
        <v>5148</v>
      </c>
    </row>
    <row r="155" spans="2:47" s="1" customFormat="1" ht="13.5">
      <c r="B155" s="48"/>
      <c r="C155" s="76"/>
      <c r="D155" s="250" t="s">
        <v>213</v>
      </c>
      <c r="E155" s="76"/>
      <c r="F155" s="251" t="s">
        <v>1338</v>
      </c>
      <c r="G155" s="76"/>
      <c r="H155" s="76"/>
      <c r="I155" s="206"/>
      <c r="J155" s="76"/>
      <c r="K155" s="76"/>
      <c r="L155" s="74"/>
      <c r="M155" s="252"/>
      <c r="N155" s="49"/>
      <c r="O155" s="49"/>
      <c r="P155" s="49"/>
      <c r="Q155" s="49"/>
      <c r="R155" s="49"/>
      <c r="S155" s="49"/>
      <c r="T155" s="97"/>
      <c r="AT155" s="25" t="s">
        <v>213</v>
      </c>
      <c r="AU155" s="25" t="s">
        <v>90</v>
      </c>
    </row>
    <row r="156" spans="2:51" s="14" customFormat="1" ht="13.5">
      <c r="B156" s="275"/>
      <c r="C156" s="276"/>
      <c r="D156" s="250" t="s">
        <v>215</v>
      </c>
      <c r="E156" s="277" t="s">
        <v>38</v>
      </c>
      <c r="F156" s="278" t="s">
        <v>5149</v>
      </c>
      <c r="G156" s="276"/>
      <c r="H156" s="277" t="s">
        <v>38</v>
      </c>
      <c r="I156" s="279"/>
      <c r="J156" s="276"/>
      <c r="K156" s="276"/>
      <c r="L156" s="280"/>
      <c r="M156" s="281"/>
      <c r="N156" s="282"/>
      <c r="O156" s="282"/>
      <c r="P156" s="282"/>
      <c r="Q156" s="282"/>
      <c r="R156" s="282"/>
      <c r="S156" s="282"/>
      <c r="T156" s="283"/>
      <c r="AT156" s="284" t="s">
        <v>215</v>
      </c>
      <c r="AU156" s="284" t="s">
        <v>90</v>
      </c>
      <c r="AV156" s="14" t="s">
        <v>25</v>
      </c>
      <c r="AW156" s="14" t="s">
        <v>45</v>
      </c>
      <c r="AX156" s="14" t="s">
        <v>82</v>
      </c>
      <c r="AY156" s="284" t="s">
        <v>204</v>
      </c>
    </row>
    <row r="157" spans="2:51" s="12" customFormat="1" ht="13.5">
      <c r="B157" s="253"/>
      <c r="C157" s="254"/>
      <c r="D157" s="250" t="s">
        <v>215</v>
      </c>
      <c r="E157" s="255" t="s">
        <v>38</v>
      </c>
      <c r="F157" s="256" t="s">
        <v>5150</v>
      </c>
      <c r="G157" s="254"/>
      <c r="H157" s="257">
        <v>159.08</v>
      </c>
      <c r="I157" s="258"/>
      <c r="J157" s="254"/>
      <c r="K157" s="254"/>
      <c r="L157" s="259"/>
      <c r="M157" s="260"/>
      <c r="N157" s="261"/>
      <c r="O157" s="261"/>
      <c r="P157" s="261"/>
      <c r="Q157" s="261"/>
      <c r="R157" s="261"/>
      <c r="S157" s="261"/>
      <c r="T157" s="262"/>
      <c r="AT157" s="263" t="s">
        <v>215</v>
      </c>
      <c r="AU157" s="263" t="s">
        <v>90</v>
      </c>
      <c r="AV157" s="12" t="s">
        <v>90</v>
      </c>
      <c r="AW157" s="12" t="s">
        <v>45</v>
      </c>
      <c r="AX157" s="12" t="s">
        <v>82</v>
      </c>
      <c r="AY157" s="263" t="s">
        <v>204</v>
      </c>
    </row>
    <row r="158" spans="2:51" s="13" customFormat="1" ht="13.5">
      <c r="B158" s="264"/>
      <c r="C158" s="265"/>
      <c r="D158" s="250" t="s">
        <v>215</v>
      </c>
      <c r="E158" s="266" t="s">
        <v>38</v>
      </c>
      <c r="F158" s="267" t="s">
        <v>217</v>
      </c>
      <c r="G158" s="265"/>
      <c r="H158" s="268">
        <v>159.08</v>
      </c>
      <c r="I158" s="269"/>
      <c r="J158" s="265"/>
      <c r="K158" s="265"/>
      <c r="L158" s="270"/>
      <c r="M158" s="271"/>
      <c r="N158" s="272"/>
      <c r="O158" s="272"/>
      <c r="P158" s="272"/>
      <c r="Q158" s="272"/>
      <c r="R158" s="272"/>
      <c r="S158" s="272"/>
      <c r="T158" s="273"/>
      <c r="AT158" s="274" t="s">
        <v>215</v>
      </c>
      <c r="AU158" s="274" t="s">
        <v>90</v>
      </c>
      <c r="AV158" s="13" t="s">
        <v>211</v>
      </c>
      <c r="AW158" s="13" t="s">
        <v>45</v>
      </c>
      <c r="AX158" s="13" t="s">
        <v>25</v>
      </c>
      <c r="AY158" s="274" t="s">
        <v>204</v>
      </c>
    </row>
    <row r="159" spans="2:65" s="1" customFormat="1" ht="38.25" customHeight="1">
      <c r="B159" s="48"/>
      <c r="C159" s="238" t="s">
        <v>30</v>
      </c>
      <c r="D159" s="238" t="s">
        <v>206</v>
      </c>
      <c r="E159" s="239" t="s">
        <v>1339</v>
      </c>
      <c r="F159" s="240" t="s">
        <v>1340</v>
      </c>
      <c r="G159" s="241" t="s">
        <v>220</v>
      </c>
      <c r="H159" s="242">
        <v>208.041</v>
      </c>
      <c r="I159" s="243"/>
      <c r="J159" s="244">
        <f>ROUND(I159*H159,2)</f>
        <v>0</v>
      </c>
      <c r="K159" s="240" t="s">
        <v>210</v>
      </c>
      <c r="L159" s="74"/>
      <c r="M159" s="245" t="s">
        <v>38</v>
      </c>
      <c r="N159" s="246" t="s">
        <v>53</v>
      </c>
      <c r="O159" s="49"/>
      <c r="P159" s="247">
        <f>O159*H159</f>
        <v>0</v>
      </c>
      <c r="Q159" s="247">
        <v>0</v>
      </c>
      <c r="R159" s="247">
        <f>Q159*H159</f>
        <v>0</v>
      </c>
      <c r="S159" s="247">
        <v>0</v>
      </c>
      <c r="T159" s="248">
        <f>S159*H159</f>
        <v>0</v>
      </c>
      <c r="AR159" s="25" t="s">
        <v>211</v>
      </c>
      <c r="AT159" s="25" t="s">
        <v>206</v>
      </c>
      <c r="AU159" s="25" t="s">
        <v>90</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211</v>
      </c>
      <c r="BM159" s="25" t="s">
        <v>5151</v>
      </c>
    </row>
    <row r="160" spans="2:47" s="1" customFormat="1" ht="13.5">
      <c r="B160" s="48"/>
      <c r="C160" s="76"/>
      <c r="D160" s="250" t="s">
        <v>213</v>
      </c>
      <c r="E160" s="76"/>
      <c r="F160" s="251" t="s">
        <v>237</v>
      </c>
      <c r="G160" s="76"/>
      <c r="H160" s="76"/>
      <c r="I160" s="206"/>
      <c r="J160" s="76"/>
      <c r="K160" s="76"/>
      <c r="L160" s="74"/>
      <c r="M160" s="252"/>
      <c r="N160" s="49"/>
      <c r="O160" s="49"/>
      <c r="P160" s="49"/>
      <c r="Q160" s="49"/>
      <c r="R160" s="49"/>
      <c r="S160" s="49"/>
      <c r="T160" s="97"/>
      <c r="AT160" s="25" t="s">
        <v>213</v>
      </c>
      <c r="AU160" s="25" t="s">
        <v>90</v>
      </c>
    </row>
    <row r="161" spans="2:51" s="14" customFormat="1" ht="13.5">
      <c r="B161" s="275"/>
      <c r="C161" s="276"/>
      <c r="D161" s="250" t="s">
        <v>215</v>
      </c>
      <c r="E161" s="277" t="s">
        <v>38</v>
      </c>
      <c r="F161" s="278" t="s">
        <v>5152</v>
      </c>
      <c r="G161" s="276"/>
      <c r="H161" s="277" t="s">
        <v>38</v>
      </c>
      <c r="I161" s="279"/>
      <c r="J161" s="276"/>
      <c r="K161" s="276"/>
      <c r="L161" s="280"/>
      <c r="M161" s="281"/>
      <c r="N161" s="282"/>
      <c r="O161" s="282"/>
      <c r="P161" s="282"/>
      <c r="Q161" s="282"/>
      <c r="R161" s="282"/>
      <c r="S161" s="282"/>
      <c r="T161" s="283"/>
      <c r="AT161" s="284" t="s">
        <v>215</v>
      </c>
      <c r="AU161" s="284" t="s">
        <v>90</v>
      </c>
      <c r="AV161" s="14" t="s">
        <v>25</v>
      </c>
      <c r="AW161" s="14" t="s">
        <v>45</v>
      </c>
      <c r="AX161" s="14" t="s">
        <v>82</v>
      </c>
      <c r="AY161" s="284" t="s">
        <v>204</v>
      </c>
    </row>
    <row r="162" spans="2:51" s="13" customFormat="1" ht="13.5">
      <c r="B162" s="264"/>
      <c r="C162" s="265"/>
      <c r="D162" s="250" t="s">
        <v>215</v>
      </c>
      <c r="E162" s="266" t="s">
        <v>38</v>
      </c>
      <c r="F162" s="267" t="s">
        <v>38</v>
      </c>
      <c r="G162" s="265"/>
      <c r="H162" s="268">
        <v>0</v>
      </c>
      <c r="I162" s="269"/>
      <c r="J162" s="265"/>
      <c r="K162" s="265"/>
      <c r="L162" s="270"/>
      <c r="M162" s="271"/>
      <c r="N162" s="272"/>
      <c r="O162" s="272"/>
      <c r="P162" s="272"/>
      <c r="Q162" s="272"/>
      <c r="R162" s="272"/>
      <c r="S162" s="272"/>
      <c r="T162" s="273"/>
      <c r="AT162" s="274" t="s">
        <v>215</v>
      </c>
      <c r="AU162" s="274" t="s">
        <v>90</v>
      </c>
      <c r="AV162" s="13" t="s">
        <v>211</v>
      </c>
      <c r="AW162" s="13" t="s">
        <v>6</v>
      </c>
      <c r="AX162" s="13" t="s">
        <v>82</v>
      </c>
      <c r="AY162" s="274" t="s">
        <v>204</v>
      </c>
    </row>
    <row r="163" spans="2:51" s="12" customFormat="1" ht="13.5">
      <c r="B163" s="253"/>
      <c r="C163" s="254"/>
      <c r="D163" s="250" t="s">
        <v>215</v>
      </c>
      <c r="E163" s="255" t="s">
        <v>38</v>
      </c>
      <c r="F163" s="256" t="s">
        <v>5153</v>
      </c>
      <c r="G163" s="254"/>
      <c r="H163" s="257">
        <v>208.041</v>
      </c>
      <c r="I163" s="258"/>
      <c r="J163" s="254"/>
      <c r="K163" s="254"/>
      <c r="L163" s="259"/>
      <c r="M163" s="260"/>
      <c r="N163" s="261"/>
      <c r="O163" s="261"/>
      <c r="P163" s="261"/>
      <c r="Q163" s="261"/>
      <c r="R163" s="261"/>
      <c r="S163" s="261"/>
      <c r="T163" s="262"/>
      <c r="AT163" s="263" t="s">
        <v>215</v>
      </c>
      <c r="AU163" s="263" t="s">
        <v>90</v>
      </c>
      <c r="AV163" s="12" t="s">
        <v>90</v>
      </c>
      <c r="AW163" s="12" t="s">
        <v>45</v>
      </c>
      <c r="AX163" s="12" t="s">
        <v>82</v>
      </c>
      <c r="AY163" s="263" t="s">
        <v>204</v>
      </c>
    </row>
    <row r="164" spans="2:51" s="13" customFormat="1" ht="13.5">
      <c r="B164" s="264"/>
      <c r="C164" s="265"/>
      <c r="D164" s="250" t="s">
        <v>215</v>
      </c>
      <c r="E164" s="266" t="s">
        <v>38</v>
      </c>
      <c r="F164" s="267" t="s">
        <v>217</v>
      </c>
      <c r="G164" s="265"/>
      <c r="H164" s="268">
        <v>208.041</v>
      </c>
      <c r="I164" s="269"/>
      <c r="J164" s="265"/>
      <c r="K164" s="265"/>
      <c r="L164" s="270"/>
      <c r="M164" s="271"/>
      <c r="N164" s="272"/>
      <c r="O164" s="272"/>
      <c r="P164" s="272"/>
      <c r="Q164" s="272"/>
      <c r="R164" s="272"/>
      <c r="S164" s="272"/>
      <c r="T164" s="273"/>
      <c r="AT164" s="274" t="s">
        <v>215</v>
      </c>
      <c r="AU164" s="274" t="s">
        <v>90</v>
      </c>
      <c r="AV164" s="13" t="s">
        <v>211</v>
      </c>
      <c r="AW164" s="13" t="s">
        <v>45</v>
      </c>
      <c r="AX164" s="13" t="s">
        <v>25</v>
      </c>
      <c r="AY164" s="274" t="s">
        <v>204</v>
      </c>
    </row>
    <row r="165" spans="2:65" s="1" customFormat="1" ht="38.25" customHeight="1">
      <c r="B165" s="48"/>
      <c r="C165" s="238" t="s">
        <v>268</v>
      </c>
      <c r="D165" s="238" t="s">
        <v>206</v>
      </c>
      <c r="E165" s="239" t="s">
        <v>234</v>
      </c>
      <c r="F165" s="240" t="s">
        <v>235</v>
      </c>
      <c r="G165" s="241" t="s">
        <v>220</v>
      </c>
      <c r="H165" s="242">
        <v>289.237</v>
      </c>
      <c r="I165" s="243"/>
      <c r="J165" s="244">
        <f>ROUND(I165*H165,2)</f>
        <v>0</v>
      </c>
      <c r="K165" s="240" t="s">
        <v>210</v>
      </c>
      <c r="L165" s="74"/>
      <c r="M165" s="245" t="s">
        <v>38</v>
      </c>
      <c r="N165" s="246" t="s">
        <v>53</v>
      </c>
      <c r="O165" s="49"/>
      <c r="P165" s="247">
        <f>O165*H165</f>
        <v>0</v>
      </c>
      <c r="Q165" s="247">
        <v>0</v>
      </c>
      <c r="R165" s="247">
        <f>Q165*H165</f>
        <v>0</v>
      </c>
      <c r="S165" s="247">
        <v>0</v>
      </c>
      <c r="T165" s="248">
        <f>S165*H165</f>
        <v>0</v>
      </c>
      <c r="AR165" s="25" t="s">
        <v>211</v>
      </c>
      <c r="AT165" s="25" t="s">
        <v>206</v>
      </c>
      <c r="AU165" s="25" t="s">
        <v>90</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211</v>
      </c>
      <c r="BM165" s="25" t="s">
        <v>5154</v>
      </c>
    </row>
    <row r="166" spans="2:47" s="1" customFormat="1" ht="13.5">
      <c r="B166" s="48"/>
      <c r="C166" s="76"/>
      <c r="D166" s="250" t="s">
        <v>213</v>
      </c>
      <c r="E166" s="76"/>
      <c r="F166" s="251" t="s">
        <v>237</v>
      </c>
      <c r="G166" s="76"/>
      <c r="H166" s="76"/>
      <c r="I166" s="206"/>
      <c r="J166" s="76"/>
      <c r="K166" s="76"/>
      <c r="L166" s="74"/>
      <c r="M166" s="252"/>
      <c r="N166" s="49"/>
      <c r="O166" s="49"/>
      <c r="P166" s="49"/>
      <c r="Q166" s="49"/>
      <c r="R166" s="49"/>
      <c r="S166" s="49"/>
      <c r="T166" s="97"/>
      <c r="AT166" s="25" t="s">
        <v>213</v>
      </c>
      <c r="AU166" s="25" t="s">
        <v>90</v>
      </c>
    </row>
    <row r="167" spans="2:51" s="14" customFormat="1" ht="13.5">
      <c r="B167" s="275"/>
      <c r="C167" s="276"/>
      <c r="D167" s="250" t="s">
        <v>215</v>
      </c>
      <c r="E167" s="277" t="s">
        <v>38</v>
      </c>
      <c r="F167" s="278" t="s">
        <v>5155</v>
      </c>
      <c r="G167" s="276"/>
      <c r="H167" s="277" t="s">
        <v>38</v>
      </c>
      <c r="I167" s="279"/>
      <c r="J167" s="276"/>
      <c r="K167" s="276"/>
      <c r="L167" s="280"/>
      <c r="M167" s="281"/>
      <c r="N167" s="282"/>
      <c r="O167" s="282"/>
      <c r="P167" s="282"/>
      <c r="Q167" s="282"/>
      <c r="R167" s="282"/>
      <c r="S167" s="282"/>
      <c r="T167" s="283"/>
      <c r="AT167" s="284" t="s">
        <v>215</v>
      </c>
      <c r="AU167" s="284" t="s">
        <v>90</v>
      </c>
      <c r="AV167" s="14" t="s">
        <v>25</v>
      </c>
      <c r="AW167" s="14" t="s">
        <v>45</v>
      </c>
      <c r="AX167" s="14" t="s">
        <v>82</v>
      </c>
      <c r="AY167" s="284" t="s">
        <v>204</v>
      </c>
    </row>
    <row r="168" spans="2:51" s="14" customFormat="1" ht="13.5">
      <c r="B168" s="275"/>
      <c r="C168" s="276"/>
      <c r="D168" s="250" t="s">
        <v>215</v>
      </c>
      <c r="E168" s="277" t="s">
        <v>38</v>
      </c>
      <c r="F168" s="278" t="s">
        <v>5156</v>
      </c>
      <c r="G168" s="276"/>
      <c r="H168" s="277" t="s">
        <v>38</v>
      </c>
      <c r="I168" s="279"/>
      <c r="J168" s="276"/>
      <c r="K168" s="276"/>
      <c r="L168" s="280"/>
      <c r="M168" s="281"/>
      <c r="N168" s="282"/>
      <c r="O168" s="282"/>
      <c r="P168" s="282"/>
      <c r="Q168" s="282"/>
      <c r="R168" s="282"/>
      <c r="S168" s="282"/>
      <c r="T168" s="283"/>
      <c r="AT168" s="284" t="s">
        <v>215</v>
      </c>
      <c r="AU168" s="284" t="s">
        <v>90</v>
      </c>
      <c r="AV168" s="14" t="s">
        <v>25</v>
      </c>
      <c r="AW168" s="14" t="s">
        <v>45</v>
      </c>
      <c r="AX168" s="14" t="s">
        <v>82</v>
      </c>
      <c r="AY168" s="284" t="s">
        <v>204</v>
      </c>
    </row>
    <row r="169" spans="2:51" s="12" customFormat="1" ht="13.5">
      <c r="B169" s="253"/>
      <c r="C169" s="254"/>
      <c r="D169" s="250" t="s">
        <v>215</v>
      </c>
      <c r="E169" s="255" t="s">
        <v>38</v>
      </c>
      <c r="F169" s="256" t="s">
        <v>5157</v>
      </c>
      <c r="G169" s="254"/>
      <c r="H169" s="257">
        <v>1.124</v>
      </c>
      <c r="I169" s="258"/>
      <c r="J169" s="254"/>
      <c r="K169" s="254"/>
      <c r="L169" s="259"/>
      <c r="M169" s="260"/>
      <c r="N169" s="261"/>
      <c r="O169" s="261"/>
      <c r="P169" s="261"/>
      <c r="Q169" s="261"/>
      <c r="R169" s="261"/>
      <c r="S169" s="261"/>
      <c r="T169" s="262"/>
      <c r="AT169" s="263" t="s">
        <v>215</v>
      </c>
      <c r="AU169" s="263" t="s">
        <v>90</v>
      </c>
      <c r="AV169" s="12" t="s">
        <v>90</v>
      </c>
      <c r="AW169" s="12" t="s">
        <v>45</v>
      </c>
      <c r="AX169" s="12" t="s">
        <v>82</v>
      </c>
      <c r="AY169" s="263" t="s">
        <v>204</v>
      </c>
    </row>
    <row r="170" spans="2:51" s="12" customFormat="1" ht="13.5">
      <c r="B170" s="253"/>
      <c r="C170" s="254"/>
      <c r="D170" s="250" t="s">
        <v>215</v>
      </c>
      <c r="E170" s="255" t="s">
        <v>38</v>
      </c>
      <c r="F170" s="256" t="s">
        <v>5158</v>
      </c>
      <c r="G170" s="254"/>
      <c r="H170" s="257">
        <v>0.935</v>
      </c>
      <c r="I170" s="258"/>
      <c r="J170" s="254"/>
      <c r="K170" s="254"/>
      <c r="L170" s="259"/>
      <c r="M170" s="260"/>
      <c r="N170" s="261"/>
      <c r="O170" s="261"/>
      <c r="P170" s="261"/>
      <c r="Q170" s="261"/>
      <c r="R170" s="261"/>
      <c r="S170" s="261"/>
      <c r="T170" s="262"/>
      <c r="AT170" s="263" t="s">
        <v>215</v>
      </c>
      <c r="AU170" s="263" t="s">
        <v>90</v>
      </c>
      <c r="AV170" s="12" t="s">
        <v>90</v>
      </c>
      <c r="AW170" s="12" t="s">
        <v>45</v>
      </c>
      <c r="AX170" s="12" t="s">
        <v>82</v>
      </c>
      <c r="AY170" s="263" t="s">
        <v>204</v>
      </c>
    </row>
    <row r="171" spans="2:51" s="12" customFormat="1" ht="13.5">
      <c r="B171" s="253"/>
      <c r="C171" s="254"/>
      <c r="D171" s="250" t="s">
        <v>215</v>
      </c>
      <c r="E171" s="255" t="s">
        <v>38</v>
      </c>
      <c r="F171" s="256" t="s">
        <v>5159</v>
      </c>
      <c r="G171" s="254"/>
      <c r="H171" s="257">
        <v>3.86</v>
      </c>
      <c r="I171" s="258"/>
      <c r="J171" s="254"/>
      <c r="K171" s="254"/>
      <c r="L171" s="259"/>
      <c r="M171" s="260"/>
      <c r="N171" s="261"/>
      <c r="O171" s="261"/>
      <c r="P171" s="261"/>
      <c r="Q171" s="261"/>
      <c r="R171" s="261"/>
      <c r="S171" s="261"/>
      <c r="T171" s="262"/>
      <c r="AT171" s="263" t="s">
        <v>215</v>
      </c>
      <c r="AU171" s="263" t="s">
        <v>90</v>
      </c>
      <c r="AV171" s="12" t="s">
        <v>90</v>
      </c>
      <c r="AW171" s="12" t="s">
        <v>45</v>
      </c>
      <c r="AX171" s="12" t="s">
        <v>82</v>
      </c>
      <c r="AY171" s="263" t="s">
        <v>204</v>
      </c>
    </row>
    <row r="172" spans="2:51" s="12" customFormat="1" ht="13.5">
      <c r="B172" s="253"/>
      <c r="C172" s="254"/>
      <c r="D172" s="250" t="s">
        <v>215</v>
      </c>
      <c r="E172" s="255" t="s">
        <v>38</v>
      </c>
      <c r="F172" s="256" t="s">
        <v>5160</v>
      </c>
      <c r="G172" s="254"/>
      <c r="H172" s="257">
        <v>0.161</v>
      </c>
      <c r="I172" s="258"/>
      <c r="J172" s="254"/>
      <c r="K172" s="254"/>
      <c r="L172" s="259"/>
      <c r="M172" s="260"/>
      <c r="N172" s="261"/>
      <c r="O172" s="261"/>
      <c r="P172" s="261"/>
      <c r="Q172" s="261"/>
      <c r="R172" s="261"/>
      <c r="S172" s="261"/>
      <c r="T172" s="262"/>
      <c r="AT172" s="263" t="s">
        <v>215</v>
      </c>
      <c r="AU172" s="263" t="s">
        <v>90</v>
      </c>
      <c r="AV172" s="12" t="s">
        <v>90</v>
      </c>
      <c r="AW172" s="12" t="s">
        <v>45</v>
      </c>
      <c r="AX172" s="12" t="s">
        <v>82</v>
      </c>
      <c r="AY172" s="263" t="s">
        <v>204</v>
      </c>
    </row>
    <row r="173" spans="2:51" s="12" customFormat="1" ht="13.5">
      <c r="B173" s="253"/>
      <c r="C173" s="254"/>
      <c r="D173" s="250" t="s">
        <v>215</v>
      </c>
      <c r="E173" s="255" t="s">
        <v>38</v>
      </c>
      <c r="F173" s="256" t="s">
        <v>5161</v>
      </c>
      <c r="G173" s="254"/>
      <c r="H173" s="257">
        <v>0.594</v>
      </c>
      <c r="I173" s="258"/>
      <c r="J173" s="254"/>
      <c r="K173" s="254"/>
      <c r="L173" s="259"/>
      <c r="M173" s="260"/>
      <c r="N173" s="261"/>
      <c r="O173" s="261"/>
      <c r="P173" s="261"/>
      <c r="Q173" s="261"/>
      <c r="R173" s="261"/>
      <c r="S173" s="261"/>
      <c r="T173" s="262"/>
      <c r="AT173" s="263" t="s">
        <v>215</v>
      </c>
      <c r="AU173" s="263" t="s">
        <v>90</v>
      </c>
      <c r="AV173" s="12" t="s">
        <v>90</v>
      </c>
      <c r="AW173" s="12" t="s">
        <v>45</v>
      </c>
      <c r="AX173" s="12" t="s">
        <v>82</v>
      </c>
      <c r="AY173" s="263" t="s">
        <v>204</v>
      </c>
    </row>
    <row r="174" spans="2:51" s="12" customFormat="1" ht="13.5">
      <c r="B174" s="253"/>
      <c r="C174" s="254"/>
      <c r="D174" s="250" t="s">
        <v>215</v>
      </c>
      <c r="E174" s="255" t="s">
        <v>38</v>
      </c>
      <c r="F174" s="256" t="s">
        <v>5162</v>
      </c>
      <c r="G174" s="254"/>
      <c r="H174" s="257">
        <v>2.664</v>
      </c>
      <c r="I174" s="258"/>
      <c r="J174" s="254"/>
      <c r="K174" s="254"/>
      <c r="L174" s="259"/>
      <c r="M174" s="260"/>
      <c r="N174" s="261"/>
      <c r="O174" s="261"/>
      <c r="P174" s="261"/>
      <c r="Q174" s="261"/>
      <c r="R174" s="261"/>
      <c r="S174" s="261"/>
      <c r="T174" s="262"/>
      <c r="AT174" s="263" t="s">
        <v>215</v>
      </c>
      <c r="AU174" s="263" t="s">
        <v>90</v>
      </c>
      <c r="AV174" s="12" t="s">
        <v>90</v>
      </c>
      <c r="AW174" s="12" t="s">
        <v>45</v>
      </c>
      <c r="AX174" s="12" t="s">
        <v>82</v>
      </c>
      <c r="AY174" s="263" t="s">
        <v>204</v>
      </c>
    </row>
    <row r="175" spans="2:51" s="12" customFormat="1" ht="13.5">
      <c r="B175" s="253"/>
      <c r="C175" s="254"/>
      <c r="D175" s="250" t="s">
        <v>215</v>
      </c>
      <c r="E175" s="255" t="s">
        <v>38</v>
      </c>
      <c r="F175" s="256" t="s">
        <v>5163</v>
      </c>
      <c r="G175" s="254"/>
      <c r="H175" s="257">
        <v>0.141</v>
      </c>
      <c r="I175" s="258"/>
      <c r="J175" s="254"/>
      <c r="K175" s="254"/>
      <c r="L175" s="259"/>
      <c r="M175" s="260"/>
      <c r="N175" s="261"/>
      <c r="O175" s="261"/>
      <c r="P175" s="261"/>
      <c r="Q175" s="261"/>
      <c r="R175" s="261"/>
      <c r="S175" s="261"/>
      <c r="T175" s="262"/>
      <c r="AT175" s="263" t="s">
        <v>215</v>
      </c>
      <c r="AU175" s="263" t="s">
        <v>90</v>
      </c>
      <c r="AV175" s="12" t="s">
        <v>90</v>
      </c>
      <c r="AW175" s="12" t="s">
        <v>45</v>
      </c>
      <c r="AX175" s="12" t="s">
        <v>82</v>
      </c>
      <c r="AY175" s="263" t="s">
        <v>204</v>
      </c>
    </row>
    <row r="176" spans="2:51" s="12" customFormat="1" ht="13.5">
      <c r="B176" s="253"/>
      <c r="C176" s="254"/>
      <c r="D176" s="250" t="s">
        <v>215</v>
      </c>
      <c r="E176" s="255" t="s">
        <v>38</v>
      </c>
      <c r="F176" s="256" t="s">
        <v>5164</v>
      </c>
      <c r="G176" s="254"/>
      <c r="H176" s="257">
        <v>2.225</v>
      </c>
      <c r="I176" s="258"/>
      <c r="J176" s="254"/>
      <c r="K176" s="254"/>
      <c r="L176" s="259"/>
      <c r="M176" s="260"/>
      <c r="N176" s="261"/>
      <c r="O176" s="261"/>
      <c r="P176" s="261"/>
      <c r="Q176" s="261"/>
      <c r="R176" s="261"/>
      <c r="S176" s="261"/>
      <c r="T176" s="262"/>
      <c r="AT176" s="263" t="s">
        <v>215</v>
      </c>
      <c r="AU176" s="263" t="s">
        <v>90</v>
      </c>
      <c r="AV176" s="12" t="s">
        <v>90</v>
      </c>
      <c r="AW176" s="12" t="s">
        <v>45</v>
      </c>
      <c r="AX176" s="12" t="s">
        <v>82</v>
      </c>
      <c r="AY176" s="263" t="s">
        <v>204</v>
      </c>
    </row>
    <row r="177" spans="2:51" s="15" customFormat="1" ht="13.5">
      <c r="B177" s="295"/>
      <c r="C177" s="296"/>
      <c r="D177" s="250" t="s">
        <v>215</v>
      </c>
      <c r="E177" s="297" t="s">
        <v>38</v>
      </c>
      <c r="F177" s="298" t="s">
        <v>797</v>
      </c>
      <c r="G177" s="296"/>
      <c r="H177" s="299">
        <v>11.704</v>
      </c>
      <c r="I177" s="300"/>
      <c r="J177" s="296"/>
      <c r="K177" s="296"/>
      <c r="L177" s="301"/>
      <c r="M177" s="302"/>
      <c r="N177" s="303"/>
      <c r="O177" s="303"/>
      <c r="P177" s="303"/>
      <c r="Q177" s="303"/>
      <c r="R177" s="303"/>
      <c r="S177" s="303"/>
      <c r="T177" s="304"/>
      <c r="AT177" s="305" t="s">
        <v>215</v>
      </c>
      <c r="AU177" s="305" t="s">
        <v>90</v>
      </c>
      <c r="AV177" s="15" t="s">
        <v>113</v>
      </c>
      <c r="AW177" s="15" t="s">
        <v>45</v>
      </c>
      <c r="AX177" s="15" t="s">
        <v>82</v>
      </c>
      <c r="AY177" s="305" t="s">
        <v>204</v>
      </c>
    </row>
    <row r="178" spans="2:51" s="14" customFormat="1" ht="13.5">
      <c r="B178" s="275"/>
      <c r="C178" s="276"/>
      <c r="D178" s="250" t="s">
        <v>215</v>
      </c>
      <c r="E178" s="277" t="s">
        <v>38</v>
      </c>
      <c r="F178" s="278" t="s">
        <v>5165</v>
      </c>
      <c r="G178" s="276"/>
      <c r="H178" s="277" t="s">
        <v>38</v>
      </c>
      <c r="I178" s="279"/>
      <c r="J178" s="276"/>
      <c r="K178" s="276"/>
      <c r="L178" s="280"/>
      <c r="M178" s="281"/>
      <c r="N178" s="282"/>
      <c r="O178" s="282"/>
      <c r="P178" s="282"/>
      <c r="Q178" s="282"/>
      <c r="R178" s="282"/>
      <c r="S178" s="282"/>
      <c r="T178" s="283"/>
      <c r="AT178" s="284" t="s">
        <v>215</v>
      </c>
      <c r="AU178" s="284" t="s">
        <v>90</v>
      </c>
      <c r="AV178" s="14" t="s">
        <v>25</v>
      </c>
      <c r="AW178" s="14" t="s">
        <v>45</v>
      </c>
      <c r="AX178" s="14" t="s">
        <v>82</v>
      </c>
      <c r="AY178" s="284" t="s">
        <v>204</v>
      </c>
    </row>
    <row r="179" spans="2:51" s="12" customFormat="1" ht="13.5">
      <c r="B179" s="253"/>
      <c r="C179" s="254"/>
      <c r="D179" s="250" t="s">
        <v>215</v>
      </c>
      <c r="E179" s="255" t="s">
        <v>38</v>
      </c>
      <c r="F179" s="256" t="s">
        <v>5166</v>
      </c>
      <c r="G179" s="254"/>
      <c r="H179" s="257">
        <v>0.501</v>
      </c>
      <c r="I179" s="258"/>
      <c r="J179" s="254"/>
      <c r="K179" s="254"/>
      <c r="L179" s="259"/>
      <c r="M179" s="260"/>
      <c r="N179" s="261"/>
      <c r="O179" s="261"/>
      <c r="P179" s="261"/>
      <c r="Q179" s="261"/>
      <c r="R179" s="261"/>
      <c r="S179" s="261"/>
      <c r="T179" s="262"/>
      <c r="AT179" s="263" t="s">
        <v>215</v>
      </c>
      <c r="AU179" s="263" t="s">
        <v>90</v>
      </c>
      <c r="AV179" s="12" t="s">
        <v>90</v>
      </c>
      <c r="AW179" s="12" t="s">
        <v>45</v>
      </c>
      <c r="AX179" s="12" t="s">
        <v>82</v>
      </c>
      <c r="AY179" s="263" t="s">
        <v>204</v>
      </c>
    </row>
    <row r="180" spans="2:51" s="12" customFormat="1" ht="13.5">
      <c r="B180" s="253"/>
      <c r="C180" s="254"/>
      <c r="D180" s="250" t="s">
        <v>215</v>
      </c>
      <c r="E180" s="255" t="s">
        <v>38</v>
      </c>
      <c r="F180" s="256" t="s">
        <v>5167</v>
      </c>
      <c r="G180" s="254"/>
      <c r="H180" s="257">
        <v>0.417</v>
      </c>
      <c r="I180" s="258"/>
      <c r="J180" s="254"/>
      <c r="K180" s="254"/>
      <c r="L180" s="259"/>
      <c r="M180" s="260"/>
      <c r="N180" s="261"/>
      <c r="O180" s="261"/>
      <c r="P180" s="261"/>
      <c r="Q180" s="261"/>
      <c r="R180" s="261"/>
      <c r="S180" s="261"/>
      <c r="T180" s="262"/>
      <c r="AT180" s="263" t="s">
        <v>215</v>
      </c>
      <c r="AU180" s="263" t="s">
        <v>90</v>
      </c>
      <c r="AV180" s="12" t="s">
        <v>90</v>
      </c>
      <c r="AW180" s="12" t="s">
        <v>45</v>
      </c>
      <c r="AX180" s="12" t="s">
        <v>82</v>
      </c>
      <c r="AY180" s="263" t="s">
        <v>204</v>
      </c>
    </row>
    <row r="181" spans="2:51" s="14" customFormat="1" ht="13.5">
      <c r="B181" s="275"/>
      <c r="C181" s="276"/>
      <c r="D181" s="250" t="s">
        <v>215</v>
      </c>
      <c r="E181" s="277" t="s">
        <v>38</v>
      </c>
      <c r="F181" s="278" t="s">
        <v>5168</v>
      </c>
      <c r="G181" s="276"/>
      <c r="H181" s="277" t="s">
        <v>38</v>
      </c>
      <c r="I181" s="279"/>
      <c r="J181" s="276"/>
      <c r="K181" s="276"/>
      <c r="L181" s="280"/>
      <c r="M181" s="281"/>
      <c r="N181" s="282"/>
      <c r="O181" s="282"/>
      <c r="P181" s="282"/>
      <c r="Q181" s="282"/>
      <c r="R181" s="282"/>
      <c r="S181" s="282"/>
      <c r="T181" s="283"/>
      <c r="AT181" s="284" t="s">
        <v>215</v>
      </c>
      <c r="AU181" s="284" t="s">
        <v>90</v>
      </c>
      <c r="AV181" s="14" t="s">
        <v>25</v>
      </c>
      <c r="AW181" s="14" t="s">
        <v>45</v>
      </c>
      <c r="AX181" s="14" t="s">
        <v>82</v>
      </c>
      <c r="AY181" s="284" t="s">
        <v>204</v>
      </c>
    </row>
    <row r="182" spans="2:51" s="12" customFormat="1" ht="13.5">
      <c r="B182" s="253"/>
      <c r="C182" s="254"/>
      <c r="D182" s="250" t="s">
        <v>215</v>
      </c>
      <c r="E182" s="255" t="s">
        <v>38</v>
      </c>
      <c r="F182" s="256" t="s">
        <v>5169</v>
      </c>
      <c r="G182" s="254"/>
      <c r="H182" s="257">
        <v>1.311</v>
      </c>
      <c r="I182" s="258"/>
      <c r="J182" s="254"/>
      <c r="K182" s="254"/>
      <c r="L182" s="259"/>
      <c r="M182" s="260"/>
      <c r="N182" s="261"/>
      <c r="O182" s="261"/>
      <c r="P182" s="261"/>
      <c r="Q182" s="261"/>
      <c r="R182" s="261"/>
      <c r="S182" s="261"/>
      <c r="T182" s="262"/>
      <c r="AT182" s="263" t="s">
        <v>215</v>
      </c>
      <c r="AU182" s="263" t="s">
        <v>90</v>
      </c>
      <c r="AV182" s="12" t="s">
        <v>90</v>
      </c>
      <c r="AW182" s="12" t="s">
        <v>45</v>
      </c>
      <c r="AX182" s="12" t="s">
        <v>82</v>
      </c>
      <c r="AY182" s="263" t="s">
        <v>204</v>
      </c>
    </row>
    <row r="183" spans="2:51" s="14" customFormat="1" ht="13.5">
      <c r="B183" s="275"/>
      <c r="C183" s="276"/>
      <c r="D183" s="250" t="s">
        <v>215</v>
      </c>
      <c r="E183" s="277" t="s">
        <v>38</v>
      </c>
      <c r="F183" s="278" t="s">
        <v>5170</v>
      </c>
      <c r="G183" s="276"/>
      <c r="H183" s="277" t="s">
        <v>38</v>
      </c>
      <c r="I183" s="279"/>
      <c r="J183" s="276"/>
      <c r="K183" s="276"/>
      <c r="L183" s="280"/>
      <c r="M183" s="281"/>
      <c r="N183" s="282"/>
      <c r="O183" s="282"/>
      <c r="P183" s="282"/>
      <c r="Q183" s="282"/>
      <c r="R183" s="282"/>
      <c r="S183" s="282"/>
      <c r="T183" s="283"/>
      <c r="AT183" s="284" t="s">
        <v>215</v>
      </c>
      <c r="AU183" s="284" t="s">
        <v>90</v>
      </c>
      <c r="AV183" s="14" t="s">
        <v>25</v>
      </c>
      <c r="AW183" s="14" t="s">
        <v>45</v>
      </c>
      <c r="AX183" s="14" t="s">
        <v>82</v>
      </c>
      <c r="AY183" s="284" t="s">
        <v>204</v>
      </c>
    </row>
    <row r="184" spans="2:51" s="12" customFormat="1" ht="13.5">
      <c r="B184" s="253"/>
      <c r="C184" s="254"/>
      <c r="D184" s="250" t="s">
        <v>215</v>
      </c>
      <c r="E184" s="255" t="s">
        <v>38</v>
      </c>
      <c r="F184" s="256" t="s">
        <v>5171</v>
      </c>
      <c r="G184" s="254"/>
      <c r="H184" s="257">
        <v>0.273</v>
      </c>
      <c r="I184" s="258"/>
      <c r="J184" s="254"/>
      <c r="K184" s="254"/>
      <c r="L184" s="259"/>
      <c r="M184" s="260"/>
      <c r="N184" s="261"/>
      <c r="O184" s="261"/>
      <c r="P184" s="261"/>
      <c r="Q184" s="261"/>
      <c r="R184" s="261"/>
      <c r="S184" s="261"/>
      <c r="T184" s="262"/>
      <c r="AT184" s="263" t="s">
        <v>215</v>
      </c>
      <c r="AU184" s="263" t="s">
        <v>90</v>
      </c>
      <c r="AV184" s="12" t="s">
        <v>90</v>
      </c>
      <c r="AW184" s="12" t="s">
        <v>45</v>
      </c>
      <c r="AX184" s="12" t="s">
        <v>82</v>
      </c>
      <c r="AY184" s="263" t="s">
        <v>204</v>
      </c>
    </row>
    <row r="185" spans="2:51" s="15" customFormat="1" ht="13.5">
      <c r="B185" s="295"/>
      <c r="C185" s="296"/>
      <c r="D185" s="250" t="s">
        <v>215</v>
      </c>
      <c r="E185" s="297" t="s">
        <v>38</v>
      </c>
      <c r="F185" s="298" t="s">
        <v>797</v>
      </c>
      <c r="G185" s="296"/>
      <c r="H185" s="299">
        <v>2.502</v>
      </c>
      <c r="I185" s="300"/>
      <c r="J185" s="296"/>
      <c r="K185" s="296"/>
      <c r="L185" s="301"/>
      <c r="M185" s="302"/>
      <c r="N185" s="303"/>
      <c r="O185" s="303"/>
      <c r="P185" s="303"/>
      <c r="Q185" s="303"/>
      <c r="R185" s="303"/>
      <c r="S185" s="303"/>
      <c r="T185" s="304"/>
      <c r="AT185" s="305" t="s">
        <v>215</v>
      </c>
      <c r="AU185" s="305" t="s">
        <v>90</v>
      </c>
      <c r="AV185" s="15" t="s">
        <v>113</v>
      </c>
      <c r="AW185" s="15" t="s">
        <v>45</v>
      </c>
      <c r="AX185" s="15" t="s">
        <v>82</v>
      </c>
      <c r="AY185" s="305" t="s">
        <v>204</v>
      </c>
    </row>
    <row r="186" spans="2:51" s="14" customFormat="1" ht="13.5">
      <c r="B186" s="275"/>
      <c r="C186" s="276"/>
      <c r="D186" s="250" t="s">
        <v>215</v>
      </c>
      <c r="E186" s="277" t="s">
        <v>38</v>
      </c>
      <c r="F186" s="278" t="s">
        <v>5168</v>
      </c>
      <c r="G186" s="276"/>
      <c r="H186" s="277" t="s">
        <v>38</v>
      </c>
      <c r="I186" s="279"/>
      <c r="J186" s="276"/>
      <c r="K186" s="276"/>
      <c r="L186" s="280"/>
      <c r="M186" s="281"/>
      <c r="N186" s="282"/>
      <c r="O186" s="282"/>
      <c r="P186" s="282"/>
      <c r="Q186" s="282"/>
      <c r="R186" s="282"/>
      <c r="S186" s="282"/>
      <c r="T186" s="283"/>
      <c r="AT186" s="284" t="s">
        <v>215</v>
      </c>
      <c r="AU186" s="284" t="s">
        <v>90</v>
      </c>
      <c r="AV186" s="14" t="s">
        <v>25</v>
      </c>
      <c r="AW186" s="14" t="s">
        <v>45</v>
      </c>
      <c r="AX186" s="14" t="s">
        <v>82</v>
      </c>
      <c r="AY186" s="284" t="s">
        <v>204</v>
      </c>
    </row>
    <row r="187" spans="2:51" s="12" customFormat="1" ht="13.5">
      <c r="B187" s="253"/>
      <c r="C187" s="254"/>
      <c r="D187" s="250" t="s">
        <v>215</v>
      </c>
      <c r="E187" s="255" t="s">
        <v>38</v>
      </c>
      <c r="F187" s="256" t="s">
        <v>5172</v>
      </c>
      <c r="G187" s="254"/>
      <c r="H187" s="257">
        <v>0.079</v>
      </c>
      <c r="I187" s="258"/>
      <c r="J187" s="254"/>
      <c r="K187" s="254"/>
      <c r="L187" s="259"/>
      <c r="M187" s="260"/>
      <c r="N187" s="261"/>
      <c r="O187" s="261"/>
      <c r="P187" s="261"/>
      <c r="Q187" s="261"/>
      <c r="R187" s="261"/>
      <c r="S187" s="261"/>
      <c r="T187" s="262"/>
      <c r="AT187" s="263" t="s">
        <v>215</v>
      </c>
      <c r="AU187" s="263" t="s">
        <v>90</v>
      </c>
      <c r="AV187" s="12" t="s">
        <v>90</v>
      </c>
      <c r="AW187" s="12" t="s">
        <v>45</v>
      </c>
      <c r="AX187" s="12" t="s">
        <v>82</v>
      </c>
      <c r="AY187" s="263" t="s">
        <v>204</v>
      </c>
    </row>
    <row r="188" spans="2:51" s="15" customFormat="1" ht="13.5">
      <c r="B188" s="295"/>
      <c r="C188" s="296"/>
      <c r="D188" s="250" t="s">
        <v>215</v>
      </c>
      <c r="E188" s="297" t="s">
        <v>38</v>
      </c>
      <c r="F188" s="298" t="s">
        <v>797</v>
      </c>
      <c r="G188" s="296"/>
      <c r="H188" s="299">
        <v>0.079</v>
      </c>
      <c r="I188" s="300"/>
      <c r="J188" s="296"/>
      <c r="K188" s="296"/>
      <c r="L188" s="301"/>
      <c r="M188" s="302"/>
      <c r="N188" s="303"/>
      <c r="O188" s="303"/>
      <c r="P188" s="303"/>
      <c r="Q188" s="303"/>
      <c r="R188" s="303"/>
      <c r="S188" s="303"/>
      <c r="T188" s="304"/>
      <c r="AT188" s="305" t="s">
        <v>215</v>
      </c>
      <c r="AU188" s="305" t="s">
        <v>90</v>
      </c>
      <c r="AV188" s="15" t="s">
        <v>113</v>
      </c>
      <c r="AW188" s="15" t="s">
        <v>45</v>
      </c>
      <c r="AX188" s="15" t="s">
        <v>82</v>
      </c>
      <c r="AY188" s="305" t="s">
        <v>204</v>
      </c>
    </row>
    <row r="189" spans="2:51" s="14" customFormat="1" ht="13.5">
      <c r="B189" s="275"/>
      <c r="C189" s="276"/>
      <c r="D189" s="250" t="s">
        <v>215</v>
      </c>
      <c r="E189" s="277" t="s">
        <v>38</v>
      </c>
      <c r="F189" s="278" t="s">
        <v>5173</v>
      </c>
      <c r="G189" s="276"/>
      <c r="H189" s="277" t="s">
        <v>38</v>
      </c>
      <c r="I189" s="279"/>
      <c r="J189" s="276"/>
      <c r="K189" s="276"/>
      <c r="L189" s="280"/>
      <c r="M189" s="281"/>
      <c r="N189" s="282"/>
      <c r="O189" s="282"/>
      <c r="P189" s="282"/>
      <c r="Q189" s="282"/>
      <c r="R189" s="282"/>
      <c r="S189" s="282"/>
      <c r="T189" s="283"/>
      <c r="AT189" s="284" t="s">
        <v>215</v>
      </c>
      <c r="AU189" s="284" t="s">
        <v>90</v>
      </c>
      <c r="AV189" s="14" t="s">
        <v>25</v>
      </c>
      <c r="AW189" s="14" t="s">
        <v>45</v>
      </c>
      <c r="AX189" s="14" t="s">
        <v>82</v>
      </c>
      <c r="AY189" s="284" t="s">
        <v>204</v>
      </c>
    </row>
    <row r="190" spans="2:51" s="14" customFormat="1" ht="13.5">
      <c r="B190" s="275"/>
      <c r="C190" s="276"/>
      <c r="D190" s="250" t="s">
        <v>215</v>
      </c>
      <c r="E190" s="277" t="s">
        <v>38</v>
      </c>
      <c r="F190" s="278" t="s">
        <v>5174</v>
      </c>
      <c r="G190" s="276"/>
      <c r="H190" s="277" t="s">
        <v>38</v>
      </c>
      <c r="I190" s="279"/>
      <c r="J190" s="276"/>
      <c r="K190" s="276"/>
      <c r="L190" s="280"/>
      <c r="M190" s="281"/>
      <c r="N190" s="282"/>
      <c r="O190" s="282"/>
      <c r="P190" s="282"/>
      <c r="Q190" s="282"/>
      <c r="R190" s="282"/>
      <c r="S190" s="282"/>
      <c r="T190" s="283"/>
      <c r="AT190" s="284" t="s">
        <v>215</v>
      </c>
      <c r="AU190" s="284" t="s">
        <v>90</v>
      </c>
      <c r="AV190" s="14" t="s">
        <v>25</v>
      </c>
      <c r="AW190" s="14" t="s">
        <v>45</v>
      </c>
      <c r="AX190" s="14" t="s">
        <v>82</v>
      </c>
      <c r="AY190" s="284" t="s">
        <v>204</v>
      </c>
    </row>
    <row r="191" spans="2:51" s="12" customFormat="1" ht="13.5">
      <c r="B191" s="253"/>
      <c r="C191" s="254"/>
      <c r="D191" s="250" t="s">
        <v>215</v>
      </c>
      <c r="E191" s="255" t="s">
        <v>38</v>
      </c>
      <c r="F191" s="256" t="s">
        <v>5175</v>
      </c>
      <c r="G191" s="254"/>
      <c r="H191" s="257">
        <v>10.408</v>
      </c>
      <c r="I191" s="258"/>
      <c r="J191" s="254"/>
      <c r="K191" s="254"/>
      <c r="L191" s="259"/>
      <c r="M191" s="260"/>
      <c r="N191" s="261"/>
      <c r="O191" s="261"/>
      <c r="P191" s="261"/>
      <c r="Q191" s="261"/>
      <c r="R191" s="261"/>
      <c r="S191" s="261"/>
      <c r="T191" s="262"/>
      <c r="AT191" s="263" t="s">
        <v>215</v>
      </c>
      <c r="AU191" s="263" t="s">
        <v>90</v>
      </c>
      <c r="AV191" s="12" t="s">
        <v>90</v>
      </c>
      <c r="AW191" s="12" t="s">
        <v>45</v>
      </c>
      <c r="AX191" s="12" t="s">
        <v>82</v>
      </c>
      <c r="AY191" s="263" t="s">
        <v>204</v>
      </c>
    </row>
    <row r="192" spans="2:51" s="14" customFormat="1" ht="13.5">
      <c r="B192" s="275"/>
      <c r="C192" s="276"/>
      <c r="D192" s="250" t="s">
        <v>215</v>
      </c>
      <c r="E192" s="277" t="s">
        <v>38</v>
      </c>
      <c r="F192" s="278" t="s">
        <v>5168</v>
      </c>
      <c r="G192" s="276"/>
      <c r="H192" s="277" t="s">
        <v>38</v>
      </c>
      <c r="I192" s="279"/>
      <c r="J192" s="276"/>
      <c r="K192" s="276"/>
      <c r="L192" s="280"/>
      <c r="M192" s="281"/>
      <c r="N192" s="282"/>
      <c r="O192" s="282"/>
      <c r="P192" s="282"/>
      <c r="Q192" s="282"/>
      <c r="R192" s="282"/>
      <c r="S192" s="282"/>
      <c r="T192" s="283"/>
      <c r="AT192" s="284" t="s">
        <v>215</v>
      </c>
      <c r="AU192" s="284" t="s">
        <v>90</v>
      </c>
      <c r="AV192" s="14" t="s">
        <v>25</v>
      </c>
      <c r="AW192" s="14" t="s">
        <v>45</v>
      </c>
      <c r="AX192" s="14" t="s">
        <v>82</v>
      </c>
      <c r="AY192" s="284" t="s">
        <v>204</v>
      </c>
    </row>
    <row r="193" spans="2:51" s="12" customFormat="1" ht="13.5">
      <c r="B193" s="253"/>
      <c r="C193" s="254"/>
      <c r="D193" s="250" t="s">
        <v>215</v>
      </c>
      <c r="E193" s="255" t="s">
        <v>38</v>
      </c>
      <c r="F193" s="256" t="s">
        <v>5176</v>
      </c>
      <c r="G193" s="254"/>
      <c r="H193" s="257">
        <v>32.079</v>
      </c>
      <c r="I193" s="258"/>
      <c r="J193" s="254"/>
      <c r="K193" s="254"/>
      <c r="L193" s="259"/>
      <c r="M193" s="260"/>
      <c r="N193" s="261"/>
      <c r="O193" s="261"/>
      <c r="P193" s="261"/>
      <c r="Q193" s="261"/>
      <c r="R193" s="261"/>
      <c r="S193" s="261"/>
      <c r="T193" s="262"/>
      <c r="AT193" s="263" t="s">
        <v>215</v>
      </c>
      <c r="AU193" s="263" t="s">
        <v>90</v>
      </c>
      <c r="AV193" s="12" t="s">
        <v>90</v>
      </c>
      <c r="AW193" s="12" t="s">
        <v>45</v>
      </c>
      <c r="AX193" s="12" t="s">
        <v>82</v>
      </c>
      <c r="AY193" s="263" t="s">
        <v>204</v>
      </c>
    </row>
    <row r="194" spans="2:51" s="14" customFormat="1" ht="13.5">
      <c r="B194" s="275"/>
      <c r="C194" s="276"/>
      <c r="D194" s="250" t="s">
        <v>215</v>
      </c>
      <c r="E194" s="277" t="s">
        <v>38</v>
      </c>
      <c r="F194" s="278" t="s">
        <v>5170</v>
      </c>
      <c r="G194" s="276"/>
      <c r="H194" s="277" t="s">
        <v>38</v>
      </c>
      <c r="I194" s="279"/>
      <c r="J194" s="276"/>
      <c r="K194" s="276"/>
      <c r="L194" s="280"/>
      <c r="M194" s="281"/>
      <c r="N194" s="282"/>
      <c r="O194" s="282"/>
      <c r="P194" s="282"/>
      <c r="Q194" s="282"/>
      <c r="R194" s="282"/>
      <c r="S194" s="282"/>
      <c r="T194" s="283"/>
      <c r="AT194" s="284" t="s">
        <v>215</v>
      </c>
      <c r="AU194" s="284" t="s">
        <v>90</v>
      </c>
      <c r="AV194" s="14" t="s">
        <v>25</v>
      </c>
      <c r="AW194" s="14" t="s">
        <v>45</v>
      </c>
      <c r="AX194" s="14" t="s">
        <v>82</v>
      </c>
      <c r="AY194" s="284" t="s">
        <v>204</v>
      </c>
    </row>
    <row r="195" spans="2:51" s="12" customFormat="1" ht="13.5">
      <c r="B195" s="253"/>
      <c r="C195" s="254"/>
      <c r="D195" s="250" t="s">
        <v>215</v>
      </c>
      <c r="E195" s="255" t="s">
        <v>38</v>
      </c>
      <c r="F195" s="256" t="s">
        <v>5177</v>
      </c>
      <c r="G195" s="254"/>
      <c r="H195" s="257">
        <v>9.183</v>
      </c>
      <c r="I195" s="258"/>
      <c r="J195" s="254"/>
      <c r="K195" s="254"/>
      <c r="L195" s="259"/>
      <c r="M195" s="260"/>
      <c r="N195" s="261"/>
      <c r="O195" s="261"/>
      <c r="P195" s="261"/>
      <c r="Q195" s="261"/>
      <c r="R195" s="261"/>
      <c r="S195" s="261"/>
      <c r="T195" s="262"/>
      <c r="AT195" s="263" t="s">
        <v>215</v>
      </c>
      <c r="AU195" s="263" t="s">
        <v>90</v>
      </c>
      <c r="AV195" s="12" t="s">
        <v>90</v>
      </c>
      <c r="AW195" s="12" t="s">
        <v>45</v>
      </c>
      <c r="AX195" s="12" t="s">
        <v>82</v>
      </c>
      <c r="AY195" s="263" t="s">
        <v>204</v>
      </c>
    </row>
    <row r="196" spans="2:51" s="15" customFormat="1" ht="13.5">
      <c r="B196" s="295"/>
      <c r="C196" s="296"/>
      <c r="D196" s="250" t="s">
        <v>215</v>
      </c>
      <c r="E196" s="297" t="s">
        <v>38</v>
      </c>
      <c r="F196" s="298" t="s">
        <v>797</v>
      </c>
      <c r="G196" s="296"/>
      <c r="H196" s="299">
        <v>51.67</v>
      </c>
      <c r="I196" s="300"/>
      <c r="J196" s="296"/>
      <c r="K196" s="296"/>
      <c r="L196" s="301"/>
      <c r="M196" s="302"/>
      <c r="N196" s="303"/>
      <c r="O196" s="303"/>
      <c r="P196" s="303"/>
      <c r="Q196" s="303"/>
      <c r="R196" s="303"/>
      <c r="S196" s="303"/>
      <c r="T196" s="304"/>
      <c r="AT196" s="305" t="s">
        <v>215</v>
      </c>
      <c r="AU196" s="305" t="s">
        <v>90</v>
      </c>
      <c r="AV196" s="15" t="s">
        <v>113</v>
      </c>
      <c r="AW196" s="15" t="s">
        <v>45</v>
      </c>
      <c r="AX196" s="15" t="s">
        <v>82</v>
      </c>
      <c r="AY196" s="305" t="s">
        <v>204</v>
      </c>
    </row>
    <row r="197" spans="2:51" s="14" customFormat="1" ht="13.5">
      <c r="B197" s="275"/>
      <c r="C197" s="276"/>
      <c r="D197" s="250" t="s">
        <v>215</v>
      </c>
      <c r="E197" s="277" t="s">
        <v>38</v>
      </c>
      <c r="F197" s="278" t="s">
        <v>5178</v>
      </c>
      <c r="G197" s="276"/>
      <c r="H197" s="277" t="s">
        <v>38</v>
      </c>
      <c r="I197" s="279"/>
      <c r="J197" s="276"/>
      <c r="K197" s="276"/>
      <c r="L197" s="280"/>
      <c r="M197" s="281"/>
      <c r="N197" s="282"/>
      <c r="O197" s="282"/>
      <c r="P197" s="282"/>
      <c r="Q197" s="282"/>
      <c r="R197" s="282"/>
      <c r="S197" s="282"/>
      <c r="T197" s="283"/>
      <c r="AT197" s="284" t="s">
        <v>215</v>
      </c>
      <c r="AU197" s="284" t="s">
        <v>90</v>
      </c>
      <c r="AV197" s="14" t="s">
        <v>25</v>
      </c>
      <c r="AW197" s="14" t="s">
        <v>45</v>
      </c>
      <c r="AX197" s="14" t="s">
        <v>82</v>
      </c>
      <c r="AY197" s="284" t="s">
        <v>204</v>
      </c>
    </row>
    <row r="198" spans="2:51" s="12" customFormat="1" ht="13.5">
      <c r="B198" s="253"/>
      <c r="C198" s="254"/>
      <c r="D198" s="250" t="s">
        <v>215</v>
      </c>
      <c r="E198" s="255" t="s">
        <v>38</v>
      </c>
      <c r="F198" s="256" t="s">
        <v>5179</v>
      </c>
      <c r="G198" s="254"/>
      <c r="H198" s="257">
        <v>14.4</v>
      </c>
      <c r="I198" s="258"/>
      <c r="J198" s="254"/>
      <c r="K198" s="254"/>
      <c r="L198" s="259"/>
      <c r="M198" s="260"/>
      <c r="N198" s="261"/>
      <c r="O198" s="261"/>
      <c r="P198" s="261"/>
      <c r="Q198" s="261"/>
      <c r="R198" s="261"/>
      <c r="S198" s="261"/>
      <c r="T198" s="262"/>
      <c r="AT198" s="263" t="s">
        <v>215</v>
      </c>
      <c r="AU198" s="263" t="s">
        <v>90</v>
      </c>
      <c r="AV198" s="12" t="s">
        <v>90</v>
      </c>
      <c r="AW198" s="12" t="s">
        <v>45</v>
      </c>
      <c r="AX198" s="12" t="s">
        <v>82</v>
      </c>
      <c r="AY198" s="263" t="s">
        <v>204</v>
      </c>
    </row>
    <row r="199" spans="2:51" s="15" customFormat="1" ht="13.5">
      <c r="B199" s="295"/>
      <c r="C199" s="296"/>
      <c r="D199" s="250" t="s">
        <v>215</v>
      </c>
      <c r="E199" s="297" t="s">
        <v>38</v>
      </c>
      <c r="F199" s="298" t="s">
        <v>797</v>
      </c>
      <c r="G199" s="296"/>
      <c r="H199" s="299">
        <v>14.4</v>
      </c>
      <c r="I199" s="300"/>
      <c r="J199" s="296"/>
      <c r="K199" s="296"/>
      <c r="L199" s="301"/>
      <c r="M199" s="302"/>
      <c r="N199" s="303"/>
      <c r="O199" s="303"/>
      <c r="P199" s="303"/>
      <c r="Q199" s="303"/>
      <c r="R199" s="303"/>
      <c r="S199" s="303"/>
      <c r="T199" s="304"/>
      <c r="AT199" s="305" t="s">
        <v>215</v>
      </c>
      <c r="AU199" s="305" t="s">
        <v>90</v>
      </c>
      <c r="AV199" s="15" t="s">
        <v>113</v>
      </c>
      <c r="AW199" s="15" t="s">
        <v>45</v>
      </c>
      <c r="AX199" s="15" t="s">
        <v>82</v>
      </c>
      <c r="AY199" s="305" t="s">
        <v>204</v>
      </c>
    </row>
    <row r="200" spans="2:51" s="14" customFormat="1" ht="13.5">
      <c r="B200" s="275"/>
      <c r="C200" s="276"/>
      <c r="D200" s="250" t="s">
        <v>215</v>
      </c>
      <c r="E200" s="277" t="s">
        <v>38</v>
      </c>
      <c r="F200" s="278" t="s">
        <v>5180</v>
      </c>
      <c r="G200" s="276"/>
      <c r="H200" s="277" t="s">
        <v>38</v>
      </c>
      <c r="I200" s="279"/>
      <c r="J200" s="276"/>
      <c r="K200" s="276"/>
      <c r="L200" s="280"/>
      <c r="M200" s="281"/>
      <c r="N200" s="282"/>
      <c r="O200" s="282"/>
      <c r="P200" s="282"/>
      <c r="Q200" s="282"/>
      <c r="R200" s="282"/>
      <c r="S200" s="282"/>
      <c r="T200" s="283"/>
      <c r="AT200" s="284" t="s">
        <v>215</v>
      </c>
      <c r="AU200" s="284" t="s">
        <v>90</v>
      </c>
      <c r="AV200" s="14" t="s">
        <v>25</v>
      </c>
      <c r="AW200" s="14" t="s">
        <v>45</v>
      </c>
      <c r="AX200" s="14" t="s">
        <v>82</v>
      </c>
      <c r="AY200" s="284" t="s">
        <v>204</v>
      </c>
    </row>
    <row r="201" spans="2:51" s="12" customFormat="1" ht="13.5">
      <c r="B201" s="253"/>
      <c r="C201" s="254"/>
      <c r="D201" s="250" t="s">
        <v>215</v>
      </c>
      <c r="E201" s="255" t="s">
        <v>38</v>
      </c>
      <c r="F201" s="256" t="s">
        <v>5181</v>
      </c>
      <c r="G201" s="254"/>
      <c r="H201" s="257">
        <v>0.841</v>
      </c>
      <c r="I201" s="258"/>
      <c r="J201" s="254"/>
      <c r="K201" s="254"/>
      <c r="L201" s="259"/>
      <c r="M201" s="260"/>
      <c r="N201" s="261"/>
      <c r="O201" s="261"/>
      <c r="P201" s="261"/>
      <c r="Q201" s="261"/>
      <c r="R201" s="261"/>
      <c r="S201" s="261"/>
      <c r="T201" s="262"/>
      <c r="AT201" s="263" t="s">
        <v>215</v>
      </c>
      <c r="AU201" s="263" t="s">
        <v>90</v>
      </c>
      <c r="AV201" s="12" t="s">
        <v>90</v>
      </c>
      <c r="AW201" s="12" t="s">
        <v>45</v>
      </c>
      <c r="AX201" s="12" t="s">
        <v>82</v>
      </c>
      <c r="AY201" s="263" t="s">
        <v>204</v>
      </c>
    </row>
    <row r="202" spans="2:51" s="15" customFormat="1" ht="13.5">
      <c r="B202" s="295"/>
      <c r="C202" s="296"/>
      <c r="D202" s="250" t="s">
        <v>215</v>
      </c>
      <c r="E202" s="297" t="s">
        <v>38</v>
      </c>
      <c r="F202" s="298" t="s">
        <v>797</v>
      </c>
      <c r="G202" s="296"/>
      <c r="H202" s="299">
        <v>0.841</v>
      </c>
      <c r="I202" s="300"/>
      <c r="J202" s="296"/>
      <c r="K202" s="296"/>
      <c r="L202" s="301"/>
      <c r="M202" s="302"/>
      <c r="N202" s="303"/>
      <c r="O202" s="303"/>
      <c r="P202" s="303"/>
      <c r="Q202" s="303"/>
      <c r="R202" s="303"/>
      <c r="S202" s="303"/>
      <c r="T202" s="304"/>
      <c r="AT202" s="305" t="s">
        <v>215</v>
      </c>
      <c r="AU202" s="305" t="s">
        <v>90</v>
      </c>
      <c r="AV202" s="15" t="s">
        <v>113</v>
      </c>
      <c r="AW202" s="15" t="s">
        <v>45</v>
      </c>
      <c r="AX202" s="15" t="s">
        <v>82</v>
      </c>
      <c r="AY202" s="305" t="s">
        <v>204</v>
      </c>
    </row>
    <row r="203" spans="2:51" s="13" customFormat="1" ht="13.5">
      <c r="B203" s="264"/>
      <c r="C203" s="265"/>
      <c r="D203" s="250" t="s">
        <v>215</v>
      </c>
      <c r="E203" s="266" t="s">
        <v>38</v>
      </c>
      <c r="F203" s="267" t="s">
        <v>217</v>
      </c>
      <c r="G203" s="265"/>
      <c r="H203" s="268">
        <v>81.196</v>
      </c>
      <c r="I203" s="269"/>
      <c r="J203" s="265"/>
      <c r="K203" s="265"/>
      <c r="L203" s="270"/>
      <c r="M203" s="271"/>
      <c r="N203" s="272"/>
      <c r="O203" s="272"/>
      <c r="P203" s="272"/>
      <c r="Q203" s="272"/>
      <c r="R203" s="272"/>
      <c r="S203" s="272"/>
      <c r="T203" s="273"/>
      <c r="AT203" s="274" t="s">
        <v>215</v>
      </c>
      <c r="AU203" s="274" t="s">
        <v>90</v>
      </c>
      <c r="AV203" s="13" t="s">
        <v>211</v>
      </c>
      <c r="AW203" s="13" t="s">
        <v>45</v>
      </c>
      <c r="AX203" s="13" t="s">
        <v>82</v>
      </c>
      <c r="AY203" s="274" t="s">
        <v>204</v>
      </c>
    </row>
    <row r="204" spans="2:51" s="12" customFormat="1" ht="13.5">
      <c r="B204" s="253"/>
      <c r="C204" s="254"/>
      <c r="D204" s="250" t="s">
        <v>215</v>
      </c>
      <c r="E204" s="255" t="s">
        <v>38</v>
      </c>
      <c r="F204" s="256" t="s">
        <v>38</v>
      </c>
      <c r="G204" s="254"/>
      <c r="H204" s="257">
        <v>0</v>
      </c>
      <c r="I204" s="258"/>
      <c r="J204" s="254"/>
      <c r="K204" s="254"/>
      <c r="L204" s="259"/>
      <c r="M204" s="260"/>
      <c r="N204" s="261"/>
      <c r="O204" s="261"/>
      <c r="P204" s="261"/>
      <c r="Q204" s="261"/>
      <c r="R204" s="261"/>
      <c r="S204" s="261"/>
      <c r="T204" s="262"/>
      <c r="AT204" s="263" t="s">
        <v>215</v>
      </c>
      <c r="AU204" s="263" t="s">
        <v>90</v>
      </c>
      <c r="AV204" s="12" t="s">
        <v>90</v>
      </c>
      <c r="AW204" s="12" t="s">
        <v>6</v>
      </c>
      <c r="AX204" s="12" t="s">
        <v>82</v>
      </c>
      <c r="AY204" s="263" t="s">
        <v>204</v>
      </c>
    </row>
    <row r="205" spans="2:51" s="14" customFormat="1" ht="13.5">
      <c r="B205" s="275"/>
      <c r="C205" s="276"/>
      <c r="D205" s="250" t="s">
        <v>215</v>
      </c>
      <c r="E205" s="277" t="s">
        <v>38</v>
      </c>
      <c r="F205" s="278" t="s">
        <v>5182</v>
      </c>
      <c r="G205" s="276"/>
      <c r="H205" s="277" t="s">
        <v>38</v>
      </c>
      <c r="I205" s="279"/>
      <c r="J205" s="276"/>
      <c r="K205" s="276"/>
      <c r="L205" s="280"/>
      <c r="M205" s="281"/>
      <c r="N205" s="282"/>
      <c r="O205" s="282"/>
      <c r="P205" s="282"/>
      <c r="Q205" s="282"/>
      <c r="R205" s="282"/>
      <c r="S205" s="282"/>
      <c r="T205" s="283"/>
      <c r="AT205" s="284" t="s">
        <v>215</v>
      </c>
      <c r="AU205" s="284" t="s">
        <v>90</v>
      </c>
      <c r="AV205" s="14" t="s">
        <v>25</v>
      </c>
      <c r="AW205" s="14" t="s">
        <v>45</v>
      </c>
      <c r="AX205" s="14" t="s">
        <v>82</v>
      </c>
      <c r="AY205" s="284" t="s">
        <v>204</v>
      </c>
    </row>
    <row r="206" spans="2:51" s="12" customFormat="1" ht="13.5">
      <c r="B206" s="253"/>
      <c r="C206" s="254"/>
      <c r="D206" s="250" t="s">
        <v>215</v>
      </c>
      <c r="E206" s="255" t="s">
        <v>38</v>
      </c>
      <c r="F206" s="256" t="s">
        <v>5183</v>
      </c>
      <c r="G206" s="254"/>
      <c r="H206" s="257">
        <v>289.237</v>
      </c>
      <c r="I206" s="258"/>
      <c r="J206" s="254"/>
      <c r="K206" s="254"/>
      <c r="L206" s="259"/>
      <c r="M206" s="260"/>
      <c r="N206" s="261"/>
      <c r="O206" s="261"/>
      <c r="P206" s="261"/>
      <c r="Q206" s="261"/>
      <c r="R206" s="261"/>
      <c r="S206" s="261"/>
      <c r="T206" s="262"/>
      <c r="AT206" s="263" t="s">
        <v>215</v>
      </c>
      <c r="AU206" s="263" t="s">
        <v>90</v>
      </c>
      <c r="AV206" s="12" t="s">
        <v>90</v>
      </c>
      <c r="AW206" s="12" t="s">
        <v>45</v>
      </c>
      <c r="AX206" s="12" t="s">
        <v>82</v>
      </c>
      <c r="AY206" s="263" t="s">
        <v>204</v>
      </c>
    </row>
    <row r="207" spans="2:51" s="13" customFormat="1" ht="13.5">
      <c r="B207" s="264"/>
      <c r="C207" s="265"/>
      <c r="D207" s="250" t="s">
        <v>215</v>
      </c>
      <c r="E207" s="266" t="s">
        <v>38</v>
      </c>
      <c r="F207" s="267" t="s">
        <v>217</v>
      </c>
      <c r="G207" s="265"/>
      <c r="H207" s="268">
        <v>289.237</v>
      </c>
      <c r="I207" s="269"/>
      <c r="J207" s="265"/>
      <c r="K207" s="265"/>
      <c r="L207" s="270"/>
      <c r="M207" s="271"/>
      <c r="N207" s="272"/>
      <c r="O207" s="272"/>
      <c r="P207" s="272"/>
      <c r="Q207" s="272"/>
      <c r="R207" s="272"/>
      <c r="S207" s="272"/>
      <c r="T207" s="273"/>
      <c r="AT207" s="274" t="s">
        <v>215</v>
      </c>
      <c r="AU207" s="274" t="s">
        <v>90</v>
      </c>
      <c r="AV207" s="13" t="s">
        <v>211</v>
      </c>
      <c r="AW207" s="13" t="s">
        <v>45</v>
      </c>
      <c r="AX207" s="13" t="s">
        <v>25</v>
      </c>
      <c r="AY207" s="274" t="s">
        <v>204</v>
      </c>
    </row>
    <row r="208" spans="2:65" s="1" customFormat="1" ht="25.5" customHeight="1">
      <c r="B208" s="48"/>
      <c r="C208" s="238" t="s">
        <v>274</v>
      </c>
      <c r="D208" s="238" t="s">
        <v>206</v>
      </c>
      <c r="E208" s="239" t="s">
        <v>1349</v>
      </c>
      <c r="F208" s="240" t="s">
        <v>1350</v>
      </c>
      <c r="G208" s="241" t="s">
        <v>220</v>
      </c>
      <c r="H208" s="242">
        <v>208.041</v>
      </c>
      <c r="I208" s="243"/>
      <c r="J208" s="244">
        <f>ROUND(I208*H208,2)</f>
        <v>0</v>
      </c>
      <c r="K208" s="240" t="s">
        <v>210</v>
      </c>
      <c r="L208" s="74"/>
      <c r="M208" s="245" t="s">
        <v>38</v>
      </c>
      <c r="N208" s="246" t="s">
        <v>53</v>
      </c>
      <c r="O208" s="49"/>
      <c r="P208" s="247">
        <f>O208*H208</f>
        <v>0</v>
      </c>
      <c r="Q208" s="247">
        <v>0</v>
      </c>
      <c r="R208" s="247">
        <f>Q208*H208</f>
        <v>0</v>
      </c>
      <c r="S208" s="247">
        <v>0</v>
      </c>
      <c r="T208" s="248">
        <f>S208*H208</f>
        <v>0</v>
      </c>
      <c r="AR208" s="25" t="s">
        <v>211</v>
      </c>
      <c r="AT208" s="25" t="s">
        <v>206</v>
      </c>
      <c r="AU208" s="25" t="s">
        <v>90</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5184</v>
      </c>
    </row>
    <row r="209" spans="2:47" s="1" customFormat="1" ht="13.5">
      <c r="B209" s="48"/>
      <c r="C209" s="76"/>
      <c r="D209" s="250" t="s">
        <v>213</v>
      </c>
      <c r="E209" s="76"/>
      <c r="F209" s="251" t="s">
        <v>243</v>
      </c>
      <c r="G209" s="76"/>
      <c r="H209" s="76"/>
      <c r="I209" s="206"/>
      <c r="J209" s="76"/>
      <c r="K209" s="76"/>
      <c r="L209" s="74"/>
      <c r="M209" s="252"/>
      <c r="N209" s="49"/>
      <c r="O209" s="49"/>
      <c r="P209" s="49"/>
      <c r="Q209" s="49"/>
      <c r="R209" s="49"/>
      <c r="S209" s="49"/>
      <c r="T209" s="97"/>
      <c r="AT209" s="25" t="s">
        <v>213</v>
      </c>
      <c r="AU209" s="25" t="s">
        <v>90</v>
      </c>
    </row>
    <row r="210" spans="2:51" s="14" customFormat="1" ht="13.5">
      <c r="B210" s="275"/>
      <c r="C210" s="276"/>
      <c r="D210" s="250" t="s">
        <v>215</v>
      </c>
      <c r="E210" s="277" t="s">
        <v>38</v>
      </c>
      <c r="F210" s="278" t="s">
        <v>5185</v>
      </c>
      <c r="G210" s="276"/>
      <c r="H210" s="277" t="s">
        <v>38</v>
      </c>
      <c r="I210" s="279"/>
      <c r="J210" s="276"/>
      <c r="K210" s="276"/>
      <c r="L210" s="280"/>
      <c r="M210" s="281"/>
      <c r="N210" s="282"/>
      <c r="O210" s="282"/>
      <c r="P210" s="282"/>
      <c r="Q210" s="282"/>
      <c r="R210" s="282"/>
      <c r="S210" s="282"/>
      <c r="T210" s="283"/>
      <c r="AT210" s="284" t="s">
        <v>215</v>
      </c>
      <c r="AU210" s="284" t="s">
        <v>90</v>
      </c>
      <c r="AV210" s="14" t="s">
        <v>25</v>
      </c>
      <c r="AW210" s="14" t="s">
        <v>45</v>
      </c>
      <c r="AX210" s="14" t="s">
        <v>82</v>
      </c>
      <c r="AY210" s="284" t="s">
        <v>204</v>
      </c>
    </row>
    <row r="211" spans="2:51" s="12" customFormat="1" ht="13.5">
      <c r="B211" s="253"/>
      <c r="C211" s="254"/>
      <c r="D211" s="250" t="s">
        <v>215</v>
      </c>
      <c r="E211" s="255" t="s">
        <v>38</v>
      </c>
      <c r="F211" s="256" t="s">
        <v>5153</v>
      </c>
      <c r="G211" s="254"/>
      <c r="H211" s="257">
        <v>208.041</v>
      </c>
      <c r="I211" s="258"/>
      <c r="J211" s="254"/>
      <c r="K211" s="254"/>
      <c r="L211" s="259"/>
      <c r="M211" s="260"/>
      <c r="N211" s="261"/>
      <c r="O211" s="261"/>
      <c r="P211" s="261"/>
      <c r="Q211" s="261"/>
      <c r="R211" s="261"/>
      <c r="S211" s="261"/>
      <c r="T211" s="262"/>
      <c r="AT211" s="263" t="s">
        <v>215</v>
      </c>
      <c r="AU211" s="263" t="s">
        <v>90</v>
      </c>
      <c r="AV211" s="12" t="s">
        <v>90</v>
      </c>
      <c r="AW211" s="12" t="s">
        <v>45</v>
      </c>
      <c r="AX211" s="12" t="s">
        <v>82</v>
      </c>
      <c r="AY211" s="263" t="s">
        <v>204</v>
      </c>
    </row>
    <row r="212" spans="2:51" s="13" customFormat="1" ht="13.5">
      <c r="B212" s="264"/>
      <c r="C212" s="265"/>
      <c r="D212" s="250" t="s">
        <v>215</v>
      </c>
      <c r="E212" s="266" t="s">
        <v>38</v>
      </c>
      <c r="F212" s="267" t="s">
        <v>217</v>
      </c>
      <c r="G212" s="265"/>
      <c r="H212" s="268">
        <v>208.041</v>
      </c>
      <c r="I212" s="269"/>
      <c r="J212" s="265"/>
      <c r="K212" s="265"/>
      <c r="L212" s="270"/>
      <c r="M212" s="271"/>
      <c r="N212" s="272"/>
      <c r="O212" s="272"/>
      <c r="P212" s="272"/>
      <c r="Q212" s="272"/>
      <c r="R212" s="272"/>
      <c r="S212" s="272"/>
      <c r="T212" s="273"/>
      <c r="AT212" s="274" t="s">
        <v>215</v>
      </c>
      <c r="AU212" s="274" t="s">
        <v>90</v>
      </c>
      <c r="AV212" s="13" t="s">
        <v>211</v>
      </c>
      <c r="AW212" s="13" t="s">
        <v>45</v>
      </c>
      <c r="AX212" s="13" t="s">
        <v>25</v>
      </c>
      <c r="AY212" s="274" t="s">
        <v>204</v>
      </c>
    </row>
    <row r="213" spans="2:65" s="1" customFormat="1" ht="16.5" customHeight="1">
      <c r="B213" s="48"/>
      <c r="C213" s="238" t="s">
        <v>280</v>
      </c>
      <c r="D213" s="238" t="s">
        <v>206</v>
      </c>
      <c r="E213" s="239" t="s">
        <v>245</v>
      </c>
      <c r="F213" s="240" t="s">
        <v>246</v>
      </c>
      <c r="G213" s="241" t="s">
        <v>220</v>
      </c>
      <c r="H213" s="242">
        <v>289.237</v>
      </c>
      <c r="I213" s="243"/>
      <c r="J213" s="244">
        <f>ROUND(I213*H213,2)</f>
        <v>0</v>
      </c>
      <c r="K213" s="240" t="s">
        <v>210</v>
      </c>
      <c r="L213" s="74"/>
      <c r="M213" s="245" t="s">
        <v>38</v>
      </c>
      <c r="N213" s="246" t="s">
        <v>53</v>
      </c>
      <c r="O213" s="49"/>
      <c r="P213" s="247">
        <f>O213*H213</f>
        <v>0</v>
      </c>
      <c r="Q213" s="247">
        <v>0</v>
      </c>
      <c r="R213" s="247">
        <f>Q213*H213</f>
        <v>0</v>
      </c>
      <c r="S213" s="247">
        <v>0</v>
      </c>
      <c r="T213" s="248">
        <f>S213*H213</f>
        <v>0</v>
      </c>
      <c r="AR213" s="25" t="s">
        <v>211</v>
      </c>
      <c r="AT213" s="25" t="s">
        <v>206</v>
      </c>
      <c r="AU213" s="25" t="s">
        <v>90</v>
      </c>
      <c r="AY213" s="25" t="s">
        <v>204</v>
      </c>
      <c r="BE213" s="249">
        <f>IF(N213="základní",J213,0)</f>
        <v>0</v>
      </c>
      <c r="BF213" s="249">
        <f>IF(N213="snížená",J213,0)</f>
        <v>0</v>
      </c>
      <c r="BG213" s="249">
        <f>IF(N213="zákl. přenesená",J213,0)</f>
        <v>0</v>
      </c>
      <c r="BH213" s="249">
        <f>IF(N213="sníž. přenesená",J213,0)</f>
        <v>0</v>
      </c>
      <c r="BI213" s="249">
        <f>IF(N213="nulová",J213,0)</f>
        <v>0</v>
      </c>
      <c r="BJ213" s="25" t="s">
        <v>25</v>
      </c>
      <c r="BK213" s="249">
        <f>ROUND(I213*H213,2)</f>
        <v>0</v>
      </c>
      <c r="BL213" s="25" t="s">
        <v>211</v>
      </c>
      <c r="BM213" s="25" t="s">
        <v>5186</v>
      </c>
    </row>
    <row r="214" spans="2:47" s="1" customFormat="1" ht="13.5">
      <c r="B214" s="48"/>
      <c r="C214" s="76"/>
      <c r="D214" s="250" t="s">
        <v>213</v>
      </c>
      <c r="E214" s="76"/>
      <c r="F214" s="251" t="s">
        <v>248</v>
      </c>
      <c r="G214" s="76"/>
      <c r="H214" s="76"/>
      <c r="I214" s="206"/>
      <c r="J214" s="76"/>
      <c r="K214" s="76"/>
      <c r="L214" s="74"/>
      <c r="M214" s="252"/>
      <c r="N214" s="49"/>
      <c r="O214" s="49"/>
      <c r="P214" s="49"/>
      <c r="Q214" s="49"/>
      <c r="R214" s="49"/>
      <c r="S214" s="49"/>
      <c r="T214" s="97"/>
      <c r="AT214" s="25" t="s">
        <v>213</v>
      </c>
      <c r="AU214" s="25" t="s">
        <v>90</v>
      </c>
    </row>
    <row r="215" spans="2:51" s="14" customFormat="1" ht="13.5">
      <c r="B215" s="275"/>
      <c r="C215" s="276"/>
      <c r="D215" s="250" t="s">
        <v>215</v>
      </c>
      <c r="E215" s="277" t="s">
        <v>38</v>
      </c>
      <c r="F215" s="278" t="s">
        <v>5187</v>
      </c>
      <c r="G215" s="276"/>
      <c r="H215" s="277" t="s">
        <v>38</v>
      </c>
      <c r="I215" s="279"/>
      <c r="J215" s="276"/>
      <c r="K215" s="276"/>
      <c r="L215" s="280"/>
      <c r="M215" s="281"/>
      <c r="N215" s="282"/>
      <c r="O215" s="282"/>
      <c r="P215" s="282"/>
      <c r="Q215" s="282"/>
      <c r="R215" s="282"/>
      <c r="S215" s="282"/>
      <c r="T215" s="283"/>
      <c r="AT215" s="284" t="s">
        <v>215</v>
      </c>
      <c r="AU215" s="284" t="s">
        <v>90</v>
      </c>
      <c r="AV215" s="14" t="s">
        <v>25</v>
      </c>
      <c r="AW215" s="14" t="s">
        <v>45</v>
      </c>
      <c r="AX215" s="14" t="s">
        <v>82</v>
      </c>
      <c r="AY215" s="284" t="s">
        <v>204</v>
      </c>
    </row>
    <row r="216" spans="2:51" s="12" customFormat="1" ht="13.5">
      <c r="B216" s="253"/>
      <c r="C216" s="254"/>
      <c r="D216" s="250" t="s">
        <v>215</v>
      </c>
      <c r="E216" s="255" t="s">
        <v>38</v>
      </c>
      <c r="F216" s="256" t="s">
        <v>5183</v>
      </c>
      <c r="G216" s="254"/>
      <c r="H216" s="257">
        <v>289.237</v>
      </c>
      <c r="I216" s="258"/>
      <c r="J216" s="254"/>
      <c r="K216" s="254"/>
      <c r="L216" s="259"/>
      <c r="M216" s="260"/>
      <c r="N216" s="261"/>
      <c r="O216" s="261"/>
      <c r="P216" s="261"/>
      <c r="Q216" s="261"/>
      <c r="R216" s="261"/>
      <c r="S216" s="261"/>
      <c r="T216" s="262"/>
      <c r="AT216" s="263" t="s">
        <v>215</v>
      </c>
      <c r="AU216" s="263" t="s">
        <v>90</v>
      </c>
      <c r="AV216" s="12" t="s">
        <v>90</v>
      </c>
      <c r="AW216" s="12" t="s">
        <v>45</v>
      </c>
      <c r="AX216" s="12" t="s">
        <v>82</v>
      </c>
      <c r="AY216" s="263" t="s">
        <v>204</v>
      </c>
    </row>
    <row r="217" spans="2:51" s="13" customFormat="1" ht="13.5">
      <c r="B217" s="264"/>
      <c r="C217" s="265"/>
      <c r="D217" s="250" t="s">
        <v>215</v>
      </c>
      <c r="E217" s="266" t="s">
        <v>38</v>
      </c>
      <c r="F217" s="267" t="s">
        <v>217</v>
      </c>
      <c r="G217" s="265"/>
      <c r="H217" s="268">
        <v>289.237</v>
      </c>
      <c r="I217" s="269"/>
      <c r="J217" s="265"/>
      <c r="K217" s="265"/>
      <c r="L217" s="270"/>
      <c r="M217" s="271"/>
      <c r="N217" s="272"/>
      <c r="O217" s="272"/>
      <c r="P217" s="272"/>
      <c r="Q217" s="272"/>
      <c r="R217" s="272"/>
      <c r="S217" s="272"/>
      <c r="T217" s="273"/>
      <c r="AT217" s="274" t="s">
        <v>215</v>
      </c>
      <c r="AU217" s="274" t="s">
        <v>90</v>
      </c>
      <c r="AV217" s="13" t="s">
        <v>211</v>
      </c>
      <c r="AW217" s="13" t="s">
        <v>45</v>
      </c>
      <c r="AX217" s="13" t="s">
        <v>25</v>
      </c>
      <c r="AY217" s="274" t="s">
        <v>204</v>
      </c>
    </row>
    <row r="218" spans="2:65" s="1" customFormat="1" ht="16.5" customHeight="1">
      <c r="B218" s="48"/>
      <c r="C218" s="238" t="s">
        <v>284</v>
      </c>
      <c r="D218" s="238" t="s">
        <v>206</v>
      </c>
      <c r="E218" s="239" t="s">
        <v>250</v>
      </c>
      <c r="F218" s="240" t="s">
        <v>251</v>
      </c>
      <c r="G218" s="241" t="s">
        <v>252</v>
      </c>
      <c r="H218" s="242">
        <v>491.703</v>
      </c>
      <c r="I218" s="243"/>
      <c r="J218" s="244">
        <f>ROUND(I218*H218,2)</f>
        <v>0</v>
      </c>
      <c r="K218" s="240" t="s">
        <v>210</v>
      </c>
      <c r="L218" s="74"/>
      <c r="M218" s="245" t="s">
        <v>38</v>
      </c>
      <c r="N218" s="246" t="s">
        <v>53</v>
      </c>
      <c r="O218" s="49"/>
      <c r="P218" s="247">
        <f>O218*H218</f>
        <v>0</v>
      </c>
      <c r="Q218" s="247">
        <v>0</v>
      </c>
      <c r="R218" s="247">
        <f>Q218*H218</f>
        <v>0</v>
      </c>
      <c r="S218" s="247">
        <v>0</v>
      </c>
      <c r="T218" s="248">
        <f>S218*H218</f>
        <v>0</v>
      </c>
      <c r="AR218" s="25" t="s">
        <v>211</v>
      </c>
      <c r="AT218" s="25" t="s">
        <v>206</v>
      </c>
      <c r="AU218" s="25" t="s">
        <v>90</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211</v>
      </c>
      <c r="BM218" s="25" t="s">
        <v>5188</v>
      </c>
    </row>
    <row r="219" spans="2:47" s="1" customFormat="1" ht="13.5">
      <c r="B219" s="48"/>
      <c r="C219" s="76"/>
      <c r="D219" s="250" t="s">
        <v>213</v>
      </c>
      <c r="E219" s="76"/>
      <c r="F219" s="251" t="s">
        <v>248</v>
      </c>
      <c r="G219" s="76"/>
      <c r="H219" s="76"/>
      <c r="I219" s="206"/>
      <c r="J219" s="76"/>
      <c r="K219" s="76"/>
      <c r="L219" s="74"/>
      <c r="M219" s="252"/>
      <c r="N219" s="49"/>
      <c r="O219" s="49"/>
      <c r="P219" s="49"/>
      <c r="Q219" s="49"/>
      <c r="R219" s="49"/>
      <c r="S219" s="49"/>
      <c r="T219" s="97"/>
      <c r="AT219" s="25" t="s">
        <v>213</v>
      </c>
      <c r="AU219" s="25" t="s">
        <v>90</v>
      </c>
    </row>
    <row r="220" spans="2:51" s="14" customFormat="1" ht="13.5">
      <c r="B220" s="275"/>
      <c r="C220" s="276"/>
      <c r="D220" s="250" t="s">
        <v>215</v>
      </c>
      <c r="E220" s="277" t="s">
        <v>38</v>
      </c>
      <c r="F220" s="278" t="s">
        <v>5187</v>
      </c>
      <c r="G220" s="276"/>
      <c r="H220" s="277" t="s">
        <v>38</v>
      </c>
      <c r="I220" s="279"/>
      <c r="J220" s="276"/>
      <c r="K220" s="276"/>
      <c r="L220" s="280"/>
      <c r="M220" s="281"/>
      <c r="N220" s="282"/>
      <c r="O220" s="282"/>
      <c r="P220" s="282"/>
      <c r="Q220" s="282"/>
      <c r="R220" s="282"/>
      <c r="S220" s="282"/>
      <c r="T220" s="283"/>
      <c r="AT220" s="284" t="s">
        <v>215</v>
      </c>
      <c r="AU220" s="284" t="s">
        <v>90</v>
      </c>
      <c r="AV220" s="14" t="s">
        <v>25</v>
      </c>
      <c r="AW220" s="14" t="s">
        <v>45</v>
      </c>
      <c r="AX220" s="14" t="s">
        <v>82</v>
      </c>
      <c r="AY220" s="284" t="s">
        <v>204</v>
      </c>
    </row>
    <row r="221" spans="2:51" s="12" customFormat="1" ht="13.5">
      <c r="B221" s="253"/>
      <c r="C221" s="254"/>
      <c r="D221" s="250" t="s">
        <v>215</v>
      </c>
      <c r="E221" s="255" t="s">
        <v>38</v>
      </c>
      <c r="F221" s="256" t="s">
        <v>5189</v>
      </c>
      <c r="G221" s="254"/>
      <c r="H221" s="257">
        <v>491.703</v>
      </c>
      <c r="I221" s="258"/>
      <c r="J221" s="254"/>
      <c r="K221" s="254"/>
      <c r="L221" s="259"/>
      <c r="M221" s="260"/>
      <c r="N221" s="261"/>
      <c r="O221" s="261"/>
      <c r="P221" s="261"/>
      <c r="Q221" s="261"/>
      <c r="R221" s="261"/>
      <c r="S221" s="261"/>
      <c r="T221" s="262"/>
      <c r="AT221" s="263" t="s">
        <v>215</v>
      </c>
      <c r="AU221" s="263" t="s">
        <v>90</v>
      </c>
      <c r="AV221" s="12" t="s">
        <v>90</v>
      </c>
      <c r="AW221" s="12" t="s">
        <v>45</v>
      </c>
      <c r="AX221" s="12" t="s">
        <v>82</v>
      </c>
      <c r="AY221" s="263" t="s">
        <v>204</v>
      </c>
    </row>
    <row r="222" spans="2:51" s="13" customFormat="1" ht="13.5">
      <c r="B222" s="264"/>
      <c r="C222" s="265"/>
      <c r="D222" s="250" t="s">
        <v>215</v>
      </c>
      <c r="E222" s="266" t="s">
        <v>38</v>
      </c>
      <c r="F222" s="267" t="s">
        <v>217</v>
      </c>
      <c r="G222" s="265"/>
      <c r="H222" s="268">
        <v>491.703</v>
      </c>
      <c r="I222" s="269"/>
      <c r="J222" s="265"/>
      <c r="K222" s="265"/>
      <c r="L222" s="270"/>
      <c r="M222" s="271"/>
      <c r="N222" s="272"/>
      <c r="O222" s="272"/>
      <c r="P222" s="272"/>
      <c r="Q222" s="272"/>
      <c r="R222" s="272"/>
      <c r="S222" s="272"/>
      <c r="T222" s="273"/>
      <c r="AT222" s="274" t="s">
        <v>215</v>
      </c>
      <c r="AU222" s="274" t="s">
        <v>90</v>
      </c>
      <c r="AV222" s="13" t="s">
        <v>211</v>
      </c>
      <c r="AW222" s="13" t="s">
        <v>45</v>
      </c>
      <c r="AX222" s="13" t="s">
        <v>25</v>
      </c>
      <c r="AY222" s="274" t="s">
        <v>204</v>
      </c>
    </row>
    <row r="223" spans="2:65" s="1" customFormat="1" ht="25.5" customHeight="1">
      <c r="B223" s="48"/>
      <c r="C223" s="238" t="s">
        <v>10</v>
      </c>
      <c r="D223" s="238" t="s">
        <v>206</v>
      </c>
      <c r="E223" s="239" t="s">
        <v>1355</v>
      </c>
      <c r="F223" s="240" t="s">
        <v>1356</v>
      </c>
      <c r="G223" s="241" t="s">
        <v>220</v>
      </c>
      <c r="H223" s="242">
        <v>208.041</v>
      </c>
      <c r="I223" s="243"/>
      <c r="J223" s="244">
        <f>ROUND(I223*H223,2)</f>
        <v>0</v>
      </c>
      <c r="K223" s="240" t="s">
        <v>210</v>
      </c>
      <c r="L223" s="74"/>
      <c r="M223" s="245" t="s">
        <v>38</v>
      </c>
      <c r="N223" s="246" t="s">
        <v>53</v>
      </c>
      <c r="O223" s="49"/>
      <c r="P223" s="247">
        <f>O223*H223</f>
        <v>0</v>
      </c>
      <c r="Q223" s="247">
        <v>0</v>
      </c>
      <c r="R223" s="247">
        <f>Q223*H223</f>
        <v>0</v>
      </c>
      <c r="S223" s="247">
        <v>0</v>
      </c>
      <c r="T223" s="248">
        <f>S223*H223</f>
        <v>0</v>
      </c>
      <c r="AR223" s="25" t="s">
        <v>211</v>
      </c>
      <c r="AT223" s="25" t="s">
        <v>206</v>
      </c>
      <c r="AU223" s="25" t="s">
        <v>90</v>
      </c>
      <c r="AY223" s="25" t="s">
        <v>204</v>
      </c>
      <c r="BE223" s="249">
        <f>IF(N223="základní",J223,0)</f>
        <v>0</v>
      </c>
      <c r="BF223" s="249">
        <f>IF(N223="snížená",J223,0)</f>
        <v>0</v>
      </c>
      <c r="BG223" s="249">
        <f>IF(N223="zákl. přenesená",J223,0)</f>
        <v>0</v>
      </c>
      <c r="BH223" s="249">
        <f>IF(N223="sníž. přenesená",J223,0)</f>
        <v>0</v>
      </c>
      <c r="BI223" s="249">
        <f>IF(N223="nulová",J223,0)</f>
        <v>0</v>
      </c>
      <c r="BJ223" s="25" t="s">
        <v>25</v>
      </c>
      <c r="BK223" s="249">
        <f>ROUND(I223*H223,2)</f>
        <v>0</v>
      </c>
      <c r="BL223" s="25" t="s">
        <v>211</v>
      </c>
      <c r="BM223" s="25" t="s">
        <v>5190</v>
      </c>
    </row>
    <row r="224" spans="2:47" s="1" customFormat="1" ht="13.5">
      <c r="B224" s="48"/>
      <c r="C224" s="76"/>
      <c r="D224" s="250" t="s">
        <v>213</v>
      </c>
      <c r="E224" s="76"/>
      <c r="F224" s="251" t="s">
        <v>1358</v>
      </c>
      <c r="G224" s="76"/>
      <c r="H224" s="76"/>
      <c r="I224" s="206"/>
      <c r="J224" s="76"/>
      <c r="K224" s="76"/>
      <c r="L224" s="74"/>
      <c r="M224" s="252"/>
      <c r="N224" s="49"/>
      <c r="O224" s="49"/>
      <c r="P224" s="49"/>
      <c r="Q224" s="49"/>
      <c r="R224" s="49"/>
      <c r="S224" s="49"/>
      <c r="T224" s="97"/>
      <c r="AT224" s="25" t="s">
        <v>213</v>
      </c>
      <c r="AU224" s="25" t="s">
        <v>90</v>
      </c>
    </row>
    <row r="225" spans="2:51" s="12" customFormat="1" ht="13.5">
      <c r="B225" s="253"/>
      <c r="C225" s="254"/>
      <c r="D225" s="250" t="s">
        <v>215</v>
      </c>
      <c r="E225" s="255" t="s">
        <v>38</v>
      </c>
      <c r="F225" s="256" t="s">
        <v>5191</v>
      </c>
      <c r="G225" s="254"/>
      <c r="H225" s="257">
        <v>208.041</v>
      </c>
      <c r="I225" s="258"/>
      <c r="J225" s="254"/>
      <c r="K225" s="254"/>
      <c r="L225" s="259"/>
      <c r="M225" s="260"/>
      <c r="N225" s="261"/>
      <c r="O225" s="261"/>
      <c r="P225" s="261"/>
      <c r="Q225" s="261"/>
      <c r="R225" s="261"/>
      <c r="S225" s="261"/>
      <c r="T225" s="262"/>
      <c r="AT225" s="263" t="s">
        <v>215</v>
      </c>
      <c r="AU225" s="263" t="s">
        <v>90</v>
      </c>
      <c r="AV225" s="12" t="s">
        <v>90</v>
      </c>
      <c r="AW225" s="12" t="s">
        <v>45</v>
      </c>
      <c r="AX225" s="12" t="s">
        <v>82</v>
      </c>
      <c r="AY225" s="263" t="s">
        <v>204</v>
      </c>
    </row>
    <row r="226" spans="2:51" s="13" customFormat="1" ht="13.5">
      <c r="B226" s="264"/>
      <c r="C226" s="265"/>
      <c r="D226" s="250" t="s">
        <v>215</v>
      </c>
      <c r="E226" s="266" t="s">
        <v>38</v>
      </c>
      <c r="F226" s="267" t="s">
        <v>217</v>
      </c>
      <c r="G226" s="265"/>
      <c r="H226" s="268">
        <v>208.041</v>
      </c>
      <c r="I226" s="269"/>
      <c r="J226" s="265"/>
      <c r="K226" s="265"/>
      <c r="L226" s="270"/>
      <c r="M226" s="271"/>
      <c r="N226" s="272"/>
      <c r="O226" s="272"/>
      <c r="P226" s="272"/>
      <c r="Q226" s="272"/>
      <c r="R226" s="272"/>
      <c r="S226" s="272"/>
      <c r="T226" s="273"/>
      <c r="AT226" s="274" t="s">
        <v>215</v>
      </c>
      <c r="AU226" s="274" t="s">
        <v>90</v>
      </c>
      <c r="AV226" s="13" t="s">
        <v>211</v>
      </c>
      <c r="AW226" s="13" t="s">
        <v>45</v>
      </c>
      <c r="AX226" s="13" t="s">
        <v>25</v>
      </c>
      <c r="AY226" s="274" t="s">
        <v>204</v>
      </c>
    </row>
    <row r="227" spans="2:65" s="1" customFormat="1" ht="25.5" customHeight="1">
      <c r="B227" s="48"/>
      <c r="C227" s="238" t="s">
        <v>294</v>
      </c>
      <c r="D227" s="238" t="s">
        <v>206</v>
      </c>
      <c r="E227" s="239" t="s">
        <v>5192</v>
      </c>
      <c r="F227" s="240" t="s">
        <v>5193</v>
      </c>
      <c r="G227" s="241" t="s">
        <v>220</v>
      </c>
      <c r="H227" s="242">
        <v>208.041</v>
      </c>
      <c r="I227" s="243"/>
      <c r="J227" s="244">
        <f>ROUND(I227*H227,2)</f>
        <v>0</v>
      </c>
      <c r="K227" s="240" t="s">
        <v>38</v>
      </c>
      <c r="L227" s="74"/>
      <c r="M227" s="245" t="s">
        <v>38</v>
      </c>
      <c r="N227" s="246" t="s">
        <v>53</v>
      </c>
      <c r="O227" s="49"/>
      <c r="P227" s="247">
        <f>O227*H227</f>
        <v>0</v>
      </c>
      <c r="Q227" s="247">
        <v>1.6</v>
      </c>
      <c r="R227" s="247">
        <f>Q227*H227</f>
        <v>332.86560000000003</v>
      </c>
      <c r="S227" s="247">
        <v>0</v>
      </c>
      <c r="T227" s="248">
        <f>S227*H227</f>
        <v>0</v>
      </c>
      <c r="AR227" s="25" t="s">
        <v>211</v>
      </c>
      <c r="AT227" s="25" t="s">
        <v>206</v>
      </c>
      <c r="AU227" s="25" t="s">
        <v>90</v>
      </c>
      <c r="AY227" s="25" t="s">
        <v>204</v>
      </c>
      <c r="BE227" s="249">
        <f>IF(N227="základní",J227,0)</f>
        <v>0</v>
      </c>
      <c r="BF227" s="249">
        <f>IF(N227="snížená",J227,0)</f>
        <v>0</v>
      </c>
      <c r="BG227" s="249">
        <f>IF(N227="zákl. přenesená",J227,0)</f>
        <v>0</v>
      </c>
      <c r="BH227" s="249">
        <f>IF(N227="sníž. přenesená",J227,0)</f>
        <v>0</v>
      </c>
      <c r="BI227" s="249">
        <f>IF(N227="nulová",J227,0)</f>
        <v>0</v>
      </c>
      <c r="BJ227" s="25" t="s">
        <v>25</v>
      </c>
      <c r="BK227" s="249">
        <f>ROUND(I227*H227,2)</f>
        <v>0</v>
      </c>
      <c r="BL227" s="25" t="s">
        <v>211</v>
      </c>
      <c r="BM227" s="25" t="s">
        <v>5194</v>
      </c>
    </row>
    <row r="228" spans="2:65" s="1" customFormat="1" ht="38.25" customHeight="1">
      <c r="B228" s="48"/>
      <c r="C228" s="238" t="s">
        <v>300</v>
      </c>
      <c r="D228" s="238" t="s">
        <v>206</v>
      </c>
      <c r="E228" s="239" t="s">
        <v>5195</v>
      </c>
      <c r="F228" s="240" t="s">
        <v>5196</v>
      </c>
      <c r="G228" s="241" t="s">
        <v>220</v>
      </c>
      <c r="H228" s="242">
        <v>51.67</v>
      </c>
      <c r="I228" s="243"/>
      <c r="J228" s="244">
        <f>ROUND(I228*H228,2)</f>
        <v>0</v>
      </c>
      <c r="K228" s="240" t="s">
        <v>210</v>
      </c>
      <c r="L228" s="74"/>
      <c r="M228" s="245" t="s">
        <v>38</v>
      </c>
      <c r="N228" s="246" t="s">
        <v>53</v>
      </c>
      <c r="O228" s="49"/>
      <c r="P228" s="247">
        <f>O228*H228</f>
        <v>0</v>
      </c>
      <c r="Q228" s="247">
        <v>0</v>
      </c>
      <c r="R228" s="247">
        <f>Q228*H228</f>
        <v>0</v>
      </c>
      <c r="S228" s="247">
        <v>0</v>
      </c>
      <c r="T228" s="248">
        <f>S228*H228</f>
        <v>0</v>
      </c>
      <c r="AR228" s="25" t="s">
        <v>211</v>
      </c>
      <c r="AT228" s="25" t="s">
        <v>206</v>
      </c>
      <c r="AU228" s="25" t="s">
        <v>90</v>
      </c>
      <c r="AY228" s="25" t="s">
        <v>204</v>
      </c>
      <c r="BE228" s="249">
        <f>IF(N228="základní",J228,0)</f>
        <v>0</v>
      </c>
      <c r="BF228" s="249">
        <f>IF(N228="snížená",J228,0)</f>
        <v>0</v>
      </c>
      <c r="BG228" s="249">
        <f>IF(N228="zákl. přenesená",J228,0)</f>
        <v>0</v>
      </c>
      <c r="BH228" s="249">
        <f>IF(N228="sníž. přenesená",J228,0)</f>
        <v>0</v>
      </c>
      <c r="BI228" s="249">
        <f>IF(N228="nulová",J228,0)</f>
        <v>0</v>
      </c>
      <c r="BJ228" s="25" t="s">
        <v>25</v>
      </c>
      <c r="BK228" s="249">
        <f>ROUND(I228*H228,2)</f>
        <v>0</v>
      </c>
      <c r="BL228" s="25" t="s">
        <v>211</v>
      </c>
      <c r="BM228" s="25" t="s">
        <v>5197</v>
      </c>
    </row>
    <row r="229" spans="2:47" s="1" customFormat="1" ht="13.5">
      <c r="B229" s="48"/>
      <c r="C229" s="76"/>
      <c r="D229" s="250" t="s">
        <v>213</v>
      </c>
      <c r="E229" s="76"/>
      <c r="F229" s="251" t="s">
        <v>5198</v>
      </c>
      <c r="G229" s="76"/>
      <c r="H229" s="76"/>
      <c r="I229" s="206"/>
      <c r="J229" s="76"/>
      <c r="K229" s="76"/>
      <c r="L229" s="74"/>
      <c r="M229" s="252"/>
      <c r="N229" s="49"/>
      <c r="O229" s="49"/>
      <c r="P229" s="49"/>
      <c r="Q229" s="49"/>
      <c r="R229" s="49"/>
      <c r="S229" s="49"/>
      <c r="T229" s="97"/>
      <c r="AT229" s="25" t="s">
        <v>213</v>
      </c>
      <c r="AU229" s="25" t="s">
        <v>90</v>
      </c>
    </row>
    <row r="230" spans="2:65" s="1" customFormat="1" ht="25.5" customHeight="1">
      <c r="B230" s="48"/>
      <c r="C230" s="285" t="s">
        <v>306</v>
      </c>
      <c r="D230" s="285" t="s">
        <v>478</v>
      </c>
      <c r="E230" s="286" t="s">
        <v>5199</v>
      </c>
      <c r="F230" s="287" t="s">
        <v>5200</v>
      </c>
      <c r="G230" s="288" t="s">
        <v>252</v>
      </c>
      <c r="H230" s="289">
        <v>103.34</v>
      </c>
      <c r="I230" s="290"/>
      <c r="J230" s="291">
        <f>ROUND(I230*H230,2)</f>
        <v>0</v>
      </c>
      <c r="K230" s="287" t="s">
        <v>2436</v>
      </c>
      <c r="L230" s="292"/>
      <c r="M230" s="293" t="s">
        <v>38</v>
      </c>
      <c r="N230" s="294" t="s">
        <v>53</v>
      </c>
      <c r="O230" s="49"/>
      <c r="P230" s="247">
        <f>O230*H230</f>
        <v>0</v>
      </c>
      <c r="Q230" s="247">
        <v>1</v>
      </c>
      <c r="R230" s="247">
        <f>Q230*H230</f>
        <v>103.34</v>
      </c>
      <c r="S230" s="247">
        <v>0</v>
      </c>
      <c r="T230" s="248">
        <f>S230*H230</f>
        <v>0</v>
      </c>
      <c r="AR230" s="25" t="s">
        <v>249</v>
      </c>
      <c r="AT230" s="25" t="s">
        <v>478</v>
      </c>
      <c r="AU230" s="25" t="s">
        <v>90</v>
      </c>
      <c r="AY230" s="25" t="s">
        <v>204</v>
      </c>
      <c r="BE230" s="249">
        <f>IF(N230="základní",J230,0)</f>
        <v>0</v>
      </c>
      <c r="BF230" s="249">
        <f>IF(N230="snížená",J230,0)</f>
        <v>0</v>
      </c>
      <c r="BG230" s="249">
        <f>IF(N230="zákl. přenesená",J230,0)</f>
        <v>0</v>
      </c>
      <c r="BH230" s="249">
        <f>IF(N230="sníž. přenesená",J230,0)</f>
        <v>0</v>
      </c>
      <c r="BI230" s="249">
        <f>IF(N230="nulová",J230,0)</f>
        <v>0</v>
      </c>
      <c r="BJ230" s="25" t="s">
        <v>25</v>
      </c>
      <c r="BK230" s="249">
        <f>ROUND(I230*H230,2)</f>
        <v>0</v>
      </c>
      <c r="BL230" s="25" t="s">
        <v>211</v>
      </c>
      <c r="BM230" s="25" t="s">
        <v>5201</v>
      </c>
    </row>
    <row r="231" spans="2:65" s="1" customFormat="1" ht="25.5" customHeight="1">
      <c r="B231" s="48"/>
      <c r="C231" s="238" t="s">
        <v>313</v>
      </c>
      <c r="D231" s="238" t="s">
        <v>206</v>
      </c>
      <c r="E231" s="239" t="s">
        <v>5202</v>
      </c>
      <c r="F231" s="240" t="s">
        <v>5203</v>
      </c>
      <c r="G231" s="241" t="s">
        <v>209</v>
      </c>
      <c r="H231" s="242">
        <v>95.44</v>
      </c>
      <c r="I231" s="243"/>
      <c r="J231" s="244">
        <f>ROUND(I231*H231,2)</f>
        <v>0</v>
      </c>
      <c r="K231" s="240" t="s">
        <v>210</v>
      </c>
      <c r="L231" s="74"/>
      <c r="M231" s="245" t="s">
        <v>38</v>
      </c>
      <c r="N231" s="246" t="s">
        <v>53</v>
      </c>
      <c r="O231" s="49"/>
      <c r="P231" s="247">
        <f>O231*H231</f>
        <v>0</v>
      </c>
      <c r="Q231" s="247">
        <v>0</v>
      </c>
      <c r="R231" s="247">
        <f>Q231*H231</f>
        <v>0</v>
      </c>
      <c r="S231" s="247">
        <v>0</v>
      </c>
      <c r="T231" s="248">
        <f>S231*H231</f>
        <v>0</v>
      </c>
      <c r="AR231" s="25" t="s">
        <v>211</v>
      </c>
      <c r="AT231" s="25" t="s">
        <v>206</v>
      </c>
      <c r="AU231" s="25" t="s">
        <v>90</v>
      </c>
      <c r="AY231" s="25" t="s">
        <v>204</v>
      </c>
      <c r="BE231" s="249">
        <f>IF(N231="základní",J231,0)</f>
        <v>0</v>
      </c>
      <c r="BF231" s="249">
        <f>IF(N231="snížená",J231,0)</f>
        <v>0</v>
      </c>
      <c r="BG231" s="249">
        <f>IF(N231="zákl. přenesená",J231,0)</f>
        <v>0</v>
      </c>
      <c r="BH231" s="249">
        <f>IF(N231="sníž. přenesená",J231,0)</f>
        <v>0</v>
      </c>
      <c r="BI231" s="249">
        <f>IF(N231="nulová",J231,0)</f>
        <v>0</v>
      </c>
      <c r="BJ231" s="25" t="s">
        <v>25</v>
      </c>
      <c r="BK231" s="249">
        <f>ROUND(I231*H231,2)</f>
        <v>0</v>
      </c>
      <c r="BL231" s="25" t="s">
        <v>211</v>
      </c>
      <c r="BM231" s="25" t="s">
        <v>5204</v>
      </c>
    </row>
    <row r="232" spans="2:47" s="1" customFormat="1" ht="13.5">
      <c r="B232" s="48"/>
      <c r="C232" s="76"/>
      <c r="D232" s="250" t="s">
        <v>213</v>
      </c>
      <c r="E232" s="76"/>
      <c r="F232" s="251" t="s">
        <v>4701</v>
      </c>
      <c r="G232" s="76"/>
      <c r="H232" s="76"/>
      <c r="I232" s="206"/>
      <c r="J232" s="76"/>
      <c r="K232" s="76"/>
      <c r="L232" s="74"/>
      <c r="M232" s="252"/>
      <c r="N232" s="49"/>
      <c r="O232" s="49"/>
      <c r="P232" s="49"/>
      <c r="Q232" s="49"/>
      <c r="R232" s="49"/>
      <c r="S232" s="49"/>
      <c r="T232" s="97"/>
      <c r="AT232" s="25" t="s">
        <v>213</v>
      </c>
      <c r="AU232" s="25" t="s">
        <v>90</v>
      </c>
    </row>
    <row r="233" spans="2:51" s="12" customFormat="1" ht="13.5">
      <c r="B233" s="253"/>
      <c r="C233" s="254"/>
      <c r="D233" s="250" t="s">
        <v>215</v>
      </c>
      <c r="E233" s="255" t="s">
        <v>38</v>
      </c>
      <c r="F233" s="256" t="s">
        <v>5205</v>
      </c>
      <c r="G233" s="254"/>
      <c r="H233" s="257">
        <v>95.44</v>
      </c>
      <c r="I233" s="258"/>
      <c r="J233" s="254"/>
      <c r="K233" s="254"/>
      <c r="L233" s="259"/>
      <c r="M233" s="260"/>
      <c r="N233" s="261"/>
      <c r="O233" s="261"/>
      <c r="P233" s="261"/>
      <c r="Q233" s="261"/>
      <c r="R233" s="261"/>
      <c r="S233" s="261"/>
      <c r="T233" s="262"/>
      <c r="AT233" s="263" t="s">
        <v>215</v>
      </c>
      <c r="AU233" s="263" t="s">
        <v>90</v>
      </c>
      <c r="AV233" s="12" t="s">
        <v>90</v>
      </c>
      <c r="AW233" s="12" t="s">
        <v>45</v>
      </c>
      <c r="AX233" s="12" t="s">
        <v>82</v>
      </c>
      <c r="AY233" s="263" t="s">
        <v>204</v>
      </c>
    </row>
    <row r="234" spans="2:51" s="13" customFormat="1" ht="13.5">
      <c r="B234" s="264"/>
      <c r="C234" s="265"/>
      <c r="D234" s="250" t="s">
        <v>215</v>
      </c>
      <c r="E234" s="266" t="s">
        <v>38</v>
      </c>
      <c r="F234" s="267" t="s">
        <v>217</v>
      </c>
      <c r="G234" s="265"/>
      <c r="H234" s="268">
        <v>95.44</v>
      </c>
      <c r="I234" s="269"/>
      <c r="J234" s="265"/>
      <c r="K234" s="265"/>
      <c r="L234" s="270"/>
      <c r="M234" s="271"/>
      <c r="N234" s="272"/>
      <c r="O234" s="272"/>
      <c r="P234" s="272"/>
      <c r="Q234" s="272"/>
      <c r="R234" s="272"/>
      <c r="S234" s="272"/>
      <c r="T234" s="273"/>
      <c r="AT234" s="274" t="s">
        <v>215</v>
      </c>
      <c r="AU234" s="274" t="s">
        <v>90</v>
      </c>
      <c r="AV234" s="13" t="s">
        <v>211</v>
      </c>
      <c r="AW234" s="13" t="s">
        <v>45</v>
      </c>
      <c r="AX234" s="13" t="s">
        <v>25</v>
      </c>
      <c r="AY234" s="274" t="s">
        <v>204</v>
      </c>
    </row>
    <row r="235" spans="2:65" s="1" customFormat="1" ht="16.5" customHeight="1">
      <c r="B235" s="48"/>
      <c r="C235" s="238" t="s">
        <v>318</v>
      </c>
      <c r="D235" s="238" t="s">
        <v>206</v>
      </c>
      <c r="E235" s="239" t="s">
        <v>5206</v>
      </c>
      <c r="F235" s="240" t="s">
        <v>5207</v>
      </c>
      <c r="G235" s="241" t="s">
        <v>209</v>
      </c>
      <c r="H235" s="242">
        <v>95.44</v>
      </c>
      <c r="I235" s="243"/>
      <c r="J235" s="244">
        <f>ROUND(I235*H235,2)</f>
        <v>0</v>
      </c>
      <c r="K235" s="240" t="s">
        <v>38</v>
      </c>
      <c r="L235" s="74"/>
      <c r="M235" s="245" t="s">
        <v>38</v>
      </c>
      <c r="N235" s="246" t="s">
        <v>53</v>
      </c>
      <c r="O235" s="49"/>
      <c r="P235" s="247">
        <f>O235*H235</f>
        <v>0</v>
      </c>
      <c r="Q235" s="247">
        <v>0</v>
      </c>
      <c r="R235" s="247">
        <f>Q235*H235</f>
        <v>0</v>
      </c>
      <c r="S235" s="247">
        <v>0</v>
      </c>
      <c r="T235" s="248">
        <f>S235*H235</f>
        <v>0</v>
      </c>
      <c r="AR235" s="25" t="s">
        <v>211</v>
      </c>
      <c r="AT235" s="25" t="s">
        <v>206</v>
      </c>
      <c r="AU235" s="25" t="s">
        <v>90</v>
      </c>
      <c r="AY235" s="25" t="s">
        <v>204</v>
      </c>
      <c r="BE235" s="249">
        <f>IF(N235="základní",J235,0)</f>
        <v>0</v>
      </c>
      <c r="BF235" s="249">
        <f>IF(N235="snížená",J235,0)</f>
        <v>0</v>
      </c>
      <c r="BG235" s="249">
        <f>IF(N235="zákl. přenesená",J235,0)</f>
        <v>0</v>
      </c>
      <c r="BH235" s="249">
        <f>IF(N235="sníž. přenesená",J235,0)</f>
        <v>0</v>
      </c>
      <c r="BI235" s="249">
        <f>IF(N235="nulová",J235,0)</f>
        <v>0</v>
      </c>
      <c r="BJ235" s="25" t="s">
        <v>25</v>
      </c>
      <c r="BK235" s="249">
        <f>ROUND(I235*H235,2)</f>
        <v>0</v>
      </c>
      <c r="BL235" s="25" t="s">
        <v>211</v>
      </c>
      <c r="BM235" s="25" t="s">
        <v>5208</v>
      </c>
    </row>
    <row r="236" spans="2:65" s="1" customFormat="1" ht="16.5" customHeight="1">
      <c r="B236" s="48"/>
      <c r="C236" s="238" t="s">
        <v>9</v>
      </c>
      <c r="D236" s="238" t="s">
        <v>206</v>
      </c>
      <c r="E236" s="239" t="s">
        <v>5209</v>
      </c>
      <c r="F236" s="240" t="s">
        <v>5210</v>
      </c>
      <c r="G236" s="241" t="s">
        <v>906</v>
      </c>
      <c r="H236" s="242">
        <v>2.386</v>
      </c>
      <c r="I236" s="243"/>
      <c r="J236" s="244">
        <f>ROUND(I236*H236,2)</f>
        <v>0</v>
      </c>
      <c r="K236" s="240" t="s">
        <v>38</v>
      </c>
      <c r="L236" s="74"/>
      <c r="M236" s="245" t="s">
        <v>38</v>
      </c>
      <c r="N236" s="246" t="s">
        <v>53</v>
      </c>
      <c r="O236" s="49"/>
      <c r="P236" s="247">
        <f>O236*H236</f>
        <v>0</v>
      </c>
      <c r="Q236" s="247">
        <v>0</v>
      </c>
      <c r="R236" s="247">
        <f>Q236*H236</f>
        <v>0</v>
      </c>
      <c r="S236" s="247">
        <v>0</v>
      </c>
      <c r="T236" s="248">
        <f>S236*H236</f>
        <v>0</v>
      </c>
      <c r="AR236" s="25" t="s">
        <v>211</v>
      </c>
      <c r="AT236" s="25" t="s">
        <v>206</v>
      </c>
      <c r="AU236" s="25" t="s">
        <v>90</v>
      </c>
      <c r="AY236" s="25" t="s">
        <v>204</v>
      </c>
      <c r="BE236" s="249">
        <f>IF(N236="základní",J236,0)</f>
        <v>0</v>
      </c>
      <c r="BF236" s="249">
        <f>IF(N236="snížená",J236,0)</f>
        <v>0</v>
      </c>
      <c r="BG236" s="249">
        <f>IF(N236="zákl. přenesená",J236,0)</f>
        <v>0</v>
      </c>
      <c r="BH236" s="249">
        <f>IF(N236="sníž. přenesená",J236,0)</f>
        <v>0</v>
      </c>
      <c r="BI236" s="249">
        <f>IF(N236="nulová",J236,0)</f>
        <v>0</v>
      </c>
      <c r="BJ236" s="25" t="s">
        <v>25</v>
      </c>
      <c r="BK236" s="249">
        <f>ROUND(I236*H236,2)</f>
        <v>0</v>
      </c>
      <c r="BL236" s="25" t="s">
        <v>211</v>
      </c>
      <c r="BM236" s="25" t="s">
        <v>5211</v>
      </c>
    </row>
    <row r="237" spans="2:51" s="12" customFormat="1" ht="13.5">
      <c r="B237" s="253"/>
      <c r="C237" s="254"/>
      <c r="D237" s="250" t="s">
        <v>215</v>
      </c>
      <c r="E237" s="255" t="s">
        <v>38</v>
      </c>
      <c r="F237" s="256" t="s">
        <v>5212</v>
      </c>
      <c r="G237" s="254"/>
      <c r="H237" s="257">
        <v>2.386</v>
      </c>
      <c r="I237" s="258"/>
      <c r="J237" s="254"/>
      <c r="K237" s="254"/>
      <c r="L237" s="259"/>
      <c r="M237" s="260"/>
      <c r="N237" s="261"/>
      <c r="O237" s="261"/>
      <c r="P237" s="261"/>
      <c r="Q237" s="261"/>
      <c r="R237" s="261"/>
      <c r="S237" s="261"/>
      <c r="T237" s="262"/>
      <c r="AT237" s="263" t="s">
        <v>215</v>
      </c>
      <c r="AU237" s="263" t="s">
        <v>90</v>
      </c>
      <c r="AV237" s="12" t="s">
        <v>90</v>
      </c>
      <c r="AW237" s="12" t="s">
        <v>45</v>
      </c>
      <c r="AX237" s="12" t="s">
        <v>82</v>
      </c>
      <c r="AY237" s="263" t="s">
        <v>204</v>
      </c>
    </row>
    <row r="238" spans="2:51" s="13" customFormat="1" ht="13.5">
      <c r="B238" s="264"/>
      <c r="C238" s="265"/>
      <c r="D238" s="250" t="s">
        <v>215</v>
      </c>
      <c r="E238" s="266" t="s">
        <v>38</v>
      </c>
      <c r="F238" s="267" t="s">
        <v>217</v>
      </c>
      <c r="G238" s="265"/>
      <c r="H238" s="268">
        <v>2.386</v>
      </c>
      <c r="I238" s="269"/>
      <c r="J238" s="265"/>
      <c r="K238" s="265"/>
      <c r="L238" s="270"/>
      <c r="M238" s="271"/>
      <c r="N238" s="272"/>
      <c r="O238" s="272"/>
      <c r="P238" s="272"/>
      <c r="Q238" s="272"/>
      <c r="R238" s="272"/>
      <c r="S238" s="272"/>
      <c r="T238" s="273"/>
      <c r="AT238" s="274" t="s">
        <v>215</v>
      </c>
      <c r="AU238" s="274" t="s">
        <v>90</v>
      </c>
      <c r="AV238" s="13" t="s">
        <v>211</v>
      </c>
      <c r="AW238" s="13" t="s">
        <v>45</v>
      </c>
      <c r="AX238" s="13" t="s">
        <v>25</v>
      </c>
      <c r="AY238" s="274" t="s">
        <v>204</v>
      </c>
    </row>
    <row r="239" spans="2:63" s="11" customFormat="1" ht="29.85" customHeight="1">
      <c r="B239" s="222"/>
      <c r="C239" s="223"/>
      <c r="D239" s="224" t="s">
        <v>81</v>
      </c>
      <c r="E239" s="236" t="s">
        <v>211</v>
      </c>
      <c r="F239" s="236" t="s">
        <v>2438</v>
      </c>
      <c r="G239" s="223"/>
      <c r="H239" s="223"/>
      <c r="I239" s="226"/>
      <c r="J239" s="237">
        <f>BK239</f>
        <v>0</v>
      </c>
      <c r="K239" s="223"/>
      <c r="L239" s="228"/>
      <c r="M239" s="229"/>
      <c r="N239" s="230"/>
      <c r="O239" s="230"/>
      <c r="P239" s="231">
        <f>SUM(P240:P250)</f>
        <v>0</v>
      </c>
      <c r="Q239" s="230"/>
      <c r="R239" s="231">
        <f>SUM(R240:R250)</f>
        <v>22.14423448</v>
      </c>
      <c r="S239" s="230"/>
      <c r="T239" s="232">
        <f>SUM(T240:T250)</f>
        <v>0</v>
      </c>
      <c r="AR239" s="233" t="s">
        <v>25</v>
      </c>
      <c r="AT239" s="234" t="s">
        <v>81</v>
      </c>
      <c r="AU239" s="234" t="s">
        <v>25</v>
      </c>
      <c r="AY239" s="233" t="s">
        <v>204</v>
      </c>
      <c r="BK239" s="235">
        <f>SUM(BK240:BK250)</f>
        <v>0</v>
      </c>
    </row>
    <row r="240" spans="2:65" s="1" customFormat="1" ht="25.5" customHeight="1">
      <c r="B240" s="48"/>
      <c r="C240" s="238" t="s">
        <v>331</v>
      </c>
      <c r="D240" s="238" t="s">
        <v>206</v>
      </c>
      <c r="E240" s="239" t="s">
        <v>2439</v>
      </c>
      <c r="F240" s="240" t="s">
        <v>2440</v>
      </c>
      <c r="G240" s="241" t="s">
        <v>220</v>
      </c>
      <c r="H240" s="242">
        <v>11.704</v>
      </c>
      <c r="I240" s="243"/>
      <c r="J240" s="244">
        <f>ROUND(I240*H240,2)</f>
        <v>0</v>
      </c>
      <c r="K240" s="240" t="s">
        <v>210</v>
      </c>
      <c r="L240" s="74"/>
      <c r="M240" s="245" t="s">
        <v>38</v>
      </c>
      <c r="N240" s="246" t="s">
        <v>53</v>
      </c>
      <c r="O240" s="49"/>
      <c r="P240" s="247">
        <f>O240*H240</f>
        <v>0</v>
      </c>
      <c r="Q240" s="247">
        <v>1.89077</v>
      </c>
      <c r="R240" s="247">
        <f>Q240*H240</f>
        <v>22.129572080000003</v>
      </c>
      <c r="S240" s="247">
        <v>0</v>
      </c>
      <c r="T240" s="248">
        <f>S240*H240</f>
        <v>0</v>
      </c>
      <c r="AR240" s="25" t="s">
        <v>211</v>
      </c>
      <c r="AT240" s="25" t="s">
        <v>206</v>
      </c>
      <c r="AU240" s="25" t="s">
        <v>90</v>
      </c>
      <c r="AY240" s="25" t="s">
        <v>204</v>
      </c>
      <c r="BE240" s="249">
        <f>IF(N240="základní",J240,0)</f>
        <v>0</v>
      </c>
      <c r="BF240" s="249">
        <f>IF(N240="snížená",J240,0)</f>
        <v>0</v>
      </c>
      <c r="BG240" s="249">
        <f>IF(N240="zákl. přenesená",J240,0)</f>
        <v>0</v>
      </c>
      <c r="BH240" s="249">
        <f>IF(N240="sníž. přenesená",J240,0)</f>
        <v>0</v>
      </c>
      <c r="BI240" s="249">
        <f>IF(N240="nulová",J240,0)</f>
        <v>0</v>
      </c>
      <c r="BJ240" s="25" t="s">
        <v>25</v>
      </c>
      <c r="BK240" s="249">
        <f>ROUND(I240*H240,2)</f>
        <v>0</v>
      </c>
      <c r="BL240" s="25" t="s">
        <v>211</v>
      </c>
      <c r="BM240" s="25" t="s">
        <v>5213</v>
      </c>
    </row>
    <row r="241" spans="2:47" s="1" customFormat="1" ht="13.5">
      <c r="B241" s="48"/>
      <c r="C241" s="76"/>
      <c r="D241" s="250" t="s">
        <v>213</v>
      </c>
      <c r="E241" s="76"/>
      <c r="F241" s="251" t="s">
        <v>2442</v>
      </c>
      <c r="G241" s="76"/>
      <c r="H241" s="76"/>
      <c r="I241" s="206"/>
      <c r="J241" s="76"/>
      <c r="K241" s="76"/>
      <c r="L241" s="74"/>
      <c r="M241" s="252"/>
      <c r="N241" s="49"/>
      <c r="O241" s="49"/>
      <c r="P241" s="49"/>
      <c r="Q241" s="49"/>
      <c r="R241" s="49"/>
      <c r="S241" s="49"/>
      <c r="T241" s="97"/>
      <c r="AT241" s="25" t="s">
        <v>213</v>
      </c>
      <c r="AU241" s="25" t="s">
        <v>90</v>
      </c>
    </row>
    <row r="242" spans="2:51" s="14" customFormat="1" ht="13.5">
      <c r="B242" s="275"/>
      <c r="C242" s="276"/>
      <c r="D242" s="250" t="s">
        <v>215</v>
      </c>
      <c r="E242" s="277" t="s">
        <v>38</v>
      </c>
      <c r="F242" s="278" t="s">
        <v>5214</v>
      </c>
      <c r="G242" s="276"/>
      <c r="H242" s="277" t="s">
        <v>38</v>
      </c>
      <c r="I242" s="279"/>
      <c r="J242" s="276"/>
      <c r="K242" s="276"/>
      <c r="L242" s="280"/>
      <c r="M242" s="281"/>
      <c r="N242" s="282"/>
      <c r="O242" s="282"/>
      <c r="P242" s="282"/>
      <c r="Q242" s="282"/>
      <c r="R242" s="282"/>
      <c r="S242" s="282"/>
      <c r="T242" s="283"/>
      <c r="AT242" s="284" t="s">
        <v>215</v>
      </c>
      <c r="AU242" s="284" t="s">
        <v>90</v>
      </c>
      <c r="AV242" s="14" t="s">
        <v>25</v>
      </c>
      <c r="AW242" s="14" t="s">
        <v>45</v>
      </c>
      <c r="AX242" s="14" t="s">
        <v>82</v>
      </c>
      <c r="AY242" s="284" t="s">
        <v>204</v>
      </c>
    </row>
    <row r="243" spans="2:51" s="12" customFormat="1" ht="13.5">
      <c r="B243" s="253"/>
      <c r="C243" s="254"/>
      <c r="D243" s="250" t="s">
        <v>215</v>
      </c>
      <c r="E243" s="255" t="s">
        <v>38</v>
      </c>
      <c r="F243" s="256" t="s">
        <v>5215</v>
      </c>
      <c r="G243" s="254"/>
      <c r="H243" s="257">
        <v>11.704</v>
      </c>
      <c r="I243" s="258"/>
      <c r="J243" s="254"/>
      <c r="K243" s="254"/>
      <c r="L243" s="259"/>
      <c r="M243" s="260"/>
      <c r="N243" s="261"/>
      <c r="O243" s="261"/>
      <c r="P243" s="261"/>
      <c r="Q243" s="261"/>
      <c r="R243" s="261"/>
      <c r="S243" s="261"/>
      <c r="T243" s="262"/>
      <c r="AT243" s="263" t="s">
        <v>215</v>
      </c>
      <c r="AU243" s="263" t="s">
        <v>90</v>
      </c>
      <c r="AV243" s="12" t="s">
        <v>90</v>
      </c>
      <c r="AW243" s="12" t="s">
        <v>45</v>
      </c>
      <c r="AX243" s="12" t="s">
        <v>82</v>
      </c>
      <c r="AY243" s="263" t="s">
        <v>204</v>
      </c>
    </row>
    <row r="244" spans="2:51" s="13" customFormat="1" ht="13.5">
      <c r="B244" s="264"/>
      <c r="C244" s="265"/>
      <c r="D244" s="250" t="s">
        <v>215</v>
      </c>
      <c r="E244" s="266" t="s">
        <v>38</v>
      </c>
      <c r="F244" s="267" t="s">
        <v>217</v>
      </c>
      <c r="G244" s="265"/>
      <c r="H244" s="268">
        <v>11.704</v>
      </c>
      <c r="I244" s="269"/>
      <c r="J244" s="265"/>
      <c r="K244" s="265"/>
      <c r="L244" s="270"/>
      <c r="M244" s="271"/>
      <c r="N244" s="272"/>
      <c r="O244" s="272"/>
      <c r="P244" s="272"/>
      <c r="Q244" s="272"/>
      <c r="R244" s="272"/>
      <c r="S244" s="272"/>
      <c r="T244" s="273"/>
      <c r="AT244" s="274" t="s">
        <v>215</v>
      </c>
      <c r="AU244" s="274" t="s">
        <v>90</v>
      </c>
      <c r="AV244" s="13" t="s">
        <v>211</v>
      </c>
      <c r="AW244" s="13" t="s">
        <v>45</v>
      </c>
      <c r="AX244" s="13" t="s">
        <v>25</v>
      </c>
      <c r="AY244" s="274" t="s">
        <v>204</v>
      </c>
    </row>
    <row r="245" spans="2:65" s="1" customFormat="1" ht="16.5" customHeight="1">
      <c r="B245" s="48"/>
      <c r="C245" s="238" t="s">
        <v>335</v>
      </c>
      <c r="D245" s="238" t="s">
        <v>206</v>
      </c>
      <c r="E245" s="239" t="s">
        <v>5216</v>
      </c>
      <c r="F245" s="240" t="s">
        <v>5217</v>
      </c>
      <c r="G245" s="241" t="s">
        <v>220</v>
      </c>
      <c r="H245" s="242">
        <v>0.841</v>
      </c>
      <c r="I245" s="243"/>
      <c r="J245" s="244">
        <f>ROUND(I245*H245,2)</f>
        <v>0</v>
      </c>
      <c r="K245" s="240" t="s">
        <v>38</v>
      </c>
      <c r="L245" s="74"/>
      <c r="M245" s="245" t="s">
        <v>38</v>
      </c>
      <c r="N245" s="246" t="s">
        <v>53</v>
      </c>
      <c r="O245" s="49"/>
      <c r="P245" s="247">
        <f>O245*H245</f>
        <v>0</v>
      </c>
      <c r="Q245" s="247">
        <v>0</v>
      </c>
      <c r="R245" s="247">
        <f>Q245*H245</f>
        <v>0</v>
      </c>
      <c r="S245" s="247">
        <v>0</v>
      </c>
      <c r="T245" s="248">
        <f>S245*H245</f>
        <v>0</v>
      </c>
      <c r="AR245" s="25" t="s">
        <v>211</v>
      </c>
      <c r="AT245" s="25" t="s">
        <v>206</v>
      </c>
      <c r="AU245" s="25" t="s">
        <v>90</v>
      </c>
      <c r="AY245" s="25" t="s">
        <v>204</v>
      </c>
      <c r="BE245" s="249">
        <f>IF(N245="základní",J245,0)</f>
        <v>0</v>
      </c>
      <c r="BF245" s="249">
        <f>IF(N245="snížená",J245,0)</f>
        <v>0</v>
      </c>
      <c r="BG245" s="249">
        <f>IF(N245="zákl. přenesená",J245,0)</f>
        <v>0</v>
      </c>
      <c r="BH245" s="249">
        <f>IF(N245="sníž. přenesená",J245,0)</f>
        <v>0</v>
      </c>
      <c r="BI245" s="249">
        <f>IF(N245="nulová",J245,0)</f>
        <v>0</v>
      </c>
      <c r="BJ245" s="25" t="s">
        <v>25</v>
      </c>
      <c r="BK245" s="249">
        <f>ROUND(I245*H245,2)</f>
        <v>0</v>
      </c>
      <c r="BL245" s="25" t="s">
        <v>211</v>
      </c>
      <c r="BM245" s="25" t="s">
        <v>5218</v>
      </c>
    </row>
    <row r="246" spans="2:51" s="12" customFormat="1" ht="13.5">
      <c r="B246" s="253"/>
      <c r="C246" s="254"/>
      <c r="D246" s="250" t="s">
        <v>215</v>
      </c>
      <c r="E246" s="255" t="s">
        <v>38</v>
      </c>
      <c r="F246" s="256" t="s">
        <v>5219</v>
      </c>
      <c r="G246" s="254"/>
      <c r="H246" s="257">
        <v>0.841</v>
      </c>
      <c r="I246" s="258"/>
      <c r="J246" s="254"/>
      <c r="K246" s="254"/>
      <c r="L246" s="259"/>
      <c r="M246" s="260"/>
      <c r="N246" s="261"/>
      <c r="O246" s="261"/>
      <c r="P246" s="261"/>
      <c r="Q246" s="261"/>
      <c r="R246" s="261"/>
      <c r="S246" s="261"/>
      <c r="T246" s="262"/>
      <c r="AT246" s="263" t="s">
        <v>215</v>
      </c>
      <c r="AU246" s="263" t="s">
        <v>90</v>
      </c>
      <c r="AV246" s="12" t="s">
        <v>90</v>
      </c>
      <c r="AW246" s="12" t="s">
        <v>45</v>
      </c>
      <c r="AX246" s="12" t="s">
        <v>82</v>
      </c>
      <c r="AY246" s="263" t="s">
        <v>204</v>
      </c>
    </row>
    <row r="247" spans="2:51" s="13" customFormat="1" ht="13.5">
      <c r="B247" s="264"/>
      <c r="C247" s="265"/>
      <c r="D247" s="250" t="s">
        <v>215</v>
      </c>
      <c r="E247" s="266" t="s">
        <v>38</v>
      </c>
      <c r="F247" s="267" t="s">
        <v>217</v>
      </c>
      <c r="G247" s="265"/>
      <c r="H247" s="268">
        <v>0.841</v>
      </c>
      <c r="I247" s="269"/>
      <c r="J247" s="265"/>
      <c r="K247" s="265"/>
      <c r="L247" s="270"/>
      <c r="M247" s="271"/>
      <c r="N247" s="272"/>
      <c r="O247" s="272"/>
      <c r="P247" s="272"/>
      <c r="Q247" s="272"/>
      <c r="R247" s="272"/>
      <c r="S247" s="272"/>
      <c r="T247" s="273"/>
      <c r="AT247" s="274" t="s">
        <v>215</v>
      </c>
      <c r="AU247" s="274" t="s">
        <v>90</v>
      </c>
      <c r="AV247" s="13" t="s">
        <v>211</v>
      </c>
      <c r="AW247" s="13" t="s">
        <v>45</v>
      </c>
      <c r="AX247" s="13" t="s">
        <v>25</v>
      </c>
      <c r="AY247" s="274" t="s">
        <v>204</v>
      </c>
    </row>
    <row r="248" spans="2:65" s="1" customFormat="1" ht="25.5" customHeight="1">
      <c r="B248" s="48"/>
      <c r="C248" s="238" t="s">
        <v>340</v>
      </c>
      <c r="D248" s="238" t="s">
        <v>206</v>
      </c>
      <c r="E248" s="239" t="s">
        <v>2449</v>
      </c>
      <c r="F248" s="240" t="s">
        <v>2450</v>
      </c>
      <c r="G248" s="241" t="s">
        <v>209</v>
      </c>
      <c r="H248" s="242">
        <v>2.32</v>
      </c>
      <c r="I248" s="243"/>
      <c r="J248" s="244">
        <f>ROUND(I248*H248,2)</f>
        <v>0</v>
      </c>
      <c r="K248" s="240" t="s">
        <v>210</v>
      </c>
      <c r="L248" s="74"/>
      <c r="M248" s="245" t="s">
        <v>38</v>
      </c>
      <c r="N248" s="246" t="s">
        <v>53</v>
      </c>
      <c r="O248" s="49"/>
      <c r="P248" s="247">
        <f>O248*H248</f>
        <v>0</v>
      </c>
      <c r="Q248" s="247">
        <v>0.00632</v>
      </c>
      <c r="R248" s="247">
        <f>Q248*H248</f>
        <v>0.014662399999999999</v>
      </c>
      <c r="S248" s="247">
        <v>0</v>
      </c>
      <c r="T248" s="248">
        <f>S248*H248</f>
        <v>0</v>
      </c>
      <c r="AR248" s="25" t="s">
        <v>211</v>
      </c>
      <c r="AT248" s="25" t="s">
        <v>206</v>
      </c>
      <c r="AU248" s="25" t="s">
        <v>90</v>
      </c>
      <c r="AY248" s="25" t="s">
        <v>204</v>
      </c>
      <c r="BE248" s="249">
        <f>IF(N248="základní",J248,0)</f>
        <v>0</v>
      </c>
      <c r="BF248" s="249">
        <f>IF(N248="snížená",J248,0)</f>
        <v>0</v>
      </c>
      <c r="BG248" s="249">
        <f>IF(N248="zákl. přenesená",J248,0)</f>
        <v>0</v>
      </c>
      <c r="BH248" s="249">
        <f>IF(N248="sníž. přenesená",J248,0)</f>
        <v>0</v>
      </c>
      <c r="BI248" s="249">
        <f>IF(N248="nulová",J248,0)</f>
        <v>0</v>
      </c>
      <c r="BJ248" s="25" t="s">
        <v>25</v>
      </c>
      <c r="BK248" s="249">
        <f>ROUND(I248*H248,2)</f>
        <v>0</v>
      </c>
      <c r="BL248" s="25" t="s">
        <v>211</v>
      </c>
      <c r="BM248" s="25" t="s">
        <v>5220</v>
      </c>
    </row>
    <row r="249" spans="2:51" s="12" customFormat="1" ht="13.5">
      <c r="B249" s="253"/>
      <c r="C249" s="254"/>
      <c r="D249" s="250" t="s">
        <v>215</v>
      </c>
      <c r="E249" s="255" t="s">
        <v>38</v>
      </c>
      <c r="F249" s="256" t="s">
        <v>5221</v>
      </c>
      <c r="G249" s="254"/>
      <c r="H249" s="257">
        <v>2.32</v>
      </c>
      <c r="I249" s="258"/>
      <c r="J249" s="254"/>
      <c r="K249" s="254"/>
      <c r="L249" s="259"/>
      <c r="M249" s="260"/>
      <c r="N249" s="261"/>
      <c r="O249" s="261"/>
      <c r="P249" s="261"/>
      <c r="Q249" s="261"/>
      <c r="R249" s="261"/>
      <c r="S249" s="261"/>
      <c r="T249" s="262"/>
      <c r="AT249" s="263" t="s">
        <v>215</v>
      </c>
      <c r="AU249" s="263" t="s">
        <v>90</v>
      </c>
      <c r="AV249" s="12" t="s">
        <v>90</v>
      </c>
      <c r="AW249" s="12" t="s">
        <v>45</v>
      </c>
      <c r="AX249" s="12" t="s">
        <v>82</v>
      </c>
      <c r="AY249" s="263" t="s">
        <v>204</v>
      </c>
    </row>
    <row r="250" spans="2:51" s="13" customFormat="1" ht="13.5">
      <c r="B250" s="264"/>
      <c r="C250" s="265"/>
      <c r="D250" s="250" t="s">
        <v>215</v>
      </c>
      <c r="E250" s="266" t="s">
        <v>38</v>
      </c>
      <c r="F250" s="267" t="s">
        <v>217</v>
      </c>
      <c r="G250" s="265"/>
      <c r="H250" s="268">
        <v>2.32</v>
      </c>
      <c r="I250" s="269"/>
      <c r="J250" s="265"/>
      <c r="K250" s="265"/>
      <c r="L250" s="270"/>
      <c r="M250" s="271"/>
      <c r="N250" s="272"/>
      <c r="O250" s="272"/>
      <c r="P250" s="272"/>
      <c r="Q250" s="272"/>
      <c r="R250" s="272"/>
      <c r="S250" s="272"/>
      <c r="T250" s="273"/>
      <c r="AT250" s="274" t="s">
        <v>215</v>
      </c>
      <c r="AU250" s="274" t="s">
        <v>90</v>
      </c>
      <c r="AV250" s="13" t="s">
        <v>211</v>
      </c>
      <c r="AW250" s="13" t="s">
        <v>45</v>
      </c>
      <c r="AX250" s="13" t="s">
        <v>25</v>
      </c>
      <c r="AY250" s="274" t="s">
        <v>204</v>
      </c>
    </row>
    <row r="251" spans="2:63" s="11" customFormat="1" ht="29.85" customHeight="1">
      <c r="B251" s="222"/>
      <c r="C251" s="223"/>
      <c r="D251" s="224" t="s">
        <v>81</v>
      </c>
      <c r="E251" s="236" t="s">
        <v>249</v>
      </c>
      <c r="F251" s="236" t="s">
        <v>2454</v>
      </c>
      <c r="G251" s="223"/>
      <c r="H251" s="223"/>
      <c r="I251" s="226"/>
      <c r="J251" s="237">
        <f>BK251</f>
        <v>0</v>
      </c>
      <c r="K251" s="223"/>
      <c r="L251" s="228"/>
      <c r="M251" s="229"/>
      <c r="N251" s="230"/>
      <c r="O251" s="230"/>
      <c r="P251" s="231">
        <f>SUM(P252:P303)</f>
        <v>0</v>
      </c>
      <c r="Q251" s="230"/>
      <c r="R251" s="231">
        <f>SUM(R252:R303)</f>
        <v>26.39980762</v>
      </c>
      <c r="S251" s="230"/>
      <c r="T251" s="232">
        <f>SUM(T252:T303)</f>
        <v>0</v>
      </c>
      <c r="AR251" s="233" t="s">
        <v>25</v>
      </c>
      <c r="AT251" s="234" t="s">
        <v>81</v>
      </c>
      <c r="AU251" s="234" t="s">
        <v>25</v>
      </c>
      <c r="AY251" s="233" t="s">
        <v>204</v>
      </c>
      <c r="BK251" s="235">
        <f>SUM(BK252:BK303)</f>
        <v>0</v>
      </c>
    </row>
    <row r="252" spans="2:65" s="1" customFormat="1" ht="16.5" customHeight="1">
      <c r="B252" s="48"/>
      <c r="C252" s="238" t="s">
        <v>346</v>
      </c>
      <c r="D252" s="238" t="s">
        <v>206</v>
      </c>
      <c r="E252" s="239" t="s">
        <v>5222</v>
      </c>
      <c r="F252" s="240" t="s">
        <v>5223</v>
      </c>
      <c r="G252" s="241" t="s">
        <v>343</v>
      </c>
      <c r="H252" s="242">
        <v>24.154</v>
      </c>
      <c r="I252" s="243"/>
      <c r="J252" s="244">
        <f>ROUND(I252*H252,2)</f>
        <v>0</v>
      </c>
      <c r="K252" s="240" t="s">
        <v>38</v>
      </c>
      <c r="L252" s="74"/>
      <c r="M252" s="245" t="s">
        <v>38</v>
      </c>
      <c r="N252" s="246" t="s">
        <v>53</v>
      </c>
      <c r="O252" s="49"/>
      <c r="P252" s="247">
        <f>O252*H252</f>
        <v>0</v>
      </c>
      <c r="Q252" s="247">
        <v>0.00206</v>
      </c>
      <c r="R252" s="247">
        <f>Q252*H252</f>
        <v>0.04975724</v>
      </c>
      <c r="S252" s="247">
        <v>0</v>
      </c>
      <c r="T252" s="248">
        <f>S252*H252</f>
        <v>0</v>
      </c>
      <c r="AR252" s="25" t="s">
        <v>211</v>
      </c>
      <c r="AT252" s="25" t="s">
        <v>206</v>
      </c>
      <c r="AU252" s="25" t="s">
        <v>90</v>
      </c>
      <c r="AY252" s="25" t="s">
        <v>204</v>
      </c>
      <c r="BE252" s="249">
        <f>IF(N252="základní",J252,0)</f>
        <v>0</v>
      </c>
      <c r="BF252" s="249">
        <f>IF(N252="snížená",J252,0)</f>
        <v>0</v>
      </c>
      <c r="BG252" s="249">
        <f>IF(N252="zákl. přenesená",J252,0)</f>
        <v>0</v>
      </c>
      <c r="BH252" s="249">
        <f>IF(N252="sníž. přenesená",J252,0)</f>
        <v>0</v>
      </c>
      <c r="BI252" s="249">
        <f>IF(N252="nulová",J252,0)</f>
        <v>0</v>
      </c>
      <c r="BJ252" s="25" t="s">
        <v>25</v>
      </c>
      <c r="BK252" s="249">
        <f>ROUND(I252*H252,2)</f>
        <v>0</v>
      </c>
      <c r="BL252" s="25" t="s">
        <v>211</v>
      </c>
      <c r="BM252" s="25" t="s">
        <v>5224</v>
      </c>
    </row>
    <row r="253" spans="2:51" s="14" customFormat="1" ht="13.5">
      <c r="B253" s="275"/>
      <c r="C253" s="276"/>
      <c r="D253" s="250" t="s">
        <v>215</v>
      </c>
      <c r="E253" s="277" t="s">
        <v>38</v>
      </c>
      <c r="F253" s="278" t="s">
        <v>5225</v>
      </c>
      <c r="G253" s="276"/>
      <c r="H253" s="277" t="s">
        <v>38</v>
      </c>
      <c r="I253" s="279"/>
      <c r="J253" s="276"/>
      <c r="K253" s="276"/>
      <c r="L253" s="280"/>
      <c r="M253" s="281"/>
      <c r="N253" s="282"/>
      <c r="O253" s="282"/>
      <c r="P253" s="282"/>
      <c r="Q253" s="282"/>
      <c r="R253" s="282"/>
      <c r="S253" s="282"/>
      <c r="T253" s="283"/>
      <c r="AT253" s="284" t="s">
        <v>215</v>
      </c>
      <c r="AU253" s="284" t="s">
        <v>90</v>
      </c>
      <c r="AV253" s="14" t="s">
        <v>25</v>
      </c>
      <c r="AW253" s="14" t="s">
        <v>45</v>
      </c>
      <c r="AX253" s="14" t="s">
        <v>82</v>
      </c>
      <c r="AY253" s="284" t="s">
        <v>204</v>
      </c>
    </row>
    <row r="254" spans="2:51" s="14" customFormat="1" ht="13.5">
      <c r="B254" s="275"/>
      <c r="C254" s="276"/>
      <c r="D254" s="250" t="s">
        <v>215</v>
      </c>
      <c r="E254" s="277" t="s">
        <v>38</v>
      </c>
      <c r="F254" s="278" t="s">
        <v>5226</v>
      </c>
      <c r="G254" s="276"/>
      <c r="H254" s="277" t="s">
        <v>38</v>
      </c>
      <c r="I254" s="279"/>
      <c r="J254" s="276"/>
      <c r="K254" s="276"/>
      <c r="L254" s="280"/>
      <c r="M254" s="281"/>
      <c r="N254" s="282"/>
      <c r="O254" s="282"/>
      <c r="P254" s="282"/>
      <c r="Q254" s="282"/>
      <c r="R254" s="282"/>
      <c r="S254" s="282"/>
      <c r="T254" s="283"/>
      <c r="AT254" s="284" t="s">
        <v>215</v>
      </c>
      <c r="AU254" s="284" t="s">
        <v>90</v>
      </c>
      <c r="AV254" s="14" t="s">
        <v>25</v>
      </c>
      <c r="AW254" s="14" t="s">
        <v>45</v>
      </c>
      <c r="AX254" s="14" t="s">
        <v>82</v>
      </c>
      <c r="AY254" s="284" t="s">
        <v>204</v>
      </c>
    </row>
    <row r="255" spans="2:51" s="12" customFormat="1" ht="13.5">
      <c r="B255" s="253"/>
      <c r="C255" s="254"/>
      <c r="D255" s="250" t="s">
        <v>215</v>
      </c>
      <c r="E255" s="255" t="s">
        <v>38</v>
      </c>
      <c r="F255" s="256" t="s">
        <v>5227</v>
      </c>
      <c r="G255" s="254"/>
      <c r="H255" s="257">
        <v>24.154</v>
      </c>
      <c r="I255" s="258"/>
      <c r="J255" s="254"/>
      <c r="K255" s="254"/>
      <c r="L255" s="259"/>
      <c r="M255" s="260"/>
      <c r="N255" s="261"/>
      <c r="O255" s="261"/>
      <c r="P255" s="261"/>
      <c r="Q255" s="261"/>
      <c r="R255" s="261"/>
      <c r="S255" s="261"/>
      <c r="T255" s="262"/>
      <c r="AT255" s="263" t="s">
        <v>215</v>
      </c>
      <c r="AU255" s="263" t="s">
        <v>90</v>
      </c>
      <c r="AV255" s="12" t="s">
        <v>90</v>
      </c>
      <c r="AW255" s="12" t="s">
        <v>45</v>
      </c>
      <c r="AX255" s="12" t="s">
        <v>82</v>
      </c>
      <c r="AY255" s="263" t="s">
        <v>204</v>
      </c>
    </row>
    <row r="256" spans="2:51" s="13" customFormat="1" ht="13.5">
      <c r="B256" s="264"/>
      <c r="C256" s="265"/>
      <c r="D256" s="250" t="s">
        <v>215</v>
      </c>
      <c r="E256" s="266" t="s">
        <v>38</v>
      </c>
      <c r="F256" s="267" t="s">
        <v>217</v>
      </c>
      <c r="G256" s="265"/>
      <c r="H256" s="268">
        <v>24.154</v>
      </c>
      <c r="I256" s="269"/>
      <c r="J256" s="265"/>
      <c r="K256" s="265"/>
      <c r="L256" s="270"/>
      <c r="M256" s="271"/>
      <c r="N256" s="272"/>
      <c r="O256" s="272"/>
      <c r="P256" s="272"/>
      <c r="Q256" s="272"/>
      <c r="R256" s="272"/>
      <c r="S256" s="272"/>
      <c r="T256" s="273"/>
      <c r="AT256" s="274" t="s">
        <v>215</v>
      </c>
      <c r="AU256" s="274" t="s">
        <v>90</v>
      </c>
      <c r="AV256" s="13" t="s">
        <v>211</v>
      </c>
      <c r="AW256" s="13" t="s">
        <v>45</v>
      </c>
      <c r="AX256" s="13" t="s">
        <v>25</v>
      </c>
      <c r="AY256" s="274" t="s">
        <v>204</v>
      </c>
    </row>
    <row r="257" spans="2:65" s="1" customFormat="1" ht="16.5" customHeight="1">
      <c r="B257" s="48"/>
      <c r="C257" s="285" t="s">
        <v>352</v>
      </c>
      <c r="D257" s="285" t="s">
        <v>478</v>
      </c>
      <c r="E257" s="286" t="s">
        <v>5228</v>
      </c>
      <c r="F257" s="287" t="s">
        <v>5229</v>
      </c>
      <c r="G257" s="288" t="s">
        <v>780</v>
      </c>
      <c r="H257" s="289">
        <v>4</v>
      </c>
      <c r="I257" s="290"/>
      <c r="J257" s="291">
        <f>ROUND(I257*H257,2)</f>
        <v>0</v>
      </c>
      <c r="K257" s="287" t="s">
        <v>38</v>
      </c>
      <c r="L257" s="292"/>
      <c r="M257" s="293" t="s">
        <v>38</v>
      </c>
      <c r="N257" s="294" t="s">
        <v>53</v>
      </c>
      <c r="O257" s="49"/>
      <c r="P257" s="247">
        <f>O257*H257</f>
        <v>0</v>
      </c>
      <c r="Q257" s="247">
        <v>4E-05</v>
      </c>
      <c r="R257" s="247">
        <f>Q257*H257</f>
        <v>0.00016</v>
      </c>
      <c r="S257" s="247">
        <v>0</v>
      </c>
      <c r="T257" s="248">
        <f>S257*H257</f>
        <v>0</v>
      </c>
      <c r="AR257" s="25" t="s">
        <v>249</v>
      </c>
      <c r="AT257" s="25" t="s">
        <v>478</v>
      </c>
      <c r="AU257" s="25" t="s">
        <v>90</v>
      </c>
      <c r="AY257" s="25" t="s">
        <v>204</v>
      </c>
      <c r="BE257" s="249">
        <f>IF(N257="základní",J257,0)</f>
        <v>0</v>
      </c>
      <c r="BF257" s="249">
        <f>IF(N257="snížená",J257,0)</f>
        <v>0</v>
      </c>
      <c r="BG257" s="249">
        <f>IF(N257="zákl. přenesená",J257,0)</f>
        <v>0</v>
      </c>
      <c r="BH257" s="249">
        <f>IF(N257="sníž. přenesená",J257,0)</f>
        <v>0</v>
      </c>
      <c r="BI257" s="249">
        <f>IF(N257="nulová",J257,0)</f>
        <v>0</v>
      </c>
      <c r="BJ257" s="25" t="s">
        <v>25</v>
      </c>
      <c r="BK257" s="249">
        <f>ROUND(I257*H257,2)</f>
        <v>0</v>
      </c>
      <c r="BL257" s="25" t="s">
        <v>211</v>
      </c>
      <c r="BM257" s="25" t="s">
        <v>5230</v>
      </c>
    </row>
    <row r="258" spans="2:65" s="1" customFormat="1" ht="16.5" customHeight="1">
      <c r="B258" s="48"/>
      <c r="C258" s="238" t="s">
        <v>359</v>
      </c>
      <c r="D258" s="238" t="s">
        <v>206</v>
      </c>
      <c r="E258" s="239" t="s">
        <v>5231</v>
      </c>
      <c r="F258" s="240" t="s">
        <v>5232</v>
      </c>
      <c r="G258" s="241" t="s">
        <v>343</v>
      </c>
      <c r="H258" s="242">
        <v>80.649</v>
      </c>
      <c r="I258" s="243"/>
      <c r="J258" s="244">
        <f>ROUND(I258*H258,2)</f>
        <v>0</v>
      </c>
      <c r="K258" s="240" t="s">
        <v>38</v>
      </c>
      <c r="L258" s="74"/>
      <c r="M258" s="245" t="s">
        <v>38</v>
      </c>
      <c r="N258" s="246" t="s">
        <v>53</v>
      </c>
      <c r="O258" s="49"/>
      <c r="P258" s="247">
        <f>O258*H258</f>
        <v>0</v>
      </c>
      <c r="Q258" s="247">
        <v>0.0033</v>
      </c>
      <c r="R258" s="247">
        <f>Q258*H258</f>
        <v>0.2661417</v>
      </c>
      <c r="S258" s="247">
        <v>0</v>
      </c>
      <c r="T258" s="248">
        <f>S258*H258</f>
        <v>0</v>
      </c>
      <c r="AR258" s="25" t="s">
        <v>211</v>
      </c>
      <c r="AT258" s="25" t="s">
        <v>206</v>
      </c>
      <c r="AU258" s="25" t="s">
        <v>90</v>
      </c>
      <c r="AY258" s="25" t="s">
        <v>204</v>
      </c>
      <c r="BE258" s="249">
        <f>IF(N258="základní",J258,0)</f>
        <v>0</v>
      </c>
      <c r="BF258" s="249">
        <f>IF(N258="snížená",J258,0)</f>
        <v>0</v>
      </c>
      <c r="BG258" s="249">
        <f>IF(N258="zákl. přenesená",J258,0)</f>
        <v>0</v>
      </c>
      <c r="BH258" s="249">
        <f>IF(N258="sníž. přenesená",J258,0)</f>
        <v>0</v>
      </c>
      <c r="BI258" s="249">
        <f>IF(N258="nulová",J258,0)</f>
        <v>0</v>
      </c>
      <c r="BJ258" s="25" t="s">
        <v>25</v>
      </c>
      <c r="BK258" s="249">
        <f>ROUND(I258*H258,2)</f>
        <v>0</v>
      </c>
      <c r="BL258" s="25" t="s">
        <v>211</v>
      </c>
      <c r="BM258" s="25" t="s">
        <v>5233</v>
      </c>
    </row>
    <row r="259" spans="2:51" s="14" customFormat="1" ht="13.5">
      <c r="B259" s="275"/>
      <c r="C259" s="276"/>
      <c r="D259" s="250" t="s">
        <v>215</v>
      </c>
      <c r="E259" s="277" t="s">
        <v>38</v>
      </c>
      <c r="F259" s="278" t="s">
        <v>5234</v>
      </c>
      <c r="G259" s="276"/>
      <c r="H259" s="277" t="s">
        <v>38</v>
      </c>
      <c r="I259" s="279"/>
      <c r="J259" s="276"/>
      <c r="K259" s="276"/>
      <c r="L259" s="280"/>
      <c r="M259" s="281"/>
      <c r="N259" s="282"/>
      <c r="O259" s="282"/>
      <c r="P259" s="282"/>
      <c r="Q259" s="282"/>
      <c r="R259" s="282"/>
      <c r="S259" s="282"/>
      <c r="T259" s="283"/>
      <c r="AT259" s="284" t="s">
        <v>215</v>
      </c>
      <c r="AU259" s="284" t="s">
        <v>90</v>
      </c>
      <c r="AV259" s="14" t="s">
        <v>25</v>
      </c>
      <c r="AW259" s="14" t="s">
        <v>45</v>
      </c>
      <c r="AX259" s="14" t="s">
        <v>82</v>
      </c>
      <c r="AY259" s="284" t="s">
        <v>204</v>
      </c>
    </row>
    <row r="260" spans="2:51" s="14" customFormat="1" ht="13.5">
      <c r="B260" s="275"/>
      <c r="C260" s="276"/>
      <c r="D260" s="250" t="s">
        <v>215</v>
      </c>
      <c r="E260" s="277" t="s">
        <v>38</v>
      </c>
      <c r="F260" s="278" t="s">
        <v>5235</v>
      </c>
      <c r="G260" s="276"/>
      <c r="H260" s="277" t="s">
        <v>38</v>
      </c>
      <c r="I260" s="279"/>
      <c r="J260" s="276"/>
      <c r="K260" s="276"/>
      <c r="L260" s="280"/>
      <c r="M260" s="281"/>
      <c r="N260" s="282"/>
      <c r="O260" s="282"/>
      <c r="P260" s="282"/>
      <c r="Q260" s="282"/>
      <c r="R260" s="282"/>
      <c r="S260" s="282"/>
      <c r="T260" s="283"/>
      <c r="AT260" s="284" t="s">
        <v>215</v>
      </c>
      <c r="AU260" s="284" t="s">
        <v>90</v>
      </c>
      <c r="AV260" s="14" t="s">
        <v>25</v>
      </c>
      <c r="AW260" s="14" t="s">
        <v>45</v>
      </c>
      <c r="AX260" s="14" t="s">
        <v>82</v>
      </c>
      <c r="AY260" s="284" t="s">
        <v>204</v>
      </c>
    </row>
    <row r="261" spans="2:51" s="12" customFormat="1" ht="13.5">
      <c r="B261" s="253"/>
      <c r="C261" s="254"/>
      <c r="D261" s="250" t="s">
        <v>215</v>
      </c>
      <c r="E261" s="255" t="s">
        <v>38</v>
      </c>
      <c r="F261" s="256" t="s">
        <v>5236</v>
      </c>
      <c r="G261" s="254"/>
      <c r="H261" s="257">
        <v>80.649</v>
      </c>
      <c r="I261" s="258"/>
      <c r="J261" s="254"/>
      <c r="K261" s="254"/>
      <c r="L261" s="259"/>
      <c r="M261" s="260"/>
      <c r="N261" s="261"/>
      <c r="O261" s="261"/>
      <c r="P261" s="261"/>
      <c r="Q261" s="261"/>
      <c r="R261" s="261"/>
      <c r="S261" s="261"/>
      <c r="T261" s="262"/>
      <c r="AT261" s="263" t="s">
        <v>215</v>
      </c>
      <c r="AU261" s="263" t="s">
        <v>90</v>
      </c>
      <c r="AV261" s="12" t="s">
        <v>90</v>
      </c>
      <c r="AW261" s="12" t="s">
        <v>45</v>
      </c>
      <c r="AX261" s="12" t="s">
        <v>82</v>
      </c>
      <c r="AY261" s="263" t="s">
        <v>204</v>
      </c>
    </row>
    <row r="262" spans="2:51" s="13" customFormat="1" ht="13.5">
      <c r="B262" s="264"/>
      <c r="C262" s="265"/>
      <c r="D262" s="250" t="s">
        <v>215</v>
      </c>
      <c r="E262" s="266" t="s">
        <v>38</v>
      </c>
      <c r="F262" s="267" t="s">
        <v>217</v>
      </c>
      <c r="G262" s="265"/>
      <c r="H262" s="268">
        <v>80.649</v>
      </c>
      <c r="I262" s="269"/>
      <c r="J262" s="265"/>
      <c r="K262" s="265"/>
      <c r="L262" s="270"/>
      <c r="M262" s="271"/>
      <c r="N262" s="272"/>
      <c r="O262" s="272"/>
      <c r="P262" s="272"/>
      <c r="Q262" s="272"/>
      <c r="R262" s="272"/>
      <c r="S262" s="272"/>
      <c r="T262" s="273"/>
      <c r="AT262" s="274" t="s">
        <v>215</v>
      </c>
      <c r="AU262" s="274" t="s">
        <v>90</v>
      </c>
      <c r="AV262" s="13" t="s">
        <v>211</v>
      </c>
      <c r="AW262" s="13" t="s">
        <v>45</v>
      </c>
      <c r="AX262" s="13" t="s">
        <v>25</v>
      </c>
      <c r="AY262" s="274" t="s">
        <v>204</v>
      </c>
    </row>
    <row r="263" spans="2:65" s="1" customFormat="1" ht="16.5" customHeight="1">
      <c r="B263" s="48"/>
      <c r="C263" s="285" t="s">
        <v>365</v>
      </c>
      <c r="D263" s="285" t="s">
        <v>478</v>
      </c>
      <c r="E263" s="286" t="s">
        <v>5237</v>
      </c>
      <c r="F263" s="287" t="s">
        <v>5238</v>
      </c>
      <c r="G263" s="288" t="s">
        <v>780</v>
      </c>
      <c r="H263" s="289">
        <v>27</v>
      </c>
      <c r="I263" s="290"/>
      <c r="J263" s="291">
        <f>ROUND(I263*H263,2)</f>
        <v>0</v>
      </c>
      <c r="K263" s="287" t="s">
        <v>38</v>
      </c>
      <c r="L263" s="292"/>
      <c r="M263" s="293" t="s">
        <v>38</v>
      </c>
      <c r="N263" s="294" t="s">
        <v>53</v>
      </c>
      <c r="O263" s="49"/>
      <c r="P263" s="247">
        <f>O263*H263</f>
        <v>0</v>
      </c>
      <c r="Q263" s="247">
        <v>5E-05</v>
      </c>
      <c r="R263" s="247">
        <f>Q263*H263</f>
        <v>0.00135</v>
      </c>
      <c r="S263" s="247">
        <v>0</v>
      </c>
      <c r="T263" s="248">
        <f>S263*H263</f>
        <v>0</v>
      </c>
      <c r="AR263" s="25" t="s">
        <v>249</v>
      </c>
      <c r="AT263" s="25" t="s">
        <v>478</v>
      </c>
      <c r="AU263" s="25" t="s">
        <v>90</v>
      </c>
      <c r="AY263" s="25" t="s">
        <v>204</v>
      </c>
      <c r="BE263" s="249">
        <f>IF(N263="základní",J263,0)</f>
        <v>0</v>
      </c>
      <c r="BF263" s="249">
        <f>IF(N263="snížená",J263,0)</f>
        <v>0</v>
      </c>
      <c r="BG263" s="249">
        <f>IF(N263="zákl. přenesená",J263,0)</f>
        <v>0</v>
      </c>
      <c r="BH263" s="249">
        <f>IF(N263="sníž. přenesená",J263,0)</f>
        <v>0</v>
      </c>
      <c r="BI263" s="249">
        <f>IF(N263="nulová",J263,0)</f>
        <v>0</v>
      </c>
      <c r="BJ263" s="25" t="s">
        <v>25</v>
      </c>
      <c r="BK263" s="249">
        <f>ROUND(I263*H263,2)</f>
        <v>0</v>
      </c>
      <c r="BL263" s="25" t="s">
        <v>211</v>
      </c>
      <c r="BM263" s="25" t="s">
        <v>5239</v>
      </c>
    </row>
    <row r="264" spans="2:65" s="1" customFormat="1" ht="16.5" customHeight="1">
      <c r="B264" s="48"/>
      <c r="C264" s="238" t="s">
        <v>370</v>
      </c>
      <c r="D264" s="238" t="s">
        <v>206</v>
      </c>
      <c r="E264" s="239" t="s">
        <v>5240</v>
      </c>
      <c r="F264" s="240" t="s">
        <v>5241</v>
      </c>
      <c r="G264" s="241" t="s">
        <v>343</v>
      </c>
      <c r="H264" s="242">
        <v>19.282</v>
      </c>
      <c r="I264" s="243"/>
      <c r="J264" s="244">
        <f>ROUND(I264*H264,2)</f>
        <v>0</v>
      </c>
      <c r="K264" s="240" t="s">
        <v>38</v>
      </c>
      <c r="L264" s="74"/>
      <c r="M264" s="245" t="s">
        <v>38</v>
      </c>
      <c r="N264" s="246" t="s">
        <v>53</v>
      </c>
      <c r="O264" s="49"/>
      <c r="P264" s="247">
        <f>O264*H264</f>
        <v>0</v>
      </c>
      <c r="Q264" s="247">
        <v>0.00724</v>
      </c>
      <c r="R264" s="247">
        <f>Q264*H264</f>
        <v>0.13960168</v>
      </c>
      <c r="S264" s="247">
        <v>0</v>
      </c>
      <c r="T264" s="248">
        <f>S264*H264</f>
        <v>0</v>
      </c>
      <c r="AR264" s="25" t="s">
        <v>211</v>
      </c>
      <c r="AT264" s="25" t="s">
        <v>206</v>
      </c>
      <c r="AU264" s="25" t="s">
        <v>90</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211</v>
      </c>
      <c r="BM264" s="25" t="s">
        <v>5242</v>
      </c>
    </row>
    <row r="265" spans="2:51" s="14" customFormat="1" ht="13.5">
      <c r="B265" s="275"/>
      <c r="C265" s="276"/>
      <c r="D265" s="250" t="s">
        <v>215</v>
      </c>
      <c r="E265" s="277" t="s">
        <v>38</v>
      </c>
      <c r="F265" s="278" t="s">
        <v>5243</v>
      </c>
      <c r="G265" s="276"/>
      <c r="H265" s="277" t="s">
        <v>38</v>
      </c>
      <c r="I265" s="279"/>
      <c r="J265" s="276"/>
      <c r="K265" s="276"/>
      <c r="L265" s="280"/>
      <c r="M265" s="281"/>
      <c r="N265" s="282"/>
      <c r="O265" s="282"/>
      <c r="P265" s="282"/>
      <c r="Q265" s="282"/>
      <c r="R265" s="282"/>
      <c r="S265" s="282"/>
      <c r="T265" s="283"/>
      <c r="AT265" s="284" t="s">
        <v>215</v>
      </c>
      <c r="AU265" s="284" t="s">
        <v>90</v>
      </c>
      <c r="AV265" s="14" t="s">
        <v>25</v>
      </c>
      <c r="AW265" s="14" t="s">
        <v>45</v>
      </c>
      <c r="AX265" s="14" t="s">
        <v>82</v>
      </c>
      <c r="AY265" s="284" t="s">
        <v>204</v>
      </c>
    </row>
    <row r="266" spans="2:51" s="14" customFormat="1" ht="13.5">
      <c r="B266" s="275"/>
      <c r="C266" s="276"/>
      <c r="D266" s="250" t="s">
        <v>215</v>
      </c>
      <c r="E266" s="277" t="s">
        <v>38</v>
      </c>
      <c r="F266" s="278" t="s">
        <v>5235</v>
      </c>
      <c r="G266" s="276"/>
      <c r="H266" s="277" t="s">
        <v>38</v>
      </c>
      <c r="I266" s="279"/>
      <c r="J266" s="276"/>
      <c r="K266" s="276"/>
      <c r="L266" s="280"/>
      <c r="M266" s="281"/>
      <c r="N266" s="282"/>
      <c r="O266" s="282"/>
      <c r="P266" s="282"/>
      <c r="Q266" s="282"/>
      <c r="R266" s="282"/>
      <c r="S266" s="282"/>
      <c r="T266" s="283"/>
      <c r="AT266" s="284" t="s">
        <v>215</v>
      </c>
      <c r="AU266" s="284" t="s">
        <v>90</v>
      </c>
      <c r="AV266" s="14" t="s">
        <v>25</v>
      </c>
      <c r="AW266" s="14" t="s">
        <v>45</v>
      </c>
      <c r="AX266" s="14" t="s">
        <v>82</v>
      </c>
      <c r="AY266" s="284" t="s">
        <v>204</v>
      </c>
    </row>
    <row r="267" spans="2:51" s="12" customFormat="1" ht="13.5">
      <c r="B267" s="253"/>
      <c r="C267" s="254"/>
      <c r="D267" s="250" t="s">
        <v>215</v>
      </c>
      <c r="E267" s="255" t="s">
        <v>38</v>
      </c>
      <c r="F267" s="256" t="s">
        <v>5244</v>
      </c>
      <c r="G267" s="254"/>
      <c r="H267" s="257">
        <v>19.282</v>
      </c>
      <c r="I267" s="258"/>
      <c r="J267" s="254"/>
      <c r="K267" s="254"/>
      <c r="L267" s="259"/>
      <c r="M267" s="260"/>
      <c r="N267" s="261"/>
      <c r="O267" s="261"/>
      <c r="P267" s="261"/>
      <c r="Q267" s="261"/>
      <c r="R267" s="261"/>
      <c r="S267" s="261"/>
      <c r="T267" s="262"/>
      <c r="AT267" s="263" t="s">
        <v>215</v>
      </c>
      <c r="AU267" s="263" t="s">
        <v>90</v>
      </c>
      <c r="AV267" s="12" t="s">
        <v>90</v>
      </c>
      <c r="AW267" s="12" t="s">
        <v>45</v>
      </c>
      <c r="AX267" s="12" t="s">
        <v>82</v>
      </c>
      <c r="AY267" s="263" t="s">
        <v>204</v>
      </c>
    </row>
    <row r="268" spans="2:51" s="13" customFormat="1" ht="13.5">
      <c r="B268" s="264"/>
      <c r="C268" s="265"/>
      <c r="D268" s="250" t="s">
        <v>215</v>
      </c>
      <c r="E268" s="266" t="s">
        <v>38</v>
      </c>
      <c r="F268" s="267" t="s">
        <v>217</v>
      </c>
      <c r="G268" s="265"/>
      <c r="H268" s="268">
        <v>19.282</v>
      </c>
      <c r="I268" s="269"/>
      <c r="J268" s="265"/>
      <c r="K268" s="265"/>
      <c r="L268" s="270"/>
      <c r="M268" s="271"/>
      <c r="N268" s="272"/>
      <c r="O268" s="272"/>
      <c r="P268" s="272"/>
      <c r="Q268" s="272"/>
      <c r="R268" s="272"/>
      <c r="S268" s="272"/>
      <c r="T268" s="273"/>
      <c r="AT268" s="274" t="s">
        <v>215</v>
      </c>
      <c r="AU268" s="274" t="s">
        <v>90</v>
      </c>
      <c r="AV268" s="13" t="s">
        <v>211</v>
      </c>
      <c r="AW268" s="13" t="s">
        <v>45</v>
      </c>
      <c r="AX268" s="13" t="s">
        <v>25</v>
      </c>
      <c r="AY268" s="274" t="s">
        <v>204</v>
      </c>
    </row>
    <row r="269" spans="2:65" s="1" customFormat="1" ht="16.5" customHeight="1">
      <c r="B269" s="48"/>
      <c r="C269" s="285" t="s">
        <v>376</v>
      </c>
      <c r="D269" s="285" t="s">
        <v>478</v>
      </c>
      <c r="E269" s="286" t="s">
        <v>5245</v>
      </c>
      <c r="F269" s="287" t="s">
        <v>5246</v>
      </c>
      <c r="G269" s="288" t="s">
        <v>780</v>
      </c>
      <c r="H269" s="289">
        <v>4</v>
      </c>
      <c r="I269" s="290"/>
      <c r="J269" s="291">
        <f>ROUND(I269*H269,2)</f>
        <v>0</v>
      </c>
      <c r="K269" s="287" t="s">
        <v>38</v>
      </c>
      <c r="L269" s="292"/>
      <c r="M269" s="293" t="s">
        <v>38</v>
      </c>
      <c r="N269" s="294" t="s">
        <v>53</v>
      </c>
      <c r="O269" s="49"/>
      <c r="P269" s="247">
        <f>O269*H269</f>
        <v>0</v>
      </c>
      <c r="Q269" s="247">
        <v>7E-05</v>
      </c>
      <c r="R269" s="247">
        <f>Q269*H269</f>
        <v>0.00028</v>
      </c>
      <c r="S269" s="247">
        <v>0</v>
      </c>
      <c r="T269" s="248">
        <f>S269*H269</f>
        <v>0</v>
      </c>
      <c r="AR269" s="25" t="s">
        <v>249</v>
      </c>
      <c r="AT269" s="25" t="s">
        <v>478</v>
      </c>
      <c r="AU269" s="25" t="s">
        <v>90</v>
      </c>
      <c r="AY269" s="25" t="s">
        <v>204</v>
      </c>
      <c r="BE269" s="249">
        <f>IF(N269="základní",J269,0)</f>
        <v>0</v>
      </c>
      <c r="BF269" s="249">
        <f>IF(N269="snížená",J269,0)</f>
        <v>0</v>
      </c>
      <c r="BG269" s="249">
        <f>IF(N269="zákl. přenesená",J269,0)</f>
        <v>0</v>
      </c>
      <c r="BH269" s="249">
        <f>IF(N269="sníž. přenesená",J269,0)</f>
        <v>0</v>
      </c>
      <c r="BI269" s="249">
        <f>IF(N269="nulová",J269,0)</f>
        <v>0</v>
      </c>
      <c r="BJ269" s="25" t="s">
        <v>25</v>
      </c>
      <c r="BK269" s="249">
        <f>ROUND(I269*H269,2)</f>
        <v>0</v>
      </c>
      <c r="BL269" s="25" t="s">
        <v>211</v>
      </c>
      <c r="BM269" s="25" t="s">
        <v>5247</v>
      </c>
    </row>
    <row r="270" spans="2:65" s="1" customFormat="1" ht="16.5" customHeight="1">
      <c r="B270" s="48"/>
      <c r="C270" s="238" t="s">
        <v>381</v>
      </c>
      <c r="D270" s="238" t="s">
        <v>206</v>
      </c>
      <c r="E270" s="239" t="s">
        <v>5248</v>
      </c>
      <c r="F270" s="240" t="s">
        <v>5249</v>
      </c>
      <c r="G270" s="241" t="s">
        <v>780</v>
      </c>
      <c r="H270" s="242">
        <v>3</v>
      </c>
      <c r="I270" s="243"/>
      <c r="J270" s="244">
        <f>ROUND(I270*H270,2)</f>
        <v>0</v>
      </c>
      <c r="K270" s="240" t="s">
        <v>38</v>
      </c>
      <c r="L270" s="74"/>
      <c r="M270" s="245" t="s">
        <v>38</v>
      </c>
      <c r="N270" s="246" t="s">
        <v>53</v>
      </c>
      <c r="O270" s="49"/>
      <c r="P270" s="247">
        <f>O270*H270</f>
        <v>0</v>
      </c>
      <c r="Q270" s="247">
        <v>0</v>
      </c>
      <c r="R270" s="247">
        <f>Q270*H270</f>
        <v>0</v>
      </c>
      <c r="S270" s="247">
        <v>0</v>
      </c>
      <c r="T270" s="248">
        <f>S270*H270</f>
        <v>0</v>
      </c>
      <c r="AR270" s="25" t="s">
        <v>211</v>
      </c>
      <c r="AT270" s="25" t="s">
        <v>206</v>
      </c>
      <c r="AU270" s="25" t="s">
        <v>90</v>
      </c>
      <c r="AY270" s="25" t="s">
        <v>204</v>
      </c>
      <c r="BE270" s="249">
        <f>IF(N270="základní",J270,0)</f>
        <v>0</v>
      </c>
      <c r="BF270" s="249">
        <f>IF(N270="snížená",J270,0)</f>
        <v>0</v>
      </c>
      <c r="BG270" s="249">
        <f>IF(N270="zákl. přenesená",J270,0)</f>
        <v>0</v>
      </c>
      <c r="BH270" s="249">
        <f>IF(N270="sníž. přenesená",J270,0)</f>
        <v>0</v>
      </c>
      <c r="BI270" s="249">
        <f>IF(N270="nulová",J270,0)</f>
        <v>0</v>
      </c>
      <c r="BJ270" s="25" t="s">
        <v>25</v>
      </c>
      <c r="BK270" s="249">
        <f>ROUND(I270*H270,2)</f>
        <v>0</v>
      </c>
      <c r="BL270" s="25" t="s">
        <v>211</v>
      </c>
      <c r="BM270" s="25" t="s">
        <v>5250</v>
      </c>
    </row>
    <row r="271" spans="2:65" s="1" customFormat="1" ht="16.5" customHeight="1">
      <c r="B271" s="48"/>
      <c r="C271" s="285" t="s">
        <v>392</v>
      </c>
      <c r="D271" s="285" t="s">
        <v>478</v>
      </c>
      <c r="E271" s="286" t="s">
        <v>5251</v>
      </c>
      <c r="F271" s="287" t="s">
        <v>5252</v>
      </c>
      <c r="G271" s="288" t="s">
        <v>1045</v>
      </c>
      <c r="H271" s="289">
        <v>3</v>
      </c>
      <c r="I271" s="290"/>
      <c r="J271" s="291">
        <f>ROUND(I271*H271,2)</f>
        <v>0</v>
      </c>
      <c r="K271" s="287" t="s">
        <v>38</v>
      </c>
      <c r="L271" s="292"/>
      <c r="M271" s="293" t="s">
        <v>38</v>
      </c>
      <c r="N271" s="294" t="s">
        <v>53</v>
      </c>
      <c r="O271" s="49"/>
      <c r="P271" s="247">
        <f>O271*H271</f>
        <v>0</v>
      </c>
      <c r="Q271" s="247">
        <v>0.00245</v>
      </c>
      <c r="R271" s="247">
        <f>Q271*H271</f>
        <v>0.00735</v>
      </c>
      <c r="S271" s="247">
        <v>0</v>
      </c>
      <c r="T271" s="248">
        <f>S271*H271</f>
        <v>0</v>
      </c>
      <c r="AR271" s="25" t="s">
        <v>249</v>
      </c>
      <c r="AT271" s="25" t="s">
        <v>478</v>
      </c>
      <c r="AU271" s="25" t="s">
        <v>90</v>
      </c>
      <c r="AY271" s="25" t="s">
        <v>204</v>
      </c>
      <c r="BE271" s="249">
        <f>IF(N271="základní",J271,0)</f>
        <v>0</v>
      </c>
      <c r="BF271" s="249">
        <f>IF(N271="snížená",J271,0)</f>
        <v>0</v>
      </c>
      <c r="BG271" s="249">
        <f>IF(N271="zákl. přenesená",J271,0)</f>
        <v>0</v>
      </c>
      <c r="BH271" s="249">
        <f>IF(N271="sníž. přenesená",J271,0)</f>
        <v>0</v>
      </c>
      <c r="BI271" s="249">
        <f>IF(N271="nulová",J271,0)</f>
        <v>0</v>
      </c>
      <c r="BJ271" s="25" t="s">
        <v>25</v>
      </c>
      <c r="BK271" s="249">
        <f>ROUND(I271*H271,2)</f>
        <v>0</v>
      </c>
      <c r="BL271" s="25" t="s">
        <v>211</v>
      </c>
      <c r="BM271" s="25" t="s">
        <v>5253</v>
      </c>
    </row>
    <row r="272" spans="2:65" s="1" customFormat="1" ht="38.25" customHeight="1">
      <c r="B272" s="48"/>
      <c r="C272" s="238" t="s">
        <v>398</v>
      </c>
      <c r="D272" s="238" t="s">
        <v>206</v>
      </c>
      <c r="E272" s="239" t="s">
        <v>5254</v>
      </c>
      <c r="F272" s="240" t="s">
        <v>5255</v>
      </c>
      <c r="G272" s="241" t="s">
        <v>780</v>
      </c>
      <c r="H272" s="242">
        <v>11</v>
      </c>
      <c r="I272" s="243"/>
      <c r="J272" s="244">
        <f>ROUND(I272*H272,2)</f>
        <v>0</v>
      </c>
      <c r="K272" s="240" t="s">
        <v>210</v>
      </c>
      <c r="L272" s="74"/>
      <c r="M272" s="245" t="s">
        <v>38</v>
      </c>
      <c r="N272" s="246" t="s">
        <v>53</v>
      </c>
      <c r="O272" s="49"/>
      <c r="P272" s="247">
        <f>O272*H272</f>
        <v>0</v>
      </c>
      <c r="Q272" s="247">
        <v>0</v>
      </c>
      <c r="R272" s="247">
        <f>Q272*H272</f>
        <v>0</v>
      </c>
      <c r="S272" s="247">
        <v>0</v>
      </c>
      <c r="T272" s="248">
        <f>S272*H272</f>
        <v>0</v>
      </c>
      <c r="AR272" s="25" t="s">
        <v>211</v>
      </c>
      <c r="AT272" s="25" t="s">
        <v>206</v>
      </c>
      <c r="AU272" s="25" t="s">
        <v>90</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5256</v>
      </c>
    </row>
    <row r="273" spans="2:47" s="1" customFormat="1" ht="13.5">
      <c r="B273" s="48"/>
      <c r="C273" s="76"/>
      <c r="D273" s="250" t="s">
        <v>213</v>
      </c>
      <c r="E273" s="76"/>
      <c r="F273" s="251" t="s">
        <v>5257</v>
      </c>
      <c r="G273" s="76"/>
      <c r="H273" s="76"/>
      <c r="I273" s="206"/>
      <c r="J273" s="76"/>
      <c r="K273" s="76"/>
      <c r="L273" s="74"/>
      <c r="M273" s="252"/>
      <c r="N273" s="49"/>
      <c r="O273" s="49"/>
      <c r="P273" s="49"/>
      <c r="Q273" s="49"/>
      <c r="R273" s="49"/>
      <c r="S273" s="49"/>
      <c r="T273" s="97"/>
      <c r="AT273" s="25" t="s">
        <v>213</v>
      </c>
      <c r="AU273" s="25" t="s">
        <v>90</v>
      </c>
    </row>
    <row r="274" spans="2:65" s="1" customFormat="1" ht="16.5" customHeight="1">
      <c r="B274" s="48"/>
      <c r="C274" s="285" t="s">
        <v>402</v>
      </c>
      <c r="D274" s="285" t="s">
        <v>478</v>
      </c>
      <c r="E274" s="286" t="s">
        <v>5258</v>
      </c>
      <c r="F274" s="287" t="s">
        <v>5259</v>
      </c>
      <c r="G274" s="288" t="s">
        <v>780</v>
      </c>
      <c r="H274" s="289">
        <v>1</v>
      </c>
      <c r="I274" s="290"/>
      <c r="J274" s="291">
        <f>ROUND(I274*H274,2)</f>
        <v>0</v>
      </c>
      <c r="K274" s="287" t="s">
        <v>38</v>
      </c>
      <c r="L274" s="292"/>
      <c r="M274" s="293" t="s">
        <v>38</v>
      </c>
      <c r="N274" s="294" t="s">
        <v>53</v>
      </c>
      <c r="O274" s="49"/>
      <c r="P274" s="247">
        <f>O274*H274</f>
        <v>0</v>
      </c>
      <c r="Q274" s="247">
        <v>0.00054</v>
      </c>
      <c r="R274" s="247">
        <f>Q274*H274</f>
        <v>0.00054</v>
      </c>
      <c r="S274" s="247">
        <v>0</v>
      </c>
      <c r="T274" s="248">
        <f>S274*H274</f>
        <v>0</v>
      </c>
      <c r="AR274" s="25" t="s">
        <v>249</v>
      </c>
      <c r="AT274" s="25" t="s">
        <v>478</v>
      </c>
      <c r="AU274" s="25" t="s">
        <v>90</v>
      </c>
      <c r="AY274" s="25" t="s">
        <v>204</v>
      </c>
      <c r="BE274" s="249">
        <f>IF(N274="základní",J274,0)</f>
        <v>0</v>
      </c>
      <c r="BF274" s="249">
        <f>IF(N274="snížená",J274,0)</f>
        <v>0</v>
      </c>
      <c r="BG274" s="249">
        <f>IF(N274="zákl. přenesená",J274,0)</f>
        <v>0</v>
      </c>
      <c r="BH274" s="249">
        <f>IF(N274="sníž. přenesená",J274,0)</f>
        <v>0</v>
      </c>
      <c r="BI274" s="249">
        <f>IF(N274="nulová",J274,0)</f>
        <v>0</v>
      </c>
      <c r="BJ274" s="25" t="s">
        <v>25</v>
      </c>
      <c r="BK274" s="249">
        <f>ROUND(I274*H274,2)</f>
        <v>0</v>
      </c>
      <c r="BL274" s="25" t="s">
        <v>211</v>
      </c>
      <c r="BM274" s="25" t="s">
        <v>5260</v>
      </c>
    </row>
    <row r="275" spans="2:65" s="1" customFormat="1" ht="16.5" customHeight="1">
      <c r="B275" s="48"/>
      <c r="C275" s="285" t="s">
        <v>409</v>
      </c>
      <c r="D275" s="285" t="s">
        <v>478</v>
      </c>
      <c r="E275" s="286" t="s">
        <v>5261</v>
      </c>
      <c r="F275" s="287" t="s">
        <v>5262</v>
      </c>
      <c r="G275" s="288" t="s">
        <v>780</v>
      </c>
      <c r="H275" s="289">
        <v>2</v>
      </c>
      <c r="I275" s="290"/>
      <c r="J275" s="291">
        <f>ROUND(I275*H275,2)</f>
        <v>0</v>
      </c>
      <c r="K275" s="287" t="s">
        <v>38</v>
      </c>
      <c r="L275" s="292"/>
      <c r="M275" s="293" t="s">
        <v>38</v>
      </c>
      <c r="N275" s="294" t="s">
        <v>53</v>
      </c>
      <c r="O275" s="49"/>
      <c r="P275" s="247">
        <f>O275*H275</f>
        <v>0</v>
      </c>
      <c r="Q275" s="247">
        <v>0.00035</v>
      </c>
      <c r="R275" s="247">
        <f>Q275*H275</f>
        <v>0.0007</v>
      </c>
      <c r="S275" s="247">
        <v>0</v>
      </c>
      <c r="T275" s="248">
        <f>S275*H275</f>
        <v>0</v>
      </c>
      <c r="AR275" s="25" t="s">
        <v>249</v>
      </c>
      <c r="AT275" s="25" t="s">
        <v>478</v>
      </c>
      <c r="AU275" s="25" t="s">
        <v>90</v>
      </c>
      <c r="AY275" s="25" t="s">
        <v>204</v>
      </c>
      <c r="BE275" s="249">
        <f>IF(N275="základní",J275,0)</f>
        <v>0</v>
      </c>
      <c r="BF275" s="249">
        <f>IF(N275="snížená",J275,0)</f>
        <v>0</v>
      </c>
      <c r="BG275" s="249">
        <f>IF(N275="zákl. přenesená",J275,0)</f>
        <v>0</v>
      </c>
      <c r="BH275" s="249">
        <f>IF(N275="sníž. přenesená",J275,0)</f>
        <v>0</v>
      </c>
      <c r="BI275" s="249">
        <f>IF(N275="nulová",J275,0)</f>
        <v>0</v>
      </c>
      <c r="BJ275" s="25" t="s">
        <v>25</v>
      </c>
      <c r="BK275" s="249">
        <f>ROUND(I275*H275,2)</f>
        <v>0</v>
      </c>
      <c r="BL275" s="25" t="s">
        <v>211</v>
      </c>
      <c r="BM275" s="25" t="s">
        <v>5263</v>
      </c>
    </row>
    <row r="276" spans="2:65" s="1" customFormat="1" ht="16.5" customHeight="1">
      <c r="B276" s="48"/>
      <c r="C276" s="285" t="s">
        <v>416</v>
      </c>
      <c r="D276" s="285" t="s">
        <v>478</v>
      </c>
      <c r="E276" s="286" t="s">
        <v>5264</v>
      </c>
      <c r="F276" s="287" t="s">
        <v>5265</v>
      </c>
      <c r="G276" s="288" t="s">
        <v>780</v>
      </c>
      <c r="H276" s="289">
        <v>8</v>
      </c>
      <c r="I276" s="290"/>
      <c r="J276" s="291">
        <f>ROUND(I276*H276,2)</f>
        <v>0</v>
      </c>
      <c r="K276" s="287" t="s">
        <v>38</v>
      </c>
      <c r="L276" s="292"/>
      <c r="M276" s="293" t="s">
        <v>38</v>
      </c>
      <c r="N276" s="294" t="s">
        <v>53</v>
      </c>
      <c r="O276" s="49"/>
      <c r="P276" s="247">
        <f>O276*H276</f>
        <v>0</v>
      </c>
      <c r="Q276" s="247">
        <v>0.00065</v>
      </c>
      <c r="R276" s="247">
        <f>Q276*H276</f>
        <v>0.0052</v>
      </c>
      <c r="S276" s="247">
        <v>0</v>
      </c>
      <c r="T276" s="248">
        <f>S276*H276</f>
        <v>0</v>
      </c>
      <c r="AR276" s="25" t="s">
        <v>249</v>
      </c>
      <c r="AT276" s="25" t="s">
        <v>478</v>
      </c>
      <c r="AU276" s="25" t="s">
        <v>90</v>
      </c>
      <c r="AY276" s="25" t="s">
        <v>204</v>
      </c>
      <c r="BE276" s="249">
        <f>IF(N276="základní",J276,0)</f>
        <v>0</v>
      </c>
      <c r="BF276" s="249">
        <f>IF(N276="snížená",J276,0)</f>
        <v>0</v>
      </c>
      <c r="BG276" s="249">
        <f>IF(N276="zákl. přenesená",J276,0)</f>
        <v>0</v>
      </c>
      <c r="BH276" s="249">
        <f>IF(N276="sníž. přenesená",J276,0)</f>
        <v>0</v>
      </c>
      <c r="BI276" s="249">
        <f>IF(N276="nulová",J276,0)</f>
        <v>0</v>
      </c>
      <c r="BJ276" s="25" t="s">
        <v>25</v>
      </c>
      <c r="BK276" s="249">
        <f>ROUND(I276*H276,2)</f>
        <v>0</v>
      </c>
      <c r="BL276" s="25" t="s">
        <v>211</v>
      </c>
      <c r="BM276" s="25" t="s">
        <v>5266</v>
      </c>
    </row>
    <row r="277" spans="2:65" s="1" customFormat="1" ht="38.25" customHeight="1">
      <c r="B277" s="48"/>
      <c r="C277" s="238" t="s">
        <v>425</v>
      </c>
      <c r="D277" s="238" t="s">
        <v>206</v>
      </c>
      <c r="E277" s="239" t="s">
        <v>5267</v>
      </c>
      <c r="F277" s="240" t="s">
        <v>5268</v>
      </c>
      <c r="G277" s="241" t="s">
        <v>780</v>
      </c>
      <c r="H277" s="242">
        <v>4</v>
      </c>
      <c r="I277" s="243"/>
      <c r="J277" s="244">
        <f>ROUND(I277*H277,2)</f>
        <v>0</v>
      </c>
      <c r="K277" s="240" t="s">
        <v>210</v>
      </c>
      <c r="L277" s="74"/>
      <c r="M277" s="245" t="s">
        <v>38</v>
      </c>
      <c r="N277" s="246" t="s">
        <v>53</v>
      </c>
      <c r="O277" s="49"/>
      <c r="P277" s="247">
        <f>O277*H277</f>
        <v>0</v>
      </c>
      <c r="Q277" s="247">
        <v>1E-05</v>
      </c>
      <c r="R277" s="247">
        <f>Q277*H277</f>
        <v>4E-05</v>
      </c>
      <c r="S277" s="247">
        <v>0</v>
      </c>
      <c r="T277" s="248">
        <f>S277*H277</f>
        <v>0</v>
      </c>
      <c r="AR277" s="25" t="s">
        <v>211</v>
      </c>
      <c r="AT277" s="25" t="s">
        <v>206</v>
      </c>
      <c r="AU277" s="25" t="s">
        <v>90</v>
      </c>
      <c r="AY277" s="25" t="s">
        <v>204</v>
      </c>
      <c r="BE277" s="249">
        <f>IF(N277="základní",J277,0)</f>
        <v>0</v>
      </c>
      <c r="BF277" s="249">
        <f>IF(N277="snížená",J277,0)</f>
        <v>0</v>
      </c>
      <c r="BG277" s="249">
        <f>IF(N277="zákl. přenesená",J277,0)</f>
        <v>0</v>
      </c>
      <c r="BH277" s="249">
        <f>IF(N277="sníž. přenesená",J277,0)</f>
        <v>0</v>
      </c>
      <c r="BI277" s="249">
        <f>IF(N277="nulová",J277,0)</f>
        <v>0</v>
      </c>
      <c r="BJ277" s="25" t="s">
        <v>25</v>
      </c>
      <c r="BK277" s="249">
        <f>ROUND(I277*H277,2)</f>
        <v>0</v>
      </c>
      <c r="BL277" s="25" t="s">
        <v>211</v>
      </c>
      <c r="BM277" s="25" t="s">
        <v>5269</v>
      </c>
    </row>
    <row r="278" spans="2:47" s="1" customFormat="1" ht="13.5">
      <c r="B278" s="48"/>
      <c r="C278" s="76"/>
      <c r="D278" s="250" t="s">
        <v>213</v>
      </c>
      <c r="E278" s="76"/>
      <c r="F278" s="251" t="s">
        <v>5257</v>
      </c>
      <c r="G278" s="76"/>
      <c r="H278" s="76"/>
      <c r="I278" s="206"/>
      <c r="J278" s="76"/>
      <c r="K278" s="76"/>
      <c r="L278" s="74"/>
      <c r="M278" s="252"/>
      <c r="N278" s="49"/>
      <c r="O278" s="49"/>
      <c r="P278" s="49"/>
      <c r="Q278" s="49"/>
      <c r="R278" s="49"/>
      <c r="S278" s="49"/>
      <c r="T278" s="97"/>
      <c r="AT278" s="25" t="s">
        <v>213</v>
      </c>
      <c r="AU278" s="25" t="s">
        <v>90</v>
      </c>
    </row>
    <row r="279" spans="2:65" s="1" customFormat="1" ht="16.5" customHeight="1">
      <c r="B279" s="48"/>
      <c r="C279" s="285" t="s">
        <v>434</v>
      </c>
      <c r="D279" s="285" t="s">
        <v>478</v>
      </c>
      <c r="E279" s="286" t="s">
        <v>5270</v>
      </c>
      <c r="F279" s="287" t="s">
        <v>5271</v>
      </c>
      <c r="G279" s="288" t="s">
        <v>780</v>
      </c>
      <c r="H279" s="289">
        <v>3</v>
      </c>
      <c r="I279" s="290"/>
      <c r="J279" s="291">
        <f>ROUND(I279*H279,2)</f>
        <v>0</v>
      </c>
      <c r="K279" s="287" t="s">
        <v>38</v>
      </c>
      <c r="L279" s="292"/>
      <c r="M279" s="293" t="s">
        <v>38</v>
      </c>
      <c r="N279" s="294" t="s">
        <v>53</v>
      </c>
      <c r="O279" s="49"/>
      <c r="P279" s="247">
        <f>O279*H279</f>
        <v>0</v>
      </c>
      <c r="Q279" s="247">
        <v>0.00154</v>
      </c>
      <c r="R279" s="247">
        <f>Q279*H279</f>
        <v>0.00462</v>
      </c>
      <c r="S279" s="247">
        <v>0</v>
      </c>
      <c r="T279" s="248">
        <f>S279*H279</f>
        <v>0</v>
      </c>
      <c r="AR279" s="25" t="s">
        <v>249</v>
      </c>
      <c r="AT279" s="25" t="s">
        <v>478</v>
      </c>
      <c r="AU279" s="25" t="s">
        <v>90</v>
      </c>
      <c r="AY279" s="25" t="s">
        <v>204</v>
      </c>
      <c r="BE279" s="249">
        <f>IF(N279="základní",J279,0)</f>
        <v>0</v>
      </c>
      <c r="BF279" s="249">
        <f>IF(N279="snížená",J279,0)</f>
        <v>0</v>
      </c>
      <c r="BG279" s="249">
        <f>IF(N279="zákl. přenesená",J279,0)</f>
        <v>0</v>
      </c>
      <c r="BH279" s="249">
        <f>IF(N279="sníž. přenesená",J279,0)</f>
        <v>0</v>
      </c>
      <c r="BI279" s="249">
        <f>IF(N279="nulová",J279,0)</f>
        <v>0</v>
      </c>
      <c r="BJ279" s="25" t="s">
        <v>25</v>
      </c>
      <c r="BK279" s="249">
        <f>ROUND(I279*H279,2)</f>
        <v>0</v>
      </c>
      <c r="BL279" s="25" t="s">
        <v>211</v>
      </c>
      <c r="BM279" s="25" t="s">
        <v>5272</v>
      </c>
    </row>
    <row r="280" spans="2:65" s="1" customFormat="1" ht="16.5" customHeight="1">
      <c r="B280" s="48"/>
      <c r="C280" s="285" t="s">
        <v>440</v>
      </c>
      <c r="D280" s="285" t="s">
        <v>478</v>
      </c>
      <c r="E280" s="286" t="s">
        <v>5273</v>
      </c>
      <c r="F280" s="287" t="s">
        <v>5274</v>
      </c>
      <c r="G280" s="288" t="s">
        <v>780</v>
      </c>
      <c r="H280" s="289">
        <v>1</v>
      </c>
      <c r="I280" s="290"/>
      <c r="J280" s="291">
        <f>ROUND(I280*H280,2)</f>
        <v>0</v>
      </c>
      <c r="K280" s="287" t="s">
        <v>38</v>
      </c>
      <c r="L280" s="292"/>
      <c r="M280" s="293" t="s">
        <v>38</v>
      </c>
      <c r="N280" s="294" t="s">
        <v>53</v>
      </c>
      <c r="O280" s="49"/>
      <c r="P280" s="247">
        <f>O280*H280</f>
        <v>0</v>
      </c>
      <c r="Q280" s="247">
        <v>0.00121</v>
      </c>
      <c r="R280" s="247">
        <f>Q280*H280</f>
        <v>0.00121</v>
      </c>
      <c r="S280" s="247">
        <v>0</v>
      </c>
      <c r="T280" s="248">
        <f>S280*H280</f>
        <v>0</v>
      </c>
      <c r="AR280" s="25" t="s">
        <v>249</v>
      </c>
      <c r="AT280" s="25" t="s">
        <v>478</v>
      </c>
      <c r="AU280" s="25" t="s">
        <v>90</v>
      </c>
      <c r="AY280" s="25" t="s">
        <v>204</v>
      </c>
      <c r="BE280" s="249">
        <f>IF(N280="základní",J280,0)</f>
        <v>0</v>
      </c>
      <c r="BF280" s="249">
        <f>IF(N280="snížená",J280,0)</f>
        <v>0</v>
      </c>
      <c r="BG280" s="249">
        <f>IF(N280="zákl. přenesená",J280,0)</f>
        <v>0</v>
      </c>
      <c r="BH280" s="249">
        <f>IF(N280="sníž. přenesená",J280,0)</f>
        <v>0</v>
      </c>
      <c r="BI280" s="249">
        <f>IF(N280="nulová",J280,0)</f>
        <v>0</v>
      </c>
      <c r="BJ280" s="25" t="s">
        <v>25</v>
      </c>
      <c r="BK280" s="249">
        <f>ROUND(I280*H280,2)</f>
        <v>0</v>
      </c>
      <c r="BL280" s="25" t="s">
        <v>211</v>
      </c>
      <c r="BM280" s="25" t="s">
        <v>5275</v>
      </c>
    </row>
    <row r="281" spans="2:65" s="1" customFormat="1" ht="16.5" customHeight="1">
      <c r="B281" s="48"/>
      <c r="C281" s="238" t="s">
        <v>446</v>
      </c>
      <c r="D281" s="238" t="s">
        <v>206</v>
      </c>
      <c r="E281" s="239" t="s">
        <v>5276</v>
      </c>
      <c r="F281" s="240" t="s">
        <v>5277</v>
      </c>
      <c r="G281" s="241" t="s">
        <v>5278</v>
      </c>
      <c r="H281" s="242">
        <v>7</v>
      </c>
      <c r="I281" s="243"/>
      <c r="J281" s="244">
        <f>ROUND(I281*H281,2)</f>
        <v>0</v>
      </c>
      <c r="K281" s="240" t="s">
        <v>210</v>
      </c>
      <c r="L281" s="74"/>
      <c r="M281" s="245" t="s">
        <v>38</v>
      </c>
      <c r="N281" s="246" t="s">
        <v>53</v>
      </c>
      <c r="O281" s="49"/>
      <c r="P281" s="247">
        <f>O281*H281</f>
        <v>0</v>
      </c>
      <c r="Q281" s="247">
        <v>0.0001</v>
      </c>
      <c r="R281" s="247">
        <f>Q281*H281</f>
        <v>0.0007</v>
      </c>
      <c r="S281" s="247">
        <v>0</v>
      </c>
      <c r="T281" s="248">
        <f>S281*H281</f>
        <v>0</v>
      </c>
      <c r="AR281" s="25" t="s">
        <v>211</v>
      </c>
      <c r="AT281" s="25" t="s">
        <v>206</v>
      </c>
      <c r="AU281" s="25" t="s">
        <v>90</v>
      </c>
      <c r="AY281" s="25" t="s">
        <v>204</v>
      </c>
      <c r="BE281" s="249">
        <f>IF(N281="základní",J281,0)</f>
        <v>0</v>
      </c>
      <c r="BF281" s="249">
        <f>IF(N281="snížená",J281,0)</f>
        <v>0</v>
      </c>
      <c r="BG281" s="249">
        <f>IF(N281="zákl. přenesená",J281,0)</f>
        <v>0</v>
      </c>
      <c r="BH281" s="249">
        <f>IF(N281="sníž. přenesená",J281,0)</f>
        <v>0</v>
      </c>
      <c r="BI281" s="249">
        <f>IF(N281="nulová",J281,0)</f>
        <v>0</v>
      </c>
      <c r="BJ281" s="25" t="s">
        <v>25</v>
      </c>
      <c r="BK281" s="249">
        <f>ROUND(I281*H281,2)</f>
        <v>0</v>
      </c>
      <c r="BL281" s="25" t="s">
        <v>211</v>
      </c>
      <c r="BM281" s="25" t="s">
        <v>5279</v>
      </c>
    </row>
    <row r="282" spans="2:47" s="1" customFormat="1" ht="13.5">
      <c r="B282" s="48"/>
      <c r="C282" s="76"/>
      <c r="D282" s="250" t="s">
        <v>213</v>
      </c>
      <c r="E282" s="76"/>
      <c r="F282" s="251" t="s">
        <v>5280</v>
      </c>
      <c r="G282" s="76"/>
      <c r="H282" s="76"/>
      <c r="I282" s="206"/>
      <c r="J282" s="76"/>
      <c r="K282" s="76"/>
      <c r="L282" s="74"/>
      <c r="M282" s="252"/>
      <c r="N282" s="49"/>
      <c r="O282" s="49"/>
      <c r="P282" s="49"/>
      <c r="Q282" s="49"/>
      <c r="R282" s="49"/>
      <c r="S282" s="49"/>
      <c r="T282" s="97"/>
      <c r="AT282" s="25" t="s">
        <v>213</v>
      </c>
      <c r="AU282" s="25" t="s">
        <v>90</v>
      </c>
    </row>
    <row r="283" spans="2:65" s="1" customFormat="1" ht="16.5" customHeight="1">
      <c r="B283" s="48"/>
      <c r="C283" s="238" t="s">
        <v>452</v>
      </c>
      <c r="D283" s="238" t="s">
        <v>206</v>
      </c>
      <c r="E283" s="239" t="s">
        <v>5281</v>
      </c>
      <c r="F283" s="240" t="s">
        <v>5282</v>
      </c>
      <c r="G283" s="241" t="s">
        <v>5278</v>
      </c>
      <c r="H283" s="242">
        <v>2</v>
      </c>
      <c r="I283" s="243"/>
      <c r="J283" s="244">
        <f>ROUND(I283*H283,2)</f>
        <v>0</v>
      </c>
      <c r="K283" s="240" t="s">
        <v>210</v>
      </c>
      <c r="L283" s="74"/>
      <c r="M283" s="245" t="s">
        <v>38</v>
      </c>
      <c r="N283" s="246" t="s">
        <v>53</v>
      </c>
      <c r="O283" s="49"/>
      <c r="P283" s="247">
        <f>O283*H283</f>
        <v>0</v>
      </c>
      <c r="Q283" s="247">
        <v>0.00031</v>
      </c>
      <c r="R283" s="247">
        <f>Q283*H283</f>
        <v>0.00062</v>
      </c>
      <c r="S283" s="247">
        <v>0</v>
      </c>
      <c r="T283" s="248">
        <f>S283*H283</f>
        <v>0</v>
      </c>
      <c r="AR283" s="25" t="s">
        <v>211</v>
      </c>
      <c r="AT283" s="25" t="s">
        <v>206</v>
      </c>
      <c r="AU283" s="25" t="s">
        <v>90</v>
      </c>
      <c r="AY283" s="25" t="s">
        <v>204</v>
      </c>
      <c r="BE283" s="249">
        <f>IF(N283="základní",J283,0)</f>
        <v>0</v>
      </c>
      <c r="BF283" s="249">
        <f>IF(N283="snížená",J283,0)</f>
        <v>0</v>
      </c>
      <c r="BG283" s="249">
        <f>IF(N283="zákl. přenesená",J283,0)</f>
        <v>0</v>
      </c>
      <c r="BH283" s="249">
        <f>IF(N283="sníž. přenesená",J283,0)</f>
        <v>0</v>
      </c>
      <c r="BI283" s="249">
        <f>IF(N283="nulová",J283,0)</f>
        <v>0</v>
      </c>
      <c r="BJ283" s="25" t="s">
        <v>25</v>
      </c>
      <c r="BK283" s="249">
        <f>ROUND(I283*H283,2)</f>
        <v>0</v>
      </c>
      <c r="BL283" s="25" t="s">
        <v>211</v>
      </c>
      <c r="BM283" s="25" t="s">
        <v>5283</v>
      </c>
    </row>
    <row r="284" spans="2:47" s="1" customFormat="1" ht="13.5">
      <c r="B284" s="48"/>
      <c r="C284" s="76"/>
      <c r="D284" s="250" t="s">
        <v>213</v>
      </c>
      <c r="E284" s="76"/>
      <c r="F284" s="251" t="s">
        <v>5280</v>
      </c>
      <c r="G284" s="76"/>
      <c r="H284" s="76"/>
      <c r="I284" s="206"/>
      <c r="J284" s="76"/>
      <c r="K284" s="76"/>
      <c r="L284" s="74"/>
      <c r="M284" s="252"/>
      <c r="N284" s="49"/>
      <c r="O284" s="49"/>
      <c r="P284" s="49"/>
      <c r="Q284" s="49"/>
      <c r="R284" s="49"/>
      <c r="S284" s="49"/>
      <c r="T284" s="97"/>
      <c r="AT284" s="25" t="s">
        <v>213</v>
      </c>
      <c r="AU284" s="25" t="s">
        <v>90</v>
      </c>
    </row>
    <row r="285" spans="2:65" s="1" customFormat="1" ht="25.5" customHeight="1">
      <c r="B285" s="48"/>
      <c r="C285" s="238" t="s">
        <v>460</v>
      </c>
      <c r="D285" s="238" t="s">
        <v>206</v>
      </c>
      <c r="E285" s="239" t="s">
        <v>5284</v>
      </c>
      <c r="F285" s="240" t="s">
        <v>5285</v>
      </c>
      <c r="G285" s="241" t="s">
        <v>780</v>
      </c>
      <c r="H285" s="242">
        <v>4</v>
      </c>
      <c r="I285" s="243"/>
      <c r="J285" s="244">
        <f>ROUND(I285*H285,2)</f>
        <v>0</v>
      </c>
      <c r="K285" s="240" t="s">
        <v>210</v>
      </c>
      <c r="L285" s="74"/>
      <c r="M285" s="245" t="s">
        <v>38</v>
      </c>
      <c r="N285" s="246" t="s">
        <v>53</v>
      </c>
      <c r="O285" s="49"/>
      <c r="P285" s="247">
        <f>O285*H285</f>
        <v>0</v>
      </c>
      <c r="Q285" s="247">
        <v>2.25689</v>
      </c>
      <c r="R285" s="247">
        <f>Q285*H285</f>
        <v>9.02756</v>
      </c>
      <c r="S285" s="247">
        <v>0</v>
      </c>
      <c r="T285" s="248">
        <f>S285*H285</f>
        <v>0</v>
      </c>
      <c r="AR285" s="25" t="s">
        <v>211</v>
      </c>
      <c r="AT285" s="25" t="s">
        <v>206</v>
      </c>
      <c r="AU285" s="25" t="s">
        <v>90</v>
      </c>
      <c r="AY285" s="25" t="s">
        <v>204</v>
      </c>
      <c r="BE285" s="249">
        <f>IF(N285="základní",J285,0)</f>
        <v>0</v>
      </c>
      <c r="BF285" s="249">
        <f>IF(N285="snížená",J285,0)</f>
        <v>0</v>
      </c>
      <c r="BG285" s="249">
        <f>IF(N285="zákl. přenesená",J285,0)</f>
        <v>0</v>
      </c>
      <c r="BH285" s="249">
        <f>IF(N285="sníž. přenesená",J285,0)</f>
        <v>0</v>
      </c>
      <c r="BI285" s="249">
        <f>IF(N285="nulová",J285,0)</f>
        <v>0</v>
      </c>
      <c r="BJ285" s="25" t="s">
        <v>25</v>
      </c>
      <c r="BK285" s="249">
        <f>ROUND(I285*H285,2)</f>
        <v>0</v>
      </c>
      <c r="BL285" s="25" t="s">
        <v>211</v>
      </c>
      <c r="BM285" s="25" t="s">
        <v>5286</v>
      </c>
    </row>
    <row r="286" spans="2:47" s="1" customFormat="1" ht="13.5">
      <c r="B286" s="48"/>
      <c r="C286" s="76"/>
      <c r="D286" s="250" t="s">
        <v>213</v>
      </c>
      <c r="E286" s="76"/>
      <c r="F286" s="251" t="s">
        <v>2458</v>
      </c>
      <c r="G286" s="76"/>
      <c r="H286" s="76"/>
      <c r="I286" s="206"/>
      <c r="J286" s="76"/>
      <c r="K286" s="76"/>
      <c r="L286" s="74"/>
      <c r="M286" s="252"/>
      <c r="N286" s="49"/>
      <c r="O286" s="49"/>
      <c r="P286" s="49"/>
      <c r="Q286" s="49"/>
      <c r="R286" s="49"/>
      <c r="S286" s="49"/>
      <c r="T286" s="97"/>
      <c r="AT286" s="25" t="s">
        <v>213</v>
      </c>
      <c r="AU286" s="25" t="s">
        <v>90</v>
      </c>
    </row>
    <row r="287" spans="2:65" s="1" customFormat="1" ht="16.5" customHeight="1">
      <c r="B287" s="48"/>
      <c r="C287" s="285" t="s">
        <v>465</v>
      </c>
      <c r="D287" s="285" t="s">
        <v>478</v>
      </c>
      <c r="E287" s="286" t="s">
        <v>5287</v>
      </c>
      <c r="F287" s="287" t="s">
        <v>5288</v>
      </c>
      <c r="G287" s="288" t="s">
        <v>780</v>
      </c>
      <c r="H287" s="289">
        <v>3</v>
      </c>
      <c r="I287" s="290"/>
      <c r="J287" s="291">
        <f>ROUND(I287*H287,2)</f>
        <v>0</v>
      </c>
      <c r="K287" s="287" t="s">
        <v>38</v>
      </c>
      <c r="L287" s="292"/>
      <c r="M287" s="293" t="s">
        <v>38</v>
      </c>
      <c r="N287" s="294" t="s">
        <v>53</v>
      </c>
      <c r="O287" s="49"/>
      <c r="P287" s="247">
        <f>O287*H287</f>
        <v>0</v>
      </c>
      <c r="Q287" s="247">
        <v>0.25</v>
      </c>
      <c r="R287" s="247">
        <f>Q287*H287</f>
        <v>0.75</v>
      </c>
      <c r="S287" s="247">
        <v>0</v>
      </c>
      <c r="T287" s="248">
        <f>S287*H287</f>
        <v>0</v>
      </c>
      <c r="AR287" s="25" t="s">
        <v>249</v>
      </c>
      <c r="AT287" s="25" t="s">
        <v>478</v>
      </c>
      <c r="AU287" s="25" t="s">
        <v>90</v>
      </c>
      <c r="AY287" s="25" t="s">
        <v>204</v>
      </c>
      <c r="BE287" s="249">
        <f>IF(N287="základní",J287,0)</f>
        <v>0</v>
      </c>
      <c r="BF287" s="249">
        <f>IF(N287="snížená",J287,0)</f>
        <v>0</v>
      </c>
      <c r="BG287" s="249">
        <f>IF(N287="zákl. přenesená",J287,0)</f>
        <v>0</v>
      </c>
      <c r="BH287" s="249">
        <f>IF(N287="sníž. přenesená",J287,0)</f>
        <v>0</v>
      </c>
      <c r="BI287" s="249">
        <f>IF(N287="nulová",J287,0)</f>
        <v>0</v>
      </c>
      <c r="BJ287" s="25" t="s">
        <v>25</v>
      </c>
      <c r="BK287" s="249">
        <f>ROUND(I287*H287,2)</f>
        <v>0</v>
      </c>
      <c r="BL287" s="25" t="s">
        <v>211</v>
      </c>
      <c r="BM287" s="25" t="s">
        <v>5289</v>
      </c>
    </row>
    <row r="288" spans="2:65" s="1" customFormat="1" ht="16.5" customHeight="1">
      <c r="B288" s="48"/>
      <c r="C288" s="285" t="s">
        <v>471</v>
      </c>
      <c r="D288" s="285" t="s">
        <v>478</v>
      </c>
      <c r="E288" s="286" t="s">
        <v>5290</v>
      </c>
      <c r="F288" s="287" t="s">
        <v>5291</v>
      </c>
      <c r="G288" s="288" t="s">
        <v>780</v>
      </c>
      <c r="H288" s="289">
        <v>1</v>
      </c>
      <c r="I288" s="290"/>
      <c r="J288" s="291">
        <f>ROUND(I288*H288,2)</f>
        <v>0</v>
      </c>
      <c r="K288" s="287" t="s">
        <v>38</v>
      </c>
      <c r="L288" s="292"/>
      <c r="M288" s="293" t="s">
        <v>38</v>
      </c>
      <c r="N288" s="294" t="s">
        <v>53</v>
      </c>
      <c r="O288" s="49"/>
      <c r="P288" s="247">
        <f>O288*H288</f>
        <v>0</v>
      </c>
      <c r="Q288" s="247">
        <v>0.5</v>
      </c>
      <c r="R288" s="247">
        <f>Q288*H288</f>
        <v>0.5</v>
      </c>
      <c r="S288" s="247">
        <v>0</v>
      </c>
      <c r="T288" s="248">
        <f>S288*H288</f>
        <v>0</v>
      </c>
      <c r="AR288" s="25" t="s">
        <v>249</v>
      </c>
      <c r="AT288" s="25" t="s">
        <v>478</v>
      </c>
      <c r="AU288" s="25" t="s">
        <v>90</v>
      </c>
      <c r="AY288" s="25" t="s">
        <v>204</v>
      </c>
      <c r="BE288" s="249">
        <f>IF(N288="základní",J288,0)</f>
        <v>0</v>
      </c>
      <c r="BF288" s="249">
        <f>IF(N288="snížená",J288,0)</f>
        <v>0</v>
      </c>
      <c r="BG288" s="249">
        <f>IF(N288="zákl. přenesená",J288,0)</f>
        <v>0</v>
      </c>
      <c r="BH288" s="249">
        <f>IF(N288="sníž. přenesená",J288,0)</f>
        <v>0</v>
      </c>
      <c r="BI288" s="249">
        <f>IF(N288="nulová",J288,0)</f>
        <v>0</v>
      </c>
      <c r="BJ288" s="25" t="s">
        <v>25</v>
      </c>
      <c r="BK288" s="249">
        <f>ROUND(I288*H288,2)</f>
        <v>0</v>
      </c>
      <c r="BL288" s="25" t="s">
        <v>211</v>
      </c>
      <c r="BM288" s="25" t="s">
        <v>5292</v>
      </c>
    </row>
    <row r="289" spans="2:65" s="1" customFormat="1" ht="16.5" customHeight="1">
      <c r="B289" s="48"/>
      <c r="C289" s="285" t="s">
        <v>477</v>
      </c>
      <c r="D289" s="285" t="s">
        <v>478</v>
      </c>
      <c r="E289" s="286" t="s">
        <v>5293</v>
      </c>
      <c r="F289" s="287" t="s">
        <v>5294</v>
      </c>
      <c r="G289" s="288" t="s">
        <v>780</v>
      </c>
      <c r="H289" s="289">
        <v>5</v>
      </c>
      <c r="I289" s="290"/>
      <c r="J289" s="291">
        <f>ROUND(I289*H289,2)</f>
        <v>0</v>
      </c>
      <c r="K289" s="287" t="s">
        <v>38</v>
      </c>
      <c r="L289" s="292"/>
      <c r="M289" s="293" t="s">
        <v>38</v>
      </c>
      <c r="N289" s="294" t="s">
        <v>53</v>
      </c>
      <c r="O289" s="49"/>
      <c r="P289" s="247">
        <f>O289*H289</f>
        <v>0</v>
      </c>
      <c r="Q289" s="247">
        <v>1</v>
      </c>
      <c r="R289" s="247">
        <f>Q289*H289</f>
        <v>5</v>
      </c>
      <c r="S289" s="247">
        <v>0</v>
      </c>
      <c r="T289" s="248">
        <f>S289*H289</f>
        <v>0</v>
      </c>
      <c r="AR289" s="25" t="s">
        <v>249</v>
      </c>
      <c r="AT289" s="25" t="s">
        <v>478</v>
      </c>
      <c r="AU289" s="25" t="s">
        <v>90</v>
      </c>
      <c r="AY289" s="25" t="s">
        <v>204</v>
      </c>
      <c r="BE289" s="249">
        <f>IF(N289="základní",J289,0)</f>
        <v>0</v>
      </c>
      <c r="BF289" s="249">
        <f>IF(N289="snížená",J289,0)</f>
        <v>0</v>
      </c>
      <c r="BG289" s="249">
        <f>IF(N289="zákl. přenesená",J289,0)</f>
        <v>0</v>
      </c>
      <c r="BH289" s="249">
        <f>IF(N289="sníž. přenesená",J289,0)</f>
        <v>0</v>
      </c>
      <c r="BI289" s="249">
        <f>IF(N289="nulová",J289,0)</f>
        <v>0</v>
      </c>
      <c r="BJ289" s="25" t="s">
        <v>25</v>
      </c>
      <c r="BK289" s="249">
        <f>ROUND(I289*H289,2)</f>
        <v>0</v>
      </c>
      <c r="BL289" s="25" t="s">
        <v>211</v>
      </c>
      <c r="BM289" s="25" t="s">
        <v>5295</v>
      </c>
    </row>
    <row r="290" spans="2:65" s="1" customFormat="1" ht="16.5" customHeight="1">
      <c r="B290" s="48"/>
      <c r="C290" s="285" t="s">
        <v>483</v>
      </c>
      <c r="D290" s="285" t="s">
        <v>478</v>
      </c>
      <c r="E290" s="286" t="s">
        <v>5296</v>
      </c>
      <c r="F290" s="287" t="s">
        <v>5297</v>
      </c>
      <c r="G290" s="288" t="s">
        <v>780</v>
      </c>
      <c r="H290" s="289">
        <v>4</v>
      </c>
      <c r="I290" s="290"/>
      <c r="J290" s="291">
        <f>ROUND(I290*H290,2)</f>
        <v>0</v>
      </c>
      <c r="K290" s="287" t="s">
        <v>38</v>
      </c>
      <c r="L290" s="292"/>
      <c r="M290" s="293" t="s">
        <v>38</v>
      </c>
      <c r="N290" s="294" t="s">
        <v>53</v>
      </c>
      <c r="O290" s="49"/>
      <c r="P290" s="247">
        <f>O290*H290</f>
        <v>0</v>
      </c>
      <c r="Q290" s="247">
        <v>0.585</v>
      </c>
      <c r="R290" s="247">
        <f>Q290*H290</f>
        <v>2.34</v>
      </c>
      <c r="S290" s="247">
        <v>0</v>
      </c>
      <c r="T290" s="248">
        <f>S290*H290</f>
        <v>0</v>
      </c>
      <c r="AR290" s="25" t="s">
        <v>249</v>
      </c>
      <c r="AT290" s="25" t="s">
        <v>478</v>
      </c>
      <c r="AU290" s="25" t="s">
        <v>90</v>
      </c>
      <c r="AY290" s="25" t="s">
        <v>204</v>
      </c>
      <c r="BE290" s="249">
        <f>IF(N290="základní",J290,0)</f>
        <v>0</v>
      </c>
      <c r="BF290" s="249">
        <f>IF(N290="snížená",J290,0)</f>
        <v>0</v>
      </c>
      <c r="BG290" s="249">
        <f>IF(N290="zákl. přenesená",J290,0)</f>
        <v>0</v>
      </c>
      <c r="BH290" s="249">
        <f>IF(N290="sníž. přenesená",J290,0)</f>
        <v>0</v>
      </c>
      <c r="BI290" s="249">
        <f>IF(N290="nulová",J290,0)</f>
        <v>0</v>
      </c>
      <c r="BJ290" s="25" t="s">
        <v>25</v>
      </c>
      <c r="BK290" s="249">
        <f>ROUND(I290*H290,2)</f>
        <v>0</v>
      </c>
      <c r="BL290" s="25" t="s">
        <v>211</v>
      </c>
      <c r="BM290" s="25" t="s">
        <v>5298</v>
      </c>
    </row>
    <row r="291" spans="2:65" s="1" customFormat="1" ht="16.5" customHeight="1">
      <c r="B291" s="48"/>
      <c r="C291" s="285" t="s">
        <v>489</v>
      </c>
      <c r="D291" s="285" t="s">
        <v>478</v>
      </c>
      <c r="E291" s="286" t="s">
        <v>5299</v>
      </c>
      <c r="F291" s="287" t="s">
        <v>5300</v>
      </c>
      <c r="G291" s="288" t="s">
        <v>780</v>
      </c>
      <c r="H291" s="289">
        <v>2</v>
      </c>
      <c r="I291" s="290"/>
      <c r="J291" s="291">
        <f>ROUND(I291*H291,2)</f>
        <v>0</v>
      </c>
      <c r="K291" s="287" t="s">
        <v>38</v>
      </c>
      <c r="L291" s="292"/>
      <c r="M291" s="293" t="s">
        <v>38</v>
      </c>
      <c r="N291" s="294" t="s">
        <v>53</v>
      </c>
      <c r="O291" s="49"/>
      <c r="P291" s="247">
        <f>O291*H291</f>
        <v>0</v>
      </c>
      <c r="Q291" s="247">
        <v>0.04</v>
      </c>
      <c r="R291" s="247">
        <f>Q291*H291</f>
        <v>0.08</v>
      </c>
      <c r="S291" s="247">
        <v>0</v>
      </c>
      <c r="T291" s="248">
        <f>S291*H291</f>
        <v>0</v>
      </c>
      <c r="AR291" s="25" t="s">
        <v>249</v>
      </c>
      <c r="AT291" s="25" t="s">
        <v>478</v>
      </c>
      <c r="AU291" s="25" t="s">
        <v>90</v>
      </c>
      <c r="AY291" s="25" t="s">
        <v>204</v>
      </c>
      <c r="BE291" s="249">
        <f>IF(N291="základní",J291,0)</f>
        <v>0</v>
      </c>
      <c r="BF291" s="249">
        <f>IF(N291="snížená",J291,0)</f>
        <v>0</v>
      </c>
      <c r="BG291" s="249">
        <f>IF(N291="zákl. přenesená",J291,0)</f>
        <v>0</v>
      </c>
      <c r="BH291" s="249">
        <f>IF(N291="sníž. přenesená",J291,0)</f>
        <v>0</v>
      </c>
      <c r="BI291" s="249">
        <f>IF(N291="nulová",J291,0)</f>
        <v>0</v>
      </c>
      <c r="BJ291" s="25" t="s">
        <v>25</v>
      </c>
      <c r="BK291" s="249">
        <f>ROUND(I291*H291,2)</f>
        <v>0</v>
      </c>
      <c r="BL291" s="25" t="s">
        <v>211</v>
      </c>
      <c r="BM291" s="25" t="s">
        <v>5301</v>
      </c>
    </row>
    <row r="292" spans="2:65" s="1" customFormat="1" ht="16.5" customHeight="1">
      <c r="B292" s="48"/>
      <c r="C292" s="285" t="s">
        <v>494</v>
      </c>
      <c r="D292" s="285" t="s">
        <v>478</v>
      </c>
      <c r="E292" s="286" t="s">
        <v>5302</v>
      </c>
      <c r="F292" s="287" t="s">
        <v>5303</v>
      </c>
      <c r="G292" s="288" t="s">
        <v>780</v>
      </c>
      <c r="H292" s="289">
        <v>4</v>
      </c>
      <c r="I292" s="290"/>
      <c r="J292" s="291">
        <f>ROUND(I292*H292,2)</f>
        <v>0</v>
      </c>
      <c r="K292" s="287" t="s">
        <v>38</v>
      </c>
      <c r="L292" s="292"/>
      <c r="M292" s="293" t="s">
        <v>38</v>
      </c>
      <c r="N292" s="294" t="s">
        <v>53</v>
      </c>
      <c r="O292" s="49"/>
      <c r="P292" s="247">
        <f>O292*H292</f>
        <v>0</v>
      </c>
      <c r="Q292" s="247">
        <v>0.068</v>
      </c>
      <c r="R292" s="247">
        <f>Q292*H292</f>
        <v>0.272</v>
      </c>
      <c r="S292" s="247">
        <v>0</v>
      </c>
      <c r="T292" s="248">
        <f>S292*H292</f>
        <v>0</v>
      </c>
      <c r="AR292" s="25" t="s">
        <v>249</v>
      </c>
      <c r="AT292" s="25" t="s">
        <v>478</v>
      </c>
      <c r="AU292" s="25" t="s">
        <v>90</v>
      </c>
      <c r="AY292" s="25" t="s">
        <v>204</v>
      </c>
      <c r="BE292" s="249">
        <f>IF(N292="základní",J292,0)</f>
        <v>0</v>
      </c>
      <c r="BF292" s="249">
        <f>IF(N292="snížená",J292,0)</f>
        <v>0</v>
      </c>
      <c r="BG292" s="249">
        <f>IF(N292="zákl. přenesená",J292,0)</f>
        <v>0</v>
      </c>
      <c r="BH292" s="249">
        <f>IF(N292="sníž. přenesená",J292,0)</f>
        <v>0</v>
      </c>
      <c r="BI292" s="249">
        <f>IF(N292="nulová",J292,0)</f>
        <v>0</v>
      </c>
      <c r="BJ292" s="25" t="s">
        <v>25</v>
      </c>
      <c r="BK292" s="249">
        <f>ROUND(I292*H292,2)</f>
        <v>0</v>
      </c>
      <c r="BL292" s="25" t="s">
        <v>211</v>
      </c>
      <c r="BM292" s="25" t="s">
        <v>5304</v>
      </c>
    </row>
    <row r="293" spans="2:65" s="1" customFormat="1" ht="16.5" customHeight="1">
      <c r="B293" s="48"/>
      <c r="C293" s="285" t="s">
        <v>498</v>
      </c>
      <c r="D293" s="285" t="s">
        <v>478</v>
      </c>
      <c r="E293" s="286" t="s">
        <v>5305</v>
      </c>
      <c r="F293" s="287" t="s">
        <v>5306</v>
      </c>
      <c r="G293" s="288" t="s">
        <v>1045</v>
      </c>
      <c r="H293" s="289">
        <v>2</v>
      </c>
      <c r="I293" s="290"/>
      <c r="J293" s="291">
        <f>ROUND(I293*H293,2)</f>
        <v>0</v>
      </c>
      <c r="K293" s="287" t="s">
        <v>38</v>
      </c>
      <c r="L293" s="292"/>
      <c r="M293" s="293" t="s">
        <v>38</v>
      </c>
      <c r="N293" s="294" t="s">
        <v>53</v>
      </c>
      <c r="O293" s="49"/>
      <c r="P293" s="247">
        <f>O293*H293</f>
        <v>0</v>
      </c>
      <c r="Q293" s="247">
        <v>0.2828</v>
      </c>
      <c r="R293" s="247">
        <f>Q293*H293</f>
        <v>0.5656</v>
      </c>
      <c r="S293" s="247">
        <v>0</v>
      </c>
      <c r="T293" s="248">
        <f>S293*H293</f>
        <v>0</v>
      </c>
      <c r="AR293" s="25" t="s">
        <v>249</v>
      </c>
      <c r="AT293" s="25" t="s">
        <v>478</v>
      </c>
      <c r="AU293" s="25" t="s">
        <v>90</v>
      </c>
      <c r="AY293" s="25" t="s">
        <v>204</v>
      </c>
      <c r="BE293" s="249">
        <f>IF(N293="základní",J293,0)</f>
        <v>0</v>
      </c>
      <c r="BF293" s="249">
        <f>IF(N293="snížená",J293,0)</f>
        <v>0</v>
      </c>
      <c r="BG293" s="249">
        <f>IF(N293="zákl. přenesená",J293,0)</f>
        <v>0</v>
      </c>
      <c r="BH293" s="249">
        <f>IF(N293="sníž. přenesená",J293,0)</f>
        <v>0</v>
      </c>
      <c r="BI293" s="249">
        <f>IF(N293="nulová",J293,0)</f>
        <v>0</v>
      </c>
      <c r="BJ293" s="25" t="s">
        <v>25</v>
      </c>
      <c r="BK293" s="249">
        <f>ROUND(I293*H293,2)</f>
        <v>0</v>
      </c>
      <c r="BL293" s="25" t="s">
        <v>211</v>
      </c>
      <c r="BM293" s="25" t="s">
        <v>5307</v>
      </c>
    </row>
    <row r="294" spans="2:65" s="1" customFormat="1" ht="51" customHeight="1">
      <c r="B294" s="48"/>
      <c r="C294" s="285" t="s">
        <v>505</v>
      </c>
      <c r="D294" s="285" t="s">
        <v>478</v>
      </c>
      <c r="E294" s="286" t="s">
        <v>5308</v>
      </c>
      <c r="F294" s="287" t="s">
        <v>5309</v>
      </c>
      <c r="G294" s="288" t="s">
        <v>780</v>
      </c>
      <c r="H294" s="289">
        <v>3</v>
      </c>
      <c r="I294" s="290"/>
      <c r="J294" s="291">
        <f>ROUND(I294*H294,2)</f>
        <v>0</v>
      </c>
      <c r="K294" s="287" t="s">
        <v>2436</v>
      </c>
      <c r="L294" s="292"/>
      <c r="M294" s="293" t="s">
        <v>38</v>
      </c>
      <c r="N294" s="294" t="s">
        <v>53</v>
      </c>
      <c r="O294" s="49"/>
      <c r="P294" s="247">
        <f>O294*H294</f>
        <v>0</v>
      </c>
      <c r="Q294" s="247">
        <v>1.6</v>
      </c>
      <c r="R294" s="247">
        <f>Q294*H294</f>
        <v>4.800000000000001</v>
      </c>
      <c r="S294" s="247">
        <v>0</v>
      </c>
      <c r="T294" s="248">
        <f>S294*H294</f>
        <v>0</v>
      </c>
      <c r="AR294" s="25" t="s">
        <v>249</v>
      </c>
      <c r="AT294" s="25" t="s">
        <v>478</v>
      </c>
      <c r="AU294" s="25" t="s">
        <v>90</v>
      </c>
      <c r="AY294" s="25" t="s">
        <v>204</v>
      </c>
      <c r="BE294" s="249">
        <f>IF(N294="základní",J294,0)</f>
        <v>0</v>
      </c>
      <c r="BF294" s="249">
        <f>IF(N294="snížená",J294,0)</f>
        <v>0</v>
      </c>
      <c r="BG294" s="249">
        <f>IF(N294="zákl. přenesená",J294,0)</f>
        <v>0</v>
      </c>
      <c r="BH294" s="249">
        <f>IF(N294="sníž. přenesená",J294,0)</f>
        <v>0</v>
      </c>
      <c r="BI294" s="249">
        <f>IF(N294="nulová",J294,0)</f>
        <v>0</v>
      </c>
      <c r="BJ294" s="25" t="s">
        <v>25</v>
      </c>
      <c r="BK294" s="249">
        <f>ROUND(I294*H294,2)</f>
        <v>0</v>
      </c>
      <c r="BL294" s="25" t="s">
        <v>211</v>
      </c>
      <c r="BM294" s="25" t="s">
        <v>5310</v>
      </c>
    </row>
    <row r="295" spans="2:65" s="1" customFormat="1" ht="51" customHeight="1">
      <c r="B295" s="48"/>
      <c r="C295" s="285" t="s">
        <v>511</v>
      </c>
      <c r="D295" s="285" t="s">
        <v>478</v>
      </c>
      <c r="E295" s="286" t="s">
        <v>5311</v>
      </c>
      <c r="F295" s="287" t="s">
        <v>5312</v>
      </c>
      <c r="G295" s="288" t="s">
        <v>780</v>
      </c>
      <c r="H295" s="289">
        <v>1</v>
      </c>
      <c r="I295" s="290"/>
      <c r="J295" s="291">
        <f>ROUND(I295*H295,2)</f>
        <v>0</v>
      </c>
      <c r="K295" s="287" t="s">
        <v>2436</v>
      </c>
      <c r="L295" s="292"/>
      <c r="M295" s="293" t="s">
        <v>38</v>
      </c>
      <c r="N295" s="294" t="s">
        <v>53</v>
      </c>
      <c r="O295" s="49"/>
      <c r="P295" s="247">
        <f>O295*H295</f>
        <v>0</v>
      </c>
      <c r="Q295" s="247">
        <v>1.87</v>
      </c>
      <c r="R295" s="247">
        <f>Q295*H295</f>
        <v>1.87</v>
      </c>
      <c r="S295" s="247">
        <v>0</v>
      </c>
      <c r="T295" s="248">
        <f>S295*H295</f>
        <v>0</v>
      </c>
      <c r="AR295" s="25" t="s">
        <v>249</v>
      </c>
      <c r="AT295" s="25" t="s">
        <v>478</v>
      </c>
      <c r="AU295" s="25" t="s">
        <v>90</v>
      </c>
      <c r="AY295" s="25" t="s">
        <v>204</v>
      </c>
      <c r="BE295" s="249">
        <f>IF(N295="základní",J295,0)</f>
        <v>0</v>
      </c>
      <c r="BF295" s="249">
        <f>IF(N295="snížená",J295,0)</f>
        <v>0</v>
      </c>
      <c r="BG295" s="249">
        <f>IF(N295="zákl. přenesená",J295,0)</f>
        <v>0</v>
      </c>
      <c r="BH295" s="249">
        <f>IF(N295="sníž. přenesená",J295,0)</f>
        <v>0</v>
      </c>
      <c r="BI295" s="249">
        <f>IF(N295="nulová",J295,0)</f>
        <v>0</v>
      </c>
      <c r="BJ295" s="25" t="s">
        <v>25</v>
      </c>
      <c r="BK295" s="249">
        <f>ROUND(I295*H295,2)</f>
        <v>0</v>
      </c>
      <c r="BL295" s="25" t="s">
        <v>211</v>
      </c>
      <c r="BM295" s="25" t="s">
        <v>5313</v>
      </c>
    </row>
    <row r="296" spans="2:65" s="1" customFormat="1" ht="38.25" customHeight="1">
      <c r="B296" s="48"/>
      <c r="C296" s="285" t="s">
        <v>516</v>
      </c>
      <c r="D296" s="285" t="s">
        <v>478</v>
      </c>
      <c r="E296" s="286" t="s">
        <v>5314</v>
      </c>
      <c r="F296" s="287" t="s">
        <v>5315</v>
      </c>
      <c r="G296" s="288" t="s">
        <v>780</v>
      </c>
      <c r="H296" s="289">
        <v>17</v>
      </c>
      <c r="I296" s="290"/>
      <c r="J296" s="291">
        <f>ROUND(I296*H296,2)</f>
        <v>0</v>
      </c>
      <c r="K296" s="287" t="s">
        <v>2436</v>
      </c>
      <c r="L296" s="292"/>
      <c r="M296" s="293" t="s">
        <v>38</v>
      </c>
      <c r="N296" s="294" t="s">
        <v>53</v>
      </c>
      <c r="O296" s="49"/>
      <c r="P296" s="247">
        <f>O296*H296</f>
        <v>0</v>
      </c>
      <c r="Q296" s="247">
        <v>0.002</v>
      </c>
      <c r="R296" s="247">
        <f>Q296*H296</f>
        <v>0.034</v>
      </c>
      <c r="S296" s="247">
        <v>0</v>
      </c>
      <c r="T296" s="248">
        <f>S296*H296</f>
        <v>0</v>
      </c>
      <c r="AR296" s="25" t="s">
        <v>249</v>
      </c>
      <c r="AT296" s="25" t="s">
        <v>478</v>
      </c>
      <c r="AU296" s="25" t="s">
        <v>90</v>
      </c>
      <c r="AY296" s="25" t="s">
        <v>204</v>
      </c>
      <c r="BE296" s="249">
        <f>IF(N296="základní",J296,0)</f>
        <v>0</v>
      </c>
      <c r="BF296" s="249">
        <f>IF(N296="snížená",J296,0)</f>
        <v>0</v>
      </c>
      <c r="BG296" s="249">
        <f>IF(N296="zákl. přenesená",J296,0)</f>
        <v>0</v>
      </c>
      <c r="BH296" s="249">
        <f>IF(N296="sníž. přenesená",J296,0)</f>
        <v>0</v>
      </c>
      <c r="BI296" s="249">
        <f>IF(N296="nulová",J296,0)</f>
        <v>0</v>
      </c>
      <c r="BJ296" s="25" t="s">
        <v>25</v>
      </c>
      <c r="BK296" s="249">
        <f>ROUND(I296*H296,2)</f>
        <v>0</v>
      </c>
      <c r="BL296" s="25" t="s">
        <v>211</v>
      </c>
      <c r="BM296" s="25" t="s">
        <v>5316</v>
      </c>
    </row>
    <row r="297" spans="2:65" s="1" customFormat="1" ht="25.5" customHeight="1">
      <c r="B297" s="48"/>
      <c r="C297" s="238" t="s">
        <v>520</v>
      </c>
      <c r="D297" s="238" t="s">
        <v>206</v>
      </c>
      <c r="E297" s="239" t="s">
        <v>2498</v>
      </c>
      <c r="F297" s="240" t="s">
        <v>2499</v>
      </c>
      <c r="G297" s="241" t="s">
        <v>780</v>
      </c>
      <c r="H297" s="242">
        <v>4</v>
      </c>
      <c r="I297" s="243"/>
      <c r="J297" s="244">
        <f>ROUND(I297*H297,2)</f>
        <v>0</v>
      </c>
      <c r="K297" s="240" t="s">
        <v>210</v>
      </c>
      <c r="L297" s="74"/>
      <c r="M297" s="245" t="s">
        <v>38</v>
      </c>
      <c r="N297" s="246" t="s">
        <v>53</v>
      </c>
      <c r="O297" s="49"/>
      <c r="P297" s="247">
        <f>O297*H297</f>
        <v>0</v>
      </c>
      <c r="Q297" s="247">
        <v>0.00702</v>
      </c>
      <c r="R297" s="247">
        <f>Q297*H297</f>
        <v>0.02808</v>
      </c>
      <c r="S297" s="247">
        <v>0</v>
      </c>
      <c r="T297" s="248">
        <f>S297*H297</f>
        <v>0</v>
      </c>
      <c r="AR297" s="25" t="s">
        <v>211</v>
      </c>
      <c r="AT297" s="25" t="s">
        <v>206</v>
      </c>
      <c r="AU297" s="25" t="s">
        <v>90</v>
      </c>
      <c r="AY297" s="25" t="s">
        <v>204</v>
      </c>
      <c r="BE297" s="249">
        <f>IF(N297="základní",J297,0)</f>
        <v>0</v>
      </c>
      <c r="BF297" s="249">
        <f>IF(N297="snížená",J297,0)</f>
        <v>0</v>
      </c>
      <c r="BG297" s="249">
        <f>IF(N297="zákl. přenesená",J297,0)</f>
        <v>0</v>
      </c>
      <c r="BH297" s="249">
        <f>IF(N297="sníž. přenesená",J297,0)</f>
        <v>0</v>
      </c>
      <c r="BI297" s="249">
        <f>IF(N297="nulová",J297,0)</f>
        <v>0</v>
      </c>
      <c r="BJ297" s="25" t="s">
        <v>25</v>
      </c>
      <c r="BK297" s="249">
        <f>ROUND(I297*H297,2)</f>
        <v>0</v>
      </c>
      <c r="BL297" s="25" t="s">
        <v>211</v>
      </c>
      <c r="BM297" s="25" t="s">
        <v>5317</v>
      </c>
    </row>
    <row r="298" spans="2:47" s="1" customFormat="1" ht="13.5">
      <c r="B298" s="48"/>
      <c r="C298" s="76"/>
      <c r="D298" s="250" t="s">
        <v>213</v>
      </c>
      <c r="E298" s="76"/>
      <c r="F298" s="251" t="s">
        <v>2501</v>
      </c>
      <c r="G298" s="76"/>
      <c r="H298" s="76"/>
      <c r="I298" s="206"/>
      <c r="J298" s="76"/>
      <c r="K298" s="76"/>
      <c r="L298" s="74"/>
      <c r="M298" s="252"/>
      <c r="N298" s="49"/>
      <c r="O298" s="49"/>
      <c r="P298" s="49"/>
      <c r="Q298" s="49"/>
      <c r="R298" s="49"/>
      <c r="S298" s="49"/>
      <c r="T298" s="97"/>
      <c r="AT298" s="25" t="s">
        <v>213</v>
      </c>
      <c r="AU298" s="25" t="s">
        <v>90</v>
      </c>
    </row>
    <row r="299" spans="2:65" s="1" customFormat="1" ht="38.25" customHeight="1">
      <c r="B299" s="48"/>
      <c r="C299" s="285" t="s">
        <v>525</v>
      </c>
      <c r="D299" s="285" t="s">
        <v>478</v>
      </c>
      <c r="E299" s="286" t="s">
        <v>2502</v>
      </c>
      <c r="F299" s="287" t="s">
        <v>2503</v>
      </c>
      <c r="G299" s="288" t="s">
        <v>780</v>
      </c>
      <c r="H299" s="289">
        <v>2</v>
      </c>
      <c r="I299" s="290"/>
      <c r="J299" s="291">
        <f>ROUND(I299*H299,2)</f>
        <v>0</v>
      </c>
      <c r="K299" s="287" t="s">
        <v>2436</v>
      </c>
      <c r="L299" s="292"/>
      <c r="M299" s="293" t="s">
        <v>38</v>
      </c>
      <c r="N299" s="294" t="s">
        <v>53</v>
      </c>
      <c r="O299" s="49"/>
      <c r="P299" s="247">
        <f>O299*H299</f>
        <v>0</v>
      </c>
      <c r="Q299" s="247">
        <v>0.162</v>
      </c>
      <c r="R299" s="247">
        <f>Q299*H299</f>
        <v>0.324</v>
      </c>
      <c r="S299" s="247">
        <v>0</v>
      </c>
      <c r="T299" s="248">
        <f>S299*H299</f>
        <v>0</v>
      </c>
      <c r="AR299" s="25" t="s">
        <v>249</v>
      </c>
      <c r="AT299" s="25" t="s">
        <v>478</v>
      </c>
      <c r="AU299" s="25" t="s">
        <v>90</v>
      </c>
      <c r="AY299" s="25" t="s">
        <v>204</v>
      </c>
      <c r="BE299" s="249">
        <f>IF(N299="základní",J299,0)</f>
        <v>0</v>
      </c>
      <c r="BF299" s="249">
        <f>IF(N299="snížená",J299,0)</f>
        <v>0</v>
      </c>
      <c r="BG299" s="249">
        <f>IF(N299="zákl. přenesená",J299,0)</f>
        <v>0</v>
      </c>
      <c r="BH299" s="249">
        <f>IF(N299="sníž. přenesená",J299,0)</f>
        <v>0</v>
      </c>
      <c r="BI299" s="249">
        <f>IF(N299="nulová",J299,0)</f>
        <v>0</v>
      </c>
      <c r="BJ299" s="25" t="s">
        <v>25</v>
      </c>
      <c r="BK299" s="249">
        <f>ROUND(I299*H299,2)</f>
        <v>0</v>
      </c>
      <c r="BL299" s="25" t="s">
        <v>211</v>
      </c>
      <c r="BM299" s="25" t="s">
        <v>5318</v>
      </c>
    </row>
    <row r="300" spans="2:65" s="1" customFormat="1" ht="16.5" customHeight="1">
      <c r="B300" s="48"/>
      <c r="C300" s="285" t="s">
        <v>531</v>
      </c>
      <c r="D300" s="285" t="s">
        <v>478</v>
      </c>
      <c r="E300" s="286" t="s">
        <v>5319</v>
      </c>
      <c r="F300" s="287" t="s">
        <v>5320</v>
      </c>
      <c r="G300" s="288" t="s">
        <v>780</v>
      </c>
      <c r="H300" s="289">
        <v>2</v>
      </c>
      <c r="I300" s="290"/>
      <c r="J300" s="291">
        <f>ROUND(I300*H300,2)</f>
        <v>0</v>
      </c>
      <c r="K300" s="287" t="s">
        <v>38</v>
      </c>
      <c r="L300" s="292"/>
      <c r="M300" s="293" t="s">
        <v>38</v>
      </c>
      <c r="N300" s="294" t="s">
        <v>53</v>
      </c>
      <c r="O300" s="49"/>
      <c r="P300" s="247">
        <f>O300*H300</f>
        <v>0</v>
      </c>
      <c r="Q300" s="247">
        <v>0.162</v>
      </c>
      <c r="R300" s="247">
        <f>Q300*H300</f>
        <v>0.324</v>
      </c>
      <c r="S300" s="247">
        <v>0</v>
      </c>
      <c r="T300" s="248">
        <f>S300*H300</f>
        <v>0</v>
      </c>
      <c r="AR300" s="25" t="s">
        <v>249</v>
      </c>
      <c r="AT300" s="25" t="s">
        <v>478</v>
      </c>
      <c r="AU300" s="25" t="s">
        <v>90</v>
      </c>
      <c r="AY300" s="25" t="s">
        <v>204</v>
      </c>
      <c r="BE300" s="249">
        <f>IF(N300="základní",J300,0)</f>
        <v>0</v>
      </c>
      <c r="BF300" s="249">
        <f>IF(N300="snížená",J300,0)</f>
        <v>0</v>
      </c>
      <c r="BG300" s="249">
        <f>IF(N300="zákl. přenesená",J300,0)</f>
        <v>0</v>
      </c>
      <c r="BH300" s="249">
        <f>IF(N300="sníž. přenesená",J300,0)</f>
        <v>0</v>
      </c>
      <c r="BI300" s="249">
        <f>IF(N300="nulová",J300,0)</f>
        <v>0</v>
      </c>
      <c r="BJ300" s="25" t="s">
        <v>25</v>
      </c>
      <c r="BK300" s="249">
        <f>ROUND(I300*H300,2)</f>
        <v>0</v>
      </c>
      <c r="BL300" s="25" t="s">
        <v>211</v>
      </c>
      <c r="BM300" s="25" t="s">
        <v>5321</v>
      </c>
    </row>
    <row r="301" spans="2:65" s="1" customFormat="1" ht="16.5" customHeight="1">
      <c r="B301" s="48"/>
      <c r="C301" s="238" t="s">
        <v>537</v>
      </c>
      <c r="D301" s="238" t="s">
        <v>206</v>
      </c>
      <c r="E301" s="239" t="s">
        <v>5322</v>
      </c>
      <c r="F301" s="240" t="s">
        <v>5323</v>
      </c>
      <c r="G301" s="241" t="s">
        <v>343</v>
      </c>
      <c r="H301" s="242">
        <v>104.95</v>
      </c>
      <c r="I301" s="243"/>
      <c r="J301" s="244">
        <f>ROUND(I301*H301,2)</f>
        <v>0</v>
      </c>
      <c r="K301" s="240" t="s">
        <v>38</v>
      </c>
      <c r="L301" s="74"/>
      <c r="M301" s="245" t="s">
        <v>38</v>
      </c>
      <c r="N301" s="246" t="s">
        <v>53</v>
      </c>
      <c r="O301" s="49"/>
      <c r="P301" s="247">
        <f>O301*H301</f>
        <v>0</v>
      </c>
      <c r="Q301" s="247">
        <v>6E-05</v>
      </c>
      <c r="R301" s="247">
        <f>Q301*H301</f>
        <v>0.0062970000000000005</v>
      </c>
      <c r="S301" s="247">
        <v>0</v>
      </c>
      <c r="T301" s="248">
        <f>S301*H301</f>
        <v>0</v>
      </c>
      <c r="AR301" s="25" t="s">
        <v>211</v>
      </c>
      <c r="AT301" s="25" t="s">
        <v>206</v>
      </c>
      <c r="AU301" s="25" t="s">
        <v>90</v>
      </c>
      <c r="AY301" s="25" t="s">
        <v>204</v>
      </c>
      <c r="BE301" s="249">
        <f>IF(N301="základní",J301,0)</f>
        <v>0</v>
      </c>
      <c r="BF301" s="249">
        <f>IF(N301="snížená",J301,0)</f>
        <v>0</v>
      </c>
      <c r="BG301" s="249">
        <f>IF(N301="zákl. přenesená",J301,0)</f>
        <v>0</v>
      </c>
      <c r="BH301" s="249">
        <f>IF(N301="sníž. přenesená",J301,0)</f>
        <v>0</v>
      </c>
      <c r="BI301" s="249">
        <f>IF(N301="nulová",J301,0)</f>
        <v>0</v>
      </c>
      <c r="BJ301" s="25" t="s">
        <v>25</v>
      </c>
      <c r="BK301" s="249">
        <f>ROUND(I301*H301,2)</f>
        <v>0</v>
      </c>
      <c r="BL301" s="25" t="s">
        <v>211</v>
      </c>
      <c r="BM301" s="25" t="s">
        <v>5324</v>
      </c>
    </row>
    <row r="302" spans="2:51" s="12" customFormat="1" ht="13.5">
      <c r="B302" s="253"/>
      <c r="C302" s="254"/>
      <c r="D302" s="250" t="s">
        <v>215</v>
      </c>
      <c r="E302" s="255" t="s">
        <v>38</v>
      </c>
      <c r="F302" s="256" t="s">
        <v>5325</v>
      </c>
      <c r="G302" s="254"/>
      <c r="H302" s="257">
        <v>104.95</v>
      </c>
      <c r="I302" s="258"/>
      <c r="J302" s="254"/>
      <c r="K302" s="254"/>
      <c r="L302" s="259"/>
      <c r="M302" s="260"/>
      <c r="N302" s="261"/>
      <c r="O302" s="261"/>
      <c r="P302" s="261"/>
      <c r="Q302" s="261"/>
      <c r="R302" s="261"/>
      <c r="S302" s="261"/>
      <c r="T302" s="262"/>
      <c r="AT302" s="263" t="s">
        <v>215</v>
      </c>
      <c r="AU302" s="263" t="s">
        <v>90</v>
      </c>
      <c r="AV302" s="12" t="s">
        <v>90</v>
      </c>
      <c r="AW302" s="12" t="s">
        <v>45</v>
      </c>
      <c r="AX302" s="12" t="s">
        <v>82</v>
      </c>
      <c r="AY302" s="263" t="s">
        <v>204</v>
      </c>
    </row>
    <row r="303" spans="2:51" s="13" customFormat="1" ht="13.5">
      <c r="B303" s="264"/>
      <c r="C303" s="265"/>
      <c r="D303" s="250" t="s">
        <v>215</v>
      </c>
      <c r="E303" s="266" t="s">
        <v>38</v>
      </c>
      <c r="F303" s="267" t="s">
        <v>217</v>
      </c>
      <c r="G303" s="265"/>
      <c r="H303" s="268">
        <v>104.95</v>
      </c>
      <c r="I303" s="269"/>
      <c r="J303" s="265"/>
      <c r="K303" s="265"/>
      <c r="L303" s="270"/>
      <c r="M303" s="271"/>
      <c r="N303" s="272"/>
      <c r="O303" s="272"/>
      <c r="P303" s="272"/>
      <c r="Q303" s="272"/>
      <c r="R303" s="272"/>
      <c r="S303" s="272"/>
      <c r="T303" s="273"/>
      <c r="AT303" s="274" t="s">
        <v>215</v>
      </c>
      <c r="AU303" s="274" t="s">
        <v>90</v>
      </c>
      <c r="AV303" s="13" t="s">
        <v>211</v>
      </c>
      <c r="AW303" s="13" t="s">
        <v>45</v>
      </c>
      <c r="AX303" s="13" t="s">
        <v>25</v>
      </c>
      <c r="AY303" s="274" t="s">
        <v>204</v>
      </c>
    </row>
    <row r="304" spans="2:63" s="11" customFormat="1" ht="29.85" customHeight="1">
      <c r="B304" s="222"/>
      <c r="C304" s="223"/>
      <c r="D304" s="224" t="s">
        <v>81</v>
      </c>
      <c r="E304" s="236" t="s">
        <v>909</v>
      </c>
      <c r="F304" s="236" t="s">
        <v>5326</v>
      </c>
      <c r="G304" s="223"/>
      <c r="H304" s="223"/>
      <c r="I304" s="226"/>
      <c r="J304" s="237">
        <f>BK304</f>
        <v>0</v>
      </c>
      <c r="K304" s="223"/>
      <c r="L304" s="228"/>
      <c r="M304" s="229"/>
      <c r="N304" s="230"/>
      <c r="O304" s="230"/>
      <c r="P304" s="231">
        <f>SUM(P305:P306)</f>
        <v>0</v>
      </c>
      <c r="Q304" s="230"/>
      <c r="R304" s="231">
        <f>SUM(R305:R306)</f>
        <v>0</v>
      </c>
      <c r="S304" s="230"/>
      <c r="T304" s="232">
        <f>SUM(T305:T306)</f>
        <v>0</v>
      </c>
      <c r="AR304" s="233" t="s">
        <v>25</v>
      </c>
      <c r="AT304" s="234" t="s">
        <v>81</v>
      </c>
      <c r="AU304" s="234" t="s">
        <v>25</v>
      </c>
      <c r="AY304" s="233" t="s">
        <v>204</v>
      </c>
      <c r="BK304" s="235">
        <f>SUM(BK305:BK306)</f>
        <v>0</v>
      </c>
    </row>
    <row r="305" spans="2:65" s="1" customFormat="1" ht="38.25" customHeight="1">
      <c r="B305" s="48"/>
      <c r="C305" s="238" t="s">
        <v>546</v>
      </c>
      <c r="D305" s="238" t="s">
        <v>206</v>
      </c>
      <c r="E305" s="239" t="s">
        <v>2824</v>
      </c>
      <c r="F305" s="240" t="s">
        <v>2825</v>
      </c>
      <c r="G305" s="241" t="s">
        <v>252</v>
      </c>
      <c r="H305" s="242">
        <v>7.031</v>
      </c>
      <c r="I305" s="243"/>
      <c r="J305" s="244">
        <f>ROUND(I305*H305,2)</f>
        <v>0</v>
      </c>
      <c r="K305" s="240" t="s">
        <v>210</v>
      </c>
      <c r="L305" s="74"/>
      <c r="M305" s="245" t="s">
        <v>38</v>
      </c>
      <c r="N305" s="246" t="s">
        <v>53</v>
      </c>
      <c r="O305" s="49"/>
      <c r="P305" s="247">
        <f>O305*H305</f>
        <v>0</v>
      </c>
      <c r="Q305" s="247">
        <v>0</v>
      </c>
      <c r="R305" s="247">
        <f>Q305*H305</f>
        <v>0</v>
      </c>
      <c r="S305" s="247">
        <v>0</v>
      </c>
      <c r="T305" s="248">
        <f>S305*H305</f>
        <v>0</v>
      </c>
      <c r="AR305" s="25" t="s">
        <v>211</v>
      </c>
      <c r="AT305" s="25" t="s">
        <v>206</v>
      </c>
      <c r="AU305" s="25" t="s">
        <v>90</v>
      </c>
      <c r="AY305" s="25" t="s">
        <v>204</v>
      </c>
      <c r="BE305" s="249">
        <f>IF(N305="základní",J305,0)</f>
        <v>0</v>
      </c>
      <c r="BF305" s="249">
        <f>IF(N305="snížená",J305,0)</f>
        <v>0</v>
      </c>
      <c r="BG305" s="249">
        <f>IF(N305="zákl. přenesená",J305,0)</f>
        <v>0</v>
      </c>
      <c r="BH305" s="249">
        <f>IF(N305="sníž. přenesená",J305,0)</f>
        <v>0</v>
      </c>
      <c r="BI305" s="249">
        <f>IF(N305="nulová",J305,0)</f>
        <v>0</v>
      </c>
      <c r="BJ305" s="25" t="s">
        <v>25</v>
      </c>
      <c r="BK305" s="249">
        <f>ROUND(I305*H305,2)</f>
        <v>0</v>
      </c>
      <c r="BL305" s="25" t="s">
        <v>211</v>
      </c>
      <c r="BM305" s="25" t="s">
        <v>5327</v>
      </c>
    </row>
    <row r="306" spans="2:47" s="1" customFormat="1" ht="13.5">
      <c r="B306" s="48"/>
      <c r="C306" s="76"/>
      <c r="D306" s="250" t="s">
        <v>213</v>
      </c>
      <c r="E306" s="76"/>
      <c r="F306" s="251" t="s">
        <v>2828</v>
      </c>
      <c r="G306" s="76"/>
      <c r="H306" s="76"/>
      <c r="I306" s="206"/>
      <c r="J306" s="76"/>
      <c r="K306" s="76"/>
      <c r="L306" s="74"/>
      <c r="M306" s="252"/>
      <c r="N306" s="49"/>
      <c r="O306" s="49"/>
      <c r="P306" s="49"/>
      <c r="Q306" s="49"/>
      <c r="R306" s="49"/>
      <c r="S306" s="49"/>
      <c r="T306" s="97"/>
      <c r="AT306" s="25" t="s">
        <v>213</v>
      </c>
      <c r="AU306" s="25" t="s">
        <v>90</v>
      </c>
    </row>
    <row r="307" spans="2:63" s="11" customFormat="1" ht="37.4" customHeight="1">
      <c r="B307" s="222"/>
      <c r="C307" s="223"/>
      <c r="D307" s="224" t="s">
        <v>81</v>
      </c>
      <c r="E307" s="225" t="s">
        <v>916</v>
      </c>
      <c r="F307" s="225" t="s">
        <v>5328</v>
      </c>
      <c r="G307" s="223"/>
      <c r="H307" s="223"/>
      <c r="I307" s="226"/>
      <c r="J307" s="227">
        <f>BK307</f>
        <v>0</v>
      </c>
      <c r="K307" s="223"/>
      <c r="L307" s="228"/>
      <c r="M307" s="229"/>
      <c r="N307" s="230"/>
      <c r="O307" s="230"/>
      <c r="P307" s="231">
        <f>P308</f>
        <v>0</v>
      </c>
      <c r="Q307" s="230"/>
      <c r="R307" s="231">
        <f>R308</f>
        <v>0.10902099999999999</v>
      </c>
      <c r="S307" s="230"/>
      <c r="T307" s="232">
        <f>T308</f>
        <v>0</v>
      </c>
      <c r="AR307" s="233" t="s">
        <v>90</v>
      </c>
      <c r="AT307" s="234" t="s">
        <v>81</v>
      </c>
      <c r="AU307" s="234" t="s">
        <v>82</v>
      </c>
      <c r="AY307" s="233" t="s">
        <v>204</v>
      </c>
      <c r="BK307" s="235">
        <f>BK308</f>
        <v>0</v>
      </c>
    </row>
    <row r="308" spans="2:63" s="11" customFormat="1" ht="19.9" customHeight="1">
      <c r="B308" s="222"/>
      <c r="C308" s="223"/>
      <c r="D308" s="224" t="s">
        <v>81</v>
      </c>
      <c r="E308" s="236" t="s">
        <v>952</v>
      </c>
      <c r="F308" s="236" t="s">
        <v>953</v>
      </c>
      <c r="G308" s="223"/>
      <c r="H308" s="223"/>
      <c r="I308" s="226"/>
      <c r="J308" s="237">
        <f>BK308</f>
        <v>0</v>
      </c>
      <c r="K308" s="223"/>
      <c r="L308" s="228"/>
      <c r="M308" s="229"/>
      <c r="N308" s="230"/>
      <c r="O308" s="230"/>
      <c r="P308" s="231">
        <f>SUM(P309:P312)</f>
        <v>0</v>
      </c>
      <c r="Q308" s="230"/>
      <c r="R308" s="231">
        <f>SUM(R309:R312)</f>
        <v>0.10902099999999999</v>
      </c>
      <c r="S308" s="230"/>
      <c r="T308" s="232">
        <f>SUM(T309:T312)</f>
        <v>0</v>
      </c>
      <c r="AR308" s="233" t="s">
        <v>90</v>
      </c>
      <c r="AT308" s="234" t="s">
        <v>81</v>
      </c>
      <c r="AU308" s="234" t="s">
        <v>25</v>
      </c>
      <c r="AY308" s="233" t="s">
        <v>204</v>
      </c>
      <c r="BK308" s="235">
        <f>SUM(BK309:BK312)</f>
        <v>0</v>
      </c>
    </row>
    <row r="309" spans="2:65" s="1" customFormat="1" ht="16.5" customHeight="1">
      <c r="B309" s="48"/>
      <c r="C309" s="238" t="s">
        <v>550</v>
      </c>
      <c r="D309" s="238" t="s">
        <v>206</v>
      </c>
      <c r="E309" s="239" t="s">
        <v>5329</v>
      </c>
      <c r="F309" s="240" t="s">
        <v>5330</v>
      </c>
      <c r="G309" s="241" t="s">
        <v>209</v>
      </c>
      <c r="H309" s="242">
        <v>18.7</v>
      </c>
      <c r="I309" s="243"/>
      <c r="J309" s="244">
        <f>ROUND(I309*H309,2)</f>
        <v>0</v>
      </c>
      <c r="K309" s="240" t="s">
        <v>38</v>
      </c>
      <c r="L309" s="74"/>
      <c r="M309" s="245" t="s">
        <v>38</v>
      </c>
      <c r="N309" s="246" t="s">
        <v>53</v>
      </c>
      <c r="O309" s="49"/>
      <c r="P309" s="247">
        <f>O309*H309</f>
        <v>0</v>
      </c>
      <c r="Q309" s="247">
        <v>0.00233</v>
      </c>
      <c r="R309" s="247">
        <f>Q309*H309</f>
        <v>0.043571</v>
      </c>
      <c r="S309" s="247">
        <v>0</v>
      </c>
      <c r="T309" s="248">
        <f>S309*H309</f>
        <v>0</v>
      </c>
      <c r="AR309" s="25" t="s">
        <v>294</v>
      </c>
      <c r="AT309" s="25" t="s">
        <v>206</v>
      </c>
      <c r="AU309" s="25" t="s">
        <v>90</v>
      </c>
      <c r="AY309" s="25" t="s">
        <v>204</v>
      </c>
      <c r="BE309" s="249">
        <f>IF(N309="základní",J309,0)</f>
        <v>0</v>
      </c>
      <c r="BF309" s="249">
        <f>IF(N309="snížená",J309,0)</f>
        <v>0</v>
      </c>
      <c r="BG309" s="249">
        <f>IF(N309="zákl. přenesená",J309,0)</f>
        <v>0</v>
      </c>
      <c r="BH309" s="249">
        <f>IF(N309="sníž. přenesená",J309,0)</f>
        <v>0</v>
      </c>
      <c r="BI309" s="249">
        <f>IF(N309="nulová",J309,0)</f>
        <v>0</v>
      </c>
      <c r="BJ309" s="25" t="s">
        <v>25</v>
      </c>
      <c r="BK309" s="249">
        <f>ROUND(I309*H309,2)</f>
        <v>0</v>
      </c>
      <c r="BL309" s="25" t="s">
        <v>294</v>
      </c>
      <c r="BM309" s="25" t="s">
        <v>5331</v>
      </c>
    </row>
    <row r="310" spans="2:65" s="1" customFormat="1" ht="16.5" customHeight="1">
      <c r="B310" s="48"/>
      <c r="C310" s="285" t="s">
        <v>554</v>
      </c>
      <c r="D310" s="285" t="s">
        <v>478</v>
      </c>
      <c r="E310" s="286" t="s">
        <v>5332</v>
      </c>
      <c r="F310" s="287" t="s">
        <v>5333</v>
      </c>
      <c r="G310" s="288" t="s">
        <v>209</v>
      </c>
      <c r="H310" s="289">
        <v>18.7</v>
      </c>
      <c r="I310" s="290"/>
      <c r="J310" s="291">
        <f>ROUND(I310*H310,2)</f>
        <v>0</v>
      </c>
      <c r="K310" s="287" t="s">
        <v>38</v>
      </c>
      <c r="L310" s="292"/>
      <c r="M310" s="293" t="s">
        <v>38</v>
      </c>
      <c r="N310" s="294" t="s">
        <v>53</v>
      </c>
      <c r="O310" s="49"/>
      <c r="P310" s="247">
        <f>O310*H310</f>
        <v>0</v>
      </c>
      <c r="Q310" s="247">
        <v>0.0035</v>
      </c>
      <c r="R310" s="247">
        <f>Q310*H310</f>
        <v>0.06545</v>
      </c>
      <c r="S310" s="247">
        <v>0</v>
      </c>
      <c r="T310" s="248">
        <f>S310*H310</f>
        <v>0</v>
      </c>
      <c r="AR310" s="25" t="s">
        <v>392</v>
      </c>
      <c r="AT310" s="25" t="s">
        <v>478</v>
      </c>
      <c r="AU310" s="25" t="s">
        <v>90</v>
      </c>
      <c r="AY310" s="25" t="s">
        <v>204</v>
      </c>
      <c r="BE310" s="249">
        <f>IF(N310="základní",J310,0)</f>
        <v>0</v>
      </c>
      <c r="BF310" s="249">
        <f>IF(N310="snížená",J310,0)</f>
        <v>0</v>
      </c>
      <c r="BG310" s="249">
        <f>IF(N310="zákl. přenesená",J310,0)</f>
        <v>0</v>
      </c>
      <c r="BH310" s="249">
        <f>IF(N310="sníž. přenesená",J310,0)</f>
        <v>0</v>
      </c>
      <c r="BI310" s="249">
        <f>IF(N310="nulová",J310,0)</f>
        <v>0</v>
      </c>
      <c r="BJ310" s="25" t="s">
        <v>25</v>
      </c>
      <c r="BK310" s="249">
        <f>ROUND(I310*H310,2)</f>
        <v>0</v>
      </c>
      <c r="BL310" s="25" t="s">
        <v>294</v>
      </c>
      <c r="BM310" s="25" t="s">
        <v>5334</v>
      </c>
    </row>
    <row r="311" spans="2:65" s="1" customFormat="1" ht="38.25" customHeight="1">
      <c r="B311" s="48"/>
      <c r="C311" s="238" t="s">
        <v>584</v>
      </c>
      <c r="D311" s="238" t="s">
        <v>206</v>
      </c>
      <c r="E311" s="239" t="s">
        <v>5335</v>
      </c>
      <c r="F311" s="240" t="s">
        <v>5336</v>
      </c>
      <c r="G311" s="241" t="s">
        <v>252</v>
      </c>
      <c r="H311" s="242">
        <v>0.109</v>
      </c>
      <c r="I311" s="243"/>
      <c r="J311" s="244">
        <f>ROUND(I311*H311,2)</f>
        <v>0</v>
      </c>
      <c r="K311" s="240" t="s">
        <v>210</v>
      </c>
      <c r="L311" s="74"/>
      <c r="M311" s="245" t="s">
        <v>38</v>
      </c>
      <c r="N311" s="246" t="s">
        <v>53</v>
      </c>
      <c r="O311" s="49"/>
      <c r="P311" s="247">
        <f>O311*H311</f>
        <v>0</v>
      </c>
      <c r="Q311" s="247">
        <v>0</v>
      </c>
      <c r="R311" s="247">
        <f>Q311*H311</f>
        <v>0</v>
      </c>
      <c r="S311" s="247">
        <v>0</v>
      </c>
      <c r="T311" s="248">
        <f>S311*H311</f>
        <v>0</v>
      </c>
      <c r="AR311" s="25" t="s">
        <v>294</v>
      </c>
      <c r="AT311" s="25" t="s">
        <v>206</v>
      </c>
      <c r="AU311" s="25" t="s">
        <v>90</v>
      </c>
      <c r="AY311" s="25" t="s">
        <v>204</v>
      </c>
      <c r="BE311" s="249">
        <f>IF(N311="základní",J311,0)</f>
        <v>0</v>
      </c>
      <c r="BF311" s="249">
        <f>IF(N311="snížená",J311,0)</f>
        <v>0</v>
      </c>
      <c r="BG311" s="249">
        <f>IF(N311="zákl. přenesená",J311,0)</f>
        <v>0</v>
      </c>
      <c r="BH311" s="249">
        <f>IF(N311="sníž. přenesená",J311,0)</f>
        <v>0</v>
      </c>
      <c r="BI311" s="249">
        <f>IF(N311="nulová",J311,0)</f>
        <v>0</v>
      </c>
      <c r="BJ311" s="25" t="s">
        <v>25</v>
      </c>
      <c r="BK311" s="249">
        <f>ROUND(I311*H311,2)</f>
        <v>0</v>
      </c>
      <c r="BL311" s="25" t="s">
        <v>294</v>
      </c>
      <c r="BM311" s="25" t="s">
        <v>5337</v>
      </c>
    </row>
    <row r="312" spans="2:47" s="1" customFormat="1" ht="13.5">
      <c r="B312" s="48"/>
      <c r="C312" s="76"/>
      <c r="D312" s="250" t="s">
        <v>213</v>
      </c>
      <c r="E312" s="76"/>
      <c r="F312" s="251" t="s">
        <v>982</v>
      </c>
      <c r="G312" s="76"/>
      <c r="H312" s="76"/>
      <c r="I312" s="206"/>
      <c r="J312" s="76"/>
      <c r="K312" s="76"/>
      <c r="L312" s="74"/>
      <c r="M312" s="252"/>
      <c r="N312" s="49"/>
      <c r="O312" s="49"/>
      <c r="P312" s="49"/>
      <c r="Q312" s="49"/>
      <c r="R312" s="49"/>
      <c r="S312" s="49"/>
      <c r="T312" s="97"/>
      <c r="AT312" s="25" t="s">
        <v>213</v>
      </c>
      <c r="AU312" s="25" t="s">
        <v>90</v>
      </c>
    </row>
    <row r="313" spans="2:63" s="11" customFormat="1" ht="37.4" customHeight="1">
      <c r="B313" s="222"/>
      <c r="C313" s="223"/>
      <c r="D313" s="224" t="s">
        <v>81</v>
      </c>
      <c r="E313" s="225" t="s">
        <v>5338</v>
      </c>
      <c r="F313" s="225" t="s">
        <v>5339</v>
      </c>
      <c r="G313" s="223"/>
      <c r="H313" s="223"/>
      <c r="I313" s="226"/>
      <c r="J313" s="227">
        <f>BK313</f>
        <v>0</v>
      </c>
      <c r="K313" s="223"/>
      <c r="L313" s="228"/>
      <c r="M313" s="229"/>
      <c r="N313" s="230"/>
      <c r="O313" s="230"/>
      <c r="P313" s="231">
        <f>P314+P317+P319</f>
        <v>0</v>
      </c>
      <c r="Q313" s="230"/>
      <c r="R313" s="231">
        <f>R314+R317+R319</f>
        <v>0</v>
      </c>
      <c r="S313" s="230"/>
      <c r="T313" s="232">
        <f>T314+T317+T319</f>
        <v>0</v>
      </c>
      <c r="AR313" s="233" t="s">
        <v>233</v>
      </c>
      <c r="AT313" s="234" t="s">
        <v>81</v>
      </c>
      <c r="AU313" s="234" t="s">
        <v>82</v>
      </c>
      <c r="AY313" s="233" t="s">
        <v>204</v>
      </c>
      <c r="BK313" s="235">
        <f>BK314+BK317+BK319</f>
        <v>0</v>
      </c>
    </row>
    <row r="314" spans="2:63" s="11" customFormat="1" ht="19.9" customHeight="1">
      <c r="B314" s="222"/>
      <c r="C314" s="223"/>
      <c r="D314" s="224" t="s">
        <v>81</v>
      </c>
      <c r="E314" s="236" t="s">
        <v>5340</v>
      </c>
      <c r="F314" s="236" t="s">
        <v>5341</v>
      </c>
      <c r="G314" s="223"/>
      <c r="H314" s="223"/>
      <c r="I314" s="226"/>
      <c r="J314" s="237">
        <f>BK314</f>
        <v>0</v>
      </c>
      <c r="K314" s="223"/>
      <c r="L314" s="228"/>
      <c r="M314" s="229"/>
      <c r="N314" s="230"/>
      <c r="O314" s="230"/>
      <c r="P314" s="231">
        <f>SUM(P315:P316)</f>
        <v>0</v>
      </c>
      <c r="Q314" s="230"/>
      <c r="R314" s="231">
        <f>SUM(R315:R316)</f>
        <v>0</v>
      </c>
      <c r="S314" s="230"/>
      <c r="T314" s="232">
        <f>SUM(T315:T316)</f>
        <v>0</v>
      </c>
      <c r="AR314" s="233" t="s">
        <v>233</v>
      </c>
      <c r="AT314" s="234" t="s">
        <v>81</v>
      </c>
      <c r="AU314" s="234" t="s">
        <v>25</v>
      </c>
      <c r="AY314" s="233" t="s">
        <v>204</v>
      </c>
      <c r="BK314" s="235">
        <f>SUM(BK315:BK316)</f>
        <v>0</v>
      </c>
    </row>
    <row r="315" spans="2:65" s="1" customFormat="1" ht="16.5" customHeight="1">
      <c r="B315" s="48"/>
      <c r="C315" s="238" t="s">
        <v>561</v>
      </c>
      <c r="D315" s="238" t="s">
        <v>206</v>
      </c>
      <c r="E315" s="239" t="s">
        <v>5342</v>
      </c>
      <c r="F315" s="240" t="s">
        <v>5343</v>
      </c>
      <c r="G315" s="241" t="s">
        <v>5344</v>
      </c>
      <c r="H315" s="242">
        <v>1</v>
      </c>
      <c r="I315" s="243"/>
      <c r="J315" s="244">
        <f>ROUND(I315*H315,2)</f>
        <v>0</v>
      </c>
      <c r="K315" s="240" t="s">
        <v>210</v>
      </c>
      <c r="L315" s="74"/>
      <c r="M315" s="245" t="s">
        <v>38</v>
      </c>
      <c r="N315" s="246" t="s">
        <v>53</v>
      </c>
      <c r="O315" s="49"/>
      <c r="P315" s="247">
        <f>O315*H315</f>
        <v>0</v>
      </c>
      <c r="Q315" s="247">
        <v>0</v>
      </c>
      <c r="R315" s="247">
        <f>Q315*H315</f>
        <v>0</v>
      </c>
      <c r="S315" s="247">
        <v>0</v>
      </c>
      <c r="T315" s="248">
        <f>S315*H315</f>
        <v>0</v>
      </c>
      <c r="AR315" s="25" t="s">
        <v>5345</v>
      </c>
      <c r="AT315" s="25" t="s">
        <v>206</v>
      </c>
      <c r="AU315" s="25" t="s">
        <v>90</v>
      </c>
      <c r="AY315" s="25" t="s">
        <v>204</v>
      </c>
      <c r="BE315" s="249">
        <f>IF(N315="základní",J315,0)</f>
        <v>0</v>
      </c>
      <c r="BF315" s="249">
        <f>IF(N315="snížená",J315,0)</f>
        <v>0</v>
      </c>
      <c r="BG315" s="249">
        <f>IF(N315="zákl. přenesená",J315,0)</f>
        <v>0</v>
      </c>
      <c r="BH315" s="249">
        <f>IF(N315="sníž. přenesená",J315,0)</f>
        <v>0</v>
      </c>
      <c r="BI315" s="249">
        <f>IF(N315="nulová",J315,0)</f>
        <v>0</v>
      </c>
      <c r="BJ315" s="25" t="s">
        <v>25</v>
      </c>
      <c r="BK315" s="249">
        <f>ROUND(I315*H315,2)</f>
        <v>0</v>
      </c>
      <c r="BL315" s="25" t="s">
        <v>5345</v>
      </c>
      <c r="BM315" s="25" t="s">
        <v>5346</v>
      </c>
    </row>
    <row r="316" spans="2:65" s="1" customFormat="1" ht="25.5" customHeight="1">
      <c r="B316" s="48"/>
      <c r="C316" s="238" t="s">
        <v>566</v>
      </c>
      <c r="D316" s="238" t="s">
        <v>206</v>
      </c>
      <c r="E316" s="239" t="s">
        <v>5347</v>
      </c>
      <c r="F316" s="240" t="s">
        <v>5348</v>
      </c>
      <c r="G316" s="241" t="s">
        <v>5344</v>
      </c>
      <c r="H316" s="242">
        <v>1</v>
      </c>
      <c r="I316" s="243"/>
      <c r="J316" s="244">
        <f>ROUND(I316*H316,2)</f>
        <v>0</v>
      </c>
      <c r="K316" s="240" t="s">
        <v>210</v>
      </c>
      <c r="L316" s="74"/>
      <c r="M316" s="245" t="s">
        <v>38</v>
      </c>
      <c r="N316" s="246" t="s">
        <v>53</v>
      </c>
      <c r="O316" s="49"/>
      <c r="P316" s="247">
        <f>O316*H316</f>
        <v>0</v>
      </c>
      <c r="Q316" s="247">
        <v>0</v>
      </c>
      <c r="R316" s="247">
        <f>Q316*H316</f>
        <v>0</v>
      </c>
      <c r="S316" s="247">
        <v>0</v>
      </c>
      <c r="T316" s="248">
        <f>S316*H316</f>
        <v>0</v>
      </c>
      <c r="AR316" s="25" t="s">
        <v>5345</v>
      </c>
      <c r="AT316" s="25" t="s">
        <v>206</v>
      </c>
      <c r="AU316" s="25" t="s">
        <v>90</v>
      </c>
      <c r="AY316" s="25" t="s">
        <v>204</v>
      </c>
      <c r="BE316" s="249">
        <f>IF(N316="základní",J316,0)</f>
        <v>0</v>
      </c>
      <c r="BF316" s="249">
        <f>IF(N316="snížená",J316,0)</f>
        <v>0</v>
      </c>
      <c r="BG316" s="249">
        <f>IF(N316="zákl. přenesená",J316,0)</f>
        <v>0</v>
      </c>
      <c r="BH316" s="249">
        <f>IF(N316="sníž. přenesená",J316,0)</f>
        <v>0</v>
      </c>
      <c r="BI316" s="249">
        <f>IF(N316="nulová",J316,0)</f>
        <v>0</v>
      </c>
      <c r="BJ316" s="25" t="s">
        <v>25</v>
      </c>
      <c r="BK316" s="249">
        <f>ROUND(I316*H316,2)</f>
        <v>0</v>
      </c>
      <c r="BL316" s="25" t="s">
        <v>5345</v>
      </c>
      <c r="BM316" s="25" t="s">
        <v>5349</v>
      </c>
    </row>
    <row r="317" spans="2:63" s="11" customFormat="1" ht="29.85" customHeight="1">
      <c r="B317" s="222"/>
      <c r="C317" s="223"/>
      <c r="D317" s="224" t="s">
        <v>81</v>
      </c>
      <c r="E317" s="236" t="s">
        <v>5350</v>
      </c>
      <c r="F317" s="236" t="s">
        <v>5351</v>
      </c>
      <c r="G317" s="223"/>
      <c r="H317" s="223"/>
      <c r="I317" s="226"/>
      <c r="J317" s="237">
        <f>BK317</f>
        <v>0</v>
      </c>
      <c r="K317" s="223"/>
      <c r="L317" s="228"/>
      <c r="M317" s="229"/>
      <c r="N317" s="230"/>
      <c r="O317" s="230"/>
      <c r="P317" s="231">
        <f>P318</f>
        <v>0</v>
      </c>
      <c r="Q317" s="230"/>
      <c r="R317" s="231">
        <f>R318</f>
        <v>0</v>
      </c>
      <c r="S317" s="230"/>
      <c r="T317" s="232">
        <f>T318</f>
        <v>0</v>
      </c>
      <c r="AR317" s="233" t="s">
        <v>233</v>
      </c>
      <c r="AT317" s="234" t="s">
        <v>81</v>
      </c>
      <c r="AU317" s="234" t="s">
        <v>25</v>
      </c>
      <c r="AY317" s="233" t="s">
        <v>204</v>
      </c>
      <c r="BK317" s="235">
        <f>BK318</f>
        <v>0</v>
      </c>
    </row>
    <row r="318" spans="2:65" s="1" customFormat="1" ht="16.5" customHeight="1">
      <c r="B318" s="48"/>
      <c r="C318" s="238" t="s">
        <v>573</v>
      </c>
      <c r="D318" s="238" t="s">
        <v>206</v>
      </c>
      <c r="E318" s="239" t="s">
        <v>5352</v>
      </c>
      <c r="F318" s="240" t="s">
        <v>5353</v>
      </c>
      <c r="G318" s="241" t="s">
        <v>5344</v>
      </c>
      <c r="H318" s="242">
        <v>1</v>
      </c>
      <c r="I318" s="243"/>
      <c r="J318" s="244">
        <f>ROUND(I318*H318,2)</f>
        <v>0</v>
      </c>
      <c r="K318" s="240" t="s">
        <v>210</v>
      </c>
      <c r="L318" s="74"/>
      <c r="M318" s="245" t="s">
        <v>38</v>
      </c>
      <c r="N318" s="246" t="s">
        <v>53</v>
      </c>
      <c r="O318" s="49"/>
      <c r="P318" s="247">
        <f>O318*H318</f>
        <v>0</v>
      </c>
      <c r="Q318" s="247">
        <v>0</v>
      </c>
      <c r="R318" s="247">
        <f>Q318*H318</f>
        <v>0</v>
      </c>
      <c r="S318" s="247">
        <v>0</v>
      </c>
      <c r="T318" s="248">
        <f>S318*H318</f>
        <v>0</v>
      </c>
      <c r="AR318" s="25" t="s">
        <v>5345</v>
      </c>
      <c r="AT318" s="25" t="s">
        <v>206</v>
      </c>
      <c r="AU318" s="25" t="s">
        <v>90</v>
      </c>
      <c r="AY318" s="25" t="s">
        <v>204</v>
      </c>
      <c r="BE318" s="249">
        <f>IF(N318="základní",J318,0)</f>
        <v>0</v>
      </c>
      <c r="BF318" s="249">
        <f>IF(N318="snížená",J318,0)</f>
        <v>0</v>
      </c>
      <c r="BG318" s="249">
        <f>IF(N318="zákl. přenesená",J318,0)</f>
        <v>0</v>
      </c>
      <c r="BH318" s="249">
        <f>IF(N318="sníž. přenesená",J318,0)</f>
        <v>0</v>
      </c>
      <c r="BI318" s="249">
        <f>IF(N318="nulová",J318,0)</f>
        <v>0</v>
      </c>
      <c r="BJ318" s="25" t="s">
        <v>25</v>
      </c>
      <c r="BK318" s="249">
        <f>ROUND(I318*H318,2)</f>
        <v>0</v>
      </c>
      <c r="BL318" s="25" t="s">
        <v>5345</v>
      </c>
      <c r="BM318" s="25" t="s">
        <v>5354</v>
      </c>
    </row>
    <row r="319" spans="2:63" s="11" customFormat="1" ht="29.85" customHeight="1">
      <c r="B319" s="222"/>
      <c r="C319" s="223"/>
      <c r="D319" s="224" t="s">
        <v>81</v>
      </c>
      <c r="E319" s="236" t="s">
        <v>5355</v>
      </c>
      <c r="F319" s="236" t="s">
        <v>5356</v>
      </c>
      <c r="G319" s="223"/>
      <c r="H319" s="223"/>
      <c r="I319" s="226"/>
      <c r="J319" s="237">
        <f>BK319</f>
        <v>0</v>
      </c>
      <c r="K319" s="223"/>
      <c r="L319" s="228"/>
      <c r="M319" s="229"/>
      <c r="N319" s="230"/>
      <c r="O319" s="230"/>
      <c r="P319" s="231">
        <f>P320</f>
        <v>0</v>
      </c>
      <c r="Q319" s="230"/>
      <c r="R319" s="231">
        <f>R320</f>
        <v>0</v>
      </c>
      <c r="S319" s="230"/>
      <c r="T319" s="232">
        <f>T320</f>
        <v>0</v>
      </c>
      <c r="AR319" s="233" t="s">
        <v>233</v>
      </c>
      <c r="AT319" s="234" t="s">
        <v>81</v>
      </c>
      <c r="AU319" s="234" t="s">
        <v>25</v>
      </c>
      <c r="AY319" s="233" t="s">
        <v>204</v>
      </c>
      <c r="BK319" s="235">
        <f>BK320</f>
        <v>0</v>
      </c>
    </row>
    <row r="320" spans="2:65" s="1" customFormat="1" ht="25.5" customHeight="1">
      <c r="B320" s="48"/>
      <c r="C320" s="238" t="s">
        <v>579</v>
      </c>
      <c r="D320" s="238" t="s">
        <v>206</v>
      </c>
      <c r="E320" s="239" t="s">
        <v>5357</v>
      </c>
      <c r="F320" s="240" t="s">
        <v>5358</v>
      </c>
      <c r="G320" s="241" t="s">
        <v>5344</v>
      </c>
      <c r="H320" s="242">
        <v>1</v>
      </c>
      <c r="I320" s="243"/>
      <c r="J320" s="244">
        <f>ROUND(I320*H320,2)</f>
        <v>0</v>
      </c>
      <c r="K320" s="240" t="s">
        <v>210</v>
      </c>
      <c r="L320" s="74"/>
      <c r="M320" s="245" t="s">
        <v>38</v>
      </c>
      <c r="N320" s="317" t="s">
        <v>53</v>
      </c>
      <c r="O320" s="308"/>
      <c r="P320" s="314">
        <f>O320*H320</f>
        <v>0</v>
      </c>
      <c r="Q320" s="314">
        <v>0</v>
      </c>
      <c r="R320" s="314">
        <f>Q320*H320</f>
        <v>0</v>
      </c>
      <c r="S320" s="314">
        <v>0</v>
      </c>
      <c r="T320" s="315">
        <f>S320*H320</f>
        <v>0</v>
      </c>
      <c r="AR320" s="25" t="s">
        <v>5345</v>
      </c>
      <c r="AT320" s="25" t="s">
        <v>206</v>
      </c>
      <c r="AU320" s="25" t="s">
        <v>90</v>
      </c>
      <c r="AY320" s="25" t="s">
        <v>204</v>
      </c>
      <c r="BE320" s="249">
        <f>IF(N320="základní",J320,0)</f>
        <v>0</v>
      </c>
      <c r="BF320" s="249">
        <f>IF(N320="snížená",J320,0)</f>
        <v>0</v>
      </c>
      <c r="BG320" s="249">
        <f>IF(N320="zákl. přenesená",J320,0)</f>
        <v>0</v>
      </c>
      <c r="BH320" s="249">
        <f>IF(N320="sníž. přenesená",J320,0)</f>
        <v>0</v>
      </c>
      <c r="BI320" s="249">
        <f>IF(N320="nulová",J320,0)</f>
        <v>0</v>
      </c>
      <c r="BJ320" s="25" t="s">
        <v>25</v>
      </c>
      <c r="BK320" s="249">
        <f>ROUND(I320*H320,2)</f>
        <v>0</v>
      </c>
      <c r="BL320" s="25" t="s">
        <v>5345</v>
      </c>
      <c r="BM320" s="25" t="s">
        <v>5359</v>
      </c>
    </row>
    <row r="321" spans="2:12" s="1" customFormat="1" ht="6.95" customHeight="1">
      <c r="B321" s="69"/>
      <c r="C321" s="70"/>
      <c r="D321" s="70"/>
      <c r="E321" s="70"/>
      <c r="F321" s="70"/>
      <c r="G321" s="70"/>
      <c r="H321" s="70"/>
      <c r="I321" s="181"/>
      <c r="J321" s="70"/>
      <c r="K321" s="70"/>
      <c r="L321" s="74"/>
    </row>
  </sheetData>
  <sheetProtection password="CC35" sheet="1" objects="1" scenarios="1" formatColumns="0" formatRows="0" autoFilter="0"/>
  <autoFilter ref="C86:K320"/>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21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145</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s="1" customFormat="1" ht="13.5">
      <c r="B8" s="48"/>
      <c r="C8" s="49"/>
      <c r="D8" s="41" t="s">
        <v>159</v>
      </c>
      <c r="E8" s="49"/>
      <c r="F8" s="49"/>
      <c r="G8" s="49"/>
      <c r="H8" s="49"/>
      <c r="I8" s="159"/>
      <c r="J8" s="49"/>
      <c r="K8" s="53"/>
    </row>
    <row r="9" spans="2:11" s="1" customFormat="1" ht="36.95" customHeight="1">
      <c r="B9" s="48"/>
      <c r="C9" s="49"/>
      <c r="D9" s="49"/>
      <c r="E9" s="160" t="s">
        <v>5360</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1" t="s">
        <v>21</v>
      </c>
      <c r="E11" s="49"/>
      <c r="F11" s="36" t="s">
        <v>22</v>
      </c>
      <c r="G11" s="49"/>
      <c r="H11" s="49"/>
      <c r="I11" s="161" t="s">
        <v>23</v>
      </c>
      <c r="J11" s="36" t="s">
        <v>38</v>
      </c>
      <c r="K11" s="53"/>
    </row>
    <row r="12" spans="2:11" s="1" customFormat="1" ht="14.4" customHeight="1">
      <c r="B12" s="48"/>
      <c r="C12" s="49"/>
      <c r="D12" s="41" t="s">
        <v>26</v>
      </c>
      <c r="E12" s="49"/>
      <c r="F12" s="36" t="s">
        <v>27</v>
      </c>
      <c r="G12" s="49"/>
      <c r="H12" s="49"/>
      <c r="I12" s="161" t="s">
        <v>28</v>
      </c>
      <c r="J12" s="162" t="str">
        <f>'Rekapitulace stavby'!AN8</f>
        <v>25. 1. 2018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1" t="s">
        <v>36</v>
      </c>
      <c r="E14" s="49"/>
      <c r="F14" s="49"/>
      <c r="G14" s="49"/>
      <c r="H14" s="49"/>
      <c r="I14" s="161" t="s">
        <v>37</v>
      </c>
      <c r="J14" s="36" t="s">
        <v>38</v>
      </c>
      <c r="K14" s="53"/>
    </row>
    <row r="15" spans="2:11" s="1" customFormat="1" ht="18" customHeight="1">
      <c r="B15" s="48"/>
      <c r="C15" s="49"/>
      <c r="D15" s="49"/>
      <c r="E15" s="36" t="s">
        <v>39</v>
      </c>
      <c r="F15" s="49"/>
      <c r="G15" s="49"/>
      <c r="H15" s="49"/>
      <c r="I15" s="161" t="s">
        <v>40</v>
      </c>
      <c r="J15" s="36" t="s">
        <v>38</v>
      </c>
      <c r="K15" s="53"/>
    </row>
    <row r="16" spans="2:11" s="1" customFormat="1" ht="6.95" customHeight="1">
      <c r="B16" s="48"/>
      <c r="C16" s="49"/>
      <c r="D16" s="49"/>
      <c r="E16" s="49"/>
      <c r="F16" s="49"/>
      <c r="G16" s="49"/>
      <c r="H16" s="49"/>
      <c r="I16" s="159"/>
      <c r="J16" s="49"/>
      <c r="K16" s="53"/>
    </row>
    <row r="17" spans="2:11" s="1" customFormat="1" ht="14.4" customHeight="1">
      <c r="B17" s="48"/>
      <c r="C17" s="49"/>
      <c r="D17" s="41" t="s">
        <v>41</v>
      </c>
      <c r="E17" s="49"/>
      <c r="F17" s="49"/>
      <c r="G17" s="49"/>
      <c r="H17" s="49"/>
      <c r="I17" s="161" t="s">
        <v>37</v>
      </c>
      <c r="J17" s="36" t="str">
        <f>IF('Rekapitulace stavby'!AN13="Vyplň údaj","",IF('Rekapitulace stavby'!AN13="","",'Rekapitulace stavby'!AN13))</f>
        <v/>
      </c>
      <c r="K17" s="53"/>
    </row>
    <row r="18" spans="2:11" s="1" customFormat="1" ht="18" customHeight="1">
      <c r="B18" s="48"/>
      <c r="C18" s="49"/>
      <c r="D18" s="49"/>
      <c r="E18" s="36" t="str">
        <f>IF('Rekapitulace stavby'!E14="Vyplň údaj","",IF('Rekapitulace stavby'!E14="","",'Rekapitulace stavby'!E14))</f>
        <v/>
      </c>
      <c r="F18" s="49"/>
      <c r="G18" s="49"/>
      <c r="H18" s="49"/>
      <c r="I18" s="161" t="s">
        <v>40</v>
      </c>
      <c r="J18" s="36"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1" t="s">
        <v>43</v>
      </c>
      <c r="E20" s="49"/>
      <c r="F20" s="49"/>
      <c r="G20" s="49"/>
      <c r="H20" s="49"/>
      <c r="I20" s="161" t="s">
        <v>37</v>
      </c>
      <c r="J20" s="36" t="s">
        <v>38</v>
      </c>
      <c r="K20" s="53"/>
    </row>
    <row r="21" spans="2:11" s="1" customFormat="1" ht="18" customHeight="1">
      <c r="B21" s="48"/>
      <c r="C21" s="49"/>
      <c r="D21" s="49"/>
      <c r="E21" s="36" t="s">
        <v>44</v>
      </c>
      <c r="F21" s="49"/>
      <c r="G21" s="49"/>
      <c r="H21" s="49"/>
      <c r="I21" s="161" t="s">
        <v>40</v>
      </c>
      <c r="J21" s="36"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1" t="s">
        <v>46</v>
      </c>
      <c r="E23" s="49"/>
      <c r="F23" s="49"/>
      <c r="G23" s="49"/>
      <c r="H23" s="49"/>
      <c r="I23" s="159"/>
      <c r="J23" s="49"/>
      <c r="K23" s="53"/>
    </row>
    <row r="24" spans="2:11" s="7" customFormat="1" ht="185.25" customHeight="1">
      <c r="B24" s="163"/>
      <c r="C24" s="164"/>
      <c r="D24" s="164"/>
      <c r="E24" s="46" t="s">
        <v>163</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48</v>
      </c>
      <c r="E27" s="49"/>
      <c r="F27" s="49"/>
      <c r="G27" s="49"/>
      <c r="H27" s="49"/>
      <c r="I27" s="159"/>
      <c r="J27" s="170">
        <f>ROUND(J86,2)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50</v>
      </c>
      <c r="G29" s="49"/>
      <c r="H29" s="49"/>
      <c r="I29" s="171" t="s">
        <v>49</v>
      </c>
      <c r="J29" s="54" t="s">
        <v>51</v>
      </c>
      <c r="K29" s="53"/>
    </row>
    <row r="30" spans="2:11" s="1" customFormat="1" ht="14.4" customHeight="1">
      <c r="B30" s="48"/>
      <c r="C30" s="49"/>
      <c r="D30" s="57" t="s">
        <v>52</v>
      </c>
      <c r="E30" s="57" t="s">
        <v>53</v>
      </c>
      <c r="F30" s="172">
        <f>ROUND(SUM(BE86:BE218),2)</f>
        <v>0</v>
      </c>
      <c r="G30" s="49"/>
      <c r="H30" s="49"/>
      <c r="I30" s="173">
        <v>0.21</v>
      </c>
      <c r="J30" s="172">
        <f>ROUND(ROUND((SUM(BE86:BE218)),2)*I30,2)</f>
        <v>0</v>
      </c>
      <c r="K30" s="53"/>
    </row>
    <row r="31" spans="2:11" s="1" customFormat="1" ht="14.4" customHeight="1">
      <c r="B31" s="48"/>
      <c r="C31" s="49"/>
      <c r="D31" s="49"/>
      <c r="E31" s="57" t="s">
        <v>54</v>
      </c>
      <c r="F31" s="172">
        <f>ROUND(SUM(BF86:BF218),2)</f>
        <v>0</v>
      </c>
      <c r="G31" s="49"/>
      <c r="H31" s="49"/>
      <c r="I31" s="173">
        <v>0.15</v>
      </c>
      <c r="J31" s="172">
        <f>ROUND(ROUND((SUM(BF86:BF218)),2)*I31,2)</f>
        <v>0</v>
      </c>
      <c r="K31" s="53"/>
    </row>
    <row r="32" spans="2:11" s="1" customFormat="1" ht="14.4" customHeight="1" hidden="1">
      <c r="B32" s="48"/>
      <c r="C32" s="49"/>
      <c r="D32" s="49"/>
      <c r="E32" s="57" t="s">
        <v>55</v>
      </c>
      <c r="F32" s="172">
        <f>ROUND(SUM(BG86:BG218),2)</f>
        <v>0</v>
      </c>
      <c r="G32" s="49"/>
      <c r="H32" s="49"/>
      <c r="I32" s="173">
        <v>0.21</v>
      </c>
      <c r="J32" s="172">
        <v>0</v>
      </c>
      <c r="K32" s="53"/>
    </row>
    <row r="33" spans="2:11" s="1" customFormat="1" ht="14.4" customHeight="1" hidden="1">
      <c r="B33" s="48"/>
      <c r="C33" s="49"/>
      <c r="D33" s="49"/>
      <c r="E33" s="57" t="s">
        <v>56</v>
      </c>
      <c r="F33" s="172">
        <f>ROUND(SUM(BH86:BH218),2)</f>
        <v>0</v>
      </c>
      <c r="G33" s="49"/>
      <c r="H33" s="49"/>
      <c r="I33" s="173">
        <v>0.15</v>
      </c>
      <c r="J33" s="172">
        <v>0</v>
      </c>
      <c r="K33" s="53"/>
    </row>
    <row r="34" spans="2:11" s="1" customFormat="1" ht="14.4" customHeight="1" hidden="1">
      <c r="B34" s="48"/>
      <c r="C34" s="49"/>
      <c r="D34" s="49"/>
      <c r="E34" s="57" t="s">
        <v>57</v>
      </c>
      <c r="F34" s="172">
        <f>ROUND(SUM(BI86:BI218),2)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58</v>
      </c>
      <c r="E36" s="100"/>
      <c r="F36" s="100"/>
      <c r="G36" s="176" t="s">
        <v>59</v>
      </c>
      <c r="H36" s="177" t="s">
        <v>60</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1" t="s">
        <v>164</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1" t="s">
        <v>18</v>
      </c>
      <c r="D44" s="49"/>
      <c r="E44" s="49"/>
      <c r="F44" s="49"/>
      <c r="G44" s="49"/>
      <c r="H44" s="49"/>
      <c r="I44" s="159"/>
      <c r="J44" s="49"/>
      <c r="K44" s="53"/>
    </row>
    <row r="45" spans="2:11" s="1" customFormat="1" ht="16.5" customHeight="1">
      <c r="B45" s="48"/>
      <c r="C45" s="49"/>
      <c r="D45" s="49"/>
      <c r="E45" s="158" t="str">
        <f>E7</f>
        <v>Areál TJ Lokomotiva Cheb-I.etapa-Fáze I.B-Rekonstrukce haly s přístavbou šaten-Uznatelné výdaje</v>
      </c>
      <c r="F45" s="41"/>
      <c r="G45" s="41"/>
      <c r="H45" s="41"/>
      <c r="I45" s="159"/>
      <c r="J45" s="49"/>
      <c r="K45" s="53"/>
    </row>
    <row r="46" spans="2:11" s="1" customFormat="1" ht="14.4" customHeight="1">
      <c r="B46" s="48"/>
      <c r="C46" s="41" t="s">
        <v>159</v>
      </c>
      <c r="D46" s="49"/>
      <c r="E46" s="49"/>
      <c r="F46" s="49"/>
      <c r="G46" s="49"/>
      <c r="H46" s="49"/>
      <c r="I46" s="159"/>
      <c r="J46" s="49"/>
      <c r="K46" s="53"/>
    </row>
    <row r="47" spans="2:11" s="1" customFormat="1" ht="17.25" customHeight="1">
      <c r="B47" s="48"/>
      <c r="C47" s="49"/>
      <c r="D47" s="49"/>
      <c r="E47" s="160" t="str">
        <f>E9</f>
        <v>01/G - S0 01-G-Zásobování vodou-UZNATELNÉ VÝDAJE</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1" t="s">
        <v>26</v>
      </c>
      <c r="D49" s="49"/>
      <c r="E49" s="49"/>
      <c r="F49" s="36" t="str">
        <f>F12</f>
        <v>Cheb</v>
      </c>
      <c r="G49" s="49"/>
      <c r="H49" s="49"/>
      <c r="I49" s="161" t="s">
        <v>28</v>
      </c>
      <c r="J49" s="162" t="str">
        <f>IF(J12="","",J12)</f>
        <v>25. 1. 2018</v>
      </c>
      <c r="K49" s="53"/>
    </row>
    <row r="50" spans="2:11" s="1" customFormat="1" ht="6.95" customHeight="1">
      <c r="B50" s="48"/>
      <c r="C50" s="49"/>
      <c r="D50" s="49"/>
      <c r="E50" s="49"/>
      <c r="F50" s="49"/>
      <c r="G50" s="49"/>
      <c r="H50" s="49"/>
      <c r="I50" s="159"/>
      <c r="J50" s="49"/>
      <c r="K50" s="53"/>
    </row>
    <row r="51" spans="2:11" s="1" customFormat="1" ht="13.5">
      <c r="B51" s="48"/>
      <c r="C51" s="41" t="s">
        <v>36</v>
      </c>
      <c r="D51" s="49"/>
      <c r="E51" s="49"/>
      <c r="F51" s="36" t="str">
        <f>E15</f>
        <v>Město Cheb, Nám. Krále Jiřího z Poděbrad 1/14 Cheb</v>
      </c>
      <c r="G51" s="49"/>
      <c r="H51" s="49"/>
      <c r="I51" s="161" t="s">
        <v>43</v>
      </c>
      <c r="J51" s="46" t="str">
        <f>E21</f>
        <v>Ing. J. Šedivec-Staving Ateliér, Školní 27, Plzeň</v>
      </c>
      <c r="K51" s="53"/>
    </row>
    <row r="52" spans="2:11" s="1" customFormat="1" ht="14.4" customHeight="1">
      <c r="B52" s="48"/>
      <c r="C52" s="41" t="s">
        <v>41</v>
      </c>
      <c r="D52" s="49"/>
      <c r="E52" s="49"/>
      <c r="F52" s="36"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165</v>
      </c>
      <c r="D54" s="174"/>
      <c r="E54" s="174"/>
      <c r="F54" s="174"/>
      <c r="G54" s="174"/>
      <c r="H54" s="174"/>
      <c r="I54" s="188"/>
      <c r="J54" s="189" t="s">
        <v>166</v>
      </c>
      <c r="K54" s="190"/>
    </row>
    <row r="55" spans="2:11" s="1" customFormat="1" ht="10.3" customHeight="1">
      <c r="B55" s="48"/>
      <c r="C55" s="49"/>
      <c r="D55" s="49"/>
      <c r="E55" s="49"/>
      <c r="F55" s="49"/>
      <c r="G55" s="49"/>
      <c r="H55" s="49"/>
      <c r="I55" s="159"/>
      <c r="J55" s="49"/>
      <c r="K55" s="53"/>
    </row>
    <row r="56" spans="2:47" s="1" customFormat="1" ht="29.25" customHeight="1">
      <c r="B56" s="48"/>
      <c r="C56" s="191" t="s">
        <v>167</v>
      </c>
      <c r="D56" s="49"/>
      <c r="E56" s="49"/>
      <c r="F56" s="49"/>
      <c r="G56" s="49"/>
      <c r="H56" s="49"/>
      <c r="I56" s="159"/>
      <c r="J56" s="170">
        <f>J86</f>
        <v>0</v>
      </c>
      <c r="K56" s="53"/>
      <c r="AU56" s="25" t="s">
        <v>168</v>
      </c>
    </row>
    <row r="57" spans="2:11" s="8" customFormat="1" ht="24.95" customHeight="1">
      <c r="B57" s="192"/>
      <c r="C57" s="193"/>
      <c r="D57" s="194" t="s">
        <v>169</v>
      </c>
      <c r="E57" s="195"/>
      <c r="F57" s="195"/>
      <c r="G57" s="195"/>
      <c r="H57" s="195"/>
      <c r="I57" s="196"/>
      <c r="J57" s="197">
        <f>J87</f>
        <v>0</v>
      </c>
      <c r="K57" s="198"/>
    </row>
    <row r="58" spans="2:11" s="9" customFormat="1" ht="19.9" customHeight="1">
      <c r="B58" s="199"/>
      <c r="C58" s="200"/>
      <c r="D58" s="201" t="s">
        <v>2350</v>
      </c>
      <c r="E58" s="202"/>
      <c r="F58" s="202"/>
      <c r="G58" s="202"/>
      <c r="H58" s="202"/>
      <c r="I58" s="203"/>
      <c r="J58" s="204">
        <f>J88</f>
        <v>0</v>
      </c>
      <c r="K58" s="205"/>
    </row>
    <row r="59" spans="2:11" s="9" customFormat="1" ht="19.9" customHeight="1">
      <c r="B59" s="199"/>
      <c r="C59" s="200"/>
      <c r="D59" s="201" t="s">
        <v>5361</v>
      </c>
      <c r="E59" s="202"/>
      <c r="F59" s="202"/>
      <c r="G59" s="202"/>
      <c r="H59" s="202"/>
      <c r="I59" s="203"/>
      <c r="J59" s="204">
        <f>J150</f>
        <v>0</v>
      </c>
      <c r="K59" s="205"/>
    </row>
    <row r="60" spans="2:11" s="9" customFormat="1" ht="19.9" customHeight="1">
      <c r="B60" s="199"/>
      <c r="C60" s="200"/>
      <c r="D60" s="201" t="s">
        <v>2351</v>
      </c>
      <c r="E60" s="202"/>
      <c r="F60" s="202"/>
      <c r="G60" s="202"/>
      <c r="H60" s="202"/>
      <c r="I60" s="203"/>
      <c r="J60" s="204">
        <f>J152</f>
        <v>0</v>
      </c>
      <c r="K60" s="205"/>
    </row>
    <row r="61" spans="2:11" s="9" customFormat="1" ht="19.9" customHeight="1">
      <c r="B61" s="199"/>
      <c r="C61" s="200"/>
      <c r="D61" s="201" t="s">
        <v>2352</v>
      </c>
      <c r="E61" s="202"/>
      <c r="F61" s="202"/>
      <c r="G61" s="202"/>
      <c r="H61" s="202"/>
      <c r="I61" s="203"/>
      <c r="J61" s="204">
        <f>J177</f>
        <v>0</v>
      </c>
      <c r="K61" s="205"/>
    </row>
    <row r="62" spans="2:11" s="8" customFormat="1" ht="24.95" customHeight="1">
      <c r="B62" s="192"/>
      <c r="C62" s="193"/>
      <c r="D62" s="194" t="s">
        <v>2357</v>
      </c>
      <c r="E62" s="195"/>
      <c r="F62" s="195"/>
      <c r="G62" s="195"/>
      <c r="H62" s="195"/>
      <c r="I62" s="196"/>
      <c r="J62" s="197">
        <f>J209</f>
        <v>0</v>
      </c>
      <c r="K62" s="198"/>
    </row>
    <row r="63" spans="2:11" s="9" customFormat="1" ht="19.9" customHeight="1">
      <c r="B63" s="199"/>
      <c r="C63" s="200"/>
      <c r="D63" s="201" t="s">
        <v>2358</v>
      </c>
      <c r="E63" s="202"/>
      <c r="F63" s="202"/>
      <c r="G63" s="202"/>
      <c r="H63" s="202"/>
      <c r="I63" s="203"/>
      <c r="J63" s="204">
        <f>J210</f>
        <v>0</v>
      </c>
      <c r="K63" s="205"/>
    </row>
    <row r="64" spans="2:11" s="8" customFormat="1" ht="24.95" customHeight="1">
      <c r="B64" s="192"/>
      <c r="C64" s="193"/>
      <c r="D64" s="194" t="s">
        <v>5083</v>
      </c>
      <c r="E64" s="195"/>
      <c r="F64" s="195"/>
      <c r="G64" s="195"/>
      <c r="H64" s="195"/>
      <c r="I64" s="196"/>
      <c r="J64" s="197">
        <f>J213</f>
        <v>0</v>
      </c>
      <c r="K64" s="198"/>
    </row>
    <row r="65" spans="2:11" s="9" customFormat="1" ht="19.9" customHeight="1">
      <c r="B65" s="199"/>
      <c r="C65" s="200"/>
      <c r="D65" s="201" t="s">
        <v>5084</v>
      </c>
      <c r="E65" s="202"/>
      <c r="F65" s="202"/>
      <c r="G65" s="202"/>
      <c r="H65" s="202"/>
      <c r="I65" s="203"/>
      <c r="J65" s="204">
        <f>J214</f>
        <v>0</v>
      </c>
      <c r="K65" s="205"/>
    </row>
    <row r="66" spans="2:11" s="9" customFormat="1" ht="19.9" customHeight="1">
      <c r="B66" s="199"/>
      <c r="C66" s="200"/>
      <c r="D66" s="201" t="s">
        <v>5086</v>
      </c>
      <c r="E66" s="202"/>
      <c r="F66" s="202"/>
      <c r="G66" s="202"/>
      <c r="H66" s="202"/>
      <c r="I66" s="203"/>
      <c r="J66" s="204">
        <f>J217</f>
        <v>0</v>
      </c>
      <c r="K66" s="205"/>
    </row>
    <row r="67" spans="2:11" s="1" customFormat="1" ht="21.8" customHeight="1">
      <c r="B67" s="48"/>
      <c r="C67" s="49"/>
      <c r="D67" s="49"/>
      <c r="E67" s="49"/>
      <c r="F67" s="49"/>
      <c r="G67" s="49"/>
      <c r="H67" s="49"/>
      <c r="I67" s="159"/>
      <c r="J67" s="49"/>
      <c r="K67" s="53"/>
    </row>
    <row r="68" spans="2:11" s="1" customFormat="1" ht="6.95" customHeight="1">
      <c r="B68" s="69"/>
      <c r="C68" s="70"/>
      <c r="D68" s="70"/>
      <c r="E68" s="70"/>
      <c r="F68" s="70"/>
      <c r="G68" s="70"/>
      <c r="H68" s="70"/>
      <c r="I68" s="181"/>
      <c r="J68" s="70"/>
      <c r="K68" s="71"/>
    </row>
    <row r="72" spans="2:12" s="1" customFormat="1" ht="6.95" customHeight="1">
      <c r="B72" s="72"/>
      <c r="C72" s="73"/>
      <c r="D72" s="73"/>
      <c r="E72" s="73"/>
      <c r="F72" s="73"/>
      <c r="G72" s="73"/>
      <c r="H72" s="73"/>
      <c r="I72" s="184"/>
      <c r="J72" s="73"/>
      <c r="K72" s="73"/>
      <c r="L72" s="74"/>
    </row>
    <row r="73" spans="2:12" s="1" customFormat="1" ht="36.95" customHeight="1">
      <c r="B73" s="48"/>
      <c r="C73" s="75" t="s">
        <v>188</v>
      </c>
      <c r="D73" s="76"/>
      <c r="E73" s="76"/>
      <c r="F73" s="76"/>
      <c r="G73" s="76"/>
      <c r="H73" s="76"/>
      <c r="I73" s="206"/>
      <c r="J73" s="76"/>
      <c r="K73" s="76"/>
      <c r="L73" s="74"/>
    </row>
    <row r="74" spans="2:12" s="1" customFormat="1" ht="6.95" customHeight="1">
      <c r="B74" s="48"/>
      <c r="C74" s="76"/>
      <c r="D74" s="76"/>
      <c r="E74" s="76"/>
      <c r="F74" s="76"/>
      <c r="G74" s="76"/>
      <c r="H74" s="76"/>
      <c r="I74" s="206"/>
      <c r="J74" s="76"/>
      <c r="K74" s="76"/>
      <c r="L74" s="74"/>
    </row>
    <row r="75" spans="2:12" s="1" customFormat="1" ht="14.4" customHeight="1">
      <c r="B75" s="48"/>
      <c r="C75" s="78" t="s">
        <v>18</v>
      </c>
      <c r="D75" s="76"/>
      <c r="E75" s="76"/>
      <c r="F75" s="76"/>
      <c r="G75" s="76"/>
      <c r="H75" s="76"/>
      <c r="I75" s="206"/>
      <c r="J75" s="76"/>
      <c r="K75" s="76"/>
      <c r="L75" s="74"/>
    </row>
    <row r="76" spans="2:12" s="1" customFormat="1" ht="16.5" customHeight="1">
      <c r="B76" s="48"/>
      <c r="C76" s="76"/>
      <c r="D76" s="76"/>
      <c r="E76" s="207" t="str">
        <f>E7</f>
        <v>Areál TJ Lokomotiva Cheb-I.etapa-Fáze I.B-Rekonstrukce haly s přístavbou šaten-Uznatelné výdaje</v>
      </c>
      <c r="F76" s="78"/>
      <c r="G76" s="78"/>
      <c r="H76" s="78"/>
      <c r="I76" s="206"/>
      <c r="J76" s="76"/>
      <c r="K76" s="76"/>
      <c r="L76" s="74"/>
    </row>
    <row r="77" spans="2:12" s="1" customFormat="1" ht="14.4" customHeight="1">
      <c r="B77" s="48"/>
      <c r="C77" s="78" t="s">
        <v>159</v>
      </c>
      <c r="D77" s="76"/>
      <c r="E77" s="76"/>
      <c r="F77" s="76"/>
      <c r="G77" s="76"/>
      <c r="H77" s="76"/>
      <c r="I77" s="206"/>
      <c r="J77" s="76"/>
      <c r="K77" s="76"/>
      <c r="L77" s="74"/>
    </row>
    <row r="78" spans="2:12" s="1" customFormat="1" ht="17.25" customHeight="1">
      <c r="B78" s="48"/>
      <c r="C78" s="76"/>
      <c r="D78" s="76"/>
      <c r="E78" s="84" t="str">
        <f>E9</f>
        <v>01/G - S0 01-G-Zásobování vodou-UZNATELNÉ VÝDAJE</v>
      </c>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8" customHeight="1">
      <c r="B80" s="48"/>
      <c r="C80" s="78" t="s">
        <v>26</v>
      </c>
      <c r="D80" s="76"/>
      <c r="E80" s="76"/>
      <c r="F80" s="210" t="str">
        <f>F12</f>
        <v>Cheb</v>
      </c>
      <c r="G80" s="76"/>
      <c r="H80" s="76"/>
      <c r="I80" s="211" t="s">
        <v>28</v>
      </c>
      <c r="J80" s="87" t="str">
        <f>IF(J12="","",J12)</f>
        <v>25. 1. 2018</v>
      </c>
      <c r="K80" s="76"/>
      <c r="L80" s="74"/>
    </row>
    <row r="81" spans="2:12" s="1" customFormat="1" ht="6.95" customHeight="1">
      <c r="B81" s="48"/>
      <c r="C81" s="76"/>
      <c r="D81" s="76"/>
      <c r="E81" s="76"/>
      <c r="F81" s="76"/>
      <c r="G81" s="76"/>
      <c r="H81" s="76"/>
      <c r="I81" s="206"/>
      <c r="J81" s="76"/>
      <c r="K81" s="76"/>
      <c r="L81" s="74"/>
    </row>
    <row r="82" spans="2:12" s="1" customFormat="1" ht="13.5">
      <c r="B82" s="48"/>
      <c r="C82" s="78" t="s">
        <v>36</v>
      </c>
      <c r="D82" s="76"/>
      <c r="E82" s="76"/>
      <c r="F82" s="210" t="str">
        <f>E15</f>
        <v>Město Cheb, Nám. Krále Jiřího z Poděbrad 1/14 Cheb</v>
      </c>
      <c r="G82" s="76"/>
      <c r="H82" s="76"/>
      <c r="I82" s="211" t="s">
        <v>43</v>
      </c>
      <c r="J82" s="210" t="str">
        <f>E21</f>
        <v>Ing. J. Šedivec-Staving Ateliér, Školní 27, Plzeň</v>
      </c>
      <c r="K82" s="76"/>
      <c r="L82" s="74"/>
    </row>
    <row r="83" spans="2:12" s="1" customFormat="1" ht="14.4" customHeight="1">
      <c r="B83" s="48"/>
      <c r="C83" s="78" t="s">
        <v>41</v>
      </c>
      <c r="D83" s="76"/>
      <c r="E83" s="76"/>
      <c r="F83" s="210" t="str">
        <f>IF(E18="","",E18)</f>
        <v/>
      </c>
      <c r="G83" s="76"/>
      <c r="H83" s="76"/>
      <c r="I83" s="206"/>
      <c r="J83" s="76"/>
      <c r="K83" s="76"/>
      <c r="L83" s="74"/>
    </row>
    <row r="84" spans="2:12" s="1" customFormat="1" ht="10.3" customHeight="1">
      <c r="B84" s="48"/>
      <c r="C84" s="76"/>
      <c r="D84" s="76"/>
      <c r="E84" s="76"/>
      <c r="F84" s="76"/>
      <c r="G84" s="76"/>
      <c r="H84" s="76"/>
      <c r="I84" s="206"/>
      <c r="J84" s="76"/>
      <c r="K84" s="76"/>
      <c r="L84" s="74"/>
    </row>
    <row r="85" spans="2:20" s="10" customFormat="1" ht="29.25" customHeight="1">
      <c r="B85" s="212"/>
      <c r="C85" s="213" t="s">
        <v>189</v>
      </c>
      <c r="D85" s="214" t="s">
        <v>67</v>
      </c>
      <c r="E85" s="214" t="s">
        <v>63</v>
      </c>
      <c r="F85" s="214" t="s">
        <v>190</v>
      </c>
      <c r="G85" s="214" t="s">
        <v>191</v>
      </c>
      <c r="H85" s="214" t="s">
        <v>192</v>
      </c>
      <c r="I85" s="215" t="s">
        <v>193</v>
      </c>
      <c r="J85" s="214" t="s">
        <v>166</v>
      </c>
      <c r="K85" s="216" t="s">
        <v>194</v>
      </c>
      <c r="L85" s="217"/>
      <c r="M85" s="104" t="s">
        <v>195</v>
      </c>
      <c r="N85" s="105" t="s">
        <v>52</v>
      </c>
      <c r="O85" s="105" t="s">
        <v>196</v>
      </c>
      <c r="P85" s="105" t="s">
        <v>197</v>
      </c>
      <c r="Q85" s="105" t="s">
        <v>198</v>
      </c>
      <c r="R85" s="105" t="s">
        <v>199</v>
      </c>
      <c r="S85" s="105" t="s">
        <v>200</v>
      </c>
      <c r="T85" s="106" t="s">
        <v>201</v>
      </c>
    </row>
    <row r="86" spans="2:63" s="1" customFormat="1" ht="29.25" customHeight="1">
      <c r="B86" s="48"/>
      <c r="C86" s="110" t="s">
        <v>167</v>
      </c>
      <c r="D86" s="76"/>
      <c r="E86" s="76"/>
      <c r="F86" s="76"/>
      <c r="G86" s="76"/>
      <c r="H86" s="76"/>
      <c r="I86" s="206"/>
      <c r="J86" s="218">
        <f>BK86</f>
        <v>0</v>
      </c>
      <c r="K86" s="76"/>
      <c r="L86" s="74"/>
      <c r="M86" s="107"/>
      <c r="N86" s="108"/>
      <c r="O86" s="108"/>
      <c r="P86" s="219">
        <f>P87+P209+P213</f>
        <v>0</v>
      </c>
      <c r="Q86" s="108"/>
      <c r="R86" s="219">
        <f>R87+R209+R213</f>
        <v>311.17479033</v>
      </c>
      <c r="S86" s="108"/>
      <c r="T86" s="220">
        <f>T87+T209+T213</f>
        <v>0</v>
      </c>
      <c r="AT86" s="25" t="s">
        <v>81</v>
      </c>
      <c r="AU86" s="25" t="s">
        <v>168</v>
      </c>
      <c r="BK86" s="221">
        <f>BK87+BK209+BK213</f>
        <v>0</v>
      </c>
    </row>
    <row r="87" spans="2:63" s="11" customFormat="1" ht="37.4" customHeight="1">
      <c r="B87" s="222"/>
      <c r="C87" s="223"/>
      <c r="D87" s="224" t="s">
        <v>81</v>
      </c>
      <c r="E87" s="225" t="s">
        <v>202</v>
      </c>
      <c r="F87" s="225" t="s">
        <v>203</v>
      </c>
      <c r="G87" s="223"/>
      <c r="H87" s="223"/>
      <c r="I87" s="226"/>
      <c r="J87" s="227">
        <f>BK87</f>
        <v>0</v>
      </c>
      <c r="K87" s="223"/>
      <c r="L87" s="228"/>
      <c r="M87" s="229"/>
      <c r="N87" s="230"/>
      <c r="O87" s="230"/>
      <c r="P87" s="231">
        <f>P88+P150+P152+P177</f>
        <v>0</v>
      </c>
      <c r="Q87" s="230"/>
      <c r="R87" s="231">
        <f>R88+R150+R152+R177</f>
        <v>311.17479033</v>
      </c>
      <c r="S87" s="230"/>
      <c r="T87" s="232">
        <f>T88+T150+T152+T177</f>
        <v>0</v>
      </c>
      <c r="AR87" s="233" t="s">
        <v>25</v>
      </c>
      <c r="AT87" s="234" t="s">
        <v>81</v>
      </c>
      <c r="AU87" s="234" t="s">
        <v>82</v>
      </c>
      <c r="AY87" s="233" t="s">
        <v>204</v>
      </c>
      <c r="BK87" s="235">
        <f>BK88+BK150+BK152+BK177</f>
        <v>0</v>
      </c>
    </row>
    <row r="88" spans="2:63" s="11" customFormat="1" ht="19.9" customHeight="1">
      <c r="B88" s="222"/>
      <c r="C88" s="223"/>
      <c r="D88" s="224" t="s">
        <v>81</v>
      </c>
      <c r="E88" s="236" t="s">
        <v>25</v>
      </c>
      <c r="F88" s="236" t="s">
        <v>2359</v>
      </c>
      <c r="G88" s="223"/>
      <c r="H88" s="223"/>
      <c r="I88" s="226"/>
      <c r="J88" s="237">
        <f>BK88</f>
        <v>0</v>
      </c>
      <c r="K88" s="223"/>
      <c r="L88" s="228"/>
      <c r="M88" s="229"/>
      <c r="N88" s="230"/>
      <c r="O88" s="230"/>
      <c r="P88" s="231">
        <f>SUM(P89:P149)</f>
        <v>0</v>
      </c>
      <c r="Q88" s="230"/>
      <c r="R88" s="231">
        <f>SUM(R89:R149)</f>
        <v>274.7187774</v>
      </c>
      <c r="S88" s="230"/>
      <c r="T88" s="232">
        <f>SUM(T89:T149)</f>
        <v>0</v>
      </c>
      <c r="AR88" s="233" t="s">
        <v>25</v>
      </c>
      <c r="AT88" s="234" t="s">
        <v>81</v>
      </c>
      <c r="AU88" s="234" t="s">
        <v>25</v>
      </c>
      <c r="AY88" s="233" t="s">
        <v>204</v>
      </c>
      <c r="BK88" s="235">
        <f>SUM(BK89:BK149)</f>
        <v>0</v>
      </c>
    </row>
    <row r="89" spans="2:65" s="1" customFormat="1" ht="25.5" customHeight="1">
      <c r="B89" s="48"/>
      <c r="C89" s="238" t="s">
        <v>25</v>
      </c>
      <c r="D89" s="238" t="s">
        <v>206</v>
      </c>
      <c r="E89" s="239" t="s">
        <v>2360</v>
      </c>
      <c r="F89" s="240" t="s">
        <v>2361</v>
      </c>
      <c r="G89" s="241" t="s">
        <v>2362</v>
      </c>
      <c r="H89" s="242">
        <v>48</v>
      </c>
      <c r="I89" s="243"/>
      <c r="J89" s="244">
        <f>ROUND(I89*H89,2)</f>
        <v>0</v>
      </c>
      <c r="K89" s="240" t="s">
        <v>2436</v>
      </c>
      <c r="L89" s="74"/>
      <c r="M89" s="245" t="s">
        <v>38</v>
      </c>
      <c r="N89" s="246" t="s">
        <v>53</v>
      </c>
      <c r="O89" s="49"/>
      <c r="P89" s="247">
        <f>O89*H89</f>
        <v>0</v>
      </c>
      <c r="Q89" s="247">
        <v>0</v>
      </c>
      <c r="R89" s="247">
        <f>Q89*H89</f>
        <v>0</v>
      </c>
      <c r="S89" s="247">
        <v>0</v>
      </c>
      <c r="T89" s="248">
        <f>S89*H89</f>
        <v>0</v>
      </c>
      <c r="AR89" s="25" t="s">
        <v>211</v>
      </c>
      <c r="AT89" s="25" t="s">
        <v>206</v>
      </c>
      <c r="AU89" s="25" t="s">
        <v>90</v>
      </c>
      <c r="AY89" s="25" t="s">
        <v>204</v>
      </c>
      <c r="BE89" s="249">
        <f>IF(N89="základní",J89,0)</f>
        <v>0</v>
      </c>
      <c r="BF89" s="249">
        <f>IF(N89="snížená",J89,0)</f>
        <v>0</v>
      </c>
      <c r="BG89" s="249">
        <f>IF(N89="zákl. přenesená",J89,0)</f>
        <v>0</v>
      </c>
      <c r="BH89" s="249">
        <f>IF(N89="sníž. přenesená",J89,0)</f>
        <v>0</v>
      </c>
      <c r="BI89" s="249">
        <f>IF(N89="nulová",J89,0)</f>
        <v>0</v>
      </c>
      <c r="BJ89" s="25" t="s">
        <v>25</v>
      </c>
      <c r="BK89" s="249">
        <f>ROUND(I89*H89,2)</f>
        <v>0</v>
      </c>
      <c r="BL89" s="25" t="s">
        <v>211</v>
      </c>
      <c r="BM89" s="25" t="s">
        <v>5362</v>
      </c>
    </row>
    <row r="90" spans="2:47" s="1" customFormat="1" ht="13.5">
      <c r="B90" s="48"/>
      <c r="C90" s="76"/>
      <c r="D90" s="250" t="s">
        <v>213</v>
      </c>
      <c r="E90" s="76"/>
      <c r="F90" s="251" t="s">
        <v>2364</v>
      </c>
      <c r="G90" s="76"/>
      <c r="H90" s="76"/>
      <c r="I90" s="206"/>
      <c r="J90" s="76"/>
      <c r="K90" s="76"/>
      <c r="L90" s="74"/>
      <c r="M90" s="252"/>
      <c r="N90" s="49"/>
      <c r="O90" s="49"/>
      <c r="P90" s="49"/>
      <c r="Q90" s="49"/>
      <c r="R90" s="49"/>
      <c r="S90" s="49"/>
      <c r="T90" s="97"/>
      <c r="AT90" s="25" t="s">
        <v>213</v>
      </c>
      <c r="AU90" s="25" t="s">
        <v>90</v>
      </c>
    </row>
    <row r="91" spans="2:65" s="1" customFormat="1" ht="25.5" customHeight="1">
      <c r="B91" s="48"/>
      <c r="C91" s="238" t="s">
        <v>90</v>
      </c>
      <c r="D91" s="238" t="s">
        <v>206</v>
      </c>
      <c r="E91" s="239" t="s">
        <v>2365</v>
      </c>
      <c r="F91" s="240" t="s">
        <v>2366</v>
      </c>
      <c r="G91" s="241" t="s">
        <v>2367</v>
      </c>
      <c r="H91" s="242">
        <v>7</v>
      </c>
      <c r="I91" s="243"/>
      <c r="J91" s="244">
        <f>ROUND(I91*H91,2)</f>
        <v>0</v>
      </c>
      <c r="K91" s="240" t="s">
        <v>2436</v>
      </c>
      <c r="L91" s="74"/>
      <c r="M91" s="245" t="s">
        <v>38</v>
      </c>
      <c r="N91" s="246" t="s">
        <v>53</v>
      </c>
      <c r="O91" s="49"/>
      <c r="P91" s="247">
        <f>O91*H91</f>
        <v>0</v>
      </c>
      <c r="Q91" s="247">
        <v>0</v>
      </c>
      <c r="R91" s="247">
        <f>Q91*H91</f>
        <v>0</v>
      </c>
      <c r="S91" s="247">
        <v>0</v>
      </c>
      <c r="T91" s="248">
        <f>S91*H91</f>
        <v>0</v>
      </c>
      <c r="AR91" s="25" t="s">
        <v>211</v>
      </c>
      <c r="AT91" s="25" t="s">
        <v>206</v>
      </c>
      <c r="AU91" s="25" t="s">
        <v>90</v>
      </c>
      <c r="AY91" s="25" t="s">
        <v>204</v>
      </c>
      <c r="BE91" s="249">
        <f>IF(N91="základní",J91,0)</f>
        <v>0</v>
      </c>
      <c r="BF91" s="249">
        <f>IF(N91="snížená",J91,0)</f>
        <v>0</v>
      </c>
      <c r="BG91" s="249">
        <f>IF(N91="zákl. přenesená",J91,0)</f>
        <v>0</v>
      </c>
      <c r="BH91" s="249">
        <f>IF(N91="sníž. přenesená",J91,0)</f>
        <v>0</v>
      </c>
      <c r="BI91" s="249">
        <f>IF(N91="nulová",J91,0)</f>
        <v>0</v>
      </c>
      <c r="BJ91" s="25" t="s">
        <v>25</v>
      </c>
      <c r="BK91" s="249">
        <f>ROUND(I91*H91,2)</f>
        <v>0</v>
      </c>
      <c r="BL91" s="25" t="s">
        <v>211</v>
      </c>
      <c r="BM91" s="25" t="s">
        <v>5363</v>
      </c>
    </row>
    <row r="92" spans="2:47" s="1" customFormat="1" ht="13.5">
      <c r="B92" s="48"/>
      <c r="C92" s="76"/>
      <c r="D92" s="250" t="s">
        <v>213</v>
      </c>
      <c r="E92" s="76"/>
      <c r="F92" s="251" t="s">
        <v>2369</v>
      </c>
      <c r="G92" s="76"/>
      <c r="H92" s="76"/>
      <c r="I92" s="206"/>
      <c r="J92" s="76"/>
      <c r="K92" s="76"/>
      <c r="L92" s="74"/>
      <c r="M92" s="252"/>
      <c r="N92" s="49"/>
      <c r="O92" s="49"/>
      <c r="P92" s="49"/>
      <c r="Q92" s="49"/>
      <c r="R92" s="49"/>
      <c r="S92" s="49"/>
      <c r="T92" s="97"/>
      <c r="AT92" s="25" t="s">
        <v>213</v>
      </c>
      <c r="AU92" s="25" t="s">
        <v>90</v>
      </c>
    </row>
    <row r="93" spans="2:65" s="1" customFormat="1" ht="25.5" customHeight="1">
      <c r="B93" s="48"/>
      <c r="C93" s="238" t="s">
        <v>113</v>
      </c>
      <c r="D93" s="238" t="s">
        <v>206</v>
      </c>
      <c r="E93" s="239" t="s">
        <v>1280</v>
      </c>
      <c r="F93" s="240" t="s">
        <v>1281</v>
      </c>
      <c r="G93" s="241" t="s">
        <v>220</v>
      </c>
      <c r="H93" s="242">
        <v>249.04</v>
      </c>
      <c r="I93" s="243"/>
      <c r="J93" s="244">
        <f>ROUND(I93*H93,2)</f>
        <v>0</v>
      </c>
      <c r="K93" s="240" t="s">
        <v>2436</v>
      </c>
      <c r="L93" s="74"/>
      <c r="M93" s="245" t="s">
        <v>38</v>
      </c>
      <c r="N93" s="246" t="s">
        <v>53</v>
      </c>
      <c r="O93" s="49"/>
      <c r="P93" s="247">
        <f>O93*H93</f>
        <v>0</v>
      </c>
      <c r="Q93" s="247">
        <v>0</v>
      </c>
      <c r="R93" s="247">
        <f>Q93*H93</f>
        <v>0</v>
      </c>
      <c r="S93" s="247">
        <v>0</v>
      </c>
      <c r="T93" s="248">
        <f>S93*H93</f>
        <v>0</v>
      </c>
      <c r="AR93" s="25" t="s">
        <v>211</v>
      </c>
      <c r="AT93" s="25" t="s">
        <v>206</v>
      </c>
      <c r="AU93" s="25" t="s">
        <v>90</v>
      </c>
      <c r="AY93" s="25" t="s">
        <v>204</v>
      </c>
      <c r="BE93" s="249">
        <f>IF(N93="základní",J93,0)</f>
        <v>0</v>
      </c>
      <c r="BF93" s="249">
        <f>IF(N93="snížená",J93,0)</f>
        <v>0</v>
      </c>
      <c r="BG93" s="249">
        <f>IF(N93="zákl. přenesená",J93,0)</f>
        <v>0</v>
      </c>
      <c r="BH93" s="249">
        <f>IF(N93="sníž. přenesená",J93,0)</f>
        <v>0</v>
      </c>
      <c r="BI93" s="249">
        <f>IF(N93="nulová",J93,0)</f>
        <v>0</v>
      </c>
      <c r="BJ93" s="25" t="s">
        <v>25</v>
      </c>
      <c r="BK93" s="249">
        <f>ROUND(I93*H93,2)</f>
        <v>0</v>
      </c>
      <c r="BL93" s="25" t="s">
        <v>211</v>
      </c>
      <c r="BM93" s="25" t="s">
        <v>5364</v>
      </c>
    </row>
    <row r="94" spans="2:47" s="1" customFormat="1" ht="13.5">
      <c r="B94" s="48"/>
      <c r="C94" s="76"/>
      <c r="D94" s="250" t="s">
        <v>213</v>
      </c>
      <c r="E94" s="76"/>
      <c r="F94" s="251" t="s">
        <v>1283</v>
      </c>
      <c r="G94" s="76"/>
      <c r="H94" s="76"/>
      <c r="I94" s="206"/>
      <c r="J94" s="76"/>
      <c r="K94" s="76"/>
      <c r="L94" s="74"/>
      <c r="M94" s="252"/>
      <c r="N94" s="49"/>
      <c r="O94" s="49"/>
      <c r="P94" s="49"/>
      <c r="Q94" s="49"/>
      <c r="R94" s="49"/>
      <c r="S94" s="49"/>
      <c r="T94" s="97"/>
      <c r="AT94" s="25" t="s">
        <v>213</v>
      </c>
      <c r="AU94" s="25" t="s">
        <v>90</v>
      </c>
    </row>
    <row r="95" spans="2:51" s="14" customFormat="1" ht="13.5">
      <c r="B95" s="275"/>
      <c r="C95" s="276"/>
      <c r="D95" s="250" t="s">
        <v>215</v>
      </c>
      <c r="E95" s="277" t="s">
        <v>38</v>
      </c>
      <c r="F95" s="278" t="s">
        <v>5365</v>
      </c>
      <c r="G95" s="276"/>
      <c r="H95" s="277" t="s">
        <v>38</v>
      </c>
      <c r="I95" s="279"/>
      <c r="J95" s="276"/>
      <c r="K95" s="276"/>
      <c r="L95" s="280"/>
      <c r="M95" s="281"/>
      <c r="N95" s="282"/>
      <c r="O95" s="282"/>
      <c r="P95" s="282"/>
      <c r="Q95" s="282"/>
      <c r="R95" s="282"/>
      <c r="S95" s="282"/>
      <c r="T95" s="283"/>
      <c r="AT95" s="284" t="s">
        <v>215</v>
      </c>
      <c r="AU95" s="284" t="s">
        <v>90</v>
      </c>
      <c r="AV95" s="14" t="s">
        <v>25</v>
      </c>
      <c r="AW95" s="14" t="s">
        <v>45</v>
      </c>
      <c r="AX95" s="14" t="s">
        <v>82</v>
      </c>
      <c r="AY95" s="284" t="s">
        <v>204</v>
      </c>
    </row>
    <row r="96" spans="2:51" s="12" customFormat="1" ht="13.5">
      <c r="B96" s="253"/>
      <c r="C96" s="254"/>
      <c r="D96" s="250" t="s">
        <v>215</v>
      </c>
      <c r="E96" s="255" t="s">
        <v>38</v>
      </c>
      <c r="F96" s="256" t="s">
        <v>5366</v>
      </c>
      <c r="G96" s="254"/>
      <c r="H96" s="257">
        <v>2.56</v>
      </c>
      <c r="I96" s="258"/>
      <c r="J96" s="254"/>
      <c r="K96" s="254"/>
      <c r="L96" s="259"/>
      <c r="M96" s="260"/>
      <c r="N96" s="261"/>
      <c r="O96" s="261"/>
      <c r="P96" s="261"/>
      <c r="Q96" s="261"/>
      <c r="R96" s="261"/>
      <c r="S96" s="261"/>
      <c r="T96" s="262"/>
      <c r="AT96" s="263" t="s">
        <v>215</v>
      </c>
      <c r="AU96" s="263" t="s">
        <v>90</v>
      </c>
      <c r="AV96" s="12" t="s">
        <v>90</v>
      </c>
      <c r="AW96" s="12" t="s">
        <v>45</v>
      </c>
      <c r="AX96" s="12" t="s">
        <v>82</v>
      </c>
      <c r="AY96" s="263" t="s">
        <v>204</v>
      </c>
    </row>
    <row r="97" spans="2:51" s="14" customFormat="1" ht="13.5">
      <c r="B97" s="275"/>
      <c r="C97" s="276"/>
      <c r="D97" s="250" t="s">
        <v>215</v>
      </c>
      <c r="E97" s="277" t="s">
        <v>38</v>
      </c>
      <c r="F97" s="278" t="s">
        <v>5367</v>
      </c>
      <c r="G97" s="276"/>
      <c r="H97" s="277" t="s">
        <v>38</v>
      </c>
      <c r="I97" s="279"/>
      <c r="J97" s="276"/>
      <c r="K97" s="276"/>
      <c r="L97" s="280"/>
      <c r="M97" s="281"/>
      <c r="N97" s="282"/>
      <c r="O97" s="282"/>
      <c r="P97" s="282"/>
      <c r="Q97" s="282"/>
      <c r="R97" s="282"/>
      <c r="S97" s="282"/>
      <c r="T97" s="283"/>
      <c r="AT97" s="284" t="s">
        <v>215</v>
      </c>
      <c r="AU97" s="284" t="s">
        <v>90</v>
      </c>
      <c r="AV97" s="14" t="s">
        <v>25</v>
      </c>
      <c r="AW97" s="14" t="s">
        <v>45</v>
      </c>
      <c r="AX97" s="14" t="s">
        <v>82</v>
      </c>
      <c r="AY97" s="284" t="s">
        <v>204</v>
      </c>
    </row>
    <row r="98" spans="2:51" s="12" customFormat="1" ht="13.5">
      <c r="B98" s="253"/>
      <c r="C98" s="254"/>
      <c r="D98" s="250" t="s">
        <v>215</v>
      </c>
      <c r="E98" s="255" t="s">
        <v>38</v>
      </c>
      <c r="F98" s="256" t="s">
        <v>5368</v>
      </c>
      <c r="G98" s="254"/>
      <c r="H98" s="257">
        <v>246.48</v>
      </c>
      <c r="I98" s="258"/>
      <c r="J98" s="254"/>
      <c r="K98" s="254"/>
      <c r="L98" s="259"/>
      <c r="M98" s="260"/>
      <c r="N98" s="261"/>
      <c r="O98" s="261"/>
      <c r="P98" s="261"/>
      <c r="Q98" s="261"/>
      <c r="R98" s="261"/>
      <c r="S98" s="261"/>
      <c r="T98" s="262"/>
      <c r="AT98" s="263" t="s">
        <v>215</v>
      </c>
      <c r="AU98" s="263" t="s">
        <v>90</v>
      </c>
      <c r="AV98" s="12" t="s">
        <v>90</v>
      </c>
      <c r="AW98" s="12" t="s">
        <v>45</v>
      </c>
      <c r="AX98" s="12" t="s">
        <v>82</v>
      </c>
      <c r="AY98" s="263" t="s">
        <v>204</v>
      </c>
    </row>
    <row r="99" spans="2:51" s="13" customFormat="1" ht="13.5">
      <c r="B99" s="264"/>
      <c r="C99" s="265"/>
      <c r="D99" s="250" t="s">
        <v>215</v>
      </c>
      <c r="E99" s="266" t="s">
        <v>38</v>
      </c>
      <c r="F99" s="267" t="s">
        <v>217</v>
      </c>
      <c r="G99" s="265"/>
      <c r="H99" s="268">
        <v>249.04</v>
      </c>
      <c r="I99" s="269"/>
      <c r="J99" s="265"/>
      <c r="K99" s="265"/>
      <c r="L99" s="270"/>
      <c r="M99" s="271"/>
      <c r="N99" s="272"/>
      <c r="O99" s="272"/>
      <c r="P99" s="272"/>
      <c r="Q99" s="272"/>
      <c r="R99" s="272"/>
      <c r="S99" s="272"/>
      <c r="T99" s="273"/>
      <c r="AT99" s="274" t="s">
        <v>215</v>
      </c>
      <c r="AU99" s="274" t="s">
        <v>90</v>
      </c>
      <c r="AV99" s="13" t="s">
        <v>211</v>
      </c>
      <c r="AW99" s="13" t="s">
        <v>45</v>
      </c>
      <c r="AX99" s="13" t="s">
        <v>25</v>
      </c>
      <c r="AY99" s="274" t="s">
        <v>204</v>
      </c>
    </row>
    <row r="100" spans="2:65" s="1" customFormat="1" ht="25.5" customHeight="1">
      <c r="B100" s="48"/>
      <c r="C100" s="238" t="s">
        <v>211</v>
      </c>
      <c r="D100" s="238" t="s">
        <v>206</v>
      </c>
      <c r="E100" s="239" t="s">
        <v>5369</v>
      </c>
      <c r="F100" s="240" t="s">
        <v>5370</v>
      </c>
      <c r="G100" s="241" t="s">
        <v>209</v>
      </c>
      <c r="H100" s="242">
        <v>137.46</v>
      </c>
      <c r="I100" s="243"/>
      <c r="J100" s="244">
        <f>ROUND(I100*H100,2)</f>
        <v>0</v>
      </c>
      <c r="K100" s="240" t="s">
        <v>2436</v>
      </c>
      <c r="L100" s="74"/>
      <c r="M100" s="245" t="s">
        <v>38</v>
      </c>
      <c r="N100" s="246" t="s">
        <v>53</v>
      </c>
      <c r="O100" s="49"/>
      <c r="P100" s="247">
        <f>O100*H100</f>
        <v>0</v>
      </c>
      <c r="Q100" s="247">
        <v>0.00119</v>
      </c>
      <c r="R100" s="247">
        <f>Q100*H100</f>
        <v>0.1635774</v>
      </c>
      <c r="S100" s="247">
        <v>0</v>
      </c>
      <c r="T100" s="248">
        <f>S100*H100</f>
        <v>0</v>
      </c>
      <c r="AR100" s="25" t="s">
        <v>211</v>
      </c>
      <c r="AT100" s="25" t="s">
        <v>206</v>
      </c>
      <c r="AU100" s="25" t="s">
        <v>90</v>
      </c>
      <c r="AY100" s="25" t="s">
        <v>204</v>
      </c>
      <c r="BE100" s="249">
        <f>IF(N100="základní",J100,0)</f>
        <v>0</v>
      </c>
      <c r="BF100" s="249">
        <f>IF(N100="snížená",J100,0)</f>
        <v>0</v>
      </c>
      <c r="BG100" s="249">
        <f>IF(N100="zákl. přenesená",J100,0)</f>
        <v>0</v>
      </c>
      <c r="BH100" s="249">
        <f>IF(N100="sníž. přenesená",J100,0)</f>
        <v>0</v>
      </c>
      <c r="BI100" s="249">
        <f>IF(N100="nulová",J100,0)</f>
        <v>0</v>
      </c>
      <c r="BJ100" s="25" t="s">
        <v>25</v>
      </c>
      <c r="BK100" s="249">
        <f>ROUND(I100*H100,2)</f>
        <v>0</v>
      </c>
      <c r="BL100" s="25" t="s">
        <v>211</v>
      </c>
      <c r="BM100" s="25" t="s">
        <v>5371</v>
      </c>
    </row>
    <row r="101" spans="2:47" s="1" customFormat="1" ht="13.5">
      <c r="B101" s="48"/>
      <c r="C101" s="76"/>
      <c r="D101" s="250" t="s">
        <v>213</v>
      </c>
      <c r="E101" s="76"/>
      <c r="F101" s="251" t="s">
        <v>2388</v>
      </c>
      <c r="G101" s="76"/>
      <c r="H101" s="76"/>
      <c r="I101" s="206"/>
      <c r="J101" s="76"/>
      <c r="K101" s="76"/>
      <c r="L101" s="74"/>
      <c r="M101" s="252"/>
      <c r="N101" s="49"/>
      <c r="O101" s="49"/>
      <c r="P101" s="49"/>
      <c r="Q101" s="49"/>
      <c r="R101" s="49"/>
      <c r="S101" s="49"/>
      <c r="T101" s="97"/>
      <c r="AT101" s="25" t="s">
        <v>213</v>
      </c>
      <c r="AU101" s="25" t="s">
        <v>90</v>
      </c>
    </row>
    <row r="102" spans="2:65" s="1" customFormat="1" ht="38.25" customHeight="1">
      <c r="B102" s="48"/>
      <c r="C102" s="238" t="s">
        <v>233</v>
      </c>
      <c r="D102" s="238" t="s">
        <v>206</v>
      </c>
      <c r="E102" s="239" t="s">
        <v>5372</v>
      </c>
      <c r="F102" s="240" t="s">
        <v>5373</v>
      </c>
      <c r="G102" s="241" t="s">
        <v>209</v>
      </c>
      <c r="H102" s="242">
        <v>137.46</v>
      </c>
      <c r="I102" s="243"/>
      <c r="J102" s="244">
        <f>ROUND(I102*H102,2)</f>
        <v>0</v>
      </c>
      <c r="K102" s="240" t="s">
        <v>2436</v>
      </c>
      <c r="L102" s="74"/>
      <c r="M102" s="245" t="s">
        <v>38</v>
      </c>
      <c r="N102" s="246" t="s">
        <v>53</v>
      </c>
      <c r="O102" s="49"/>
      <c r="P102" s="247">
        <f>O102*H102</f>
        <v>0</v>
      </c>
      <c r="Q102" s="247">
        <v>0</v>
      </c>
      <c r="R102" s="247">
        <f>Q102*H102</f>
        <v>0</v>
      </c>
      <c r="S102" s="247">
        <v>0</v>
      </c>
      <c r="T102" s="248">
        <f>S102*H102</f>
        <v>0</v>
      </c>
      <c r="AR102" s="25" t="s">
        <v>211</v>
      </c>
      <c r="AT102" s="25" t="s">
        <v>206</v>
      </c>
      <c r="AU102" s="25" t="s">
        <v>90</v>
      </c>
      <c r="AY102" s="25" t="s">
        <v>204</v>
      </c>
      <c r="BE102" s="249">
        <f>IF(N102="základní",J102,0)</f>
        <v>0</v>
      </c>
      <c r="BF102" s="249">
        <f>IF(N102="snížená",J102,0)</f>
        <v>0</v>
      </c>
      <c r="BG102" s="249">
        <f>IF(N102="zákl. přenesená",J102,0)</f>
        <v>0</v>
      </c>
      <c r="BH102" s="249">
        <f>IF(N102="sníž. přenesená",J102,0)</f>
        <v>0</v>
      </c>
      <c r="BI102" s="249">
        <f>IF(N102="nulová",J102,0)</f>
        <v>0</v>
      </c>
      <c r="BJ102" s="25" t="s">
        <v>25</v>
      </c>
      <c r="BK102" s="249">
        <f>ROUND(I102*H102,2)</f>
        <v>0</v>
      </c>
      <c r="BL102" s="25" t="s">
        <v>211</v>
      </c>
      <c r="BM102" s="25" t="s">
        <v>5374</v>
      </c>
    </row>
    <row r="103" spans="2:65" s="1" customFormat="1" ht="38.25" customHeight="1">
      <c r="B103" s="48"/>
      <c r="C103" s="238" t="s">
        <v>239</v>
      </c>
      <c r="D103" s="238" t="s">
        <v>206</v>
      </c>
      <c r="E103" s="239" t="s">
        <v>1339</v>
      </c>
      <c r="F103" s="240" t="s">
        <v>1340</v>
      </c>
      <c r="G103" s="241" t="s">
        <v>220</v>
      </c>
      <c r="H103" s="242">
        <v>170.997</v>
      </c>
      <c r="I103" s="243"/>
      <c r="J103" s="244">
        <f>ROUND(I103*H103,2)</f>
        <v>0</v>
      </c>
      <c r="K103" s="240" t="s">
        <v>2436</v>
      </c>
      <c r="L103" s="74"/>
      <c r="M103" s="245" t="s">
        <v>38</v>
      </c>
      <c r="N103" s="246" t="s">
        <v>53</v>
      </c>
      <c r="O103" s="49"/>
      <c r="P103" s="247">
        <f>O103*H103</f>
        <v>0</v>
      </c>
      <c r="Q103" s="247">
        <v>0</v>
      </c>
      <c r="R103" s="247">
        <f>Q103*H103</f>
        <v>0</v>
      </c>
      <c r="S103" s="247">
        <v>0</v>
      </c>
      <c r="T103" s="248">
        <f>S103*H103</f>
        <v>0</v>
      </c>
      <c r="AR103" s="25" t="s">
        <v>211</v>
      </c>
      <c r="AT103" s="25" t="s">
        <v>206</v>
      </c>
      <c r="AU103" s="25" t="s">
        <v>90</v>
      </c>
      <c r="AY103" s="25" t="s">
        <v>204</v>
      </c>
      <c r="BE103" s="249">
        <f>IF(N103="základní",J103,0)</f>
        <v>0</v>
      </c>
      <c r="BF103" s="249">
        <f>IF(N103="snížená",J103,0)</f>
        <v>0</v>
      </c>
      <c r="BG103" s="249">
        <f>IF(N103="zákl. přenesená",J103,0)</f>
        <v>0</v>
      </c>
      <c r="BH103" s="249">
        <f>IF(N103="sníž. přenesená",J103,0)</f>
        <v>0</v>
      </c>
      <c r="BI103" s="249">
        <f>IF(N103="nulová",J103,0)</f>
        <v>0</v>
      </c>
      <c r="BJ103" s="25" t="s">
        <v>25</v>
      </c>
      <c r="BK103" s="249">
        <f>ROUND(I103*H103,2)</f>
        <v>0</v>
      </c>
      <c r="BL103" s="25" t="s">
        <v>211</v>
      </c>
      <c r="BM103" s="25" t="s">
        <v>5375</v>
      </c>
    </row>
    <row r="104" spans="2:47" s="1" customFormat="1" ht="13.5">
      <c r="B104" s="48"/>
      <c r="C104" s="76"/>
      <c r="D104" s="250" t="s">
        <v>213</v>
      </c>
      <c r="E104" s="76"/>
      <c r="F104" s="251" t="s">
        <v>237</v>
      </c>
      <c r="G104" s="76"/>
      <c r="H104" s="76"/>
      <c r="I104" s="206"/>
      <c r="J104" s="76"/>
      <c r="K104" s="76"/>
      <c r="L104" s="74"/>
      <c r="M104" s="252"/>
      <c r="N104" s="49"/>
      <c r="O104" s="49"/>
      <c r="P104" s="49"/>
      <c r="Q104" s="49"/>
      <c r="R104" s="49"/>
      <c r="S104" s="49"/>
      <c r="T104" s="97"/>
      <c r="AT104" s="25" t="s">
        <v>213</v>
      </c>
      <c r="AU104" s="25" t="s">
        <v>90</v>
      </c>
    </row>
    <row r="105" spans="2:51" s="12" customFormat="1" ht="13.5">
      <c r="B105" s="253"/>
      <c r="C105" s="254"/>
      <c r="D105" s="250" t="s">
        <v>215</v>
      </c>
      <c r="E105" s="255" t="s">
        <v>38</v>
      </c>
      <c r="F105" s="256" t="s">
        <v>5376</v>
      </c>
      <c r="G105" s="254"/>
      <c r="H105" s="257">
        <v>170.997</v>
      </c>
      <c r="I105" s="258"/>
      <c r="J105" s="254"/>
      <c r="K105" s="254"/>
      <c r="L105" s="259"/>
      <c r="M105" s="260"/>
      <c r="N105" s="261"/>
      <c r="O105" s="261"/>
      <c r="P105" s="261"/>
      <c r="Q105" s="261"/>
      <c r="R105" s="261"/>
      <c r="S105" s="261"/>
      <c r="T105" s="262"/>
      <c r="AT105" s="263" t="s">
        <v>215</v>
      </c>
      <c r="AU105" s="263" t="s">
        <v>90</v>
      </c>
      <c r="AV105" s="12" t="s">
        <v>90</v>
      </c>
      <c r="AW105" s="12" t="s">
        <v>45</v>
      </c>
      <c r="AX105" s="12" t="s">
        <v>25</v>
      </c>
      <c r="AY105" s="263" t="s">
        <v>204</v>
      </c>
    </row>
    <row r="106" spans="2:65" s="1" customFormat="1" ht="38.25" customHeight="1">
      <c r="B106" s="48"/>
      <c r="C106" s="238" t="s">
        <v>244</v>
      </c>
      <c r="D106" s="238" t="s">
        <v>206</v>
      </c>
      <c r="E106" s="239" t="s">
        <v>234</v>
      </c>
      <c r="F106" s="240" t="s">
        <v>235</v>
      </c>
      <c r="G106" s="241" t="s">
        <v>220</v>
      </c>
      <c r="H106" s="242">
        <v>249.04</v>
      </c>
      <c r="I106" s="243"/>
      <c r="J106" s="244">
        <f>ROUND(I106*H106,2)</f>
        <v>0</v>
      </c>
      <c r="K106" s="240" t="s">
        <v>2436</v>
      </c>
      <c r="L106" s="74"/>
      <c r="M106" s="245" t="s">
        <v>38</v>
      </c>
      <c r="N106" s="246" t="s">
        <v>53</v>
      </c>
      <c r="O106" s="49"/>
      <c r="P106" s="247">
        <f>O106*H106</f>
        <v>0</v>
      </c>
      <c r="Q106" s="247">
        <v>0</v>
      </c>
      <c r="R106" s="247">
        <f>Q106*H106</f>
        <v>0</v>
      </c>
      <c r="S106" s="247">
        <v>0</v>
      </c>
      <c r="T106" s="248">
        <f>S106*H106</f>
        <v>0</v>
      </c>
      <c r="AR106" s="25" t="s">
        <v>211</v>
      </c>
      <c r="AT106" s="25" t="s">
        <v>206</v>
      </c>
      <c r="AU106" s="25" t="s">
        <v>90</v>
      </c>
      <c r="AY106" s="25" t="s">
        <v>204</v>
      </c>
      <c r="BE106" s="249">
        <f>IF(N106="základní",J106,0)</f>
        <v>0</v>
      </c>
      <c r="BF106" s="249">
        <f>IF(N106="snížená",J106,0)</f>
        <v>0</v>
      </c>
      <c r="BG106" s="249">
        <f>IF(N106="zákl. přenesená",J106,0)</f>
        <v>0</v>
      </c>
      <c r="BH106" s="249">
        <f>IF(N106="sníž. přenesená",J106,0)</f>
        <v>0</v>
      </c>
      <c r="BI106" s="249">
        <f>IF(N106="nulová",J106,0)</f>
        <v>0</v>
      </c>
      <c r="BJ106" s="25" t="s">
        <v>25</v>
      </c>
      <c r="BK106" s="249">
        <f>ROUND(I106*H106,2)</f>
        <v>0</v>
      </c>
      <c r="BL106" s="25" t="s">
        <v>211</v>
      </c>
      <c r="BM106" s="25" t="s">
        <v>5377</v>
      </c>
    </row>
    <row r="107" spans="2:47" s="1" customFormat="1" ht="13.5">
      <c r="B107" s="48"/>
      <c r="C107" s="76"/>
      <c r="D107" s="250" t="s">
        <v>213</v>
      </c>
      <c r="E107" s="76"/>
      <c r="F107" s="251" t="s">
        <v>237</v>
      </c>
      <c r="G107" s="76"/>
      <c r="H107" s="76"/>
      <c r="I107" s="206"/>
      <c r="J107" s="76"/>
      <c r="K107" s="76"/>
      <c r="L107" s="74"/>
      <c r="M107" s="252"/>
      <c r="N107" s="49"/>
      <c r="O107" s="49"/>
      <c r="P107" s="49"/>
      <c r="Q107" s="49"/>
      <c r="R107" s="49"/>
      <c r="S107" s="49"/>
      <c r="T107" s="97"/>
      <c r="AT107" s="25" t="s">
        <v>213</v>
      </c>
      <c r="AU107" s="25" t="s">
        <v>90</v>
      </c>
    </row>
    <row r="108" spans="2:51" s="14" customFormat="1" ht="13.5">
      <c r="B108" s="275"/>
      <c r="C108" s="276"/>
      <c r="D108" s="250" t="s">
        <v>215</v>
      </c>
      <c r="E108" s="277" t="s">
        <v>38</v>
      </c>
      <c r="F108" s="278" t="s">
        <v>5378</v>
      </c>
      <c r="G108" s="276"/>
      <c r="H108" s="277" t="s">
        <v>38</v>
      </c>
      <c r="I108" s="279"/>
      <c r="J108" s="276"/>
      <c r="K108" s="276"/>
      <c r="L108" s="280"/>
      <c r="M108" s="281"/>
      <c r="N108" s="282"/>
      <c r="O108" s="282"/>
      <c r="P108" s="282"/>
      <c r="Q108" s="282"/>
      <c r="R108" s="282"/>
      <c r="S108" s="282"/>
      <c r="T108" s="283"/>
      <c r="AT108" s="284" t="s">
        <v>215</v>
      </c>
      <c r="AU108" s="284" t="s">
        <v>90</v>
      </c>
      <c r="AV108" s="14" t="s">
        <v>25</v>
      </c>
      <c r="AW108" s="14" t="s">
        <v>45</v>
      </c>
      <c r="AX108" s="14" t="s">
        <v>82</v>
      </c>
      <c r="AY108" s="284" t="s">
        <v>204</v>
      </c>
    </row>
    <row r="109" spans="2:51" s="14" customFormat="1" ht="13.5">
      <c r="B109" s="275"/>
      <c r="C109" s="276"/>
      <c r="D109" s="250" t="s">
        <v>215</v>
      </c>
      <c r="E109" s="277" t="s">
        <v>38</v>
      </c>
      <c r="F109" s="278" t="s">
        <v>5379</v>
      </c>
      <c r="G109" s="276"/>
      <c r="H109" s="277" t="s">
        <v>38</v>
      </c>
      <c r="I109" s="279"/>
      <c r="J109" s="276"/>
      <c r="K109" s="276"/>
      <c r="L109" s="280"/>
      <c r="M109" s="281"/>
      <c r="N109" s="282"/>
      <c r="O109" s="282"/>
      <c r="P109" s="282"/>
      <c r="Q109" s="282"/>
      <c r="R109" s="282"/>
      <c r="S109" s="282"/>
      <c r="T109" s="283"/>
      <c r="AT109" s="284" t="s">
        <v>215</v>
      </c>
      <c r="AU109" s="284" t="s">
        <v>90</v>
      </c>
      <c r="AV109" s="14" t="s">
        <v>25</v>
      </c>
      <c r="AW109" s="14" t="s">
        <v>45</v>
      </c>
      <c r="AX109" s="14" t="s">
        <v>82</v>
      </c>
      <c r="AY109" s="284" t="s">
        <v>204</v>
      </c>
    </row>
    <row r="110" spans="2:51" s="14" customFormat="1" ht="13.5">
      <c r="B110" s="275"/>
      <c r="C110" s="276"/>
      <c r="D110" s="250" t="s">
        <v>215</v>
      </c>
      <c r="E110" s="277" t="s">
        <v>38</v>
      </c>
      <c r="F110" s="278" t="s">
        <v>5380</v>
      </c>
      <c r="G110" s="276"/>
      <c r="H110" s="277" t="s">
        <v>38</v>
      </c>
      <c r="I110" s="279"/>
      <c r="J110" s="276"/>
      <c r="K110" s="276"/>
      <c r="L110" s="280"/>
      <c r="M110" s="281"/>
      <c r="N110" s="282"/>
      <c r="O110" s="282"/>
      <c r="P110" s="282"/>
      <c r="Q110" s="282"/>
      <c r="R110" s="282"/>
      <c r="S110" s="282"/>
      <c r="T110" s="283"/>
      <c r="AT110" s="284" t="s">
        <v>215</v>
      </c>
      <c r="AU110" s="284" t="s">
        <v>90</v>
      </c>
      <c r="AV110" s="14" t="s">
        <v>25</v>
      </c>
      <c r="AW110" s="14" t="s">
        <v>45</v>
      </c>
      <c r="AX110" s="14" t="s">
        <v>82</v>
      </c>
      <c r="AY110" s="284" t="s">
        <v>204</v>
      </c>
    </row>
    <row r="111" spans="2:51" s="14" customFormat="1" ht="13.5">
      <c r="B111" s="275"/>
      <c r="C111" s="276"/>
      <c r="D111" s="250" t="s">
        <v>215</v>
      </c>
      <c r="E111" s="277" t="s">
        <v>38</v>
      </c>
      <c r="F111" s="278" t="s">
        <v>5381</v>
      </c>
      <c r="G111" s="276"/>
      <c r="H111" s="277" t="s">
        <v>38</v>
      </c>
      <c r="I111" s="279"/>
      <c r="J111" s="276"/>
      <c r="K111" s="276"/>
      <c r="L111" s="280"/>
      <c r="M111" s="281"/>
      <c r="N111" s="282"/>
      <c r="O111" s="282"/>
      <c r="P111" s="282"/>
      <c r="Q111" s="282"/>
      <c r="R111" s="282"/>
      <c r="S111" s="282"/>
      <c r="T111" s="283"/>
      <c r="AT111" s="284" t="s">
        <v>215</v>
      </c>
      <c r="AU111" s="284" t="s">
        <v>90</v>
      </c>
      <c r="AV111" s="14" t="s">
        <v>25</v>
      </c>
      <c r="AW111" s="14" t="s">
        <v>45</v>
      </c>
      <c r="AX111" s="14" t="s">
        <v>82</v>
      </c>
      <c r="AY111" s="284" t="s">
        <v>204</v>
      </c>
    </row>
    <row r="112" spans="2:51" s="14" customFormat="1" ht="13.5">
      <c r="B112" s="275"/>
      <c r="C112" s="276"/>
      <c r="D112" s="250" t="s">
        <v>215</v>
      </c>
      <c r="E112" s="277" t="s">
        <v>38</v>
      </c>
      <c r="F112" s="278" t="s">
        <v>5382</v>
      </c>
      <c r="G112" s="276"/>
      <c r="H112" s="277" t="s">
        <v>38</v>
      </c>
      <c r="I112" s="279"/>
      <c r="J112" s="276"/>
      <c r="K112" s="276"/>
      <c r="L112" s="280"/>
      <c r="M112" s="281"/>
      <c r="N112" s="282"/>
      <c r="O112" s="282"/>
      <c r="P112" s="282"/>
      <c r="Q112" s="282"/>
      <c r="R112" s="282"/>
      <c r="S112" s="282"/>
      <c r="T112" s="283"/>
      <c r="AT112" s="284" t="s">
        <v>215</v>
      </c>
      <c r="AU112" s="284" t="s">
        <v>90</v>
      </c>
      <c r="AV112" s="14" t="s">
        <v>25</v>
      </c>
      <c r="AW112" s="14" t="s">
        <v>45</v>
      </c>
      <c r="AX112" s="14" t="s">
        <v>82</v>
      </c>
      <c r="AY112" s="284" t="s">
        <v>204</v>
      </c>
    </row>
    <row r="113" spans="2:51" s="14" customFormat="1" ht="13.5">
      <c r="B113" s="275"/>
      <c r="C113" s="276"/>
      <c r="D113" s="250" t="s">
        <v>215</v>
      </c>
      <c r="E113" s="277" t="s">
        <v>38</v>
      </c>
      <c r="F113" s="278" t="s">
        <v>5383</v>
      </c>
      <c r="G113" s="276"/>
      <c r="H113" s="277" t="s">
        <v>38</v>
      </c>
      <c r="I113" s="279"/>
      <c r="J113" s="276"/>
      <c r="K113" s="276"/>
      <c r="L113" s="280"/>
      <c r="M113" s="281"/>
      <c r="N113" s="282"/>
      <c r="O113" s="282"/>
      <c r="P113" s="282"/>
      <c r="Q113" s="282"/>
      <c r="R113" s="282"/>
      <c r="S113" s="282"/>
      <c r="T113" s="283"/>
      <c r="AT113" s="284" t="s">
        <v>215</v>
      </c>
      <c r="AU113" s="284" t="s">
        <v>90</v>
      </c>
      <c r="AV113" s="14" t="s">
        <v>25</v>
      </c>
      <c r="AW113" s="14" t="s">
        <v>45</v>
      </c>
      <c r="AX113" s="14" t="s">
        <v>82</v>
      </c>
      <c r="AY113" s="284" t="s">
        <v>204</v>
      </c>
    </row>
    <row r="114" spans="2:51" s="14" customFormat="1" ht="13.5">
      <c r="B114" s="275"/>
      <c r="C114" s="276"/>
      <c r="D114" s="250" t="s">
        <v>215</v>
      </c>
      <c r="E114" s="277" t="s">
        <v>38</v>
      </c>
      <c r="F114" s="278" t="s">
        <v>5384</v>
      </c>
      <c r="G114" s="276"/>
      <c r="H114" s="277" t="s">
        <v>38</v>
      </c>
      <c r="I114" s="279"/>
      <c r="J114" s="276"/>
      <c r="K114" s="276"/>
      <c r="L114" s="280"/>
      <c r="M114" s="281"/>
      <c r="N114" s="282"/>
      <c r="O114" s="282"/>
      <c r="P114" s="282"/>
      <c r="Q114" s="282"/>
      <c r="R114" s="282"/>
      <c r="S114" s="282"/>
      <c r="T114" s="283"/>
      <c r="AT114" s="284" t="s">
        <v>215</v>
      </c>
      <c r="AU114" s="284" t="s">
        <v>90</v>
      </c>
      <c r="AV114" s="14" t="s">
        <v>25</v>
      </c>
      <c r="AW114" s="14" t="s">
        <v>45</v>
      </c>
      <c r="AX114" s="14" t="s">
        <v>82</v>
      </c>
      <c r="AY114" s="284" t="s">
        <v>204</v>
      </c>
    </row>
    <row r="115" spans="2:51" s="14" customFormat="1" ht="13.5">
      <c r="B115" s="275"/>
      <c r="C115" s="276"/>
      <c r="D115" s="250" t="s">
        <v>215</v>
      </c>
      <c r="E115" s="277" t="s">
        <v>38</v>
      </c>
      <c r="F115" s="278" t="s">
        <v>5385</v>
      </c>
      <c r="G115" s="276"/>
      <c r="H115" s="277" t="s">
        <v>38</v>
      </c>
      <c r="I115" s="279"/>
      <c r="J115" s="276"/>
      <c r="K115" s="276"/>
      <c r="L115" s="280"/>
      <c r="M115" s="281"/>
      <c r="N115" s="282"/>
      <c r="O115" s="282"/>
      <c r="P115" s="282"/>
      <c r="Q115" s="282"/>
      <c r="R115" s="282"/>
      <c r="S115" s="282"/>
      <c r="T115" s="283"/>
      <c r="AT115" s="284" t="s">
        <v>215</v>
      </c>
      <c r="AU115" s="284" t="s">
        <v>90</v>
      </c>
      <c r="AV115" s="14" t="s">
        <v>25</v>
      </c>
      <c r="AW115" s="14" t="s">
        <v>45</v>
      </c>
      <c r="AX115" s="14" t="s">
        <v>82</v>
      </c>
      <c r="AY115" s="284" t="s">
        <v>204</v>
      </c>
    </row>
    <row r="116" spans="2:51" s="14" customFormat="1" ht="13.5">
      <c r="B116" s="275"/>
      <c r="C116" s="276"/>
      <c r="D116" s="250" t="s">
        <v>215</v>
      </c>
      <c r="E116" s="277" t="s">
        <v>38</v>
      </c>
      <c r="F116" s="278" t="s">
        <v>5386</v>
      </c>
      <c r="G116" s="276"/>
      <c r="H116" s="277" t="s">
        <v>38</v>
      </c>
      <c r="I116" s="279"/>
      <c r="J116" s="276"/>
      <c r="K116" s="276"/>
      <c r="L116" s="280"/>
      <c r="M116" s="281"/>
      <c r="N116" s="282"/>
      <c r="O116" s="282"/>
      <c r="P116" s="282"/>
      <c r="Q116" s="282"/>
      <c r="R116" s="282"/>
      <c r="S116" s="282"/>
      <c r="T116" s="283"/>
      <c r="AT116" s="284" t="s">
        <v>215</v>
      </c>
      <c r="AU116" s="284" t="s">
        <v>90</v>
      </c>
      <c r="AV116" s="14" t="s">
        <v>25</v>
      </c>
      <c r="AW116" s="14" t="s">
        <v>45</v>
      </c>
      <c r="AX116" s="14" t="s">
        <v>82</v>
      </c>
      <c r="AY116" s="284" t="s">
        <v>204</v>
      </c>
    </row>
    <row r="117" spans="2:51" s="14" customFormat="1" ht="13.5">
      <c r="B117" s="275"/>
      <c r="C117" s="276"/>
      <c r="D117" s="250" t="s">
        <v>215</v>
      </c>
      <c r="E117" s="277" t="s">
        <v>38</v>
      </c>
      <c r="F117" s="278" t="s">
        <v>5387</v>
      </c>
      <c r="G117" s="276"/>
      <c r="H117" s="277" t="s">
        <v>38</v>
      </c>
      <c r="I117" s="279"/>
      <c r="J117" s="276"/>
      <c r="K117" s="276"/>
      <c r="L117" s="280"/>
      <c r="M117" s="281"/>
      <c r="N117" s="282"/>
      <c r="O117" s="282"/>
      <c r="P117" s="282"/>
      <c r="Q117" s="282"/>
      <c r="R117" s="282"/>
      <c r="S117" s="282"/>
      <c r="T117" s="283"/>
      <c r="AT117" s="284" t="s">
        <v>215</v>
      </c>
      <c r="AU117" s="284" t="s">
        <v>90</v>
      </c>
      <c r="AV117" s="14" t="s">
        <v>25</v>
      </c>
      <c r="AW117" s="14" t="s">
        <v>45</v>
      </c>
      <c r="AX117" s="14" t="s">
        <v>82</v>
      </c>
      <c r="AY117" s="284" t="s">
        <v>204</v>
      </c>
    </row>
    <row r="118" spans="2:51" s="14" customFormat="1" ht="13.5">
      <c r="B118" s="275"/>
      <c r="C118" s="276"/>
      <c r="D118" s="250" t="s">
        <v>215</v>
      </c>
      <c r="E118" s="277" t="s">
        <v>38</v>
      </c>
      <c r="F118" s="278" t="s">
        <v>5388</v>
      </c>
      <c r="G118" s="276"/>
      <c r="H118" s="277" t="s">
        <v>38</v>
      </c>
      <c r="I118" s="279"/>
      <c r="J118" s="276"/>
      <c r="K118" s="276"/>
      <c r="L118" s="280"/>
      <c r="M118" s="281"/>
      <c r="N118" s="282"/>
      <c r="O118" s="282"/>
      <c r="P118" s="282"/>
      <c r="Q118" s="282"/>
      <c r="R118" s="282"/>
      <c r="S118" s="282"/>
      <c r="T118" s="283"/>
      <c r="AT118" s="284" t="s">
        <v>215</v>
      </c>
      <c r="AU118" s="284" t="s">
        <v>90</v>
      </c>
      <c r="AV118" s="14" t="s">
        <v>25</v>
      </c>
      <c r="AW118" s="14" t="s">
        <v>45</v>
      </c>
      <c r="AX118" s="14" t="s">
        <v>82</v>
      </c>
      <c r="AY118" s="284" t="s">
        <v>204</v>
      </c>
    </row>
    <row r="119" spans="2:51" s="14" customFormat="1" ht="13.5">
      <c r="B119" s="275"/>
      <c r="C119" s="276"/>
      <c r="D119" s="250" t="s">
        <v>215</v>
      </c>
      <c r="E119" s="277" t="s">
        <v>38</v>
      </c>
      <c r="F119" s="278" t="s">
        <v>5389</v>
      </c>
      <c r="G119" s="276"/>
      <c r="H119" s="277" t="s">
        <v>38</v>
      </c>
      <c r="I119" s="279"/>
      <c r="J119" s="276"/>
      <c r="K119" s="276"/>
      <c r="L119" s="280"/>
      <c r="M119" s="281"/>
      <c r="N119" s="282"/>
      <c r="O119" s="282"/>
      <c r="P119" s="282"/>
      <c r="Q119" s="282"/>
      <c r="R119" s="282"/>
      <c r="S119" s="282"/>
      <c r="T119" s="283"/>
      <c r="AT119" s="284" t="s">
        <v>215</v>
      </c>
      <c r="AU119" s="284" t="s">
        <v>90</v>
      </c>
      <c r="AV119" s="14" t="s">
        <v>25</v>
      </c>
      <c r="AW119" s="14" t="s">
        <v>45</v>
      </c>
      <c r="AX119" s="14" t="s">
        <v>82</v>
      </c>
      <c r="AY119" s="284" t="s">
        <v>204</v>
      </c>
    </row>
    <row r="120" spans="2:51" s="14" customFormat="1" ht="13.5">
      <c r="B120" s="275"/>
      <c r="C120" s="276"/>
      <c r="D120" s="250" t="s">
        <v>215</v>
      </c>
      <c r="E120" s="277" t="s">
        <v>38</v>
      </c>
      <c r="F120" s="278" t="s">
        <v>5390</v>
      </c>
      <c r="G120" s="276"/>
      <c r="H120" s="277" t="s">
        <v>38</v>
      </c>
      <c r="I120" s="279"/>
      <c r="J120" s="276"/>
      <c r="K120" s="276"/>
      <c r="L120" s="280"/>
      <c r="M120" s="281"/>
      <c r="N120" s="282"/>
      <c r="O120" s="282"/>
      <c r="P120" s="282"/>
      <c r="Q120" s="282"/>
      <c r="R120" s="282"/>
      <c r="S120" s="282"/>
      <c r="T120" s="283"/>
      <c r="AT120" s="284" t="s">
        <v>215</v>
      </c>
      <c r="AU120" s="284" t="s">
        <v>90</v>
      </c>
      <c r="AV120" s="14" t="s">
        <v>25</v>
      </c>
      <c r="AW120" s="14" t="s">
        <v>45</v>
      </c>
      <c r="AX120" s="14" t="s">
        <v>82</v>
      </c>
      <c r="AY120" s="284" t="s">
        <v>204</v>
      </c>
    </row>
    <row r="121" spans="2:51" s="12" customFormat="1" ht="13.5">
      <c r="B121" s="253"/>
      <c r="C121" s="254"/>
      <c r="D121" s="250" t="s">
        <v>215</v>
      </c>
      <c r="E121" s="255" t="s">
        <v>38</v>
      </c>
      <c r="F121" s="256" t="s">
        <v>38</v>
      </c>
      <c r="G121" s="254"/>
      <c r="H121" s="257">
        <v>0</v>
      </c>
      <c r="I121" s="258"/>
      <c r="J121" s="254"/>
      <c r="K121" s="254"/>
      <c r="L121" s="259"/>
      <c r="M121" s="260"/>
      <c r="N121" s="261"/>
      <c r="O121" s="261"/>
      <c r="P121" s="261"/>
      <c r="Q121" s="261"/>
      <c r="R121" s="261"/>
      <c r="S121" s="261"/>
      <c r="T121" s="262"/>
      <c r="AT121" s="263" t="s">
        <v>215</v>
      </c>
      <c r="AU121" s="263" t="s">
        <v>90</v>
      </c>
      <c r="AV121" s="12" t="s">
        <v>90</v>
      </c>
      <c r="AW121" s="12" t="s">
        <v>6</v>
      </c>
      <c r="AX121" s="12" t="s">
        <v>82</v>
      </c>
      <c r="AY121" s="263" t="s">
        <v>204</v>
      </c>
    </row>
    <row r="122" spans="2:51" s="14" customFormat="1" ht="13.5">
      <c r="B122" s="275"/>
      <c r="C122" s="276"/>
      <c r="D122" s="250" t="s">
        <v>215</v>
      </c>
      <c r="E122" s="277" t="s">
        <v>38</v>
      </c>
      <c r="F122" s="278" t="s">
        <v>5391</v>
      </c>
      <c r="G122" s="276"/>
      <c r="H122" s="277" t="s">
        <v>38</v>
      </c>
      <c r="I122" s="279"/>
      <c r="J122" s="276"/>
      <c r="K122" s="276"/>
      <c r="L122" s="280"/>
      <c r="M122" s="281"/>
      <c r="N122" s="282"/>
      <c r="O122" s="282"/>
      <c r="P122" s="282"/>
      <c r="Q122" s="282"/>
      <c r="R122" s="282"/>
      <c r="S122" s="282"/>
      <c r="T122" s="283"/>
      <c r="AT122" s="284" t="s">
        <v>215</v>
      </c>
      <c r="AU122" s="284" t="s">
        <v>90</v>
      </c>
      <c r="AV122" s="14" t="s">
        <v>25</v>
      </c>
      <c r="AW122" s="14" t="s">
        <v>45</v>
      </c>
      <c r="AX122" s="14" t="s">
        <v>82</v>
      </c>
      <c r="AY122" s="284" t="s">
        <v>204</v>
      </c>
    </row>
    <row r="123" spans="2:51" s="14" customFormat="1" ht="13.5">
      <c r="B123" s="275"/>
      <c r="C123" s="276"/>
      <c r="D123" s="250" t="s">
        <v>215</v>
      </c>
      <c r="E123" s="277" t="s">
        <v>38</v>
      </c>
      <c r="F123" s="278" t="s">
        <v>5392</v>
      </c>
      <c r="G123" s="276"/>
      <c r="H123" s="277" t="s">
        <v>38</v>
      </c>
      <c r="I123" s="279"/>
      <c r="J123" s="276"/>
      <c r="K123" s="276"/>
      <c r="L123" s="280"/>
      <c r="M123" s="281"/>
      <c r="N123" s="282"/>
      <c r="O123" s="282"/>
      <c r="P123" s="282"/>
      <c r="Q123" s="282"/>
      <c r="R123" s="282"/>
      <c r="S123" s="282"/>
      <c r="T123" s="283"/>
      <c r="AT123" s="284" t="s">
        <v>215</v>
      </c>
      <c r="AU123" s="284" t="s">
        <v>90</v>
      </c>
      <c r="AV123" s="14" t="s">
        <v>25</v>
      </c>
      <c r="AW123" s="14" t="s">
        <v>45</v>
      </c>
      <c r="AX123" s="14" t="s">
        <v>82</v>
      </c>
      <c r="AY123" s="284" t="s">
        <v>204</v>
      </c>
    </row>
    <row r="124" spans="2:51" s="14" customFormat="1" ht="13.5">
      <c r="B124" s="275"/>
      <c r="C124" s="276"/>
      <c r="D124" s="250" t="s">
        <v>215</v>
      </c>
      <c r="E124" s="277" t="s">
        <v>38</v>
      </c>
      <c r="F124" s="278" t="s">
        <v>5393</v>
      </c>
      <c r="G124" s="276"/>
      <c r="H124" s="277" t="s">
        <v>38</v>
      </c>
      <c r="I124" s="279"/>
      <c r="J124" s="276"/>
      <c r="K124" s="276"/>
      <c r="L124" s="280"/>
      <c r="M124" s="281"/>
      <c r="N124" s="282"/>
      <c r="O124" s="282"/>
      <c r="P124" s="282"/>
      <c r="Q124" s="282"/>
      <c r="R124" s="282"/>
      <c r="S124" s="282"/>
      <c r="T124" s="283"/>
      <c r="AT124" s="284" t="s">
        <v>215</v>
      </c>
      <c r="AU124" s="284" t="s">
        <v>90</v>
      </c>
      <c r="AV124" s="14" t="s">
        <v>25</v>
      </c>
      <c r="AW124" s="14" t="s">
        <v>45</v>
      </c>
      <c r="AX124" s="14" t="s">
        <v>82</v>
      </c>
      <c r="AY124" s="284" t="s">
        <v>204</v>
      </c>
    </row>
    <row r="125" spans="2:51" s="14" customFormat="1" ht="13.5">
      <c r="B125" s="275"/>
      <c r="C125" s="276"/>
      <c r="D125" s="250" t="s">
        <v>215</v>
      </c>
      <c r="E125" s="277" t="s">
        <v>38</v>
      </c>
      <c r="F125" s="278" t="s">
        <v>5394</v>
      </c>
      <c r="G125" s="276"/>
      <c r="H125" s="277" t="s">
        <v>38</v>
      </c>
      <c r="I125" s="279"/>
      <c r="J125" s="276"/>
      <c r="K125" s="276"/>
      <c r="L125" s="280"/>
      <c r="M125" s="281"/>
      <c r="N125" s="282"/>
      <c r="O125" s="282"/>
      <c r="P125" s="282"/>
      <c r="Q125" s="282"/>
      <c r="R125" s="282"/>
      <c r="S125" s="282"/>
      <c r="T125" s="283"/>
      <c r="AT125" s="284" t="s">
        <v>215</v>
      </c>
      <c r="AU125" s="284" t="s">
        <v>90</v>
      </c>
      <c r="AV125" s="14" t="s">
        <v>25</v>
      </c>
      <c r="AW125" s="14" t="s">
        <v>45</v>
      </c>
      <c r="AX125" s="14" t="s">
        <v>82</v>
      </c>
      <c r="AY125" s="284" t="s">
        <v>204</v>
      </c>
    </row>
    <row r="126" spans="2:51" s="12" customFormat="1" ht="13.5">
      <c r="B126" s="253"/>
      <c r="C126" s="254"/>
      <c r="D126" s="250" t="s">
        <v>215</v>
      </c>
      <c r="E126" s="255" t="s">
        <v>38</v>
      </c>
      <c r="F126" s="256" t="s">
        <v>5395</v>
      </c>
      <c r="G126" s="254"/>
      <c r="H126" s="257">
        <v>249.04</v>
      </c>
      <c r="I126" s="258"/>
      <c r="J126" s="254"/>
      <c r="K126" s="254"/>
      <c r="L126" s="259"/>
      <c r="M126" s="260"/>
      <c r="N126" s="261"/>
      <c r="O126" s="261"/>
      <c r="P126" s="261"/>
      <c r="Q126" s="261"/>
      <c r="R126" s="261"/>
      <c r="S126" s="261"/>
      <c r="T126" s="262"/>
      <c r="AT126" s="263" t="s">
        <v>215</v>
      </c>
      <c r="AU126" s="263" t="s">
        <v>90</v>
      </c>
      <c r="AV126" s="12" t="s">
        <v>90</v>
      </c>
      <c r="AW126" s="12" t="s">
        <v>45</v>
      </c>
      <c r="AX126" s="12" t="s">
        <v>82</v>
      </c>
      <c r="AY126" s="263" t="s">
        <v>204</v>
      </c>
    </row>
    <row r="127" spans="2:51" s="13" customFormat="1" ht="13.5">
      <c r="B127" s="264"/>
      <c r="C127" s="265"/>
      <c r="D127" s="250" t="s">
        <v>215</v>
      </c>
      <c r="E127" s="266" t="s">
        <v>38</v>
      </c>
      <c r="F127" s="267" t="s">
        <v>217</v>
      </c>
      <c r="G127" s="265"/>
      <c r="H127" s="268">
        <v>249.04</v>
      </c>
      <c r="I127" s="269"/>
      <c r="J127" s="265"/>
      <c r="K127" s="265"/>
      <c r="L127" s="270"/>
      <c r="M127" s="271"/>
      <c r="N127" s="272"/>
      <c r="O127" s="272"/>
      <c r="P127" s="272"/>
      <c r="Q127" s="272"/>
      <c r="R127" s="272"/>
      <c r="S127" s="272"/>
      <c r="T127" s="273"/>
      <c r="AT127" s="274" t="s">
        <v>215</v>
      </c>
      <c r="AU127" s="274" t="s">
        <v>90</v>
      </c>
      <c r="AV127" s="13" t="s">
        <v>211</v>
      </c>
      <c r="AW127" s="13" t="s">
        <v>45</v>
      </c>
      <c r="AX127" s="13" t="s">
        <v>25</v>
      </c>
      <c r="AY127" s="274" t="s">
        <v>204</v>
      </c>
    </row>
    <row r="128" spans="2:65" s="1" customFormat="1" ht="25.5" customHeight="1">
      <c r="B128" s="48"/>
      <c r="C128" s="238" t="s">
        <v>249</v>
      </c>
      <c r="D128" s="238" t="s">
        <v>206</v>
      </c>
      <c r="E128" s="239" t="s">
        <v>1349</v>
      </c>
      <c r="F128" s="240" t="s">
        <v>1350</v>
      </c>
      <c r="G128" s="241" t="s">
        <v>220</v>
      </c>
      <c r="H128" s="242">
        <v>249.04</v>
      </c>
      <c r="I128" s="243"/>
      <c r="J128" s="244">
        <f>ROUND(I128*H128,2)</f>
        <v>0</v>
      </c>
      <c r="K128" s="240" t="s">
        <v>2436</v>
      </c>
      <c r="L128" s="74"/>
      <c r="M128" s="245" t="s">
        <v>38</v>
      </c>
      <c r="N128" s="246" t="s">
        <v>53</v>
      </c>
      <c r="O128" s="49"/>
      <c r="P128" s="247">
        <f>O128*H128</f>
        <v>0</v>
      </c>
      <c r="Q128" s="247">
        <v>0</v>
      </c>
      <c r="R128" s="247">
        <f>Q128*H128</f>
        <v>0</v>
      </c>
      <c r="S128" s="247">
        <v>0</v>
      </c>
      <c r="T128" s="248">
        <f>S128*H128</f>
        <v>0</v>
      </c>
      <c r="AR128" s="25" t="s">
        <v>211</v>
      </c>
      <c r="AT128" s="25" t="s">
        <v>206</v>
      </c>
      <c r="AU128" s="25" t="s">
        <v>90</v>
      </c>
      <c r="AY128" s="25" t="s">
        <v>204</v>
      </c>
      <c r="BE128" s="249">
        <f>IF(N128="základní",J128,0)</f>
        <v>0</v>
      </c>
      <c r="BF128" s="249">
        <f>IF(N128="snížená",J128,0)</f>
        <v>0</v>
      </c>
      <c r="BG128" s="249">
        <f>IF(N128="zákl. přenesená",J128,0)</f>
        <v>0</v>
      </c>
      <c r="BH128" s="249">
        <f>IF(N128="sníž. přenesená",J128,0)</f>
        <v>0</v>
      </c>
      <c r="BI128" s="249">
        <f>IF(N128="nulová",J128,0)</f>
        <v>0</v>
      </c>
      <c r="BJ128" s="25" t="s">
        <v>25</v>
      </c>
      <c r="BK128" s="249">
        <f>ROUND(I128*H128,2)</f>
        <v>0</v>
      </c>
      <c r="BL128" s="25" t="s">
        <v>211</v>
      </c>
      <c r="BM128" s="25" t="s">
        <v>5396</v>
      </c>
    </row>
    <row r="129" spans="2:47" s="1" customFormat="1" ht="13.5">
      <c r="B129" s="48"/>
      <c r="C129" s="76"/>
      <c r="D129" s="250" t="s">
        <v>213</v>
      </c>
      <c r="E129" s="76"/>
      <c r="F129" s="251" t="s">
        <v>243</v>
      </c>
      <c r="G129" s="76"/>
      <c r="H129" s="76"/>
      <c r="I129" s="206"/>
      <c r="J129" s="76"/>
      <c r="K129" s="76"/>
      <c r="L129" s="74"/>
      <c r="M129" s="252"/>
      <c r="N129" s="49"/>
      <c r="O129" s="49"/>
      <c r="P129" s="49"/>
      <c r="Q129" s="49"/>
      <c r="R129" s="49"/>
      <c r="S129" s="49"/>
      <c r="T129" s="97"/>
      <c r="AT129" s="25" t="s">
        <v>213</v>
      </c>
      <c r="AU129" s="25" t="s">
        <v>90</v>
      </c>
    </row>
    <row r="130" spans="2:51" s="12" customFormat="1" ht="13.5">
      <c r="B130" s="253"/>
      <c r="C130" s="254"/>
      <c r="D130" s="250" t="s">
        <v>215</v>
      </c>
      <c r="E130" s="255" t="s">
        <v>38</v>
      </c>
      <c r="F130" s="256" t="s">
        <v>5395</v>
      </c>
      <c r="G130" s="254"/>
      <c r="H130" s="257">
        <v>249.04</v>
      </c>
      <c r="I130" s="258"/>
      <c r="J130" s="254"/>
      <c r="K130" s="254"/>
      <c r="L130" s="259"/>
      <c r="M130" s="260"/>
      <c r="N130" s="261"/>
      <c r="O130" s="261"/>
      <c r="P130" s="261"/>
      <c r="Q130" s="261"/>
      <c r="R130" s="261"/>
      <c r="S130" s="261"/>
      <c r="T130" s="262"/>
      <c r="AT130" s="263" t="s">
        <v>215</v>
      </c>
      <c r="AU130" s="263" t="s">
        <v>90</v>
      </c>
      <c r="AV130" s="12" t="s">
        <v>90</v>
      </c>
      <c r="AW130" s="12" t="s">
        <v>45</v>
      </c>
      <c r="AX130" s="12" t="s">
        <v>82</v>
      </c>
      <c r="AY130" s="263" t="s">
        <v>204</v>
      </c>
    </row>
    <row r="131" spans="2:51" s="13" customFormat="1" ht="13.5">
      <c r="B131" s="264"/>
      <c r="C131" s="265"/>
      <c r="D131" s="250" t="s">
        <v>215</v>
      </c>
      <c r="E131" s="266" t="s">
        <v>38</v>
      </c>
      <c r="F131" s="267" t="s">
        <v>217</v>
      </c>
      <c r="G131" s="265"/>
      <c r="H131" s="268">
        <v>249.04</v>
      </c>
      <c r="I131" s="269"/>
      <c r="J131" s="265"/>
      <c r="K131" s="265"/>
      <c r="L131" s="270"/>
      <c r="M131" s="271"/>
      <c r="N131" s="272"/>
      <c r="O131" s="272"/>
      <c r="P131" s="272"/>
      <c r="Q131" s="272"/>
      <c r="R131" s="272"/>
      <c r="S131" s="272"/>
      <c r="T131" s="273"/>
      <c r="AT131" s="274" t="s">
        <v>215</v>
      </c>
      <c r="AU131" s="274" t="s">
        <v>90</v>
      </c>
      <c r="AV131" s="13" t="s">
        <v>211</v>
      </c>
      <c r="AW131" s="13" t="s">
        <v>45</v>
      </c>
      <c r="AX131" s="13" t="s">
        <v>25</v>
      </c>
      <c r="AY131" s="274" t="s">
        <v>204</v>
      </c>
    </row>
    <row r="132" spans="2:65" s="1" customFormat="1" ht="16.5" customHeight="1">
      <c r="B132" s="48"/>
      <c r="C132" s="238" t="s">
        <v>255</v>
      </c>
      <c r="D132" s="238" t="s">
        <v>206</v>
      </c>
      <c r="E132" s="239" t="s">
        <v>245</v>
      </c>
      <c r="F132" s="240" t="s">
        <v>246</v>
      </c>
      <c r="G132" s="241" t="s">
        <v>220</v>
      </c>
      <c r="H132" s="242">
        <v>249.04</v>
      </c>
      <c r="I132" s="243"/>
      <c r="J132" s="244">
        <f>ROUND(I132*H132,2)</f>
        <v>0</v>
      </c>
      <c r="K132" s="240" t="s">
        <v>2436</v>
      </c>
      <c r="L132" s="74"/>
      <c r="M132" s="245" t="s">
        <v>38</v>
      </c>
      <c r="N132" s="246" t="s">
        <v>53</v>
      </c>
      <c r="O132" s="49"/>
      <c r="P132" s="247">
        <f>O132*H132</f>
        <v>0</v>
      </c>
      <c r="Q132" s="247">
        <v>0</v>
      </c>
      <c r="R132" s="247">
        <f>Q132*H132</f>
        <v>0</v>
      </c>
      <c r="S132" s="247">
        <v>0</v>
      </c>
      <c r="T132" s="248">
        <f>S132*H132</f>
        <v>0</v>
      </c>
      <c r="AR132" s="25" t="s">
        <v>211</v>
      </c>
      <c r="AT132" s="25" t="s">
        <v>206</v>
      </c>
      <c r="AU132" s="25" t="s">
        <v>90</v>
      </c>
      <c r="AY132" s="25" t="s">
        <v>204</v>
      </c>
      <c r="BE132" s="249">
        <f>IF(N132="základní",J132,0)</f>
        <v>0</v>
      </c>
      <c r="BF132" s="249">
        <f>IF(N132="snížená",J132,0)</f>
        <v>0</v>
      </c>
      <c r="BG132" s="249">
        <f>IF(N132="zákl. přenesená",J132,0)</f>
        <v>0</v>
      </c>
      <c r="BH132" s="249">
        <f>IF(N132="sníž. přenesená",J132,0)</f>
        <v>0</v>
      </c>
      <c r="BI132" s="249">
        <f>IF(N132="nulová",J132,0)</f>
        <v>0</v>
      </c>
      <c r="BJ132" s="25" t="s">
        <v>25</v>
      </c>
      <c r="BK132" s="249">
        <f>ROUND(I132*H132,2)</f>
        <v>0</v>
      </c>
      <c r="BL132" s="25" t="s">
        <v>211</v>
      </c>
      <c r="BM132" s="25" t="s">
        <v>5397</v>
      </c>
    </row>
    <row r="133" spans="2:47" s="1" customFormat="1" ht="13.5">
      <c r="B133" s="48"/>
      <c r="C133" s="76"/>
      <c r="D133" s="250" t="s">
        <v>213</v>
      </c>
      <c r="E133" s="76"/>
      <c r="F133" s="251" t="s">
        <v>248</v>
      </c>
      <c r="G133" s="76"/>
      <c r="H133" s="76"/>
      <c r="I133" s="206"/>
      <c r="J133" s="76"/>
      <c r="K133" s="76"/>
      <c r="L133" s="74"/>
      <c r="M133" s="252"/>
      <c r="N133" s="49"/>
      <c r="O133" s="49"/>
      <c r="P133" s="49"/>
      <c r="Q133" s="49"/>
      <c r="R133" s="49"/>
      <c r="S133" s="49"/>
      <c r="T133" s="97"/>
      <c r="AT133" s="25" t="s">
        <v>213</v>
      </c>
      <c r="AU133" s="25" t="s">
        <v>90</v>
      </c>
    </row>
    <row r="134" spans="2:51" s="12" customFormat="1" ht="13.5">
      <c r="B134" s="253"/>
      <c r="C134" s="254"/>
      <c r="D134" s="250" t="s">
        <v>215</v>
      </c>
      <c r="E134" s="255" t="s">
        <v>38</v>
      </c>
      <c r="F134" s="256" t="s">
        <v>5395</v>
      </c>
      <c r="G134" s="254"/>
      <c r="H134" s="257">
        <v>249.04</v>
      </c>
      <c r="I134" s="258"/>
      <c r="J134" s="254"/>
      <c r="K134" s="254"/>
      <c r="L134" s="259"/>
      <c r="M134" s="260"/>
      <c r="N134" s="261"/>
      <c r="O134" s="261"/>
      <c r="P134" s="261"/>
      <c r="Q134" s="261"/>
      <c r="R134" s="261"/>
      <c r="S134" s="261"/>
      <c r="T134" s="262"/>
      <c r="AT134" s="263" t="s">
        <v>215</v>
      </c>
      <c r="AU134" s="263" t="s">
        <v>90</v>
      </c>
      <c r="AV134" s="12" t="s">
        <v>90</v>
      </c>
      <c r="AW134" s="12" t="s">
        <v>45</v>
      </c>
      <c r="AX134" s="12" t="s">
        <v>82</v>
      </c>
      <c r="AY134" s="263" t="s">
        <v>204</v>
      </c>
    </row>
    <row r="135" spans="2:51" s="13" customFormat="1" ht="13.5">
      <c r="B135" s="264"/>
      <c r="C135" s="265"/>
      <c r="D135" s="250" t="s">
        <v>215</v>
      </c>
      <c r="E135" s="266" t="s">
        <v>38</v>
      </c>
      <c r="F135" s="267" t="s">
        <v>217</v>
      </c>
      <c r="G135" s="265"/>
      <c r="H135" s="268">
        <v>249.04</v>
      </c>
      <c r="I135" s="269"/>
      <c r="J135" s="265"/>
      <c r="K135" s="265"/>
      <c r="L135" s="270"/>
      <c r="M135" s="271"/>
      <c r="N135" s="272"/>
      <c r="O135" s="272"/>
      <c r="P135" s="272"/>
      <c r="Q135" s="272"/>
      <c r="R135" s="272"/>
      <c r="S135" s="272"/>
      <c r="T135" s="273"/>
      <c r="AT135" s="274" t="s">
        <v>215</v>
      </c>
      <c r="AU135" s="274" t="s">
        <v>90</v>
      </c>
      <c r="AV135" s="13" t="s">
        <v>211</v>
      </c>
      <c r="AW135" s="13" t="s">
        <v>45</v>
      </c>
      <c r="AX135" s="13" t="s">
        <v>25</v>
      </c>
      <c r="AY135" s="274" t="s">
        <v>204</v>
      </c>
    </row>
    <row r="136" spans="2:65" s="1" customFormat="1" ht="16.5" customHeight="1">
      <c r="B136" s="48"/>
      <c r="C136" s="238" t="s">
        <v>30</v>
      </c>
      <c r="D136" s="238" t="s">
        <v>206</v>
      </c>
      <c r="E136" s="239" t="s">
        <v>250</v>
      </c>
      <c r="F136" s="240" t="s">
        <v>251</v>
      </c>
      <c r="G136" s="241" t="s">
        <v>252</v>
      </c>
      <c r="H136" s="242">
        <v>423.368</v>
      </c>
      <c r="I136" s="243"/>
      <c r="J136" s="244">
        <f>ROUND(I136*H136,2)</f>
        <v>0</v>
      </c>
      <c r="K136" s="240" t="s">
        <v>2436</v>
      </c>
      <c r="L136" s="74"/>
      <c r="M136" s="245" t="s">
        <v>38</v>
      </c>
      <c r="N136" s="246" t="s">
        <v>53</v>
      </c>
      <c r="O136" s="49"/>
      <c r="P136" s="247">
        <f>O136*H136</f>
        <v>0</v>
      </c>
      <c r="Q136" s="247">
        <v>0</v>
      </c>
      <c r="R136" s="247">
        <f>Q136*H136</f>
        <v>0</v>
      </c>
      <c r="S136" s="247">
        <v>0</v>
      </c>
      <c r="T136" s="248">
        <f>S136*H136</f>
        <v>0</v>
      </c>
      <c r="AR136" s="25" t="s">
        <v>211</v>
      </c>
      <c r="AT136" s="25" t="s">
        <v>206</v>
      </c>
      <c r="AU136" s="25" t="s">
        <v>90</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211</v>
      </c>
      <c r="BM136" s="25" t="s">
        <v>5398</v>
      </c>
    </row>
    <row r="137" spans="2:47" s="1" customFormat="1" ht="13.5">
      <c r="B137" s="48"/>
      <c r="C137" s="76"/>
      <c r="D137" s="250" t="s">
        <v>213</v>
      </c>
      <c r="E137" s="76"/>
      <c r="F137" s="251" t="s">
        <v>248</v>
      </c>
      <c r="G137" s="76"/>
      <c r="H137" s="76"/>
      <c r="I137" s="206"/>
      <c r="J137" s="76"/>
      <c r="K137" s="76"/>
      <c r="L137" s="74"/>
      <c r="M137" s="252"/>
      <c r="N137" s="49"/>
      <c r="O137" s="49"/>
      <c r="P137" s="49"/>
      <c r="Q137" s="49"/>
      <c r="R137" s="49"/>
      <c r="S137" s="49"/>
      <c r="T137" s="97"/>
      <c r="AT137" s="25" t="s">
        <v>213</v>
      </c>
      <c r="AU137" s="25" t="s">
        <v>90</v>
      </c>
    </row>
    <row r="138" spans="2:51" s="12" customFormat="1" ht="13.5">
      <c r="B138" s="253"/>
      <c r="C138" s="254"/>
      <c r="D138" s="250" t="s">
        <v>215</v>
      </c>
      <c r="E138" s="255" t="s">
        <v>38</v>
      </c>
      <c r="F138" s="256" t="s">
        <v>5399</v>
      </c>
      <c r="G138" s="254"/>
      <c r="H138" s="257">
        <v>423.368</v>
      </c>
      <c r="I138" s="258"/>
      <c r="J138" s="254"/>
      <c r="K138" s="254"/>
      <c r="L138" s="259"/>
      <c r="M138" s="260"/>
      <c r="N138" s="261"/>
      <c r="O138" s="261"/>
      <c r="P138" s="261"/>
      <c r="Q138" s="261"/>
      <c r="R138" s="261"/>
      <c r="S138" s="261"/>
      <c r="T138" s="262"/>
      <c r="AT138" s="263" t="s">
        <v>215</v>
      </c>
      <c r="AU138" s="263" t="s">
        <v>90</v>
      </c>
      <c r="AV138" s="12" t="s">
        <v>90</v>
      </c>
      <c r="AW138" s="12" t="s">
        <v>45</v>
      </c>
      <c r="AX138" s="12" t="s">
        <v>82</v>
      </c>
      <c r="AY138" s="263" t="s">
        <v>204</v>
      </c>
    </row>
    <row r="139" spans="2:51" s="13" customFormat="1" ht="13.5">
      <c r="B139" s="264"/>
      <c r="C139" s="265"/>
      <c r="D139" s="250" t="s">
        <v>215</v>
      </c>
      <c r="E139" s="266" t="s">
        <v>38</v>
      </c>
      <c r="F139" s="267" t="s">
        <v>217</v>
      </c>
      <c r="G139" s="265"/>
      <c r="H139" s="268">
        <v>423.368</v>
      </c>
      <c r="I139" s="269"/>
      <c r="J139" s="265"/>
      <c r="K139" s="265"/>
      <c r="L139" s="270"/>
      <c r="M139" s="271"/>
      <c r="N139" s="272"/>
      <c r="O139" s="272"/>
      <c r="P139" s="272"/>
      <c r="Q139" s="272"/>
      <c r="R139" s="272"/>
      <c r="S139" s="272"/>
      <c r="T139" s="273"/>
      <c r="AT139" s="274" t="s">
        <v>215</v>
      </c>
      <c r="AU139" s="274" t="s">
        <v>90</v>
      </c>
      <c r="AV139" s="13" t="s">
        <v>211</v>
      </c>
      <c r="AW139" s="13" t="s">
        <v>45</v>
      </c>
      <c r="AX139" s="13" t="s">
        <v>25</v>
      </c>
      <c r="AY139" s="274" t="s">
        <v>204</v>
      </c>
    </row>
    <row r="140" spans="2:65" s="1" customFormat="1" ht="25.5" customHeight="1">
      <c r="B140" s="48"/>
      <c r="C140" s="238" t="s">
        <v>268</v>
      </c>
      <c r="D140" s="238" t="s">
        <v>206</v>
      </c>
      <c r="E140" s="239" t="s">
        <v>1355</v>
      </c>
      <c r="F140" s="240" t="s">
        <v>1356</v>
      </c>
      <c r="G140" s="241" t="s">
        <v>220</v>
      </c>
      <c r="H140" s="242">
        <v>170.997</v>
      </c>
      <c r="I140" s="243"/>
      <c r="J140" s="244">
        <f>ROUND(I140*H140,2)</f>
        <v>0</v>
      </c>
      <c r="K140" s="240" t="s">
        <v>2436</v>
      </c>
      <c r="L140" s="74"/>
      <c r="M140" s="245" t="s">
        <v>38</v>
      </c>
      <c r="N140" s="246" t="s">
        <v>53</v>
      </c>
      <c r="O140" s="49"/>
      <c r="P140" s="247">
        <f>O140*H140</f>
        <v>0</v>
      </c>
      <c r="Q140" s="247">
        <v>0</v>
      </c>
      <c r="R140" s="247">
        <f>Q140*H140</f>
        <v>0</v>
      </c>
      <c r="S140" s="247">
        <v>0</v>
      </c>
      <c r="T140" s="248">
        <f>S140*H140</f>
        <v>0</v>
      </c>
      <c r="AR140" s="25" t="s">
        <v>211</v>
      </c>
      <c r="AT140" s="25" t="s">
        <v>206</v>
      </c>
      <c r="AU140" s="25" t="s">
        <v>90</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211</v>
      </c>
      <c r="BM140" s="25" t="s">
        <v>5400</v>
      </c>
    </row>
    <row r="141" spans="2:47" s="1" customFormat="1" ht="13.5">
      <c r="B141" s="48"/>
      <c r="C141" s="76"/>
      <c r="D141" s="250" t="s">
        <v>213</v>
      </c>
      <c r="E141" s="76"/>
      <c r="F141" s="251" t="s">
        <v>1358</v>
      </c>
      <c r="G141" s="76"/>
      <c r="H141" s="76"/>
      <c r="I141" s="206"/>
      <c r="J141" s="76"/>
      <c r="K141" s="76"/>
      <c r="L141" s="74"/>
      <c r="M141" s="252"/>
      <c r="N141" s="49"/>
      <c r="O141" s="49"/>
      <c r="P141" s="49"/>
      <c r="Q141" s="49"/>
      <c r="R141" s="49"/>
      <c r="S141" s="49"/>
      <c r="T141" s="97"/>
      <c r="AT141" s="25" t="s">
        <v>213</v>
      </c>
      <c r="AU141" s="25" t="s">
        <v>90</v>
      </c>
    </row>
    <row r="142" spans="2:51" s="12" customFormat="1" ht="13.5">
      <c r="B142" s="253"/>
      <c r="C142" s="254"/>
      <c r="D142" s="250" t="s">
        <v>215</v>
      </c>
      <c r="E142" s="255" t="s">
        <v>38</v>
      </c>
      <c r="F142" s="256" t="s">
        <v>5401</v>
      </c>
      <c r="G142" s="254"/>
      <c r="H142" s="257">
        <v>170.997</v>
      </c>
      <c r="I142" s="258"/>
      <c r="J142" s="254"/>
      <c r="K142" s="254"/>
      <c r="L142" s="259"/>
      <c r="M142" s="260"/>
      <c r="N142" s="261"/>
      <c r="O142" s="261"/>
      <c r="P142" s="261"/>
      <c r="Q142" s="261"/>
      <c r="R142" s="261"/>
      <c r="S142" s="261"/>
      <c r="T142" s="262"/>
      <c r="AT142" s="263" t="s">
        <v>215</v>
      </c>
      <c r="AU142" s="263" t="s">
        <v>90</v>
      </c>
      <c r="AV142" s="12" t="s">
        <v>90</v>
      </c>
      <c r="AW142" s="12" t="s">
        <v>45</v>
      </c>
      <c r="AX142" s="12" t="s">
        <v>82</v>
      </c>
      <c r="AY142" s="263" t="s">
        <v>204</v>
      </c>
    </row>
    <row r="143" spans="2:51" s="13" customFormat="1" ht="13.5">
      <c r="B143" s="264"/>
      <c r="C143" s="265"/>
      <c r="D143" s="250" t="s">
        <v>215</v>
      </c>
      <c r="E143" s="266" t="s">
        <v>38</v>
      </c>
      <c r="F143" s="267" t="s">
        <v>217</v>
      </c>
      <c r="G143" s="265"/>
      <c r="H143" s="268">
        <v>170.997</v>
      </c>
      <c r="I143" s="269"/>
      <c r="J143" s="265"/>
      <c r="K143" s="265"/>
      <c r="L143" s="270"/>
      <c r="M143" s="271"/>
      <c r="N143" s="272"/>
      <c r="O143" s="272"/>
      <c r="P143" s="272"/>
      <c r="Q143" s="272"/>
      <c r="R143" s="272"/>
      <c r="S143" s="272"/>
      <c r="T143" s="273"/>
      <c r="AT143" s="274" t="s">
        <v>215</v>
      </c>
      <c r="AU143" s="274" t="s">
        <v>90</v>
      </c>
      <c r="AV143" s="13" t="s">
        <v>211</v>
      </c>
      <c r="AW143" s="13" t="s">
        <v>45</v>
      </c>
      <c r="AX143" s="13" t="s">
        <v>25</v>
      </c>
      <c r="AY143" s="274" t="s">
        <v>204</v>
      </c>
    </row>
    <row r="144" spans="2:65" s="1" customFormat="1" ht="25.5" customHeight="1">
      <c r="B144" s="48"/>
      <c r="C144" s="238" t="s">
        <v>274</v>
      </c>
      <c r="D144" s="238" t="s">
        <v>206</v>
      </c>
      <c r="E144" s="239" t="s">
        <v>5192</v>
      </c>
      <c r="F144" s="240" t="s">
        <v>5193</v>
      </c>
      <c r="G144" s="241" t="s">
        <v>220</v>
      </c>
      <c r="H144" s="242">
        <v>170.997</v>
      </c>
      <c r="I144" s="243"/>
      <c r="J144" s="244">
        <f>ROUND(I144*H144,2)</f>
        <v>0</v>
      </c>
      <c r="K144" s="240" t="s">
        <v>38</v>
      </c>
      <c r="L144" s="74"/>
      <c r="M144" s="245" t="s">
        <v>38</v>
      </c>
      <c r="N144" s="246" t="s">
        <v>53</v>
      </c>
      <c r="O144" s="49"/>
      <c r="P144" s="247">
        <f>O144*H144</f>
        <v>0</v>
      </c>
      <c r="Q144" s="247">
        <v>1.6</v>
      </c>
      <c r="R144" s="247">
        <f>Q144*H144</f>
        <v>273.59520000000003</v>
      </c>
      <c r="S144" s="247">
        <v>0</v>
      </c>
      <c r="T144" s="248">
        <f>S144*H144</f>
        <v>0</v>
      </c>
      <c r="AR144" s="25" t="s">
        <v>211</v>
      </c>
      <c r="AT144" s="25" t="s">
        <v>206</v>
      </c>
      <c r="AU144" s="25" t="s">
        <v>90</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5402</v>
      </c>
    </row>
    <row r="145" spans="2:65" s="1" customFormat="1" ht="38.25" customHeight="1">
      <c r="B145" s="48"/>
      <c r="C145" s="238" t="s">
        <v>280</v>
      </c>
      <c r="D145" s="238" t="s">
        <v>206</v>
      </c>
      <c r="E145" s="239" t="s">
        <v>5195</v>
      </c>
      <c r="F145" s="240" t="s">
        <v>5196</v>
      </c>
      <c r="G145" s="241" t="s">
        <v>220</v>
      </c>
      <c r="H145" s="242">
        <v>0.48</v>
      </c>
      <c r="I145" s="243"/>
      <c r="J145" s="244">
        <f>ROUND(I145*H145,2)</f>
        <v>0</v>
      </c>
      <c r="K145" s="240" t="s">
        <v>2436</v>
      </c>
      <c r="L145" s="74"/>
      <c r="M145" s="245" t="s">
        <v>38</v>
      </c>
      <c r="N145" s="246" t="s">
        <v>53</v>
      </c>
      <c r="O145" s="49"/>
      <c r="P145" s="247">
        <f>O145*H145</f>
        <v>0</v>
      </c>
      <c r="Q145" s="247">
        <v>0</v>
      </c>
      <c r="R145" s="247">
        <f>Q145*H145</f>
        <v>0</v>
      </c>
      <c r="S145" s="247">
        <v>0</v>
      </c>
      <c r="T145" s="248">
        <f>S145*H145</f>
        <v>0</v>
      </c>
      <c r="AR145" s="25" t="s">
        <v>211</v>
      </c>
      <c r="AT145" s="25" t="s">
        <v>206</v>
      </c>
      <c r="AU145" s="25" t="s">
        <v>90</v>
      </c>
      <c r="AY145" s="25" t="s">
        <v>204</v>
      </c>
      <c r="BE145" s="249">
        <f>IF(N145="základní",J145,0)</f>
        <v>0</v>
      </c>
      <c r="BF145" s="249">
        <f>IF(N145="snížená",J145,0)</f>
        <v>0</v>
      </c>
      <c r="BG145" s="249">
        <f>IF(N145="zákl. přenesená",J145,0)</f>
        <v>0</v>
      </c>
      <c r="BH145" s="249">
        <f>IF(N145="sníž. přenesená",J145,0)</f>
        <v>0</v>
      </c>
      <c r="BI145" s="249">
        <f>IF(N145="nulová",J145,0)</f>
        <v>0</v>
      </c>
      <c r="BJ145" s="25" t="s">
        <v>25</v>
      </c>
      <c r="BK145" s="249">
        <f>ROUND(I145*H145,2)</f>
        <v>0</v>
      </c>
      <c r="BL145" s="25" t="s">
        <v>211</v>
      </c>
      <c r="BM145" s="25" t="s">
        <v>5403</v>
      </c>
    </row>
    <row r="146" spans="2:47" s="1" customFormat="1" ht="13.5">
      <c r="B146" s="48"/>
      <c r="C146" s="76"/>
      <c r="D146" s="250" t="s">
        <v>213</v>
      </c>
      <c r="E146" s="76"/>
      <c r="F146" s="251" t="s">
        <v>5198</v>
      </c>
      <c r="G146" s="76"/>
      <c r="H146" s="76"/>
      <c r="I146" s="206"/>
      <c r="J146" s="76"/>
      <c r="K146" s="76"/>
      <c r="L146" s="74"/>
      <c r="M146" s="252"/>
      <c r="N146" s="49"/>
      <c r="O146" s="49"/>
      <c r="P146" s="49"/>
      <c r="Q146" s="49"/>
      <c r="R146" s="49"/>
      <c r="S146" s="49"/>
      <c r="T146" s="97"/>
      <c r="AT146" s="25" t="s">
        <v>213</v>
      </c>
      <c r="AU146" s="25" t="s">
        <v>90</v>
      </c>
    </row>
    <row r="147" spans="2:51" s="12" customFormat="1" ht="13.5">
      <c r="B147" s="253"/>
      <c r="C147" s="254"/>
      <c r="D147" s="250" t="s">
        <v>215</v>
      </c>
      <c r="E147" s="255" t="s">
        <v>38</v>
      </c>
      <c r="F147" s="256" t="s">
        <v>5404</v>
      </c>
      <c r="G147" s="254"/>
      <c r="H147" s="257">
        <v>0.48</v>
      </c>
      <c r="I147" s="258"/>
      <c r="J147" s="254"/>
      <c r="K147" s="254"/>
      <c r="L147" s="259"/>
      <c r="M147" s="260"/>
      <c r="N147" s="261"/>
      <c r="O147" s="261"/>
      <c r="P147" s="261"/>
      <c r="Q147" s="261"/>
      <c r="R147" s="261"/>
      <c r="S147" s="261"/>
      <c r="T147" s="262"/>
      <c r="AT147" s="263" t="s">
        <v>215</v>
      </c>
      <c r="AU147" s="263" t="s">
        <v>90</v>
      </c>
      <c r="AV147" s="12" t="s">
        <v>90</v>
      </c>
      <c r="AW147" s="12" t="s">
        <v>45</v>
      </c>
      <c r="AX147" s="12" t="s">
        <v>82</v>
      </c>
      <c r="AY147" s="263" t="s">
        <v>204</v>
      </c>
    </row>
    <row r="148" spans="2:51" s="13" customFormat="1" ht="13.5">
      <c r="B148" s="264"/>
      <c r="C148" s="265"/>
      <c r="D148" s="250" t="s">
        <v>215</v>
      </c>
      <c r="E148" s="266" t="s">
        <v>38</v>
      </c>
      <c r="F148" s="267" t="s">
        <v>217</v>
      </c>
      <c r="G148" s="265"/>
      <c r="H148" s="268">
        <v>0.48</v>
      </c>
      <c r="I148" s="269"/>
      <c r="J148" s="265"/>
      <c r="K148" s="265"/>
      <c r="L148" s="270"/>
      <c r="M148" s="271"/>
      <c r="N148" s="272"/>
      <c r="O148" s="272"/>
      <c r="P148" s="272"/>
      <c r="Q148" s="272"/>
      <c r="R148" s="272"/>
      <c r="S148" s="272"/>
      <c r="T148" s="273"/>
      <c r="AT148" s="274" t="s">
        <v>215</v>
      </c>
      <c r="AU148" s="274" t="s">
        <v>90</v>
      </c>
      <c r="AV148" s="13" t="s">
        <v>211</v>
      </c>
      <c r="AW148" s="13" t="s">
        <v>45</v>
      </c>
      <c r="AX148" s="13" t="s">
        <v>25</v>
      </c>
      <c r="AY148" s="274" t="s">
        <v>204</v>
      </c>
    </row>
    <row r="149" spans="2:65" s="1" customFormat="1" ht="25.5" customHeight="1">
      <c r="B149" s="48"/>
      <c r="C149" s="285" t="s">
        <v>284</v>
      </c>
      <c r="D149" s="285" t="s">
        <v>478</v>
      </c>
      <c r="E149" s="286" t="s">
        <v>5199</v>
      </c>
      <c r="F149" s="287" t="s">
        <v>5200</v>
      </c>
      <c r="G149" s="288" t="s">
        <v>252</v>
      </c>
      <c r="H149" s="289">
        <v>0.96</v>
      </c>
      <c r="I149" s="290"/>
      <c r="J149" s="291">
        <f>ROUND(I149*H149,2)</f>
        <v>0</v>
      </c>
      <c r="K149" s="287" t="s">
        <v>2436</v>
      </c>
      <c r="L149" s="292"/>
      <c r="M149" s="293" t="s">
        <v>38</v>
      </c>
      <c r="N149" s="294" t="s">
        <v>53</v>
      </c>
      <c r="O149" s="49"/>
      <c r="P149" s="247">
        <f>O149*H149</f>
        <v>0</v>
      </c>
      <c r="Q149" s="247">
        <v>1</v>
      </c>
      <c r="R149" s="247">
        <f>Q149*H149</f>
        <v>0.96</v>
      </c>
      <c r="S149" s="247">
        <v>0</v>
      </c>
      <c r="T149" s="248">
        <f>S149*H149</f>
        <v>0</v>
      </c>
      <c r="AR149" s="25" t="s">
        <v>249</v>
      </c>
      <c r="AT149" s="25" t="s">
        <v>478</v>
      </c>
      <c r="AU149" s="25" t="s">
        <v>90</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5405</v>
      </c>
    </row>
    <row r="150" spans="2:63" s="11" customFormat="1" ht="29.85" customHeight="1">
      <c r="B150" s="222"/>
      <c r="C150" s="223"/>
      <c r="D150" s="224" t="s">
        <v>81</v>
      </c>
      <c r="E150" s="236" t="s">
        <v>113</v>
      </c>
      <c r="F150" s="236" t="s">
        <v>5406</v>
      </c>
      <c r="G150" s="223"/>
      <c r="H150" s="223"/>
      <c r="I150" s="226"/>
      <c r="J150" s="237">
        <f>BK150</f>
        <v>0</v>
      </c>
      <c r="K150" s="223"/>
      <c r="L150" s="228"/>
      <c r="M150" s="229"/>
      <c r="N150" s="230"/>
      <c r="O150" s="230"/>
      <c r="P150" s="231">
        <f>P151</f>
        <v>0</v>
      </c>
      <c r="Q150" s="230"/>
      <c r="R150" s="231">
        <f>R151</f>
        <v>5</v>
      </c>
      <c r="S150" s="230"/>
      <c r="T150" s="232">
        <f>T151</f>
        <v>0</v>
      </c>
      <c r="AR150" s="233" t="s">
        <v>25</v>
      </c>
      <c r="AT150" s="234" t="s">
        <v>81</v>
      </c>
      <c r="AU150" s="234" t="s">
        <v>25</v>
      </c>
      <c r="AY150" s="233" t="s">
        <v>204</v>
      </c>
      <c r="BK150" s="235">
        <f>BK151</f>
        <v>0</v>
      </c>
    </row>
    <row r="151" spans="2:65" s="1" customFormat="1" ht="16.5" customHeight="1">
      <c r="B151" s="48"/>
      <c r="C151" s="238" t="s">
        <v>10</v>
      </c>
      <c r="D151" s="238" t="s">
        <v>206</v>
      </c>
      <c r="E151" s="239" t="s">
        <v>5407</v>
      </c>
      <c r="F151" s="240" t="s">
        <v>5408</v>
      </c>
      <c r="G151" s="241" t="s">
        <v>780</v>
      </c>
      <c r="H151" s="242">
        <v>1</v>
      </c>
      <c r="I151" s="243"/>
      <c r="J151" s="244">
        <f>ROUND(I151*H151,2)</f>
        <v>0</v>
      </c>
      <c r="K151" s="240" t="s">
        <v>38</v>
      </c>
      <c r="L151" s="74"/>
      <c r="M151" s="245" t="s">
        <v>38</v>
      </c>
      <c r="N151" s="246" t="s">
        <v>53</v>
      </c>
      <c r="O151" s="49"/>
      <c r="P151" s="247">
        <f>O151*H151</f>
        <v>0</v>
      </c>
      <c r="Q151" s="247">
        <v>5</v>
      </c>
      <c r="R151" s="247">
        <f>Q151*H151</f>
        <v>5</v>
      </c>
      <c r="S151" s="247">
        <v>0</v>
      </c>
      <c r="T151" s="248">
        <f>S151*H151</f>
        <v>0</v>
      </c>
      <c r="AR151" s="25" t="s">
        <v>211</v>
      </c>
      <c r="AT151" s="25" t="s">
        <v>206</v>
      </c>
      <c r="AU151" s="25" t="s">
        <v>90</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211</v>
      </c>
      <c r="BM151" s="25" t="s">
        <v>5409</v>
      </c>
    </row>
    <row r="152" spans="2:63" s="11" customFormat="1" ht="29.85" customHeight="1">
      <c r="B152" s="222"/>
      <c r="C152" s="223"/>
      <c r="D152" s="224" t="s">
        <v>81</v>
      </c>
      <c r="E152" s="236" t="s">
        <v>211</v>
      </c>
      <c r="F152" s="236" t="s">
        <v>2438</v>
      </c>
      <c r="G152" s="223"/>
      <c r="H152" s="223"/>
      <c r="I152" s="226"/>
      <c r="J152" s="237">
        <f>BK152</f>
        <v>0</v>
      </c>
      <c r="K152" s="223"/>
      <c r="L152" s="228"/>
      <c r="M152" s="229"/>
      <c r="N152" s="230"/>
      <c r="O152" s="230"/>
      <c r="P152" s="231">
        <f>SUM(P153:P176)</f>
        <v>0</v>
      </c>
      <c r="Q152" s="230"/>
      <c r="R152" s="231">
        <f>SUM(R153:R176)</f>
        <v>28.747737079999997</v>
      </c>
      <c r="S152" s="230"/>
      <c r="T152" s="232">
        <f>SUM(T153:T176)</f>
        <v>0</v>
      </c>
      <c r="AR152" s="233" t="s">
        <v>25</v>
      </c>
      <c r="AT152" s="234" t="s">
        <v>81</v>
      </c>
      <c r="AU152" s="234" t="s">
        <v>25</v>
      </c>
      <c r="AY152" s="233" t="s">
        <v>204</v>
      </c>
      <c r="BK152" s="235">
        <f>SUM(BK153:BK176)</f>
        <v>0</v>
      </c>
    </row>
    <row r="153" spans="2:65" s="1" customFormat="1" ht="25.5" customHeight="1">
      <c r="B153" s="48"/>
      <c r="C153" s="238" t="s">
        <v>294</v>
      </c>
      <c r="D153" s="238" t="s">
        <v>206</v>
      </c>
      <c r="E153" s="239" t="s">
        <v>2439</v>
      </c>
      <c r="F153" s="240" t="s">
        <v>2440</v>
      </c>
      <c r="G153" s="241" t="s">
        <v>220</v>
      </c>
      <c r="H153" s="242">
        <v>0.16</v>
      </c>
      <c r="I153" s="243"/>
      <c r="J153" s="244">
        <f>ROUND(I153*H153,2)</f>
        <v>0</v>
      </c>
      <c r="K153" s="240" t="s">
        <v>2436</v>
      </c>
      <c r="L153" s="74"/>
      <c r="M153" s="245" t="s">
        <v>38</v>
      </c>
      <c r="N153" s="246" t="s">
        <v>53</v>
      </c>
      <c r="O153" s="49"/>
      <c r="P153" s="247">
        <f>O153*H153</f>
        <v>0</v>
      </c>
      <c r="Q153" s="247">
        <v>1.89077</v>
      </c>
      <c r="R153" s="247">
        <f>Q153*H153</f>
        <v>0.3025232</v>
      </c>
      <c r="S153" s="247">
        <v>0</v>
      </c>
      <c r="T153" s="248">
        <f>S153*H153</f>
        <v>0</v>
      </c>
      <c r="AR153" s="25" t="s">
        <v>211</v>
      </c>
      <c r="AT153" s="25" t="s">
        <v>206</v>
      </c>
      <c r="AU153" s="25" t="s">
        <v>90</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5410</v>
      </c>
    </row>
    <row r="154" spans="2:47" s="1" customFormat="1" ht="13.5">
      <c r="B154" s="48"/>
      <c r="C154" s="76"/>
      <c r="D154" s="250" t="s">
        <v>213</v>
      </c>
      <c r="E154" s="76"/>
      <c r="F154" s="251" t="s">
        <v>2442</v>
      </c>
      <c r="G154" s="76"/>
      <c r="H154" s="76"/>
      <c r="I154" s="206"/>
      <c r="J154" s="76"/>
      <c r="K154" s="76"/>
      <c r="L154" s="74"/>
      <c r="M154" s="252"/>
      <c r="N154" s="49"/>
      <c r="O154" s="49"/>
      <c r="P154" s="49"/>
      <c r="Q154" s="49"/>
      <c r="R154" s="49"/>
      <c r="S154" s="49"/>
      <c r="T154" s="97"/>
      <c r="AT154" s="25" t="s">
        <v>213</v>
      </c>
      <c r="AU154" s="25" t="s">
        <v>90</v>
      </c>
    </row>
    <row r="155" spans="2:51" s="12" customFormat="1" ht="13.5">
      <c r="B155" s="253"/>
      <c r="C155" s="254"/>
      <c r="D155" s="250" t="s">
        <v>215</v>
      </c>
      <c r="E155" s="255" t="s">
        <v>38</v>
      </c>
      <c r="F155" s="256" t="s">
        <v>5411</v>
      </c>
      <c r="G155" s="254"/>
      <c r="H155" s="257">
        <v>0.16</v>
      </c>
      <c r="I155" s="258"/>
      <c r="J155" s="254"/>
      <c r="K155" s="254"/>
      <c r="L155" s="259"/>
      <c r="M155" s="260"/>
      <c r="N155" s="261"/>
      <c r="O155" s="261"/>
      <c r="P155" s="261"/>
      <c r="Q155" s="261"/>
      <c r="R155" s="261"/>
      <c r="S155" s="261"/>
      <c r="T155" s="262"/>
      <c r="AT155" s="263" t="s">
        <v>215</v>
      </c>
      <c r="AU155" s="263" t="s">
        <v>90</v>
      </c>
      <c r="AV155" s="12" t="s">
        <v>90</v>
      </c>
      <c r="AW155" s="12" t="s">
        <v>45</v>
      </c>
      <c r="AX155" s="12" t="s">
        <v>82</v>
      </c>
      <c r="AY155" s="263" t="s">
        <v>204</v>
      </c>
    </row>
    <row r="156" spans="2:51" s="13" customFormat="1" ht="13.5">
      <c r="B156" s="264"/>
      <c r="C156" s="265"/>
      <c r="D156" s="250" t="s">
        <v>215</v>
      </c>
      <c r="E156" s="266" t="s">
        <v>38</v>
      </c>
      <c r="F156" s="267" t="s">
        <v>217</v>
      </c>
      <c r="G156" s="265"/>
      <c r="H156" s="268">
        <v>0.16</v>
      </c>
      <c r="I156" s="269"/>
      <c r="J156" s="265"/>
      <c r="K156" s="265"/>
      <c r="L156" s="270"/>
      <c r="M156" s="271"/>
      <c r="N156" s="272"/>
      <c r="O156" s="272"/>
      <c r="P156" s="272"/>
      <c r="Q156" s="272"/>
      <c r="R156" s="272"/>
      <c r="S156" s="272"/>
      <c r="T156" s="273"/>
      <c r="AT156" s="274" t="s">
        <v>215</v>
      </c>
      <c r="AU156" s="274" t="s">
        <v>90</v>
      </c>
      <c r="AV156" s="13" t="s">
        <v>211</v>
      </c>
      <c r="AW156" s="13" t="s">
        <v>45</v>
      </c>
      <c r="AX156" s="13" t="s">
        <v>25</v>
      </c>
      <c r="AY156" s="274" t="s">
        <v>204</v>
      </c>
    </row>
    <row r="157" spans="2:65" s="1" customFormat="1" ht="25.5" customHeight="1">
      <c r="B157" s="48"/>
      <c r="C157" s="238" t="s">
        <v>300</v>
      </c>
      <c r="D157" s="238" t="s">
        <v>206</v>
      </c>
      <c r="E157" s="239" t="s">
        <v>5412</v>
      </c>
      <c r="F157" s="240" t="s">
        <v>5413</v>
      </c>
      <c r="G157" s="241" t="s">
        <v>220</v>
      </c>
      <c r="H157" s="242">
        <v>3.417</v>
      </c>
      <c r="I157" s="243"/>
      <c r="J157" s="244">
        <f>ROUND(I157*H157,2)</f>
        <v>0</v>
      </c>
      <c r="K157" s="240" t="s">
        <v>2436</v>
      </c>
      <c r="L157" s="74"/>
      <c r="M157" s="245" t="s">
        <v>38</v>
      </c>
      <c r="N157" s="246" t="s">
        <v>53</v>
      </c>
      <c r="O157" s="49"/>
      <c r="P157" s="247">
        <f>O157*H157</f>
        <v>0</v>
      </c>
      <c r="Q157" s="247">
        <v>2.234</v>
      </c>
      <c r="R157" s="247">
        <f>Q157*H157</f>
        <v>7.633578</v>
      </c>
      <c r="S157" s="247">
        <v>0</v>
      </c>
      <c r="T157" s="248">
        <f>S157*H157</f>
        <v>0</v>
      </c>
      <c r="AR157" s="25" t="s">
        <v>211</v>
      </c>
      <c r="AT157" s="25" t="s">
        <v>206</v>
      </c>
      <c r="AU157" s="25" t="s">
        <v>90</v>
      </c>
      <c r="AY157" s="25" t="s">
        <v>204</v>
      </c>
      <c r="BE157" s="249">
        <f>IF(N157="základní",J157,0)</f>
        <v>0</v>
      </c>
      <c r="BF157" s="249">
        <f>IF(N157="snížená",J157,0)</f>
        <v>0</v>
      </c>
      <c r="BG157" s="249">
        <f>IF(N157="zákl. přenesená",J157,0)</f>
        <v>0</v>
      </c>
      <c r="BH157" s="249">
        <f>IF(N157="sníž. přenesená",J157,0)</f>
        <v>0</v>
      </c>
      <c r="BI157" s="249">
        <f>IF(N157="nulová",J157,0)</f>
        <v>0</v>
      </c>
      <c r="BJ157" s="25" t="s">
        <v>25</v>
      </c>
      <c r="BK157" s="249">
        <f>ROUND(I157*H157,2)</f>
        <v>0</v>
      </c>
      <c r="BL157" s="25" t="s">
        <v>211</v>
      </c>
      <c r="BM157" s="25" t="s">
        <v>5414</v>
      </c>
    </row>
    <row r="158" spans="2:47" s="1" customFormat="1" ht="13.5">
      <c r="B158" s="48"/>
      <c r="C158" s="76"/>
      <c r="D158" s="250" t="s">
        <v>213</v>
      </c>
      <c r="E158" s="76"/>
      <c r="F158" s="251" t="s">
        <v>2447</v>
      </c>
      <c r="G158" s="76"/>
      <c r="H158" s="76"/>
      <c r="I158" s="206"/>
      <c r="J158" s="76"/>
      <c r="K158" s="76"/>
      <c r="L158" s="74"/>
      <c r="M158" s="252"/>
      <c r="N158" s="49"/>
      <c r="O158" s="49"/>
      <c r="P158" s="49"/>
      <c r="Q158" s="49"/>
      <c r="R158" s="49"/>
      <c r="S158" s="49"/>
      <c r="T158" s="97"/>
      <c r="AT158" s="25" t="s">
        <v>213</v>
      </c>
      <c r="AU158" s="25" t="s">
        <v>90</v>
      </c>
    </row>
    <row r="159" spans="2:51" s="12" customFormat="1" ht="13.5">
      <c r="B159" s="253"/>
      <c r="C159" s="254"/>
      <c r="D159" s="250" t="s">
        <v>215</v>
      </c>
      <c r="E159" s="255" t="s">
        <v>38</v>
      </c>
      <c r="F159" s="256" t="s">
        <v>5415</v>
      </c>
      <c r="G159" s="254"/>
      <c r="H159" s="257">
        <v>3.417</v>
      </c>
      <c r="I159" s="258"/>
      <c r="J159" s="254"/>
      <c r="K159" s="254"/>
      <c r="L159" s="259"/>
      <c r="M159" s="260"/>
      <c r="N159" s="261"/>
      <c r="O159" s="261"/>
      <c r="P159" s="261"/>
      <c r="Q159" s="261"/>
      <c r="R159" s="261"/>
      <c r="S159" s="261"/>
      <c r="T159" s="262"/>
      <c r="AT159" s="263" t="s">
        <v>215</v>
      </c>
      <c r="AU159" s="263" t="s">
        <v>90</v>
      </c>
      <c r="AV159" s="12" t="s">
        <v>90</v>
      </c>
      <c r="AW159" s="12" t="s">
        <v>45</v>
      </c>
      <c r="AX159" s="12" t="s">
        <v>82</v>
      </c>
      <c r="AY159" s="263" t="s">
        <v>204</v>
      </c>
    </row>
    <row r="160" spans="2:51" s="13" customFormat="1" ht="13.5">
      <c r="B160" s="264"/>
      <c r="C160" s="265"/>
      <c r="D160" s="250" t="s">
        <v>215</v>
      </c>
      <c r="E160" s="266" t="s">
        <v>38</v>
      </c>
      <c r="F160" s="267" t="s">
        <v>217</v>
      </c>
      <c r="G160" s="265"/>
      <c r="H160" s="268">
        <v>3.417</v>
      </c>
      <c r="I160" s="269"/>
      <c r="J160" s="265"/>
      <c r="K160" s="265"/>
      <c r="L160" s="270"/>
      <c r="M160" s="271"/>
      <c r="N160" s="272"/>
      <c r="O160" s="272"/>
      <c r="P160" s="272"/>
      <c r="Q160" s="272"/>
      <c r="R160" s="272"/>
      <c r="S160" s="272"/>
      <c r="T160" s="273"/>
      <c r="AT160" s="274" t="s">
        <v>215</v>
      </c>
      <c r="AU160" s="274" t="s">
        <v>90</v>
      </c>
      <c r="AV160" s="13" t="s">
        <v>211</v>
      </c>
      <c r="AW160" s="13" t="s">
        <v>45</v>
      </c>
      <c r="AX160" s="13" t="s">
        <v>25</v>
      </c>
      <c r="AY160" s="274" t="s">
        <v>204</v>
      </c>
    </row>
    <row r="161" spans="2:65" s="1" customFormat="1" ht="25.5" customHeight="1">
      <c r="B161" s="48"/>
      <c r="C161" s="238" t="s">
        <v>306</v>
      </c>
      <c r="D161" s="238" t="s">
        <v>206</v>
      </c>
      <c r="E161" s="239" t="s">
        <v>5416</v>
      </c>
      <c r="F161" s="240" t="s">
        <v>5417</v>
      </c>
      <c r="G161" s="241" t="s">
        <v>220</v>
      </c>
      <c r="H161" s="242">
        <v>8.543</v>
      </c>
      <c r="I161" s="243"/>
      <c r="J161" s="244">
        <f>ROUND(I161*H161,2)</f>
        <v>0</v>
      </c>
      <c r="K161" s="240" t="s">
        <v>2436</v>
      </c>
      <c r="L161" s="74"/>
      <c r="M161" s="245" t="s">
        <v>38</v>
      </c>
      <c r="N161" s="246" t="s">
        <v>53</v>
      </c>
      <c r="O161" s="49"/>
      <c r="P161" s="247">
        <f>O161*H161</f>
        <v>0</v>
      </c>
      <c r="Q161" s="247">
        <v>2.429</v>
      </c>
      <c r="R161" s="247">
        <f>Q161*H161</f>
        <v>20.750946999999996</v>
      </c>
      <c r="S161" s="247">
        <v>0</v>
      </c>
      <c r="T161" s="248">
        <f>S161*H161</f>
        <v>0</v>
      </c>
      <c r="AR161" s="25" t="s">
        <v>211</v>
      </c>
      <c r="AT161" s="25" t="s">
        <v>206</v>
      </c>
      <c r="AU161" s="25" t="s">
        <v>90</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5418</v>
      </c>
    </row>
    <row r="162" spans="2:47" s="1" customFormat="1" ht="13.5">
      <c r="B162" s="48"/>
      <c r="C162" s="76"/>
      <c r="D162" s="250" t="s">
        <v>213</v>
      </c>
      <c r="E162" s="76"/>
      <c r="F162" s="251" t="s">
        <v>2447</v>
      </c>
      <c r="G162" s="76"/>
      <c r="H162" s="76"/>
      <c r="I162" s="206"/>
      <c r="J162" s="76"/>
      <c r="K162" s="76"/>
      <c r="L162" s="74"/>
      <c r="M162" s="252"/>
      <c r="N162" s="49"/>
      <c r="O162" s="49"/>
      <c r="P162" s="49"/>
      <c r="Q162" s="49"/>
      <c r="R162" s="49"/>
      <c r="S162" s="49"/>
      <c r="T162" s="97"/>
      <c r="AT162" s="25" t="s">
        <v>213</v>
      </c>
      <c r="AU162" s="25" t="s">
        <v>90</v>
      </c>
    </row>
    <row r="163" spans="2:51" s="12" customFormat="1" ht="13.5">
      <c r="B163" s="253"/>
      <c r="C163" s="254"/>
      <c r="D163" s="250" t="s">
        <v>215</v>
      </c>
      <c r="E163" s="255" t="s">
        <v>38</v>
      </c>
      <c r="F163" s="256" t="s">
        <v>5419</v>
      </c>
      <c r="G163" s="254"/>
      <c r="H163" s="257">
        <v>8.543</v>
      </c>
      <c r="I163" s="258"/>
      <c r="J163" s="254"/>
      <c r="K163" s="254"/>
      <c r="L163" s="259"/>
      <c r="M163" s="260"/>
      <c r="N163" s="261"/>
      <c r="O163" s="261"/>
      <c r="P163" s="261"/>
      <c r="Q163" s="261"/>
      <c r="R163" s="261"/>
      <c r="S163" s="261"/>
      <c r="T163" s="262"/>
      <c r="AT163" s="263" t="s">
        <v>215</v>
      </c>
      <c r="AU163" s="263" t="s">
        <v>90</v>
      </c>
      <c r="AV163" s="12" t="s">
        <v>90</v>
      </c>
      <c r="AW163" s="12" t="s">
        <v>45</v>
      </c>
      <c r="AX163" s="12" t="s">
        <v>82</v>
      </c>
      <c r="AY163" s="263" t="s">
        <v>204</v>
      </c>
    </row>
    <row r="164" spans="2:51" s="13" customFormat="1" ht="13.5">
      <c r="B164" s="264"/>
      <c r="C164" s="265"/>
      <c r="D164" s="250" t="s">
        <v>215</v>
      </c>
      <c r="E164" s="266" t="s">
        <v>38</v>
      </c>
      <c r="F164" s="267" t="s">
        <v>217</v>
      </c>
      <c r="G164" s="265"/>
      <c r="H164" s="268">
        <v>8.543</v>
      </c>
      <c r="I164" s="269"/>
      <c r="J164" s="265"/>
      <c r="K164" s="265"/>
      <c r="L164" s="270"/>
      <c r="M164" s="271"/>
      <c r="N164" s="272"/>
      <c r="O164" s="272"/>
      <c r="P164" s="272"/>
      <c r="Q164" s="272"/>
      <c r="R164" s="272"/>
      <c r="S164" s="272"/>
      <c r="T164" s="273"/>
      <c r="AT164" s="274" t="s">
        <v>215</v>
      </c>
      <c r="AU164" s="274" t="s">
        <v>90</v>
      </c>
      <c r="AV164" s="13" t="s">
        <v>211</v>
      </c>
      <c r="AW164" s="13" t="s">
        <v>45</v>
      </c>
      <c r="AX164" s="13" t="s">
        <v>25</v>
      </c>
      <c r="AY164" s="274" t="s">
        <v>204</v>
      </c>
    </row>
    <row r="165" spans="2:65" s="1" customFormat="1" ht="25.5" customHeight="1">
      <c r="B165" s="48"/>
      <c r="C165" s="238" t="s">
        <v>313</v>
      </c>
      <c r="D165" s="238" t="s">
        <v>206</v>
      </c>
      <c r="E165" s="239" t="s">
        <v>2449</v>
      </c>
      <c r="F165" s="240" t="s">
        <v>2450</v>
      </c>
      <c r="G165" s="241" t="s">
        <v>209</v>
      </c>
      <c r="H165" s="242">
        <v>8.26</v>
      </c>
      <c r="I165" s="243"/>
      <c r="J165" s="244">
        <f>ROUND(I165*H165,2)</f>
        <v>0</v>
      </c>
      <c r="K165" s="240" t="s">
        <v>2436</v>
      </c>
      <c r="L165" s="74"/>
      <c r="M165" s="245" t="s">
        <v>38</v>
      </c>
      <c r="N165" s="246" t="s">
        <v>53</v>
      </c>
      <c r="O165" s="49"/>
      <c r="P165" s="247">
        <f>O165*H165</f>
        <v>0</v>
      </c>
      <c r="Q165" s="247">
        <v>0.00632</v>
      </c>
      <c r="R165" s="247">
        <f>Q165*H165</f>
        <v>0.0522032</v>
      </c>
      <c r="S165" s="247">
        <v>0</v>
      </c>
      <c r="T165" s="248">
        <f>S165*H165</f>
        <v>0</v>
      </c>
      <c r="AR165" s="25" t="s">
        <v>211</v>
      </c>
      <c r="AT165" s="25" t="s">
        <v>206</v>
      </c>
      <c r="AU165" s="25" t="s">
        <v>90</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211</v>
      </c>
      <c r="BM165" s="25" t="s">
        <v>5420</v>
      </c>
    </row>
    <row r="166" spans="2:51" s="12" customFormat="1" ht="13.5">
      <c r="B166" s="253"/>
      <c r="C166" s="254"/>
      <c r="D166" s="250" t="s">
        <v>215</v>
      </c>
      <c r="E166" s="255" t="s">
        <v>38</v>
      </c>
      <c r="F166" s="256" t="s">
        <v>5421</v>
      </c>
      <c r="G166" s="254"/>
      <c r="H166" s="257">
        <v>1.34</v>
      </c>
      <c r="I166" s="258"/>
      <c r="J166" s="254"/>
      <c r="K166" s="254"/>
      <c r="L166" s="259"/>
      <c r="M166" s="260"/>
      <c r="N166" s="261"/>
      <c r="O166" s="261"/>
      <c r="P166" s="261"/>
      <c r="Q166" s="261"/>
      <c r="R166" s="261"/>
      <c r="S166" s="261"/>
      <c r="T166" s="262"/>
      <c r="AT166" s="263" t="s">
        <v>215</v>
      </c>
      <c r="AU166" s="263" t="s">
        <v>90</v>
      </c>
      <c r="AV166" s="12" t="s">
        <v>90</v>
      </c>
      <c r="AW166" s="12" t="s">
        <v>45</v>
      </c>
      <c r="AX166" s="12" t="s">
        <v>82</v>
      </c>
      <c r="AY166" s="263" t="s">
        <v>204</v>
      </c>
    </row>
    <row r="167" spans="2:51" s="12" customFormat="1" ht="13.5">
      <c r="B167" s="253"/>
      <c r="C167" s="254"/>
      <c r="D167" s="250" t="s">
        <v>215</v>
      </c>
      <c r="E167" s="255" t="s">
        <v>38</v>
      </c>
      <c r="F167" s="256" t="s">
        <v>5422</v>
      </c>
      <c r="G167" s="254"/>
      <c r="H167" s="257">
        <v>1.02</v>
      </c>
      <c r="I167" s="258"/>
      <c r="J167" s="254"/>
      <c r="K167" s="254"/>
      <c r="L167" s="259"/>
      <c r="M167" s="260"/>
      <c r="N167" s="261"/>
      <c r="O167" s="261"/>
      <c r="P167" s="261"/>
      <c r="Q167" s="261"/>
      <c r="R167" s="261"/>
      <c r="S167" s="261"/>
      <c r="T167" s="262"/>
      <c r="AT167" s="263" t="s">
        <v>215</v>
      </c>
      <c r="AU167" s="263" t="s">
        <v>90</v>
      </c>
      <c r="AV167" s="12" t="s">
        <v>90</v>
      </c>
      <c r="AW167" s="12" t="s">
        <v>45</v>
      </c>
      <c r="AX167" s="12" t="s">
        <v>82</v>
      </c>
      <c r="AY167" s="263" t="s">
        <v>204</v>
      </c>
    </row>
    <row r="168" spans="2:51" s="12" customFormat="1" ht="13.5">
      <c r="B168" s="253"/>
      <c r="C168" s="254"/>
      <c r="D168" s="250" t="s">
        <v>215</v>
      </c>
      <c r="E168" s="255" t="s">
        <v>38</v>
      </c>
      <c r="F168" s="256" t="s">
        <v>5423</v>
      </c>
      <c r="G168" s="254"/>
      <c r="H168" s="257">
        <v>3.35</v>
      </c>
      <c r="I168" s="258"/>
      <c r="J168" s="254"/>
      <c r="K168" s="254"/>
      <c r="L168" s="259"/>
      <c r="M168" s="260"/>
      <c r="N168" s="261"/>
      <c r="O168" s="261"/>
      <c r="P168" s="261"/>
      <c r="Q168" s="261"/>
      <c r="R168" s="261"/>
      <c r="S168" s="261"/>
      <c r="T168" s="262"/>
      <c r="AT168" s="263" t="s">
        <v>215</v>
      </c>
      <c r="AU168" s="263" t="s">
        <v>90</v>
      </c>
      <c r="AV168" s="12" t="s">
        <v>90</v>
      </c>
      <c r="AW168" s="12" t="s">
        <v>45</v>
      </c>
      <c r="AX168" s="12" t="s">
        <v>82</v>
      </c>
      <c r="AY168" s="263" t="s">
        <v>204</v>
      </c>
    </row>
    <row r="169" spans="2:51" s="12" customFormat="1" ht="13.5">
      <c r="B169" s="253"/>
      <c r="C169" s="254"/>
      <c r="D169" s="250" t="s">
        <v>215</v>
      </c>
      <c r="E169" s="255" t="s">
        <v>38</v>
      </c>
      <c r="F169" s="256" t="s">
        <v>5424</v>
      </c>
      <c r="G169" s="254"/>
      <c r="H169" s="257">
        <v>2.55</v>
      </c>
      <c r="I169" s="258"/>
      <c r="J169" s="254"/>
      <c r="K169" s="254"/>
      <c r="L169" s="259"/>
      <c r="M169" s="260"/>
      <c r="N169" s="261"/>
      <c r="O169" s="261"/>
      <c r="P169" s="261"/>
      <c r="Q169" s="261"/>
      <c r="R169" s="261"/>
      <c r="S169" s="261"/>
      <c r="T169" s="262"/>
      <c r="AT169" s="263" t="s">
        <v>215</v>
      </c>
      <c r="AU169" s="263" t="s">
        <v>90</v>
      </c>
      <c r="AV169" s="12" t="s">
        <v>90</v>
      </c>
      <c r="AW169" s="12" t="s">
        <v>45</v>
      </c>
      <c r="AX169" s="12" t="s">
        <v>82</v>
      </c>
      <c r="AY169" s="263" t="s">
        <v>204</v>
      </c>
    </row>
    <row r="170" spans="2:51" s="13" customFormat="1" ht="13.5">
      <c r="B170" s="264"/>
      <c r="C170" s="265"/>
      <c r="D170" s="250" t="s">
        <v>215</v>
      </c>
      <c r="E170" s="266" t="s">
        <v>38</v>
      </c>
      <c r="F170" s="267" t="s">
        <v>217</v>
      </c>
      <c r="G170" s="265"/>
      <c r="H170" s="268">
        <v>8.26</v>
      </c>
      <c r="I170" s="269"/>
      <c r="J170" s="265"/>
      <c r="K170" s="265"/>
      <c r="L170" s="270"/>
      <c r="M170" s="271"/>
      <c r="N170" s="272"/>
      <c r="O170" s="272"/>
      <c r="P170" s="272"/>
      <c r="Q170" s="272"/>
      <c r="R170" s="272"/>
      <c r="S170" s="272"/>
      <c r="T170" s="273"/>
      <c r="AT170" s="274" t="s">
        <v>215</v>
      </c>
      <c r="AU170" s="274" t="s">
        <v>90</v>
      </c>
      <c r="AV170" s="13" t="s">
        <v>211</v>
      </c>
      <c r="AW170" s="13" t="s">
        <v>45</v>
      </c>
      <c r="AX170" s="13" t="s">
        <v>25</v>
      </c>
      <c r="AY170" s="274" t="s">
        <v>204</v>
      </c>
    </row>
    <row r="171" spans="2:65" s="1" customFormat="1" ht="16.5" customHeight="1">
      <c r="B171" s="48"/>
      <c r="C171" s="238" t="s">
        <v>318</v>
      </c>
      <c r="D171" s="238" t="s">
        <v>206</v>
      </c>
      <c r="E171" s="239" t="s">
        <v>5425</v>
      </c>
      <c r="F171" s="240" t="s">
        <v>5426</v>
      </c>
      <c r="G171" s="241" t="s">
        <v>252</v>
      </c>
      <c r="H171" s="242">
        <v>0.675</v>
      </c>
      <c r="I171" s="243"/>
      <c r="J171" s="244">
        <f>ROUND(I171*H171,2)</f>
        <v>0</v>
      </c>
      <c r="K171" s="240" t="s">
        <v>38</v>
      </c>
      <c r="L171" s="74"/>
      <c r="M171" s="245" t="s">
        <v>38</v>
      </c>
      <c r="N171" s="246" t="s">
        <v>53</v>
      </c>
      <c r="O171" s="49"/>
      <c r="P171" s="247">
        <f>O171*H171</f>
        <v>0</v>
      </c>
      <c r="Q171" s="247">
        <v>0</v>
      </c>
      <c r="R171" s="247">
        <f>Q171*H171</f>
        <v>0</v>
      </c>
      <c r="S171" s="247">
        <v>0</v>
      </c>
      <c r="T171" s="248">
        <f>S171*H171</f>
        <v>0</v>
      </c>
      <c r="AR171" s="25" t="s">
        <v>211</v>
      </c>
      <c r="AT171" s="25" t="s">
        <v>206</v>
      </c>
      <c r="AU171" s="25" t="s">
        <v>90</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211</v>
      </c>
      <c r="BM171" s="25" t="s">
        <v>5427</v>
      </c>
    </row>
    <row r="172" spans="2:51" s="14" customFormat="1" ht="13.5">
      <c r="B172" s="275"/>
      <c r="C172" s="276"/>
      <c r="D172" s="250" t="s">
        <v>215</v>
      </c>
      <c r="E172" s="277" t="s">
        <v>38</v>
      </c>
      <c r="F172" s="278" t="s">
        <v>5428</v>
      </c>
      <c r="G172" s="276"/>
      <c r="H172" s="277" t="s">
        <v>38</v>
      </c>
      <c r="I172" s="279"/>
      <c r="J172" s="276"/>
      <c r="K172" s="276"/>
      <c r="L172" s="280"/>
      <c r="M172" s="281"/>
      <c r="N172" s="282"/>
      <c r="O172" s="282"/>
      <c r="P172" s="282"/>
      <c r="Q172" s="282"/>
      <c r="R172" s="282"/>
      <c r="S172" s="282"/>
      <c r="T172" s="283"/>
      <c r="AT172" s="284" t="s">
        <v>215</v>
      </c>
      <c r="AU172" s="284" t="s">
        <v>90</v>
      </c>
      <c r="AV172" s="14" t="s">
        <v>25</v>
      </c>
      <c r="AW172" s="14" t="s">
        <v>45</v>
      </c>
      <c r="AX172" s="14" t="s">
        <v>82</v>
      </c>
      <c r="AY172" s="284" t="s">
        <v>204</v>
      </c>
    </row>
    <row r="173" spans="2:51" s="12" customFormat="1" ht="13.5">
      <c r="B173" s="253"/>
      <c r="C173" s="254"/>
      <c r="D173" s="250" t="s">
        <v>215</v>
      </c>
      <c r="E173" s="255" t="s">
        <v>38</v>
      </c>
      <c r="F173" s="256" t="s">
        <v>5429</v>
      </c>
      <c r="G173" s="254"/>
      <c r="H173" s="257">
        <v>0.54</v>
      </c>
      <c r="I173" s="258"/>
      <c r="J173" s="254"/>
      <c r="K173" s="254"/>
      <c r="L173" s="259"/>
      <c r="M173" s="260"/>
      <c r="N173" s="261"/>
      <c r="O173" s="261"/>
      <c r="P173" s="261"/>
      <c r="Q173" s="261"/>
      <c r="R173" s="261"/>
      <c r="S173" s="261"/>
      <c r="T173" s="262"/>
      <c r="AT173" s="263" t="s">
        <v>215</v>
      </c>
      <c r="AU173" s="263" t="s">
        <v>90</v>
      </c>
      <c r="AV173" s="12" t="s">
        <v>90</v>
      </c>
      <c r="AW173" s="12" t="s">
        <v>45</v>
      </c>
      <c r="AX173" s="12" t="s">
        <v>82</v>
      </c>
      <c r="AY173" s="263" t="s">
        <v>204</v>
      </c>
    </row>
    <row r="174" spans="2:51" s="12" customFormat="1" ht="13.5">
      <c r="B174" s="253"/>
      <c r="C174" s="254"/>
      <c r="D174" s="250" t="s">
        <v>215</v>
      </c>
      <c r="E174" s="255" t="s">
        <v>38</v>
      </c>
      <c r="F174" s="256" t="s">
        <v>5430</v>
      </c>
      <c r="G174" s="254"/>
      <c r="H174" s="257">
        <v>0.135</v>
      </c>
      <c r="I174" s="258"/>
      <c r="J174" s="254"/>
      <c r="K174" s="254"/>
      <c r="L174" s="259"/>
      <c r="M174" s="260"/>
      <c r="N174" s="261"/>
      <c r="O174" s="261"/>
      <c r="P174" s="261"/>
      <c r="Q174" s="261"/>
      <c r="R174" s="261"/>
      <c r="S174" s="261"/>
      <c r="T174" s="262"/>
      <c r="AT174" s="263" t="s">
        <v>215</v>
      </c>
      <c r="AU174" s="263" t="s">
        <v>90</v>
      </c>
      <c r="AV174" s="12" t="s">
        <v>90</v>
      </c>
      <c r="AW174" s="12" t="s">
        <v>45</v>
      </c>
      <c r="AX174" s="12" t="s">
        <v>82</v>
      </c>
      <c r="AY174" s="263" t="s">
        <v>204</v>
      </c>
    </row>
    <row r="175" spans="2:51" s="13" customFormat="1" ht="13.5">
      <c r="B175" s="264"/>
      <c r="C175" s="265"/>
      <c r="D175" s="250" t="s">
        <v>215</v>
      </c>
      <c r="E175" s="266" t="s">
        <v>38</v>
      </c>
      <c r="F175" s="267" t="s">
        <v>217</v>
      </c>
      <c r="G175" s="265"/>
      <c r="H175" s="268">
        <v>0.675</v>
      </c>
      <c r="I175" s="269"/>
      <c r="J175" s="265"/>
      <c r="K175" s="265"/>
      <c r="L175" s="270"/>
      <c r="M175" s="271"/>
      <c r="N175" s="272"/>
      <c r="O175" s="272"/>
      <c r="P175" s="272"/>
      <c r="Q175" s="272"/>
      <c r="R175" s="272"/>
      <c r="S175" s="272"/>
      <c r="T175" s="273"/>
      <c r="AT175" s="274" t="s">
        <v>215</v>
      </c>
      <c r="AU175" s="274" t="s">
        <v>90</v>
      </c>
      <c r="AV175" s="13" t="s">
        <v>211</v>
      </c>
      <c r="AW175" s="13" t="s">
        <v>45</v>
      </c>
      <c r="AX175" s="13" t="s">
        <v>25</v>
      </c>
      <c r="AY175" s="274" t="s">
        <v>204</v>
      </c>
    </row>
    <row r="176" spans="2:65" s="1" customFormat="1" ht="16.5" customHeight="1">
      <c r="B176" s="48"/>
      <c r="C176" s="238" t="s">
        <v>9</v>
      </c>
      <c r="D176" s="238" t="s">
        <v>206</v>
      </c>
      <c r="E176" s="239" t="s">
        <v>5431</v>
      </c>
      <c r="F176" s="240" t="s">
        <v>5432</v>
      </c>
      <c r="G176" s="241" t="s">
        <v>252</v>
      </c>
      <c r="H176" s="242">
        <v>0.008</v>
      </c>
      <c r="I176" s="243"/>
      <c r="J176" s="244">
        <f>ROUND(I176*H176,2)</f>
        <v>0</v>
      </c>
      <c r="K176" s="240" t="s">
        <v>38</v>
      </c>
      <c r="L176" s="74"/>
      <c r="M176" s="245" t="s">
        <v>38</v>
      </c>
      <c r="N176" s="246" t="s">
        <v>53</v>
      </c>
      <c r="O176" s="49"/>
      <c r="P176" s="247">
        <f>O176*H176</f>
        <v>0</v>
      </c>
      <c r="Q176" s="247">
        <v>1.06071</v>
      </c>
      <c r="R176" s="247">
        <f>Q176*H176</f>
        <v>0.00848568</v>
      </c>
      <c r="S176" s="247">
        <v>0</v>
      </c>
      <c r="T176" s="248">
        <f>S176*H176</f>
        <v>0</v>
      </c>
      <c r="AR176" s="25" t="s">
        <v>211</v>
      </c>
      <c r="AT176" s="25" t="s">
        <v>206</v>
      </c>
      <c r="AU176" s="25" t="s">
        <v>90</v>
      </c>
      <c r="AY176" s="25" t="s">
        <v>204</v>
      </c>
      <c r="BE176" s="249">
        <f>IF(N176="základní",J176,0)</f>
        <v>0</v>
      </c>
      <c r="BF176" s="249">
        <f>IF(N176="snížená",J176,0)</f>
        <v>0</v>
      </c>
      <c r="BG176" s="249">
        <f>IF(N176="zákl. přenesená",J176,0)</f>
        <v>0</v>
      </c>
      <c r="BH176" s="249">
        <f>IF(N176="sníž. přenesená",J176,0)</f>
        <v>0</v>
      </c>
      <c r="BI176" s="249">
        <f>IF(N176="nulová",J176,0)</f>
        <v>0</v>
      </c>
      <c r="BJ176" s="25" t="s">
        <v>25</v>
      </c>
      <c r="BK176" s="249">
        <f>ROUND(I176*H176,2)</f>
        <v>0</v>
      </c>
      <c r="BL176" s="25" t="s">
        <v>211</v>
      </c>
      <c r="BM176" s="25" t="s">
        <v>5433</v>
      </c>
    </row>
    <row r="177" spans="2:63" s="11" customFormat="1" ht="29.85" customHeight="1">
      <c r="B177" s="222"/>
      <c r="C177" s="223"/>
      <c r="D177" s="224" t="s">
        <v>81</v>
      </c>
      <c r="E177" s="236" t="s">
        <v>249</v>
      </c>
      <c r="F177" s="236" t="s">
        <v>2454</v>
      </c>
      <c r="G177" s="223"/>
      <c r="H177" s="223"/>
      <c r="I177" s="226"/>
      <c r="J177" s="237">
        <f>BK177</f>
        <v>0</v>
      </c>
      <c r="K177" s="223"/>
      <c r="L177" s="228"/>
      <c r="M177" s="229"/>
      <c r="N177" s="230"/>
      <c r="O177" s="230"/>
      <c r="P177" s="231">
        <f>SUM(P178:P208)</f>
        <v>0</v>
      </c>
      <c r="Q177" s="230"/>
      <c r="R177" s="231">
        <f>SUM(R178:R208)</f>
        <v>2.7082758499999997</v>
      </c>
      <c r="S177" s="230"/>
      <c r="T177" s="232">
        <f>SUM(T178:T208)</f>
        <v>0</v>
      </c>
      <c r="AR177" s="233" t="s">
        <v>25</v>
      </c>
      <c r="AT177" s="234" t="s">
        <v>81</v>
      </c>
      <c r="AU177" s="234" t="s">
        <v>25</v>
      </c>
      <c r="AY177" s="233" t="s">
        <v>204</v>
      </c>
      <c r="BK177" s="235">
        <f>SUM(BK178:BK208)</f>
        <v>0</v>
      </c>
    </row>
    <row r="178" spans="2:65" s="1" customFormat="1" ht="25.5" customHeight="1">
      <c r="B178" s="48"/>
      <c r="C178" s="238" t="s">
        <v>331</v>
      </c>
      <c r="D178" s="238" t="s">
        <v>206</v>
      </c>
      <c r="E178" s="239" t="s">
        <v>5434</v>
      </c>
      <c r="F178" s="240" t="s">
        <v>5435</v>
      </c>
      <c r="G178" s="241" t="s">
        <v>343</v>
      </c>
      <c r="H178" s="242">
        <v>5.8</v>
      </c>
      <c r="I178" s="243"/>
      <c r="J178" s="244">
        <f>ROUND(I178*H178,2)</f>
        <v>0</v>
      </c>
      <c r="K178" s="240" t="s">
        <v>2436</v>
      </c>
      <c r="L178" s="74"/>
      <c r="M178" s="245" t="s">
        <v>38</v>
      </c>
      <c r="N178" s="246" t="s">
        <v>53</v>
      </c>
      <c r="O178" s="49"/>
      <c r="P178" s="247">
        <f>O178*H178</f>
        <v>0</v>
      </c>
      <c r="Q178" s="247">
        <v>0</v>
      </c>
      <c r="R178" s="247">
        <f>Q178*H178</f>
        <v>0</v>
      </c>
      <c r="S178" s="247">
        <v>0</v>
      </c>
      <c r="T178" s="248">
        <f>S178*H178</f>
        <v>0</v>
      </c>
      <c r="AR178" s="25" t="s">
        <v>211</v>
      </c>
      <c r="AT178" s="25" t="s">
        <v>206</v>
      </c>
      <c r="AU178" s="25" t="s">
        <v>90</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5436</v>
      </c>
    </row>
    <row r="179" spans="2:47" s="1" customFormat="1" ht="13.5">
      <c r="B179" s="48"/>
      <c r="C179" s="76"/>
      <c r="D179" s="250" t="s">
        <v>213</v>
      </c>
      <c r="E179" s="76"/>
      <c r="F179" s="251" t="s">
        <v>5437</v>
      </c>
      <c r="G179" s="76"/>
      <c r="H179" s="76"/>
      <c r="I179" s="206"/>
      <c r="J179" s="76"/>
      <c r="K179" s="76"/>
      <c r="L179" s="74"/>
      <c r="M179" s="252"/>
      <c r="N179" s="49"/>
      <c r="O179" s="49"/>
      <c r="P179" s="49"/>
      <c r="Q179" s="49"/>
      <c r="R179" s="49"/>
      <c r="S179" s="49"/>
      <c r="T179" s="97"/>
      <c r="AT179" s="25" t="s">
        <v>213</v>
      </c>
      <c r="AU179" s="25" t="s">
        <v>90</v>
      </c>
    </row>
    <row r="180" spans="2:65" s="1" customFormat="1" ht="25.5" customHeight="1">
      <c r="B180" s="48"/>
      <c r="C180" s="285" t="s">
        <v>335</v>
      </c>
      <c r="D180" s="285" t="s">
        <v>478</v>
      </c>
      <c r="E180" s="286" t="s">
        <v>5438</v>
      </c>
      <c r="F180" s="287" t="s">
        <v>5439</v>
      </c>
      <c r="G180" s="288" t="s">
        <v>343</v>
      </c>
      <c r="H180" s="289">
        <v>5.8</v>
      </c>
      <c r="I180" s="290"/>
      <c r="J180" s="291">
        <f>ROUND(I180*H180,2)</f>
        <v>0</v>
      </c>
      <c r="K180" s="287" t="s">
        <v>2436</v>
      </c>
      <c r="L180" s="292"/>
      <c r="M180" s="293" t="s">
        <v>38</v>
      </c>
      <c r="N180" s="294" t="s">
        <v>53</v>
      </c>
      <c r="O180" s="49"/>
      <c r="P180" s="247">
        <f>O180*H180</f>
        <v>0</v>
      </c>
      <c r="Q180" s="247">
        <v>0.00106</v>
      </c>
      <c r="R180" s="247">
        <f>Q180*H180</f>
        <v>0.006148</v>
      </c>
      <c r="S180" s="247">
        <v>0</v>
      </c>
      <c r="T180" s="248">
        <f>S180*H180</f>
        <v>0</v>
      </c>
      <c r="AR180" s="25" t="s">
        <v>249</v>
      </c>
      <c r="AT180" s="25" t="s">
        <v>478</v>
      </c>
      <c r="AU180" s="25" t="s">
        <v>90</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211</v>
      </c>
      <c r="BM180" s="25" t="s">
        <v>5440</v>
      </c>
    </row>
    <row r="181" spans="2:65" s="1" customFormat="1" ht="25.5" customHeight="1">
      <c r="B181" s="48"/>
      <c r="C181" s="238" t="s">
        <v>340</v>
      </c>
      <c r="D181" s="238" t="s">
        <v>206</v>
      </c>
      <c r="E181" s="239" t="s">
        <v>5441</v>
      </c>
      <c r="F181" s="240" t="s">
        <v>5442</v>
      </c>
      <c r="G181" s="241" t="s">
        <v>343</v>
      </c>
      <c r="H181" s="242">
        <v>1.015</v>
      </c>
      <c r="I181" s="243"/>
      <c r="J181" s="244">
        <f>ROUND(I181*H181,2)</f>
        <v>0</v>
      </c>
      <c r="K181" s="240" t="s">
        <v>2436</v>
      </c>
      <c r="L181" s="74"/>
      <c r="M181" s="245" t="s">
        <v>38</v>
      </c>
      <c r="N181" s="246" t="s">
        <v>53</v>
      </c>
      <c r="O181" s="49"/>
      <c r="P181" s="247">
        <f>O181*H181</f>
        <v>0</v>
      </c>
      <c r="Q181" s="247">
        <v>0.00159</v>
      </c>
      <c r="R181" s="247">
        <f>Q181*H181</f>
        <v>0.0016138499999999998</v>
      </c>
      <c r="S181" s="247">
        <v>0</v>
      </c>
      <c r="T181" s="248">
        <f>S181*H181</f>
        <v>0</v>
      </c>
      <c r="AR181" s="25" t="s">
        <v>211</v>
      </c>
      <c r="AT181" s="25" t="s">
        <v>206</v>
      </c>
      <c r="AU181" s="25" t="s">
        <v>90</v>
      </c>
      <c r="AY181" s="25" t="s">
        <v>204</v>
      </c>
      <c r="BE181" s="249">
        <f>IF(N181="základní",J181,0)</f>
        <v>0</v>
      </c>
      <c r="BF181" s="249">
        <f>IF(N181="snížená",J181,0)</f>
        <v>0</v>
      </c>
      <c r="BG181" s="249">
        <f>IF(N181="zákl. přenesená",J181,0)</f>
        <v>0</v>
      </c>
      <c r="BH181" s="249">
        <f>IF(N181="sníž. přenesená",J181,0)</f>
        <v>0</v>
      </c>
      <c r="BI181" s="249">
        <f>IF(N181="nulová",J181,0)</f>
        <v>0</v>
      </c>
      <c r="BJ181" s="25" t="s">
        <v>25</v>
      </c>
      <c r="BK181" s="249">
        <f>ROUND(I181*H181,2)</f>
        <v>0</v>
      </c>
      <c r="BL181" s="25" t="s">
        <v>211</v>
      </c>
      <c r="BM181" s="25" t="s">
        <v>5443</v>
      </c>
    </row>
    <row r="182" spans="2:47" s="1" customFormat="1" ht="13.5">
      <c r="B182" s="48"/>
      <c r="C182" s="76"/>
      <c r="D182" s="250" t="s">
        <v>213</v>
      </c>
      <c r="E182" s="76"/>
      <c r="F182" s="251" t="s">
        <v>5444</v>
      </c>
      <c r="G182" s="76"/>
      <c r="H182" s="76"/>
      <c r="I182" s="206"/>
      <c r="J182" s="76"/>
      <c r="K182" s="76"/>
      <c r="L182" s="74"/>
      <c r="M182" s="252"/>
      <c r="N182" s="49"/>
      <c r="O182" s="49"/>
      <c r="P182" s="49"/>
      <c r="Q182" s="49"/>
      <c r="R182" s="49"/>
      <c r="S182" s="49"/>
      <c r="T182" s="97"/>
      <c r="AT182" s="25" t="s">
        <v>213</v>
      </c>
      <c r="AU182" s="25" t="s">
        <v>90</v>
      </c>
    </row>
    <row r="183" spans="2:51" s="12" customFormat="1" ht="13.5">
      <c r="B183" s="253"/>
      <c r="C183" s="254"/>
      <c r="D183" s="250" t="s">
        <v>215</v>
      </c>
      <c r="E183" s="255" t="s">
        <v>38</v>
      </c>
      <c r="F183" s="256" t="s">
        <v>5445</v>
      </c>
      <c r="G183" s="254"/>
      <c r="H183" s="257">
        <v>1.015</v>
      </c>
      <c r="I183" s="258"/>
      <c r="J183" s="254"/>
      <c r="K183" s="254"/>
      <c r="L183" s="259"/>
      <c r="M183" s="260"/>
      <c r="N183" s="261"/>
      <c r="O183" s="261"/>
      <c r="P183" s="261"/>
      <c r="Q183" s="261"/>
      <c r="R183" s="261"/>
      <c r="S183" s="261"/>
      <c r="T183" s="262"/>
      <c r="AT183" s="263" t="s">
        <v>215</v>
      </c>
      <c r="AU183" s="263" t="s">
        <v>90</v>
      </c>
      <c r="AV183" s="12" t="s">
        <v>90</v>
      </c>
      <c r="AW183" s="12" t="s">
        <v>45</v>
      </c>
      <c r="AX183" s="12" t="s">
        <v>82</v>
      </c>
      <c r="AY183" s="263" t="s">
        <v>204</v>
      </c>
    </row>
    <row r="184" spans="2:51" s="13" customFormat="1" ht="13.5">
      <c r="B184" s="264"/>
      <c r="C184" s="265"/>
      <c r="D184" s="250" t="s">
        <v>215</v>
      </c>
      <c r="E184" s="266" t="s">
        <v>38</v>
      </c>
      <c r="F184" s="267" t="s">
        <v>217</v>
      </c>
      <c r="G184" s="265"/>
      <c r="H184" s="268">
        <v>1.015</v>
      </c>
      <c r="I184" s="269"/>
      <c r="J184" s="265"/>
      <c r="K184" s="265"/>
      <c r="L184" s="270"/>
      <c r="M184" s="271"/>
      <c r="N184" s="272"/>
      <c r="O184" s="272"/>
      <c r="P184" s="272"/>
      <c r="Q184" s="272"/>
      <c r="R184" s="272"/>
      <c r="S184" s="272"/>
      <c r="T184" s="273"/>
      <c r="AT184" s="274" t="s">
        <v>215</v>
      </c>
      <c r="AU184" s="274" t="s">
        <v>90</v>
      </c>
      <c r="AV184" s="13" t="s">
        <v>211</v>
      </c>
      <c r="AW184" s="13" t="s">
        <v>45</v>
      </c>
      <c r="AX184" s="13" t="s">
        <v>25</v>
      </c>
      <c r="AY184" s="274" t="s">
        <v>204</v>
      </c>
    </row>
    <row r="185" spans="2:65" s="1" customFormat="1" ht="25.5" customHeight="1">
      <c r="B185" s="48"/>
      <c r="C185" s="238" t="s">
        <v>346</v>
      </c>
      <c r="D185" s="238" t="s">
        <v>206</v>
      </c>
      <c r="E185" s="239" t="s">
        <v>5240</v>
      </c>
      <c r="F185" s="240" t="s">
        <v>5446</v>
      </c>
      <c r="G185" s="241" t="s">
        <v>343</v>
      </c>
      <c r="H185" s="242">
        <v>3.35</v>
      </c>
      <c r="I185" s="243"/>
      <c r="J185" s="244">
        <f>ROUND(I185*H185,2)</f>
        <v>0</v>
      </c>
      <c r="K185" s="240" t="s">
        <v>2436</v>
      </c>
      <c r="L185" s="74"/>
      <c r="M185" s="245" t="s">
        <v>38</v>
      </c>
      <c r="N185" s="246" t="s">
        <v>53</v>
      </c>
      <c r="O185" s="49"/>
      <c r="P185" s="247">
        <f>O185*H185</f>
        <v>0</v>
      </c>
      <c r="Q185" s="247">
        <v>0.00724</v>
      </c>
      <c r="R185" s="247">
        <f>Q185*H185</f>
        <v>0.024254</v>
      </c>
      <c r="S185" s="247">
        <v>0</v>
      </c>
      <c r="T185" s="248">
        <f>S185*H185</f>
        <v>0</v>
      </c>
      <c r="AR185" s="25" t="s">
        <v>211</v>
      </c>
      <c r="AT185" s="25" t="s">
        <v>206</v>
      </c>
      <c r="AU185" s="25" t="s">
        <v>90</v>
      </c>
      <c r="AY185" s="25" t="s">
        <v>204</v>
      </c>
      <c r="BE185" s="249">
        <f>IF(N185="základní",J185,0)</f>
        <v>0</v>
      </c>
      <c r="BF185" s="249">
        <f>IF(N185="snížená",J185,0)</f>
        <v>0</v>
      </c>
      <c r="BG185" s="249">
        <f>IF(N185="zákl. přenesená",J185,0)</f>
        <v>0</v>
      </c>
      <c r="BH185" s="249">
        <f>IF(N185="sníž. přenesená",J185,0)</f>
        <v>0</v>
      </c>
      <c r="BI185" s="249">
        <f>IF(N185="nulová",J185,0)</f>
        <v>0</v>
      </c>
      <c r="BJ185" s="25" t="s">
        <v>25</v>
      </c>
      <c r="BK185" s="249">
        <f>ROUND(I185*H185,2)</f>
        <v>0</v>
      </c>
      <c r="BL185" s="25" t="s">
        <v>211</v>
      </c>
      <c r="BM185" s="25" t="s">
        <v>5447</v>
      </c>
    </row>
    <row r="186" spans="2:47" s="1" customFormat="1" ht="13.5">
      <c r="B186" s="48"/>
      <c r="C186" s="76"/>
      <c r="D186" s="250" t="s">
        <v>213</v>
      </c>
      <c r="E186" s="76"/>
      <c r="F186" s="251" t="s">
        <v>5444</v>
      </c>
      <c r="G186" s="76"/>
      <c r="H186" s="76"/>
      <c r="I186" s="206"/>
      <c r="J186" s="76"/>
      <c r="K186" s="76"/>
      <c r="L186" s="74"/>
      <c r="M186" s="252"/>
      <c r="N186" s="49"/>
      <c r="O186" s="49"/>
      <c r="P186" s="49"/>
      <c r="Q186" s="49"/>
      <c r="R186" s="49"/>
      <c r="S186" s="49"/>
      <c r="T186" s="97"/>
      <c r="AT186" s="25" t="s">
        <v>213</v>
      </c>
      <c r="AU186" s="25" t="s">
        <v>90</v>
      </c>
    </row>
    <row r="187" spans="2:51" s="12" customFormat="1" ht="13.5">
      <c r="B187" s="253"/>
      <c r="C187" s="254"/>
      <c r="D187" s="250" t="s">
        <v>215</v>
      </c>
      <c r="E187" s="255" t="s">
        <v>38</v>
      </c>
      <c r="F187" s="256" t="s">
        <v>5448</v>
      </c>
      <c r="G187" s="254"/>
      <c r="H187" s="257">
        <v>3.35</v>
      </c>
      <c r="I187" s="258"/>
      <c r="J187" s="254"/>
      <c r="K187" s="254"/>
      <c r="L187" s="259"/>
      <c r="M187" s="260"/>
      <c r="N187" s="261"/>
      <c r="O187" s="261"/>
      <c r="P187" s="261"/>
      <c r="Q187" s="261"/>
      <c r="R187" s="261"/>
      <c r="S187" s="261"/>
      <c r="T187" s="262"/>
      <c r="AT187" s="263" t="s">
        <v>215</v>
      </c>
      <c r="AU187" s="263" t="s">
        <v>90</v>
      </c>
      <c r="AV187" s="12" t="s">
        <v>90</v>
      </c>
      <c r="AW187" s="12" t="s">
        <v>45</v>
      </c>
      <c r="AX187" s="12" t="s">
        <v>25</v>
      </c>
      <c r="AY187" s="263" t="s">
        <v>204</v>
      </c>
    </row>
    <row r="188" spans="2:65" s="1" customFormat="1" ht="38.25" customHeight="1">
      <c r="B188" s="48"/>
      <c r="C188" s="238" t="s">
        <v>352</v>
      </c>
      <c r="D188" s="238" t="s">
        <v>206</v>
      </c>
      <c r="E188" s="239" t="s">
        <v>5449</v>
      </c>
      <c r="F188" s="240" t="s">
        <v>5450</v>
      </c>
      <c r="G188" s="241" t="s">
        <v>780</v>
      </c>
      <c r="H188" s="242">
        <v>4</v>
      </c>
      <c r="I188" s="243"/>
      <c r="J188" s="244">
        <f>ROUND(I188*H188,2)</f>
        <v>0</v>
      </c>
      <c r="K188" s="240" t="s">
        <v>2436</v>
      </c>
      <c r="L188" s="74"/>
      <c r="M188" s="245" t="s">
        <v>38</v>
      </c>
      <c r="N188" s="246" t="s">
        <v>53</v>
      </c>
      <c r="O188" s="49"/>
      <c r="P188" s="247">
        <f>O188*H188</f>
        <v>0</v>
      </c>
      <c r="Q188" s="247">
        <v>0</v>
      </c>
      <c r="R188" s="247">
        <f>Q188*H188</f>
        <v>0</v>
      </c>
      <c r="S188" s="247">
        <v>0</v>
      </c>
      <c r="T188" s="248">
        <f>S188*H188</f>
        <v>0</v>
      </c>
      <c r="AR188" s="25" t="s">
        <v>211</v>
      </c>
      <c r="AT188" s="25" t="s">
        <v>206</v>
      </c>
      <c r="AU188" s="25" t="s">
        <v>90</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5451</v>
      </c>
    </row>
    <row r="189" spans="2:47" s="1" customFormat="1" ht="13.5">
      <c r="B189" s="48"/>
      <c r="C189" s="76"/>
      <c r="D189" s="250" t="s">
        <v>213</v>
      </c>
      <c r="E189" s="76"/>
      <c r="F189" s="251" t="s">
        <v>5257</v>
      </c>
      <c r="G189" s="76"/>
      <c r="H189" s="76"/>
      <c r="I189" s="206"/>
      <c r="J189" s="76"/>
      <c r="K189" s="76"/>
      <c r="L189" s="74"/>
      <c r="M189" s="252"/>
      <c r="N189" s="49"/>
      <c r="O189" s="49"/>
      <c r="P189" s="49"/>
      <c r="Q189" s="49"/>
      <c r="R189" s="49"/>
      <c r="S189" s="49"/>
      <c r="T189" s="97"/>
      <c r="AT189" s="25" t="s">
        <v>213</v>
      </c>
      <c r="AU189" s="25" t="s">
        <v>90</v>
      </c>
    </row>
    <row r="190" spans="2:65" s="1" customFormat="1" ht="25.5" customHeight="1">
      <c r="B190" s="48"/>
      <c r="C190" s="285" t="s">
        <v>359</v>
      </c>
      <c r="D190" s="285" t="s">
        <v>478</v>
      </c>
      <c r="E190" s="286" t="s">
        <v>5452</v>
      </c>
      <c r="F190" s="287" t="s">
        <v>5453</v>
      </c>
      <c r="G190" s="288" t="s">
        <v>780</v>
      </c>
      <c r="H190" s="289">
        <v>4</v>
      </c>
      <c r="I190" s="290"/>
      <c r="J190" s="291">
        <f>ROUND(I190*H190,2)</f>
        <v>0</v>
      </c>
      <c r="K190" s="287" t="s">
        <v>2436</v>
      </c>
      <c r="L190" s="292"/>
      <c r="M190" s="293" t="s">
        <v>38</v>
      </c>
      <c r="N190" s="294" t="s">
        <v>53</v>
      </c>
      <c r="O190" s="49"/>
      <c r="P190" s="247">
        <f>O190*H190</f>
        <v>0</v>
      </c>
      <c r="Q190" s="247">
        <v>0.00034</v>
      </c>
      <c r="R190" s="247">
        <f>Q190*H190</f>
        <v>0.00136</v>
      </c>
      <c r="S190" s="247">
        <v>0</v>
      </c>
      <c r="T190" s="248">
        <f>S190*H190</f>
        <v>0</v>
      </c>
      <c r="AR190" s="25" t="s">
        <v>249</v>
      </c>
      <c r="AT190" s="25" t="s">
        <v>478</v>
      </c>
      <c r="AU190" s="25" t="s">
        <v>90</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5454</v>
      </c>
    </row>
    <row r="191" spans="2:65" s="1" customFormat="1" ht="25.5" customHeight="1">
      <c r="B191" s="48"/>
      <c r="C191" s="238" t="s">
        <v>365</v>
      </c>
      <c r="D191" s="238" t="s">
        <v>206</v>
      </c>
      <c r="E191" s="239" t="s">
        <v>5455</v>
      </c>
      <c r="F191" s="240" t="s">
        <v>5456</v>
      </c>
      <c r="G191" s="241" t="s">
        <v>780</v>
      </c>
      <c r="H191" s="242">
        <v>1</v>
      </c>
      <c r="I191" s="243"/>
      <c r="J191" s="244">
        <f>ROUND(I191*H191,2)</f>
        <v>0</v>
      </c>
      <c r="K191" s="240" t="s">
        <v>2436</v>
      </c>
      <c r="L191" s="74"/>
      <c r="M191" s="245" t="s">
        <v>38</v>
      </c>
      <c r="N191" s="246" t="s">
        <v>53</v>
      </c>
      <c r="O191" s="49"/>
      <c r="P191" s="247">
        <f>O191*H191</f>
        <v>0</v>
      </c>
      <c r="Q191" s="247">
        <v>0.0012</v>
      </c>
      <c r="R191" s="247">
        <f>Q191*H191</f>
        <v>0.0012</v>
      </c>
      <c r="S191" s="247">
        <v>0</v>
      </c>
      <c r="T191" s="248">
        <f>S191*H191</f>
        <v>0</v>
      </c>
      <c r="AR191" s="25" t="s">
        <v>211</v>
      </c>
      <c r="AT191" s="25" t="s">
        <v>206</v>
      </c>
      <c r="AU191" s="25" t="s">
        <v>90</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5457</v>
      </c>
    </row>
    <row r="192" spans="2:47" s="1" customFormat="1" ht="13.5">
      <c r="B192" s="48"/>
      <c r="C192" s="76"/>
      <c r="D192" s="250" t="s">
        <v>213</v>
      </c>
      <c r="E192" s="76"/>
      <c r="F192" s="251" t="s">
        <v>5458</v>
      </c>
      <c r="G192" s="76"/>
      <c r="H192" s="76"/>
      <c r="I192" s="206"/>
      <c r="J192" s="76"/>
      <c r="K192" s="76"/>
      <c r="L192" s="74"/>
      <c r="M192" s="252"/>
      <c r="N192" s="49"/>
      <c r="O192" s="49"/>
      <c r="P192" s="49"/>
      <c r="Q192" s="49"/>
      <c r="R192" s="49"/>
      <c r="S192" s="49"/>
      <c r="T192" s="97"/>
      <c r="AT192" s="25" t="s">
        <v>213</v>
      </c>
      <c r="AU192" s="25" t="s">
        <v>90</v>
      </c>
    </row>
    <row r="193" spans="2:65" s="1" customFormat="1" ht="16.5" customHeight="1">
      <c r="B193" s="48"/>
      <c r="C193" s="285" t="s">
        <v>370</v>
      </c>
      <c r="D193" s="285" t="s">
        <v>478</v>
      </c>
      <c r="E193" s="286" t="s">
        <v>5459</v>
      </c>
      <c r="F193" s="287" t="s">
        <v>5460</v>
      </c>
      <c r="G193" s="288" t="s">
        <v>780</v>
      </c>
      <c r="H193" s="289">
        <v>1</v>
      </c>
      <c r="I193" s="290"/>
      <c r="J193" s="291">
        <f>ROUND(I193*H193,2)</f>
        <v>0</v>
      </c>
      <c r="K193" s="287" t="s">
        <v>38</v>
      </c>
      <c r="L193" s="292"/>
      <c r="M193" s="293" t="s">
        <v>38</v>
      </c>
      <c r="N193" s="294" t="s">
        <v>53</v>
      </c>
      <c r="O193" s="49"/>
      <c r="P193" s="247">
        <f>O193*H193</f>
        <v>0</v>
      </c>
      <c r="Q193" s="247">
        <v>0.027</v>
      </c>
      <c r="R193" s="247">
        <f>Q193*H193</f>
        <v>0.027</v>
      </c>
      <c r="S193" s="247">
        <v>0</v>
      </c>
      <c r="T193" s="248">
        <f>S193*H193</f>
        <v>0</v>
      </c>
      <c r="AR193" s="25" t="s">
        <v>249</v>
      </c>
      <c r="AT193" s="25" t="s">
        <v>478</v>
      </c>
      <c r="AU193" s="25" t="s">
        <v>90</v>
      </c>
      <c r="AY193" s="25" t="s">
        <v>204</v>
      </c>
      <c r="BE193" s="249">
        <f>IF(N193="základní",J193,0)</f>
        <v>0</v>
      </c>
      <c r="BF193" s="249">
        <f>IF(N193="snížená",J193,0)</f>
        <v>0</v>
      </c>
      <c r="BG193" s="249">
        <f>IF(N193="zákl. přenesená",J193,0)</f>
        <v>0</v>
      </c>
      <c r="BH193" s="249">
        <f>IF(N193="sníž. přenesená",J193,0)</f>
        <v>0</v>
      </c>
      <c r="BI193" s="249">
        <f>IF(N193="nulová",J193,0)</f>
        <v>0</v>
      </c>
      <c r="BJ193" s="25" t="s">
        <v>25</v>
      </c>
      <c r="BK193" s="249">
        <f>ROUND(I193*H193,2)</f>
        <v>0</v>
      </c>
      <c r="BL193" s="25" t="s">
        <v>211</v>
      </c>
      <c r="BM193" s="25" t="s">
        <v>5461</v>
      </c>
    </row>
    <row r="194" spans="2:65" s="1" customFormat="1" ht="16.5" customHeight="1">
      <c r="B194" s="48"/>
      <c r="C194" s="238" t="s">
        <v>376</v>
      </c>
      <c r="D194" s="238" t="s">
        <v>206</v>
      </c>
      <c r="E194" s="239" t="s">
        <v>5462</v>
      </c>
      <c r="F194" s="240" t="s">
        <v>5463</v>
      </c>
      <c r="G194" s="241" t="s">
        <v>343</v>
      </c>
      <c r="H194" s="242">
        <v>2</v>
      </c>
      <c r="I194" s="243"/>
      <c r="J194" s="244">
        <f>ROUND(I194*H194,2)</f>
        <v>0</v>
      </c>
      <c r="K194" s="240" t="s">
        <v>38</v>
      </c>
      <c r="L194" s="74"/>
      <c r="M194" s="245" t="s">
        <v>38</v>
      </c>
      <c r="N194" s="246" t="s">
        <v>53</v>
      </c>
      <c r="O194" s="49"/>
      <c r="P194" s="247">
        <f>O194*H194</f>
        <v>0</v>
      </c>
      <c r="Q194" s="247">
        <v>0</v>
      </c>
      <c r="R194" s="247">
        <f>Q194*H194</f>
        <v>0</v>
      </c>
      <c r="S194" s="247">
        <v>0</v>
      </c>
      <c r="T194" s="248">
        <f>S194*H194</f>
        <v>0</v>
      </c>
      <c r="AR194" s="25" t="s">
        <v>211</v>
      </c>
      <c r="AT194" s="25" t="s">
        <v>206</v>
      </c>
      <c r="AU194" s="25" t="s">
        <v>90</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5464</v>
      </c>
    </row>
    <row r="195" spans="2:65" s="1" customFormat="1" ht="16.5" customHeight="1">
      <c r="B195" s="48"/>
      <c r="C195" s="238" t="s">
        <v>381</v>
      </c>
      <c r="D195" s="238" t="s">
        <v>206</v>
      </c>
      <c r="E195" s="239" t="s">
        <v>5465</v>
      </c>
      <c r="F195" s="240" t="s">
        <v>5466</v>
      </c>
      <c r="G195" s="241" t="s">
        <v>343</v>
      </c>
      <c r="H195" s="242">
        <v>2</v>
      </c>
      <c r="I195" s="243"/>
      <c r="J195" s="244">
        <f>ROUND(I195*H195,2)</f>
        <v>0</v>
      </c>
      <c r="K195" s="240" t="s">
        <v>38</v>
      </c>
      <c r="L195" s="74"/>
      <c r="M195" s="245" t="s">
        <v>38</v>
      </c>
      <c r="N195" s="246" t="s">
        <v>53</v>
      </c>
      <c r="O195" s="49"/>
      <c r="P195" s="247">
        <f>O195*H195</f>
        <v>0</v>
      </c>
      <c r="Q195" s="247">
        <v>0.0001</v>
      </c>
      <c r="R195" s="247">
        <f>Q195*H195</f>
        <v>0.0002</v>
      </c>
      <c r="S195" s="247">
        <v>0</v>
      </c>
      <c r="T195" s="248">
        <f>S195*H195</f>
        <v>0</v>
      </c>
      <c r="AR195" s="25" t="s">
        <v>211</v>
      </c>
      <c r="AT195" s="25" t="s">
        <v>206</v>
      </c>
      <c r="AU195" s="25" t="s">
        <v>90</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211</v>
      </c>
      <c r="BM195" s="25" t="s">
        <v>5467</v>
      </c>
    </row>
    <row r="196" spans="2:65" s="1" customFormat="1" ht="16.5" customHeight="1">
      <c r="B196" s="48"/>
      <c r="C196" s="238" t="s">
        <v>392</v>
      </c>
      <c r="D196" s="238" t="s">
        <v>206</v>
      </c>
      <c r="E196" s="239" t="s">
        <v>5468</v>
      </c>
      <c r="F196" s="240" t="s">
        <v>5469</v>
      </c>
      <c r="G196" s="241" t="s">
        <v>780</v>
      </c>
      <c r="H196" s="242">
        <v>2</v>
      </c>
      <c r="I196" s="243"/>
      <c r="J196" s="244">
        <f>ROUND(I196*H196,2)</f>
        <v>0</v>
      </c>
      <c r="K196" s="240" t="s">
        <v>2436</v>
      </c>
      <c r="L196" s="74"/>
      <c r="M196" s="245" t="s">
        <v>38</v>
      </c>
      <c r="N196" s="246" t="s">
        <v>53</v>
      </c>
      <c r="O196" s="49"/>
      <c r="P196" s="247">
        <f>O196*H196</f>
        <v>0</v>
      </c>
      <c r="Q196" s="247">
        <v>0.01424</v>
      </c>
      <c r="R196" s="247">
        <f>Q196*H196</f>
        <v>0.02848</v>
      </c>
      <c r="S196" s="247">
        <v>0</v>
      </c>
      <c r="T196" s="248">
        <f>S196*H196</f>
        <v>0</v>
      </c>
      <c r="AR196" s="25" t="s">
        <v>211</v>
      </c>
      <c r="AT196" s="25" t="s">
        <v>206</v>
      </c>
      <c r="AU196" s="25" t="s">
        <v>90</v>
      </c>
      <c r="AY196" s="25" t="s">
        <v>204</v>
      </c>
      <c r="BE196" s="249">
        <f>IF(N196="základní",J196,0)</f>
        <v>0</v>
      </c>
      <c r="BF196" s="249">
        <f>IF(N196="snížená",J196,0)</f>
        <v>0</v>
      </c>
      <c r="BG196" s="249">
        <f>IF(N196="zákl. přenesená",J196,0)</f>
        <v>0</v>
      </c>
      <c r="BH196" s="249">
        <f>IF(N196="sníž. přenesená",J196,0)</f>
        <v>0</v>
      </c>
      <c r="BI196" s="249">
        <f>IF(N196="nulová",J196,0)</f>
        <v>0</v>
      </c>
      <c r="BJ196" s="25" t="s">
        <v>25</v>
      </c>
      <c r="BK196" s="249">
        <f>ROUND(I196*H196,2)</f>
        <v>0</v>
      </c>
      <c r="BL196" s="25" t="s">
        <v>211</v>
      </c>
      <c r="BM196" s="25" t="s">
        <v>5470</v>
      </c>
    </row>
    <row r="197" spans="2:47" s="1" customFormat="1" ht="13.5">
      <c r="B197" s="48"/>
      <c r="C197" s="76"/>
      <c r="D197" s="250" t="s">
        <v>213</v>
      </c>
      <c r="E197" s="76"/>
      <c r="F197" s="251" t="s">
        <v>5471</v>
      </c>
      <c r="G197" s="76"/>
      <c r="H197" s="76"/>
      <c r="I197" s="206"/>
      <c r="J197" s="76"/>
      <c r="K197" s="76"/>
      <c r="L197" s="74"/>
      <c r="M197" s="252"/>
      <c r="N197" s="49"/>
      <c r="O197" s="49"/>
      <c r="P197" s="49"/>
      <c r="Q197" s="49"/>
      <c r="R197" s="49"/>
      <c r="S197" s="49"/>
      <c r="T197" s="97"/>
      <c r="AT197" s="25" t="s">
        <v>213</v>
      </c>
      <c r="AU197" s="25" t="s">
        <v>90</v>
      </c>
    </row>
    <row r="198" spans="2:65" s="1" customFormat="1" ht="51" customHeight="1">
      <c r="B198" s="48"/>
      <c r="C198" s="285" t="s">
        <v>398</v>
      </c>
      <c r="D198" s="285" t="s">
        <v>478</v>
      </c>
      <c r="E198" s="286" t="s">
        <v>2462</v>
      </c>
      <c r="F198" s="287" t="s">
        <v>2463</v>
      </c>
      <c r="G198" s="288" t="s">
        <v>780</v>
      </c>
      <c r="H198" s="289">
        <v>2</v>
      </c>
      <c r="I198" s="290"/>
      <c r="J198" s="291">
        <f>ROUND(I198*H198,2)</f>
        <v>0</v>
      </c>
      <c r="K198" s="287" t="s">
        <v>2436</v>
      </c>
      <c r="L198" s="292"/>
      <c r="M198" s="293" t="s">
        <v>38</v>
      </c>
      <c r="N198" s="294" t="s">
        <v>53</v>
      </c>
      <c r="O198" s="49"/>
      <c r="P198" s="247">
        <f>O198*H198</f>
        <v>0</v>
      </c>
      <c r="Q198" s="247">
        <v>0.506</v>
      </c>
      <c r="R198" s="247">
        <f>Q198*H198</f>
        <v>1.012</v>
      </c>
      <c r="S198" s="247">
        <v>0</v>
      </c>
      <c r="T198" s="248">
        <f>S198*H198</f>
        <v>0</v>
      </c>
      <c r="AR198" s="25" t="s">
        <v>249</v>
      </c>
      <c r="AT198" s="25" t="s">
        <v>478</v>
      </c>
      <c r="AU198" s="25" t="s">
        <v>90</v>
      </c>
      <c r="AY198" s="25" t="s">
        <v>204</v>
      </c>
      <c r="BE198" s="249">
        <f>IF(N198="základní",J198,0)</f>
        <v>0</v>
      </c>
      <c r="BF198" s="249">
        <f>IF(N198="snížená",J198,0)</f>
        <v>0</v>
      </c>
      <c r="BG198" s="249">
        <f>IF(N198="zákl. přenesená",J198,0)</f>
        <v>0</v>
      </c>
      <c r="BH198" s="249">
        <f>IF(N198="sníž. přenesená",J198,0)</f>
        <v>0</v>
      </c>
      <c r="BI198" s="249">
        <f>IF(N198="nulová",J198,0)</f>
        <v>0</v>
      </c>
      <c r="BJ198" s="25" t="s">
        <v>25</v>
      </c>
      <c r="BK198" s="249">
        <f>ROUND(I198*H198,2)</f>
        <v>0</v>
      </c>
      <c r="BL198" s="25" t="s">
        <v>211</v>
      </c>
      <c r="BM198" s="25" t="s">
        <v>5472</v>
      </c>
    </row>
    <row r="199" spans="2:65" s="1" customFormat="1" ht="16.5" customHeight="1">
      <c r="B199" s="48"/>
      <c r="C199" s="238" t="s">
        <v>402</v>
      </c>
      <c r="D199" s="238" t="s">
        <v>206</v>
      </c>
      <c r="E199" s="239" t="s">
        <v>5473</v>
      </c>
      <c r="F199" s="240" t="s">
        <v>5474</v>
      </c>
      <c r="G199" s="241" t="s">
        <v>780</v>
      </c>
      <c r="H199" s="242">
        <v>4</v>
      </c>
      <c r="I199" s="243"/>
      <c r="J199" s="244">
        <f>ROUND(I199*H199,2)</f>
        <v>0</v>
      </c>
      <c r="K199" s="240" t="s">
        <v>2436</v>
      </c>
      <c r="L199" s="74"/>
      <c r="M199" s="245" t="s">
        <v>38</v>
      </c>
      <c r="N199" s="246" t="s">
        <v>53</v>
      </c>
      <c r="O199" s="49"/>
      <c r="P199" s="247">
        <f>O199*H199</f>
        <v>0</v>
      </c>
      <c r="Q199" s="247">
        <v>0.02137</v>
      </c>
      <c r="R199" s="247">
        <f>Q199*H199</f>
        <v>0.08548</v>
      </c>
      <c r="S199" s="247">
        <v>0</v>
      </c>
      <c r="T199" s="248">
        <f>S199*H199</f>
        <v>0</v>
      </c>
      <c r="AR199" s="25" t="s">
        <v>211</v>
      </c>
      <c r="AT199" s="25" t="s">
        <v>206</v>
      </c>
      <c r="AU199" s="25" t="s">
        <v>90</v>
      </c>
      <c r="AY199" s="25" t="s">
        <v>204</v>
      </c>
      <c r="BE199" s="249">
        <f>IF(N199="základní",J199,0)</f>
        <v>0</v>
      </c>
      <c r="BF199" s="249">
        <f>IF(N199="snížená",J199,0)</f>
        <v>0</v>
      </c>
      <c r="BG199" s="249">
        <f>IF(N199="zákl. přenesená",J199,0)</f>
        <v>0</v>
      </c>
      <c r="BH199" s="249">
        <f>IF(N199="sníž. přenesená",J199,0)</f>
        <v>0</v>
      </c>
      <c r="BI199" s="249">
        <f>IF(N199="nulová",J199,0)</f>
        <v>0</v>
      </c>
      <c r="BJ199" s="25" t="s">
        <v>25</v>
      </c>
      <c r="BK199" s="249">
        <f>ROUND(I199*H199,2)</f>
        <v>0</v>
      </c>
      <c r="BL199" s="25" t="s">
        <v>211</v>
      </c>
      <c r="BM199" s="25" t="s">
        <v>5475</v>
      </c>
    </row>
    <row r="200" spans="2:47" s="1" customFormat="1" ht="13.5">
      <c r="B200" s="48"/>
      <c r="C200" s="76"/>
      <c r="D200" s="250" t="s">
        <v>213</v>
      </c>
      <c r="E200" s="76"/>
      <c r="F200" s="251" t="s">
        <v>5471</v>
      </c>
      <c r="G200" s="76"/>
      <c r="H200" s="76"/>
      <c r="I200" s="206"/>
      <c r="J200" s="76"/>
      <c r="K200" s="76"/>
      <c r="L200" s="74"/>
      <c r="M200" s="252"/>
      <c r="N200" s="49"/>
      <c r="O200" s="49"/>
      <c r="P200" s="49"/>
      <c r="Q200" s="49"/>
      <c r="R200" s="49"/>
      <c r="S200" s="49"/>
      <c r="T200" s="97"/>
      <c r="AT200" s="25" t="s">
        <v>213</v>
      </c>
      <c r="AU200" s="25" t="s">
        <v>90</v>
      </c>
    </row>
    <row r="201" spans="2:65" s="1" customFormat="1" ht="38.25" customHeight="1">
      <c r="B201" s="48"/>
      <c r="C201" s="285" t="s">
        <v>409</v>
      </c>
      <c r="D201" s="285" t="s">
        <v>478</v>
      </c>
      <c r="E201" s="286" t="s">
        <v>5314</v>
      </c>
      <c r="F201" s="287" t="s">
        <v>5315</v>
      </c>
      <c r="G201" s="288" t="s">
        <v>780</v>
      </c>
      <c r="H201" s="289">
        <v>4</v>
      </c>
      <c r="I201" s="290"/>
      <c r="J201" s="291">
        <f>ROUND(I201*H201,2)</f>
        <v>0</v>
      </c>
      <c r="K201" s="287" t="s">
        <v>2436</v>
      </c>
      <c r="L201" s="292"/>
      <c r="M201" s="293" t="s">
        <v>38</v>
      </c>
      <c r="N201" s="294" t="s">
        <v>53</v>
      </c>
      <c r="O201" s="49"/>
      <c r="P201" s="247">
        <f>O201*H201</f>
        <v>0</v>
      </c>
      <c r="Q201" s="247">
        <v>0.002</v>
      </c>
      <c r="R201" s="247">
        <f>Q201*H201</f>
        <v>0.008</v>
      </c>
      <c r="S201" s="247">
        <v>0</v>
      </c>
      <c r="T201" s="248">
        <f>S201*H201</f>
        <v>0</v>
      </c>
      <c r="AR201" s="25" t="s">
        <v>249</v>
      </c>
      <c r="AT201" s="25" t="s">
        <v>478</v>
      </c>
      <c r="AU201" s="25" t="s">
        <v>90</v>
      </c>
      <c r="AY201" s="25" t="s">
        <v>204</v>
      </c>
      <c r="BE201" s="249">
        <f>IF(N201="základní",J201,0)</f>
        <v>0</v>
      </c>
      <c r="BF201" s="249">
        <f>IF(N201="snížená",J201,0)</f>
        <v>0</v>
      </c>
      <c r="BG201" s="249">
        <f>IF(N201="zákl. přenesená",J201,0)</f>
        <v>0</v>
      </c>
      <c r="BH201" s="249">
        <f>IF(N201="sníž. přenesená",J201,0)</f>
        <v>0</v>
      </c>
      <c r="BI201" s="249">
        <f>IF(N201="nulová",J201,0)</f>
        <v>0</v>
      </c>
      <c r="BJ201" s="25" t="s">
        <v>25</v>
      </c>
      <c r="BK201" s="249">
        <f>ROUND(I201*H201,2)</f>
        <v>0</v>
      </c>
      <c r="BL201" s="25" t="s">
        <v>211</v>
      </c>
      <c r="BM201" s="25" t="s">
        <v>5476</v>
      </c>
    </row>
    <row r="202" spans="2:65" s="1" customFormat="1" ht="38.25" customHeight="1">
      <c r="B202" s="48"/>
      <c r="C202" s="285" t="s">
        <v>416</v>
      </c>
      <c r="D202" s="285" t="s">
        <v>478</v>
      </c>
      <c r="E202" s="286" t="s">
        <v>2465</v>
      </c>
      <c r="F202" s="287" t="s">
        <v>2466</v>
      </c>
      <c r="G202" s="288" t="s">
        <v>780</v>
      </c>
      <c r="H202" s="289">
        <v>2</v>
      </c>
      <c r="I202" s="290"/>
      <c r="J202" s="291">
        <f>ROUND(I202*H202,2)</f>
        <v>0</v>
      </c>
      <c r="K202" s="287" t="s">
        <v>2436</v>
      </c>
      <c r="L202" s="292"/>
      <c r="M202" s="293" t="s">
        <v>38</v>
      </c>
      <c r="N202" s="294" t="s">
        <v>53</v>
      </c>
      <c r="O202" s="49"/>
      <c r="P202" s="247">
        <f>O202*H202</f>
        <v>0</v>
      </c>
      <c r="Q202" s="247">
        <v>0.548</v>
      </c>
      <c r="R202" s="247">
        <f>Q202*H202</f>
        <v>1.096</v>
      </c>
      <c r="S202" s="247">
        <v>0</v>
      </c>
      <c r="T202" s="248">
        <f>S202*H202</f>
        <v>0</v>
      </c>
      <c r="AR202" s="25" t="s">
        <v>249</v>
      </c>
      <c r="AT202" s="25" t="s">
        <v>478</v>
      </c>
      <c r="AU202" s="25" t="s">
        <v>90</v>
      </c>
      <c r="AY202" s="25" t="s">
        <v>204</v>
      </c>
      <c r="BE202" s="249">
        <f>IF(N202="základní",J202,0)</f>
        <v>0</v>
      </c>
      <c r="BF202" s="249">
        <f>IF(N202="snížená",J202,0)</f>
        <v>0</v>
      </c>
      <c r="BG202" s="249">
        <f>IF(N202="zákl. přenesená",J202,0)</f>
        <v>0</v>
      </c>
      <c r="BH202" s="249">
        <f>IF(N202="sníž. přenesená",J202,0)</f>
        <v>0</v>
      </c>
      <c r="BI202" s="249">
        <f>IF(N202="nulová",J202,0)</f>
        <v>0</v>
      </c>
      <c r="BJ202" s="25" t="s">
        <v>25</v>
      </c>
      <c r="BK202" s="249">
        <f>ROUND(I202*H202,2)</f>
        <v>0</v>
      </c>
      <c r="BL202" s="25" t="s">
        <v>211</v>
      </c>
      <c r="BM202" s="25" t="s">
        <v>5477</v>
      </c>
    </row>
    <row r="203" spans="2:65" s="1" customFormat="1" ht="38.25" customHeight="1">
      <c r="B203" s="48"/>
      <c r="C203" s="285" t="s">
        <v>425</v>
      </c>
      <c r="D203" s="285" t="s">
        <v>478</v>
      </c>
      <c r="E203" s="286" t="s">
        <v>5478</v>
      </c>
      <c r="F203" s="287" t="s">
        <v>5479</v>
      </c>
      <c r="G203" s="288" t="s">
        <v>780</v>
      </c>
      <c r="H203" s="289">
        <v>2</v>
      </c>
      <c r="I203" s="290"/>
      <c r="J203" s="291">
        <f>ROUND(I203*H203,2)</f>
        <v>0</v>
      </c>
      <c r="K203" s="287" t="s">
        <v>2436</v>
      </c>
      <c r="L203" s="292"/>
      <c r="M203" s="293" t="s">
        <v>38</v>
      </c>
      <c r="N203" s="294" t="s">
        <v>53</v>
      </c>
      <c r="O203" s="49"/>
      <c r="P203" s="247">
        <f>O203*H203</f>
        <v>0</v>
      </c>
      <c r="Q203" s="247">
        <v>0.039</v>
      </c>
      <c r="R203" s="247">
        <f>Q203*H203</f>
        <v>0.078</v>
      </c>
      <c r="S203" s="247">
        <v>0</v>
      </c>
      <c r="T203" s="248">
        <f>S203*H203</f>
        <v>0</v>
      </c>
      <c r="AR203" s="25" t="s">
        <v>249</v>
      </c>
      <c r="AT203" s="25" t="s">
        <v>478</v>
      </c>
      <c r="AU203" s="25" t="s">
        <v>90</v>
      </c>
      <c r="AY203" s="25" t="s">
        <v>204</v>
      </c>
      <c r="BE203" s="249">
        <f>IF(N203="základní",J203,0)</f>
        <v>0</v>
      </c>
      <c r="BF203" s="249">
        <f>IF(N203="snížená",J203,0)</f>
        <v>0</v>
      </c>
      <c r="BG203" s="249">
        <f>IF(N203="zákl. přenesená",J203,0)</f>
        <v>0</v>
      </c>
      <c r="BH203" s="249">
        <f>IF(N203="sníž. přenesená",J203,0)</f>
        <v>0</v>
      </c>
      <c r="BI203" s="249">
        <f>IF(N203="nulová",J203,0)</f>
        <v>0</v>
      </c>
      <c r="BJ203" s="25" t="s">
        <v>25</v>
      </c>
      <c r="BK203" s="249">
        <f>ROUND(I203*H203,2)</f>
        <v>0</v>
      </c>
      <c r="BL203" s="25" t="s">
        <v>211</v>
      </c>
      <c r="BM203" s="25" t="s">
        <v>5480</v>
      </c>
    </row>
    <row r="204" spans="2:65" s="1" customFormat="1" ht="25.5" customHeight="1">
      <c r="B204" s="48"/>
      <c r="C204" s="238" t="s">
        <v>434</v>
      </c>
      <c r="D204" s="238" t="s">
        <v>206</v>
      </c>
      <c r="E204" s="239" t="s">
        <v>2498</v>
      </c>
      <c r="F204" s="240" t="s">
        <v>2499</v>
      </c>
      <c r="G204" s="241" t="s">
        <v>780</v>
      </c>
      <c r="H204" s="242">
        <v>2</v>
      </c>
      <c r="I204" s="243"/>
      <c r="J204" s="244">
        <f>ROUND(I204*H204,2)</f>
        <v>0</v>
      </c>
      <c r="K204" s="240" t="s">
        <v>2436</v>
      </c>
      <c r="L204" s="74"/>
      <c r="M204" s="245" t="s">
        <v>38</v>
      </c>
      <c r="N204" s="246" t="s">
        <v>53</v>
      </c>
      <c r="O204" s="49"/>
      <c r="P204" s="247">
        <f>O204*H204</f>
        <v>0</v>
      </c>
      <c r="Q204" s="247">
        <v>0.00702</v>
      </c>
      <c r="R204" s="247">
        <f>Q204*H204</f>
        <v>0.01404</v>
      </c>
      <c r="S204" s="247">
        <v>0</v>
      </c>
      <c r="T204" s="248">
        <f>S204*H204</f>
        <v>0</v>
      </c>
      <c r="AR204" s="25" t="s">
        <v>211</v>
      </c>
      <c r="AT204" s="25" t="s">
        <v>206</v>
      </c>
      <c r="AU204" s="25" t="s">
        <v>90</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5481</v>
      </c>
    </row>
    <row r="205" spans="2:47" s="1" customFormat="1" ht="13.5">
      <c r="B205" s="48"/>
      <c r="C205" s="76"/>
      <c r="D205" s="250" t="s">
        <v>213</v>
      </c>
      <c r="E205" s="76"/>
      <c r="F205" s="251" t="s">
        <v>2501</v>
      </c>
      <c r="G205" s="76"/>
      <c r="H205" s="76"/>
      <c r="I205" s="206"/>
      <c r="J205" s="76"/>
      <c r="K205" s="76"/>
      <c r="L205" s="74"/>
      <c r="M205" s="252"/>
      <c r="N205" s="49"/>
      <c r="O205" s="49"/>
      <c r="P205" s="49"/>
      <c r="Q205" s="49"/>
      <c r="R205" s="49"/>
      <c r="S205" s="49"/>
      <c r="T205" s="97"/>
      <c r="AT205" s="25" t="s">
        <v>213</v>
      </c>
      <c r="AU205" s="25" t="s">
        <v>90</v>
      </c>
    </row>
    <row r="206" spans="2:65" s="1" customFormat="1" ht="38.25" customHeight="1">
      <c r="B206" s="48"/>
      <c r="C206" s="285" t="s">
        <v>440</v>
      </c>
      <c r="D206" s="285" t="s">
        <v>478</v>
      </c>
      <c r="E206" s="286" t="s">
        <v>2502</v>
      </c>
      <c r="F206" s="287" t="s">
        <v>2503</v>
      </c>
      <c r="G206" s="288" t="s">
        <v>780</v>
      </c>
      <c r="H206" s="289">
        <v>2</v>
      </c>
      <c r="I206" s="290"/>
      <c r="J206" s="291">
        <f>ROUND(I206*H206,2)</f>
        <v>0</v>
      </c>
      <c r="K206" s="287" t="s">
        <v>2436</v>
      </c>
      <c r="L206" s="292"/>
      <c r="M206" s="293" t="s">
        <v>38</v>
      </c>
      <c r="N206" s="294" t="s">
        <v>53</v>
      </c>
      <c r="O206" s="49"/>
      <c r="P206" s="247">
        <f>O206*H206</f>
        <v>0</v>
      </c>
      <c r="Q206" s="247">
        <v>0.162</v>
      </c>
      <c r="R206" s="247">
        <f>Q206*H206</f>
        <v>0.324</v>
      </c>
      <c r="S206" s="247">
        <v>0</v>
      </c>
      <c r="T206" s="248">
        <f>S206*H206</f>
        <v>0</v>
      </c>
      <c r="AR206" s="25" t="s">
        <v>249</v>
      </c>
      <c r="AT206" s="25" t="s">
        <v>478</v>
      </c>
      <c r="AU206" s="25" t="s">
        <v>90</v>
      </c>
      <c r="AY206" s="25" t="s">
        <v>204</v>
      </c>
      <c r="BE206" s="249">
        <f>IF(N206="základní",J206,0)</f>
        <v>0</v>
      </c>
      <c r="BF206" s="249">
        <f>IF(N206="snížená",J206,0)</f>
        <v>0</v>
      </c>
      <c r="BG206" s="249">
        <f>IF(N206="zákl. přenesená",J206,0)</f>
        <v>0</v>
      </c>
      <c r="BH206" s="249">
        <f>IF(N206="sníž. přenesená",J206,0)</f>
        <v>0</v>
      </c>
      <c r="BI206" s="249">
        <f>IF(N206="nulová",J206,0)</f>
        <v>0</v>
      </c>
      <c r="BJ206" s="25" t="s">
        <v>25</v>
      </c>
      <c r="BK206" s="249">
        <f>ROUND(I206*H206,2)</f>
        <v>0</v>
      </c>
      <c r="BL206" s="25" t="s">
        <v>211</v>
      </c>
      <c r="BM206" s="25" t="s">
        <v>5482</v>
      </c>
    </row>
    <row r="207" spans="2:65" s="1" customFormat="1" ht="16.5" customHeight="1">
      <c r="B207" s="48"/>
      <c r="C207" s="238" t="s">
        <v>446</v>
      </c>
      <c r="D207" s="238" t="s">
        <v>206</v>
      </c>
      <c r="E207" s="239" t="s">
        <v>5483</v>
      </c>
      <c r="F207" s="240" t="s">
        <v>5484</v>
      </c>
      <c r="G207" s="241" t="s">
        <v>343</v>
      </c>
      <c r="H207" s="242">
        <v>2</v>
      </c>
      <c r="I207" s="243"/>
      <c r="J207" s="244">
        <f>ROUND(I207*H207,2)</f>
        <v>0</v>
      </c>
      <c r="K207" s="240" t="s">
        <v>2436</v>
      </c>
      <c r="L207" s="74"/>
      <c r="M207" s="245" t="s">
        <v>38</v>
      </c>
      <c r="N207" s="246" t="s">
        <v>53</v>
      </c>
      <c r="O207" s="49"/>
      <c r="P207" s="247">
        <f>O207*H207</f>
        <v>0</v>
      </c>
      <c r="Q207" s="247">
        <v>0.00019</v>
      </c>
      <c r="R207" s="247">
        <f>Q207*H207</f>
        <v>0.00038</v>
      </c>
      <c r="S207" s="247">
        <v>0</v>
      </c>
      <c r="T207" s="248">
        <f>S207*H207</f>
        <v>0</v>
      </c>
      <c r="AR207" s="25" t="s">
        <v>211</v>
      </c>
      <c r="AT207" s="25" t="s">
        <v>206</v>
      </c>
      <c r="AU207" s="25" t="s">
        <v>90</v>
      </c>
      <c r="AY207" s="25" t="s">
        <v>204</v>
      </c>
      <c r="BE207" s="249">
        <f>IF(N207="základní",J207,0)</f>
        <v>0</v>
      </c>
      <c r="BF207" s="249">
        <f>IF(N207="snížená",J207,0)</f>
        <v>0</v>
      </c>
      <c r="BG207" s="249">
        <f>IF(N207="zákl. přenesená",J207,0)</f>
        <v>0</v>
      </c>
      <c r="BH207" s="249">
        <f>IF(N207="sníž. přenesená",J207,0)</f>
        <v>0</v>
      </c>
      <c r="BI207" s="249">
        <f>IF(N207="nulová",J207,0)</f>
        <v>0</v>
      </c>
      <c r="BJ207" s="25" t="s">
        <v>25</v>
      </c>
      <c r="BK207" s="249">
        <f>ROUND(I207*H207,2)</f>
        <v>0</v>
      </c>
      <c r="BL207" s="25" t="s">
        <v>211</v>
      </c>
      <c r="BM207" s="25" t="s">
        <v>5485</v>
      </c>
    </row>
    <row r="208" spans="2:65" s="1" customFormat="1" ht="16.5" customHeight="1">
      <c r="B208" s="48"/>
      <c r="C208" s="238" t="s">
        <v>452</v>
      </c>
      <c r="D208" s="238" t="s">
        <v>206</v>
      </c>
      <c r="E208" s="239" t="s">
        <v>5322</v>
      </c>
      <c r="F208" s="240" t="s">
        <v>5486</v>
      </c>
      <c r="G208" s="241" t="s">
        <v>343</v>
      </c>
      <c r="H208" s="242">
        <v>2</v>
      </c>
      <c r="I208" s="243"/>
      <c r="J208" s="244">
        <f>ROUND(I208*H208,2)</f>
        <v>0</v>
      </c>
      <c r="K208" s="240" t="s">
        <v>2436</v>
      </c>
      <c r="L208" s="74"/>
      <c r="M208" s="245" t="s">
        <v>38</v>
      </c>
      <c r="N208" s="246" t="s">
        <v>53</v>
      </c>
      <c r="O208" s="49"/>
      <c r="P208" s="247">
        <f>O208*H208</f>
        <v>0</v>
      </c>
      <c r="Q208" s="247">
        <v>6E-05</v>
      </c>
      <c r="R208" s="247">
        <f>Q208*H208</f>
        <v>0.00012</v>
      </c>
      <c r="S208" s="247">
        <v>0</v>
      </c>
      <c r="T208" s="248">
        <f>S208*H208</f>
        <v>0</v>
      </c>
      <c r="AR208" s="25" t="s">
        <v>211</v>
      </c>
      <c r="AT208" s="25" t="s">
        <v>206</v>
      </c>
      <c r="AU208" s="25" t="s">
        <v>90</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5487</v>
      </c>
    </row>
    <row r="209" spans="2:63" s="11" customFormat="1" ht="37.4" customHeight="1">
      <c r="B209" s="222"/>
      <c r="C209" s="223"/>
      <c r="D209" s="224" t="s">
        <v>81</v>
      </c>
      <c r="E209" s="225" t="s">
        <v>2820</v>
      </c>
      <c r="F209" s="225" t="s">
        <v>2821</v>
      </c>
      <c r="G209" s="223"/>
      <c r="H209" s="223"/>
      <c r="I209" s="226"/>
      <c r="J209" s="227">
        <f>BK209</f>
        <v>0</v>
      </c>
      <c r="K209" s="223"/>
      <c r="L209" s="228"/>
      <c r="M209" s="229"/>
      <c r="N209" s="230"/>
      <c r="O209" s="230"/>
      <c r="P209" s="231">
        <f>P210</f>
        <v>0</v>
      </c>
      <c r="Q209" s="230"/>
      <c r="R209" s="231">
        <f>R210</f>
        <v>0</v>
      </c>
      <c r="S209" s="230"/>
      <c r="T209" s="232">
        <f>T210</f>
        <v>0</v>
      </c>
      <c r="AR209" s="233" t="s">
        <v>211</v>
      </c>
      <c r="AT209" s="234" t="s">
        <v>81</v>
      </c>
      <c r="AU209" s="234" t="s">
        <v>82</v>
      </c>
      <c r="AY209" s="233" t="s">
        <v>204</v>
      </c>
      <c r="BK209" s="235">
        <f>BK210</f>
        <v>0</v>
      </c>
    </row>
    <row r="210" spans="2:63" s="11" customFormat="1" ht="19.9" customHeight="1">
      <c r="B210" s="222"/>
      <c r="C210" s="223"/>
      <c r="D210" s="224" t="s">
        <v>81</v>
      </c>
      <c r="E210" s="236" t="s">
        <v>2822</v>
      </c>
      <c r="F210" s="236" t="s">
        <v>2823</v>
      </c>
      <c r="G210" s="223"/>
      <c r="H210" s="223"/>
      <c r="I210" s="226"/>
      <c r="J210" s="237">
        <f>BK210</f>
        <v>0</v>
      </c>
      <c r="K210" s="223"/>
      <c r="L210" s="228"/>
      <c r="M210" s="229"/>
      <c r="N210" s="230"/>
      <c r="O210" s="230"/>
      <c r="P210" s="231">
        <f>SUM(P211:P212)</f>
        <v>0</v>
      </c>
      <c r="Q210" s="230"/>
      <c r="R210" s="231">
        <f>SUM(R211:R212)</f>
        <v>0</v>
      </c>
      <c r="S210" s="230"/>
      <c r="T210" s="232">
        <f>SUM(T211:T212)</f>
        <v>0</v>
      </c>
      <c r="AR210" s="233" t="s">
        <v>211</v>
      </c>
      <c r="AT210" s="234" t="s">
        <v>81</v>
      </c>
      <c r="AU210" s="234" t="s">
        <v>25</v>
      </c>
      <c r="AY210" s="233" t="s">
        <v>204</v>
      </c>
      <c r="BK210" s="235">
        <f>SUM(BK211:BK212)</f>
        <v>0</v>
      </c>
    </row>
    <row r="211" spans="2:65" s="1" customFormat="1" ht="38.25" customHeight="1">
      <c r="B211" s="48"/>
      <c r="C211" s="238" t="s">
        <v>460</v>
      </c>
      <c r="D211" s="238" t="s">
        <v>206</v>
      </c>
      <c r="E211" s="239" t="s">
        <v>2824</v>
      </c>
      <c r="F211" s="240" t="s">
        <v>2825</v>
      </c>
      <c r="G211" s="241" t="s">
        <v>252</v>
      </c>
      <c r="H211" s="242">
        <v>0.06</v>
      </c>
      <c r="I211" s="243"/>
      <c r="J211" s="244">
        <f>ROUND(I211*H211,2)</f>
        <v>0</v>
      </c>
      <c r="K211" s="240" t="s">
        <v>2436</v>
      </c>
      <c r="L211" s="74"/>
      <c r="M211" s="245" t="s">
        <v>38</v>
      </c>
      <c r="N211" s="246" t="s">
        <v>53</v>
      </c>
      <c r="O211" s="49"/>
      <c r="P211" s="247">
        <f>O211*H211</f>
        <v>0</v>
      </c>
      <c r="Q211" s="247">
        <v>0</v>
      </c>
      <c r="R211" s="247">
        <f>Q211*H211</f>
        <v>0</v>
      </c>
      <c r="S211" s="247">
        <v>0</v>
      </c>
      <c r="T211" s="248">
        <f>S211*H211</f>
        <v>0</v>
      </c>
      <c r="AR211" s="25" t="s">
        <v>2826</v>
      </c>
      <c r="AT211" s="25" t="s">
        <v>206</v>
      </c>
      <c r="AU211" s="25" t="s">
        <v>90</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2826</v>
      </c>
      <c r="BM211" s="25" t="s">
        <v>5488</v>
      </c>
    </row>
    <row r="212" spans="2:47" s="1" customFormat="1" ht="13.5">
      <c r="B212" s="48"/>
      <c r="C212" s="76"/>
      <c r="D212" s="250" t="s">
        <v>213</v>
      </c>
      <c r="E212" s="76"/>
      <c r="F212" s="251" t="s">
        <v>2828</v>
      </c>
      <c r="G212" s="76"/>
      <c r="H212" s="76"/>
      <c r="I212" s="206"/>
      <c r="J212" s="76"/>
      <c r="K212" s="76"/>
      <c r="L212" s="74"/>
      <c r="M212" s="252"/>
      <c r="N212" s="49"/>
      <c r="O212" s="49"/>
      <c r="P212" s="49"/>
      <c r="Q212" s="49"/>
      <c r="R212" s="49"/>
      <c r="S212" s="49"/>
      <c r="T212" s="97"/>
      <c r="AT212" s="25" t="s">
        <v>213</v>
      </c>
      <c r="AU212" s="25" t="s">
        <v>90</v>
      </c>
    </row>
    <row r="213" spans="2:63" s="11" customFormat="1" ht="37.4" customHeight="1">
      <c r="B213" s="222"/>
      <c r="C213" s="223"/>
      <c r="D213" s="224" t="s">
        <v>81</v>
      </c>
      <c r="E213" s="225" t="s">
        <v>5338</v>
      </c>
      <c r="F213" s="225" t="s">
        <v>5339</v>
      </c>
      <c r="G213" s="223"/>
      <c r="H213" s="223"/>
      <c r="I213" s="226"/>
      <c r="J213" s="227">
        <f>BK213</f>
        <v>0</v>
      </c>
      <c r="K213" s="223"/>
      <c r="L213" s="228"/>
      <c r="M213" s="229"/>
      <c r="N213" s="230"/>
      <c r="O213" s="230"/>
      <c r="P213" s="231">
        <f>P214+P217</f>
        <v>0</v>
      </c>
      <c r="Q213" s="230"/>
      <c r="R213" s="231">
        <f>R214+R217</f>
        <v>0</v>
      </c>
      <c r="S213" s="230"/>
      <c r="T213" s="232">
        <f>T214+T217</f>
        <v>0</v>
      </c>
      <c r="AR213" s="233" t="s">
        <v>233</v>
      </c>
      <c r="AT213" s="234" t="s">
        <v>81</v>
      </c>
      <c r="AU213" s="234" t="s">
        <v>82</v>
      </c>
      <c r="AY213" s="233" t="s">
        <v>204</v>
      </c>
      <c r="BK213" s="235">
        <f>BK214+BK217</f>
        <v>0</v>
      </c>
    </row>
    <row r="214" spans="2:63" s="11" customFormat="1" ht="19.9" customHeight="1">
      <c r="B214" s="222"/>
      <c r="C214" s="223"/>
      <c r="D214" s="224" t="s">
        <v>81</v>
      </c>
      <c r="E214" s="236" t="s">
        <v>5340</v>
      </c>
      <c r="F214" s="236" t="s">
        <v>5341</v>
      </c>
      <c r="G214" s="223"/>
      <c r="H214" s="223"/>
      <c r="I214" s="226"/>
      <c r="J214" s="237">
        <f>BK214</f>
        <v>0</v>
      </c>
      <c r="K214" s="223"/>
      <c r="L214" s="228"/>
      <c r="M214" s="229"/>
      <c r="N214" s="230"/>
      <c r="O214" s="230"/>
      <c r="P214" s="231">
        <f>SUM(P215:P216)</f>
        <v>0</v>
      </c>
      <c r="Q214" s="230"/>
      <c r="R214" s="231">
        <f>SUM(R215:R216)</f>
        <v>0</v>
      </c>
      <c r="S214" s="230"/>
      <c r="T214" s="232">
        <f>SUM(T215:T216)</f>
        <v>0</v>
      </c>
      <c r="AR214" s="233" t="s">
        <v>233</v>
      </c>
      <c r="AT214" s="234" t="s">
        <v>81</v>
      </c>
      <c r="AU214" s="234" t="s">
        <v>25</v>
      </c>
      <c r="AY214" s="233" t="s">
        <v>204</v>
      </c>
      <c r="BK214" s="235">
        <f>SUM(BK215:BK216)</f>
        <v>0</v>
      </c>
    </row>
    <row r="215" spans="2:65" s="1" customFormat="1" ht="16.5" customHeight="1">
      <c r="B215" s="48"/>
      <c r="C215" s="238" t="s">
        <v>465</v>
      </c>
      <c r="D215" s="238" t="s">
        <v>206</v>
      </c>
      <c r="E215" s="239" t="s">
        <v>5342</v>
      </c>
      <c r="F215" s="240" t="s">
        <v>5343</v>
      </c>
      <c r="G215" s="241" t="s">
        <v>5344</v>
      </c>
      <c r="H215" s="242">
        <v>1</v>
      </c>
      <c r="I215" s="243"/>
      <c r="J215" s="244">
        <f>ROUND(I215*H215,2)</f>
        <v>0</v>
      </c>
      <c r="K215" s="240" t="s">
        <v>2436</v>
      </c>
      <c r="L215" s="74"/>
      <c r="M215" s="245" t="s">
        <v>38</v>
      </c>
      <c r="N215" s="246" t="s">
        <v>53</v>
      </c>
      <c r="O215" s="49"/>
      <c r="P215" s="247">
        <f>O215*H215</f>
        <v>0</v>
      </c>
      <c r="Q215" s="247">
        <v>0</v>
      </c>
      <c r="R215" s="247">
        <f>Q215*H215</f>
        <v>0</v>
      </c>
      <c r="S215" s="247">
        <v>0</v>
      </c>
      <c r="T215" s="248">
        <f>S215*H215</f>
        <v>0</v>
      </c>
      <c r="AR215" s="25" t="s">
        <v>5345</v>
      </c>
      <c r="AT215" s="25" t="s">
        <v>206</v>
      </c>
      <c r="AU215" s="25" t="s">
        <v>90</v>
      </c>
      <c r="AY215" s="25" t="s">
        <v>204</v>
      </c>
      <c r="BE215" s="249">
        <f>IF(N215="základní",J215,0)</f>
        <v>0</v>
      </c>
      <c r="BF215" s="249">
        <f>IF(N215="snížená",J215,0)</f>
        <v>0</v>
      </c>
      <c r="BG215" s="249">
        <f>IF(N215="zákl. přenesená",J215,0)</f>
        <v>0</v>
      </c>
      <c r="BH215" s="249">
        <f>IF(N215="sníž. přenesená",J215,0)</f>
        <v>0</v>
      </c>
      <c r="BI215" s="249">
        <f>IF(N215="nulová",J215,0)</f>
        <v>0</v>
      </c>
      <c r="BJ215" s="25" t="s">
        <v>25</v>
      </c>
      <c r="BK215" s="249">
        <f>ROUND(I215*H215,2)</f>
        <v>0</v>
      </c>
      <c r="BL215" s="25" t="s">
        <v>5345</v>
      </c>
      <c r="BM215" s="25" t="s">
        <v>5489</v>
      </c>
    </row>
    <row r="216" spans="2:65" s="1" customFormat="1" ht="25.5" customHeight="1">
      <c r="B216" s="48"/>
      <c r="C216" s="238" t="s">
        <v>471</v>
      </c>
      <c r="D216" s="238" t="s">
        <v>206</v>
      </c>
      <c r="E216" s="239" t="s">
        <v>5347</v>
      </c>
      <c r="F216" s="240" t="s">
        <v>5348</v>
      </c>
      <c r="G216" s="241" t="s">
        <v>5344</v>
      </c>
      <c r="H216" s="242">
        <v>1</v>
      </c>
      <c r="I216" s="243"/>
      <c r="J216" s="244">
        <f>ROUND(I216*H216,2)</f>
        <v>0</v>
      </c>
      <c r="K216" s="240" t="s">
        <v>2436</v>
      </c>
      <c r="L216" s="74"/>
      <c r="M216" s="245" t="s">
        <v>38</v>
      </c>
      <c r="N216" s="246" t="s">
        <v>53</v>
      </c>
      <c r="O216" s="49"/>
      <c r="P216" s="247">
        <f>O216*H216</f>
        <v>0</v>
      </c>
      <c r="Q216" s="247">
        <v>0</v>
      </c>
      <c r="R216" s="247">
        <f>Q216*H216</f>
        <v>0</v>
      </c>
      <c r="S216" s="247">
        <v>0</v>
      </c>
      <c r="T216" s="248">
        <f>S216*H216</f>
        <v>0</v>
      </c>
      <c r="AR216" s="25" t="s">
        <v>5345</v>
      </c>
      <c r="AT216" s="25" t="s">
        <v>206</v>
      </c>
      <c r="AU216" s="25" t="s">
        <v>90</v>
      </c>
      <c r="AY216" s="25" t="s">
        <v>204</v>
      </c>
      <c r="BE216" s="249">
        <f>IF(N216="základní",J216,0)</f>
        <v>0</v>
      </c>
      <c r="BF216" s="249">
        <f>IF(N216="snížená",J216,0)</f>
        <v>0</v>
      </c>
      <c r="BG216" s="249">
        <f>IF(N216="zákl. přenesená",J216,0)</f>
        <v>0</v>
      </c>
      <c r="BH216" s="249">
        <f>IF(N216="sníž. přenesená",J216,0)</f>
        <v>0</v>
      </c>
      <c r="BI216" s="249">
        <f>IF(N216="nulová",J216,0)</f>
        <v>0</v>
      </c>
      <c r="BJ216" s="25" t="s">
        <v>25</v>
      </c>
      <c r="BK216" s="249">
        <f>ROUND(I216*H216,2)</f>
        <v>0</v>
      </c>
      <c r="BL216" s="25" t="s">
        <v>5345</v>
      </c>
      <c r="BM216" s="25" t="s">
        <v>5490</v>
      </c>
    </row>
    <row r="217" spans="2:63" s="11" customFormat="1" ht="29.85" customHeight="1">
      <c r="B217" s="222"/>
      <c r="C217" s="223"/>
      <c r="D217" s="224" t="s">
        <v>81</v>
      </c>
      <c r="E217" s="236" t="s">
        <v>5355</v>
      </c>
      <c r="F217" s="236" t="s">
        <v>5356</v>
      </c>
      <c r="G217" s="223"/>
      <c r="H217" s="223"/>
      <c r="I217" s="226"/>
      <c r="J217" s="237">
        <f>BK217</f>
        <v>0</v>
      </c>
      <c r="K217" s="223"/>
      <c r="L217" s="228"/>
      <c r="M217" s="229"/>
      <c r="N217" s="230"/>
      <c r="O217" s="230"/>
      <c r="P217" s="231">
        <f>P218</f>
        <v>0</v>
      </c>
      <c r="Q217" s="230"/>
      <c r="R217" s="231">
        <f>R218</f>
        <v>0</v>
      </c>
      <c r="S217" s="230"/>
      <c r="T217" s="232">
        <f>T218</f>
        <v>0</v>
      </c>
      <c r="AR217" s="233" t="s">
        <v>233</v>
      </c>
      <c r="AT217" s="234" t="s">
        <v>81</v>
      </c>
      <c r="AU217" s="234" t="s">
        <v>25</v>
      </c>
      <c r="AY217" s="233" t="s">
        <v>204</v>
      </c>
      <c r="BK217" s="235">
        <f>BK218</f>
        <v>0</v>
      </c>
    </row>
    <row r="218" spans="2:65" s="1" customFormat="1" ht="25.5" customHeight="1">
      <c r="B218" s="48"/>
      <c r="C218" s="238" t="s">
        <v>477</v>
      </c>
      <c r="D218" s="238" t="s">
        <v>206</v>
      </c>
      <c r="E218" s="239" t="s">
        <v>5357</v>
      </c>
      <c r="F218" s="240" t="s">
        <v>5358</v>
      </c>
      <c r="G218" s="241" t="s">
        <v>5344</v>
      </c>
      <c r="H218" s="242">
        <v>1</v>
      </c>
      <c r="I218" s="243"/>
      <c r="J218" s="244">
        <f>ROUND(I218*H218,2)</f>
        <v>0</v>
      </c>
      <c r="K218" s="240" t="s">
        <v>2436</v>
      </c>
      <c r="L218" s="74"/>
      <c r="M218" s="245" t="s">
        <v>38</v>
      </c>
      <c r="N218" s="317" t="s">
        <v>53</v>
      </c>
      <c r="O218" s="308"/>
      <c r="P218" s="314">
        <f>O218*H218</f>
        <v>0</v>
      </c>
      <c r="Q218" s="314">
        <v>0</v>
      </c>
      <c r="R218" s="314">
        <f>Q218*H218</f>
        <v>0</v>
      </c>
      <c r="S218" s="314">
        <v>0</v>
      </c>
      <c r="T218" s="315">
        <f>S218*H218</f>
        <v>0</v>
      </c>
      <c r="AR218" s="25" t="s">
        <v>5345</v>
      </c>
      <c r="AT218" s="25" t="s">
        <v>206</v>
      </c>
      <c r="AU218" s="25" t="s">
        <v>90</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5345</v>
      </c>
      <c r="BM218" s="25" t="s">
        <v>5491</v>
      </c>
    </row>
    <row r="219" spans="2:12" s="1" customFormat="1" ht="6.95" customHeight="1">
      <c r="B219" s="69"/>
      <c r="C219" s="70"/>
      <c r="D219" s="70"/>
      <c r="E219" s="70"/>
      <c r="F219" s="70"/>
      <c r="G219" s="70"/>
      <c r="H219" s="70"/>
      <c r="I219" s="181"/>
      <c r="J219" s="70"/>
      <c r="K219" s="70"/>
      <c r="L219" s="74"/>
    </row>
  </sheetData>
  <sheetProtection password="CC35" sheet="1" objects="1" scenarios="1" formatColumns="0" formatRows="0" autoFilter="0"/>
  <autoFilter ref="C85:K218"/>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2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148</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s="1" customFormat="1" ht="13.5">
      <c r="B8" s="48"/>
      <c r="C8" s="49"/>
      <c r="D8" s="41" t="s">
        <v>159</v>
      </c>
      <c r="E8" s="49"/>
      <c r="F8" s="49"/>
      <c r="G8" s="49"/>
      <c r="H8" s="49"/>
      <c r="I8" s="159"/>
      <c r="J8" s="49"/>
      <c r="K8" s="53"/>
    </row>
    <row r="9" spans="2:11" s="1" customFormat="1" ht="36.95" customHeight="1">
      <c r="B9" s="48"/>
      <c r="C9" s="49"/>
      <c r="D9" s="49"/>
      <c r="E9" s="160" t="s">
        <v>5492</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1" t="s">
        <v>21</v>
      </c>
      <c r="E11" s="49"/>
      <c r="F11" s="36" t="s">
        <v>22</v>
      </c>
      <c r="G11" s="49"/>
      <c r="H11" s="49"/>
      <c r="I11" s="161" t="s">
        <v>23</v>
      </c>
      <c r="J11" s="36" t="s">
        <v>38</v>
      </c>
      <c r="K11" s="53"/>
    </row>
    <row r="12" spans="2:11" s="1" customFormat="1" ht="14.4" customHeight="1">
      <c r="B12" s="48"/>
      <c r="C12" s="49"/>
      <c r="D12" s="41" t="s">
        <v>26</v>
      </c>
      <c r="E12" s="49"/>
      <c r="F12" s="36" t="s">
        <v>27</v>
      </c>
      <c r="G12" s="49"/>
      <c r="H12" s="49"/>
      <c r="I12" s="161" t="s">
        <v>28</v>
      </c>
      <c r="J12" s="162" t="str">
        <f>'Rekapitulace stavby'!AN8</f>
        <v>25. 1. 2018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1" t="s">
        <v>36</v>
      </c>
      <c r="E14" s="49"/>
      <c r="F14" s="49"/>
      <c r="G14" s="49"/>
      <c r="H14" s="49"/>
      <c r="I14" s="161" t="s">
        <v>37</v>
      </c>
      <c r="J14" s="36" t="s">
        <v>38</v>
      </c>
      <c r="K14" s="53"/>
    </row>
    <row r="15" spans="2:11" s="1" customFormat="1" ht="18" customHeight="1">
      <c r="B15" s="48"/>
      <c r="C15" s="49"/>
      <c r="D15" s="49"/>
      <c r="E15" s="36" t="s">
        <v>39</v>
      </c>
      <c r="F15" s="49"/>
      <c r="G15" s="49"/>
      <c r="H15" s="49"/>
      <c r="I15" s="161" t="s">
        <v>40</v>
      </c>
      <c r="J15" s="36" t="s">
        <v>38</v>
      </c>
      <c r="K15" s="53"/>
    </row>
    <row r="16" spans="2:11" s="1" customFormat="1" ht="6.95" customHeight="1">
      <c r="B16" s="48"/>
      <c r="C16" s="49"/>
      <c r="D16" s="49"/>
      <c r="E16" s="49"/>
      <c r="F16" s="49"/>
      <c r="G16" s="49"/>
      <c r="H16" s="49"/>
      <c r="I16" s="159"/>
      <c r="J16" s="49"/>
      <c r="K16" s="53"/>
    </row>
    <row r="17" spans="2:11" s="1" customFormat="1" ht="14.4" customHeight="1">
      <c r="B17" s="48"/>
      <c r="C17" s="49"/>
      <c r="D17" s="41" t="s">
        <v>41</v>
      </c>
      <c r="E17" s="49"/>
      <c r="F17" s="49"/>
      <c r="G17" s="49"/>
      <c r="H17" s="49"/>
      <c r="I17" s="161" t="s">
        <v>37</v>
      </c>
      <c r="J17" s="36" t="str">
        <f>IF('Rekapitulace stavby'!AN13="Vyplň údaj","",IF('Rekapitulace stavby'!AN13="","",'Rekapitulace stavby'!AN13))</f>
        <v/>
      </c>
      <c r="K17" s="53"/>
    </row>
    <row r="18" spans="2:11" s="1" customFormat="1" ht="18" customHeight="1">
      <c r="B18" s="48"/>
      <c r="C18" s="49"/>
      <c r="D18" s="49"/>
      <c r="E18" s="36" t="str">
        <f>IF('Rekapitulace stavby'!E14="Vyplň údaj","",IF('Rekapitulace stavby'!E14="","",'Rekapitulace stavby'!E14))</f>
        <v/>
      </c>
      <c r="F18" s="49"/>
      <c r="G18" s="49"/>
      <c r="H18" s="49"/>
      <c r="I18" s="161" t="s">
        <v>40</v>
      </c>
      <c r="J18" s="36"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1" t="s">
        <v>43</v>
      </c>
      <c r="E20" s="49"/>
      <c r="F20" s="49"/>
      <c r="G20" s="49"/>
      <c r="H20" s="49"/>
      <c r="I20" s="161" t="s">
        <v>37</v>
      </c>
      <c r="J20" s="36" t="s">
        <v>38</v>
      </c>
      <c r="K20" s="53"/>
    </row>
    <row r="21" spans="2:11" s="1" customFormat="1" ht="18" customHeight="1">
      <c r="B21" s="48"/>
      <c r="C21" s="49"/>
      <c r="D21" s="49"/>
      <c r="E21" s="36" t="s">
        <v>44</v>
      </c>
      <c r="F21" s="49"/>
      <c r="G21" s="49"/>
      <c r="H21" s="49"/>
      <c r="I21" s="161" t="s">
        <v>40</v>
      </c>
      <c r="J21" s="36"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1" t="s">
        <v>46</v>
      </c>
      <c r="E23" s="49"/>
      <c r="F23" s="49"/>
      <c r="G23" s="49"/>
      <c r="H23" s="49"/>
      <c r="I23" s="159"/>
      <c r="J23" s="49"/>
      <c r="K23" s="53"/>
    </row>
    <row r="24" spans="2:11" s="7" customFormat="1" ht="185.25" customHeight="1">
      <c r="B24" s="163"/>
      <c r="C24" s="164"/>
      <c r="D24" s="164"/>
      <c r="E24" s="46" t="s">
        <v>163</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48</v>
      </c>
      <c r="E27" s="49"/>
      <c r="F27" s="49"/>
      <c r="G27" s="49"/>
      <c r="H27" s="49"/>
      <c r="I27" s="159"/>
      <c r="J27" s="170">
        <f>ROUND(J86,2)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50</v>
      </c>
      <c r="G29" s="49"/>
      <c r="H29" s="49"/>
      <c r="I29" s="171" t="s">
        <v>49</v>
      </c>
      <c r="J29" s="54" t="s">
        <v>51</v>
      </c>
      <c r="K29" s="53"/>
    </row>
    <row r="30" spans="2:11" s="1" customFormat="1" ht="14.4" customHeight="1">
      <c r="B30" s="48"/>
      <c r="C30" s="49"/>
      <c r="D30" s="57" t="s">
        <v>52</v>
      </c>
      <c r="E30" s="57" t="s">
        <v>53</v>
      </c>
      <c r="F30" s="172">
        <f>ROUND(SUM(BE86:BE245),2)</f>
        <v>0</v>
      </c>
      <c r="G30" s="49"/>
      <c r="H30" s="49"/>
      <c r="I30" s="173">
        <v>0.21</v>
      </c>
      <c r="J30" s="172">
        <f>ROUND(ROUND((SUM(BE86:BE245)),2)*I30,2)</f>
        <v>0</v>
      </c>
      <c r="K30" s="53"/>
    </row>
    <row r="31" spans="2:11" s="1" customFormat="1" ht="14.4" customHeight="1">
      <c r="B31" s="48"/>
      <c r="C31" s="49"/>
      <c r="D31" s="49"/>
      <c r="E31" s="57" t="s">
        <v>54</v>
      </c>
      <c r="F31" s="172">
        <f>ROUND(SUM(BF86:BF245),2)</f>
        <v>0</v>
      </c>
      <c r="G31" s="49"/>
      <c r="H31" s="49"/>
      <c r="I31" s="173">
        <v>0.15</v>
      </c>
      <c r="J31" s="172">
        <f>ROUND(ROUND((SUM(BF86:BF245)),2)*I31,2)</f>
        <v>0</v>
      </c>
      <c r="K31" s="53"/>
    </row>
    <row r="32" spans="2:11" s="1" customFormat="1" ht="14.4" customHeight="1" hidden="1">
      <c r="B32" s="48"/>
      <c r="C32" s="49"/>
      <c r="D32" s="49"/>
      <c r="E32" s="57" t="s">
        <v>55</v>
      </c>
      <c r="F32" s="172">
        <f>ROUND(SUM(BG86:BG245),2)</f>
        <v>0</v>
      </c>
      <c r="G32" s="49"/>
      <c r="H32" s="49"/>
      <c r="I32" s="173">
        <v>0.21</v>
      </c>
      <c r="J32" s="172">
        <v>0</v>
      </c>
      <c r="K32" s="53"/>
    </row>
    <row r="33" spans="2:11" s="1" customFormat="1" ht="14.4" customHeight="1" hidden="1">
      <c r="B33" s="48"/>
      <c r="C33" s="49"/>
      <c r="D33" s="49"/>
      <c r="E33" s="57" t="s">
        <v>56</v>
      </c>
      <c r="F33" s="172">
        <f>ROUND(SUM(BH86:BH245),2)</f>
        <v>0</v>
      </c>
      <c r="G33" s="49"/>
      <c r="H33" s="49"/>
      <c r="I33" s="173">
        <v>0.15</v>
      </c>
      <c r="J33" s="172">
        <v>0</v>
      </c>
      <c r="K33" s="53"/>
    </row>
    <row r="34" spans="2:11" s="1" customFormat="1" ht="14.4" customHeight="1" hidden="1">
      <c r="B34" s="48"/>
      <c r="C34" s="49"/>
      <c r="D34" s="49"/>
      <c r="E34" s="57" t="s">
        <v>57</v>
      </c>
      <c r="F34" s="172">
        <f>ROUND(SUM(BI86:BI245),2)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58</v>
      </c>
      <c r="E36" s="100"/>
      <c r="F36" s="100"/>
      <c r="G36" s="176" t="s">
        <v>59</v>
      </c>
      <c r="H36" s="177" t="s">
        <v>60</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1" t="s">
        <v>164</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1" t="s">
        <v>18</v>
      </c>
      <c r="D44" s="49"/>
      <c r="E44" s="49"/>
      <c r="F44" s="49"/>
      <c r="G44" s="49"/>
      <c r="H44" s="49"/>
      <c r="I44" s="159"/>
      <c r="J44" s="49"/>
      <c r="K44" s="53"/>
    </row>
    <row r="45" spans="2:11" s="1" customFormat="1" ht="16.5" customHeight="1">
      <c r="B45" s="48"/>
      <c r="C45" s="49"/>
      <c r="D45" s="49"/>
      <c r="E45" s="158" t="str">
        <f>E7</f>
        <v>Areál TJ Lokomotiva Cheb-I.etapa-Fáze I.B-Rekonstrukce haly s přístavbou šaten-Uznatelné výdaje</v>
      </c>
      <c r="F45" s="41"/>
      <c r="G45" s="41"/>
      <c r="H45" s="41"/>
      <c r="I45" s="159"/>
      <c r="J45" s="49"/>
      <c r="K45" s="53"/>
    </row>
    <row r="46" spans="2:11" s="1" customFormat="1" ht="14.4" customHeight="1">
      <c r="B46" s="48"/>
      <c r="C46" s="41" t="s">
        <v>159</v>
      </c>
      <c r="D46" s="49"/>
      <c r="E46" s="49"/>
      <c r="F46" s="49"/>
      <c r="G46" s="49"/>
      <c r="H46" s="49"/>
      <c r="I46" s="159"/>
      <c r="J46" s="49"/>
      <c r="K46" s="53"/>
    </row>
    <row r="47" spans="2:11" s="1" customFormat="1" ht="17.25" customHeight="1">
      <c r="B47" s="48"/>
      <c r="C47" s="49"/>
      <c r="D47" s="49"/>
      <c r="E47" s="160" t="str">
        <f>E9</f>
        <v xml:space="preserve">01/CH -  S0 01 CH- Soupis prací Oplocení-UZNATELNÉ VÝDAJE</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1" t="s">
        <v>26</v>
      </c>
      <c r="D49" s="49"/>
      <c r="E49" s="49"/>
      <c r="F49" s="36" t="str">
        <f>F12</f>
        <v>Cheb</v>
      </c>
      <c r="G49" s="49"/>
      <c r="H49" s="49"/>
      <c r="I49" s="161" t="s">
        <v>28</v>
      </c>
      <c r="J49" s="162" t="str">
        <f>IF(J12="","",J12)</f>
        <v>25. 1. 2018</v>
      </c>
      <c r="K49" s="53"/>
    </row>
    <row r="50" spans="2:11" s="1" customFormat="1" ht="6.95" customHeight="1">
      <c r="B50" s="48"/>
      <c r="C50" s="49"/>
      <c r="D50" s="49"/>
      <c r="E50" s="49"/>
      <c r="F50" s="49"/>
      <c r="G50" s="49"/>
      <c r="H50" s="49"/>
      <c r="I50" s="159"/>
      <c r="J50" s="49"/>
      <c r="K50" s="53"/>
    </row>
    <row r="51" spans="2:11" s="1" customFormat="1" ht="13.5">
      <c r="B51" s="48"/>
      <c r="C51" s="41" t="s">
        <v>36</v>
      </c>
      <c r="D51" s="49"/>
      <c r="E51" s="49"/>
      <c r="F51" s="36" t="str">
        <f>E15</f>
        <v>Město Cheb, Nám. Krále Jiřího z Poděbrad 1/14 Cheb</v>
      </c>
      <c r="G51" s="49"/>
      <c r="H51" s="49"/>
      <c r="I51" s="161" t="s">
        <v>43</v>
      </c>
      <c r="J51" s="46" t="str">
        <f>E21</f>
        <v>Ing. J. Šedivec-Staving Ateliér, Školní 27, Plzeň</v>
      </c>
      <c r="K51" s="53"/>
    </row>
    <row r="52" spans="2:11" s="1" customFormat="1" ht="14.4" customHeight="1">
      <c r="B52" s="48"/>
      <c r="C52" s="41" t="s">
        <v>41</v>
      </c>
      <c r="D52" s="49"/>
      <c r="E52" s="49"/>
      <c r="F52" s="36"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165</v>
      </c>
      <c r="D54" s="174"/>
      <c r="E54" s="174"/>
      <c r="F54" s="174"/>
      <c r="G54" s="174"/>
      <c r="H54" s="174"/>
      <c r="I54" s="188"/>
      <c r="J54" s="189" t="s">
        <v>166</v>
      </c>
      <c r="K54" s="190"/>
    </row>
    <row r="55" spans="2:11" s="1" customFormat="1" ht="10.3" customHeight="1">
      <c r="B55" s="48"/>
      <c r="C55" s="49"/>
      <c r="D55" s="49"/>
      <c r="E55" s="49"/>
      <c r="F55" s="49"/>
      <c r="G55" s="49"/>
      <c r="H55" s="49"/>
      <c r="I55" s="159"/>
      <c r="J55" s="49"/>
      <c r="K55" s="53"/>
    </row>
    <row r="56" spans="2:47" s="1" customFormat="1" ht="29.25" customHeight="1">
      <c r="B56" s="48"/>
      <c r="C56" s="191" t="s">
        <v>167</v>
      </c>
      <c r="D56" s="49"/>
      <c r="E56" s="49"/>
      <c r="F56" s="49"/>
      <c r="G56" s="49"/>
      <c r="H56" s="49"/>
      <c r="I56" s="159"/>
      <c r="J56" s="170">
        <f>J86</f>
        <v>0</v>
      </c>
      <c r="K56" s="53"/>
      <c r="AU56" s="25" t="s">
        <v>168</v>
      </c>
    </row>
    <row r="57" spans="2:11" s="8" customFormat="1" ht="24.95" customHeight="1">
      <c r="B57" s="192"/>
      <c r="C57" s="193"/>
      <c r="D57" s="194" t="s">
        <v>169</v>
      </c>
      <c r="E57" s="195"/>
      <c r="F57" s="195"/>
      <c r="G57" s="195"/>
      <c r="H57" s="195"/>
      <c r="I57" s="196"/>
      <c r="J57" s="197">
        <f>J87</f>
        <v>0</v>
      </c>
      <c r="K57" s="198"/>
    </row>
    <row r="58" spans="2:11" s="9" customFormat="1" ht="19.9" customHeight="1">
      <c r="B58" s="199"/>
      <c r="C58" s="200"/>
      <c r="D58" s="201" t="s">
        <v>170</v>
      </c>
      <c r="E58" s="202"/>
      <c r="F58" s="202"/>
      <c r="G58" s="202"/>
      <c r="H58" s="202"/>
      <c r="I58" s="203"/>
      <c r="J58" s="204">
        <f>J88</f>
        <v>0</v>
      </c>
      <c r="K58" s="205"/>
    </row>
    <row r="59" spans="2:11" s="9" customFormat="1" ht="19.9" customHeight="1">
      <c r="B59" s="199"/>
      <c r="C59" s="200"/>
      <c r="D59" s="201" t="s">
        <v>171</v>
      </c>
      <c r="E59" s="202"/>
      <c r="F59" s="202"/>
      <c r="G59" s="202"/>
      <c r="H59" s="202"/>
      <c r="I59" s="203"/>
      <c r="J59" s="204">
        <f>J126</f>
        <v>0</v>
      </c>
      <c r="K59" s="205"/>
    </row>
    <row r="60" spans="2:11" s="9" customFormat="1" ht="19.9" customHeight="1">
      <c r="B60" s="199"/>
      <c r="C60" s="200"/>
      <c r="D60" s="201" t="s">
        <v>172</v>
      </c>
      <c r="E60" s="202"/>
      <c r="F60" s="202"/>
      <c r="G60" s="202"/>
      <c r="H60" s="202"/>
      <c r="I60" s="203"/>
      <c r="J60" s="204">
        <f>J146</f>
        <v>0</v>
      </c>
      <c r="K60" s="205"/>
    </row>
    <row r="61" spans="2:11" s="9" customFormat="1" ht="19.9" customHeight="1">
      <c r="B61" s="199"/>
      <c r="C61" s="200"/>
      <c r="D61" s="201" t="s">
        <v>173</v>
      </c>
      <c r="E61" s="202"/>
      <c r="F61" s="202"/>
      <c r="G61" s="202"/>
      <c r="H61" s="202"/>
      <c r="I61" s="203"/>
      <c r="J61" s="204">
        <f>J153</f>
        <v>0</v>
      </c>
      <c r="K61" s="205"/>
    </row>
    <row r="62" spans="2:11" s="9" customFormat="1" ht="19.9" customHeight="1">
      <c r="B62" s="199"/>
      <c r="C62" s="200"/>
      <c r="D62" s="201" t="s">
        <v>175</v>
      </c>
      <c r="E62" s="202"/>
      <c r="F62" s="202"/>
      <c r="G62" s="202"/>
      <c r="H62" s="202"/>
      <c r="I62" s="203"/>
      <c r="J62" s="204">
        <f>J165</f>
        <v>0</v>
      </c>
      <c r="K62" s="205"/>
    </row>
    <row r="63" spans="2:11" s="9" customFormat="1" ht="19.9" customHeight="1">
      <c r="B63" s="199"/>
      <c r="C63" s="200"/>
      <c r="D63" s="201" t="s">
        <v>176</v>
      </c>
      <c r="E63" s="202"/>
      <c r="F63" s="202"/>
      <c r="G63" s="202"/>
      <c r="H63" s="202"/>
      <c r="I63" s="203"/>
      <c r="J63" s="204">
        <f>J196</f>
        <v>0</v>
      </c>
      <c r="K63" s="205"/>
    </row>
    <row r="64" spans="2:11" s="9" customFormat="1" ht="19.9" customHeight="1">
      <c r="B64" s="199"/>
      <c r="C64" s="200"/>
      <c r="D64" s="201" t="s">
        <v>177</v>
      </c>
      <c r="E64" s="202"/>
      <c r="F64" s="202"/>
      <c r="G64" s="202"/>
      <c r="H64" s="202"/>
      <c r="I64" s="203"/>
      <c r="J64" s="204">
        <f>J236</f>
        <v>0</v>
      </c>
      <c r="K64" s="205"/>
    </row>
    <row r="65" spans="2:11" s="8" customFormat="1" ht="24.95" customHeight="1">
      <c r="B65" s="192"/>
      <c r="C65" s="193"/>
      <c r="D65" s="194" t="s">
        <v>178</v>
      </c>
      <c r="E65" s="195"/>
      <c r="F65" s="195"/>
      <c r="G65" s="195"/>
      <c r="H65" s="195"/>
      <c r="I65" s="196"/>
      <c r="J65" s="197">
        <f>J239</f>
        <v>0</v>
      </c>
      <c r="K65" s="198"/>
    </row>
    <row r="66" spans="2:11" s="9" customFormat="1" ht="19.9" customHeight="1">
      <c r="B66" s="199"/>
      <c r="C66" s="200"/>
      <c r="D66" s="201" t="s">
        <v>183</v>
      </c>
      <c r="E66" s="202"/>
      <c r="F66" s="202"/>
      <c r="G66" s="202"/>
      <c r="H66" s="202"/>
      <c r="I66" s="203"/>
      <c r="J66" s="204">
        <f>J240</f>
        <v>0</v>
      </c>
      <c r="K66" s="205"/>
    </row>
    <row r="67" spans="2:11" s="1" customFormat="1" ht="21.8" customHeight="1">
      <c r="B67" s="48"/>
      <c r="C67" s="49"/>
      <c r="D67" s="49"/>
      <c r="E67" s="49"/>
      <c r="F67" s="49"/>
      <c r="G67" s="49"/>
      <c r="H67" s="49"/>
      <c r="I67" s="159"/>
      <c r="J67" s="49"/>
      <c r="K67" s="53"/>
    </row>
    <row r="68" spans="2:11" s="1" customFormat="1" ht="6.95" customHeight="1">
      <c r="B68" s="69"/>
      <c r="C68" s="70"/>
      <c r="D68" s="70"/>
      <c r="E68" s="70"/>
      <c r="F68" s="70"/>
      <c r="G68" s="70"/>
      <c r="H68" s="70"/>
      <c r="I68" s="181"/>
      <c r="J68" s="70"/>
      <c r="K68" s="71"/>
    </row>
    <row r="72" spans="2:12" s="1" customFormat="1" ht="6.95" customHeight="1">
      <c r="B72" s="72"/>
      <c r="C72" s="73"/>
      <c r="D72" s="73"/>
      <c r="E72" s="73"/>
      <c r="F72" s="73"/>
      <c r="G72" s="73"/>
      <c r="H72" s="73"/>
      <c r="I72" s="184"/>
      <c r="J72" s="73"/>
      <c r="K72" s="73"/>
      <c r="L72" s="74"/>
    </row>
    <row r="73" spans="2:12" s="1" customFormat="1" ht="36.95" customHeight="1">
      <c r="B73" s="48"/>
      <c r="C73" s="75" t="s">
        <v>188</v>
      </c>
      <c r="D73" s="76"/>
      <c r="E73" s="76"/>
      <c r="F73" s="76"/>
      <c r="G73" s="76"/>
      <c r="H73" s="76"/>
      <c r="I73" s="206"/>
      <c r="J73" s="76"/>
      <c r="K73" s="76"/>
      <c r="L73" s="74"/>
    </row>
    <row r="74" spans="2:12" s="1" customFormat="1" ht="6.95" customHeight="1">
      <c r="B74" s="48"/>
      <c r="C74" s="76"/>
      <c r="D74" s="76"/>
      <c r="E74" s="76"/>
      <c r="F74" s="76"/>
      <c r="G74" s="76"/>
      <c r="H74" s="76"/>
      <c r="I74" s="206"/>
      <c r="J74" s="76"/>
      <c r="K74" s="76"/>
      <c r="L74" s="74"/>
    </row>
    <row r="75" spans="2:12" s="1" customFormat="1" ht="14.4" customHeight="1">
      <c r="B75" s="48"/>
      <c r="C75" s="78" t="s">
        <v>18</v>
      </c>
      <c r="D75" s="76"/>
      <c r="E75" s="76"/>
      <c r="F75" s="76"/>
      <c r="G75" s="76"/>
      <c r="H75" s="76"/>
      <c r="I75" s="206"/>
      <c r="J75" s="76"/>
      <c r="K75" s="76"/>
      <c r="L75" s="74"/>
    </row>
    <row r="76" spans="2:12" s="1" customFormat="1" ht="16.5" customHeight="1">
      <c r="B76" s="48"/>
      <c r="C76" s="76"/>
      <c r="D76" s="76"/>
      <c r="E76" s="207" t="str">
        <f>E7</f>
        <v>Areál TJ Lokomotiva Cheb-I.etapa-Fáze I.B-Rekonstrukce haly s přístavbou šaten-Uznatelné výdaje</v>
      </c>
      <c r="F76" s="78"/>
      <c r="G76" s="78"/>
      <c r="H76" s="78"/>
      <c r="I76" s="206"/>
      <c r="J76" s="76"/>
      <c r="K76" s="76"/>
      <c r="L76" s="74"/>
    </row>
    <row r="77" spans="2:12" s="1" customFormat="1" ht="14.4" customHeight="1">
      <c r="B77" s="48"/>
      <c r="C77" s="78" t="s">
        <v>159</v>
      </c>
      <c r="D77" s="76"/>
      <c r="E77" s="76"/>
      <c r="F77" s="76"/>
      <c r="G77" s="76"/>
      <c r="H77" s="76"/>
      <c r="I77" s="206"/>
      <c r="J77" s="76"/>
      <c r="K77" s="76"/>
      <c r="L77" s="74"/>
    </row>
    <row r="78" spans="2:12" s="1" customFormat="1" ht="17.25" customHeight="1">
      <c r="B78" s="48"/>
      <c r="C78" s="76"/>
      <c r="D78" s="76"/>
      <c r="E78" s="84" t="str">
        <f>E9</f>
        <v xml:space="preserve">01/CH -  S0 01 CH- Soupis prací Oplocení-UZNATELNÉ VÝDAJE</v>
      </c>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8" customHeight="1">
      <c r="B80" s="48"/>
      <c r="C80" s="78" t="s">
        <v>26</v>
      </c>
      <c r="D80" s="76"/>
      <c r="E80" s="76"/>
      <c r="F80" s="210" t="str">
        <f>F12</f>
        <v>Cheb</v>
      </c>
      <c r="G80" s="76"/>
      <c r="H80" s="76"/>
      <c r="I80" s="211" t="s">
        <v>28</v>
      </c>
      <c r="J80" s="87" t="str">
        <f>IF(J12="","",J12)</f>
        <v>25. 1. 2018</v>
      </c>
      <c r="K80" s="76"/>
      <c r="L80" s="74"/>
    </row>
    <row r="81" spans="2:12" s="1" customFormat="1" ht="6.95" customHeight="1">
      <c r="B81" s="48"/>
      <c r="C81" s="76"/>
      <c r="D81" s="76"/>
      <c r="E81" s="76"/>
      <c r="F81" s="76"/>
      <c r="G81" s="76"/>
      <c r="H81" s="76"/>
      <c r="I81" s="206"/>
      <c r="J81" s="76"/>
      <c r="K81" s="76"/>
      <c r="L81" s="74"/>
    </row>
    <row r="82" spans="2:12" s="1" customFormat="1" ht="13.5">
      <c r="B82" s="48"/>
      <c r="C82" s="78" t="s">
        <v>36</v>
      </c>
      <c r="D82" s="76"/>
      <c r="E82" s="76"/>
      <c r="F82" s="210" t="str">
        <f>E15</f>
        <v>Město Cheb, Nám. Krále Jiřího z Poděbrad 1/14 Cheb</v>
      </c>
      <c r="G82" s="76"/>
      <c r="H82" s="76"/>
      <c r="I82" s="211" t="s">
        <v>43</v>
      </c>
      <c r="J82" s="210" t="str">
        <f>E21</f>
        <v>Ing. J. Šedivec-Staving Ateliér, Školní 27, Plzeň</v>
      </c>
      <c r="K82" s="76"/>
      <c r="L82" s="74"/>
    </row>
    <row r="83" spans="2:12" s="1" customFormat="1" ht="14.4" customHeight="1">
      <c r="B83" s="48"/>
      <c r="C83" s="78" t="s">
        <v>41</v>
      </c>
      <c r="D83" s="76"/>
      <c r="E83" s="76"/>
      <c r="F83" s="210" t="str">
        <f>IF(E18="","",E18)</f>
        <v/>
      </c>
      <c r="G83" s="76"/>
      <c r="H83" s="76"/>
      <c r="I83" s="206"/>
      <c r="J83" s="76"/>
      <c r="K83" s="76"/>
      <c r="L83" s="74"/>
    </row>
    <row r="84" spans="2:12" s="1" customFormat="1" ht="10.3" customHeight="1">
      <c r="B84" s="48"/>
      <c r="C84" s="76"/>
      <c r="D84" s="76"/>
      <c r="E84" s="76"/>
      <c r="F84" s="76"/>
      <c r="G84" s="76"/>
      <c r="H84" s="76"/>
      <c r="I84" s="206"/>
      <c r="J84" s="76"/>
      <c r="K84" s="76"/>
      <c r="L84" s="74"/>
    </row>
    <row r="85" spans="2:20" s="10" customFormat="1" ht="29.25" customHeight="1">
      <c r="B85" s="212"/>
      <c r="C85" s="213" t="s">
        <v>189</v>
      </c>
      <c r="D85" s="214" t="s">
        <v>67</v>
      </c>
      <c r="E85" s="214" t="s">
        <v>63</v>
      </c>
      <c r="F85" s="214" t="s">
        <v>190</v>
      </c>
      <c r="G85" s="214" t="s">
        <v>191</v>
      </c>
      <c r="H85" s="214" t="s">
        <v>192</v>
      </c>
      <c r="I85" s="215" t="s">
        <v>193</v>
      </c>
      <c r="J85" s="214" t="s">
        <v>166</v>
      </c>
      <c r="K85" s="216" t="s">
        <v>194</v>
      </c>
      <c r="L85" s="217"/>
      <c r="M85" s="104" t="s">
        <v>195</v>
      </c>
      <c r="N85" s="105" t="s">
        <v>52</v>
      </c>
      <c r="O85" s="105" t="s">
        <v>196</v>
      </c>
      <c r="P85" s="105" t="s">
        <v>197</v>
      </c>
      <c r="Q85" s="105" t="s">
        <v>198</v>
      </c>
      <c r="R85" s="105" t="s">
        <v>199</v>
      </c>
      <c r="S85" s="105" t="s">
        <v>200</v>
      </c>
      <c r="T85" s="106" t="s">
        <v>201</v>
      </c>
    </row>
    <row r="86" spans="2:63" s="1" customFormat="1" ht="29.25" customHeight="1">
      <c r="B86" s="48"/>
      <c r="C86" s="110" t="s">
        <v>167</v>
      </c>
      <c r="D86" s="76"/>
      <c r="E86" s="76"/>
      <c r="F86" s="76"/>
      <c r="G86" s="76"/>
      <c r="H86" s="76"/>
      <c r="I86" s="206"/>
      <c r="J86" s="218">
        <f>BK86</f>
        <v>0</v>
      </c>
      <c r="K86" s="76"/>
      <c r="L86" s="74"/>
      <c r="M86" s="107"/>
      <c r="N86" s="108"/>
      <c r="O86" s="108"/>
      <c r="P86" s="219">
        <f>P87+P239</f>
        <v>0</v>
      </c>
      <c r="Q86" s="108"/>
      <c r="R86" s="219">
        <f>R87+R239</f>
        <v>6.12751592</v>
      </c>
      <c r="S86" s="108"/>
      <c r="T86" s="220">
        <f>T87+T239</f>
        <v>17.38725</v>
      </c>
      <c r="AT86" s="25" t="s">
        <v>81</v>
      </c>
      <c r="AU86" s="25" t="s">
        <v>168</v>
      </c>
      <c r="BK86" s="221">
        <f>BK87+BK239</f>
        <v>0</v>
      </c>
    </row>
    <row r="87" spans="2:63" s="11" customFormat="1" ht="37.4" customHeight="1">
      <c r="B87" s="222"/>
      <c r="C87" s="223"/>
      <c r="D87" s="224" t="s">
        <v>81</v>
      </c>
      <c r="E87" s="225" t="s">
        <v>202</v>
      </c>
      <c r="F87" s="225" t="s">
        <v>203</v>
      </c>
      <c r="G87" s="223"/>
      <c r="H87" s="223"/>
      <c r="I87" s="226"/>
      <c r="J87" s="227">
        <f>BK87</f>
        <v>0</v>
      </c>
      <c r="K87" s="223"/>
      <c r="L87" s="228"/>
      <c r="M87" s="229"/>
      <c r="N87" s="230"/>
      <c r="O87" s="230"/>
      <c r="P87" s="231">
        <f>P88+P126+P146+P153+P165+P196+P236</f>
        <v>0</v>
      </c>
      <c r="Q87" s="230"/>
      <c r="R87" s="231">
        <f>R88+R126+R146+R153+R165+R196+R236</f>
        <v>6.12751592</v>
      </c>
      <c r="S87" s="230"/>
      <c r="T87" s="232">
        <f>T88+T126+T146+T153+T165+T196+T236</f>
        <v>16.81125</v>
      </c>
      <c r="AR87" s="233" t="s">
        <v>25</v>
      </c>
      <c r="AT87" s="234" t="s">
        <v>81</v>
      </c>
      <c r="AU87" s="234" t="s">
        <v>82</v>
      </c>
      <c r="AY87" s="233" t="s">
        <v>204</v>
      </c>
      <c r="BK87" s="235">
        <f>BK88+BK126+BK146+BK153+BK165+BK196+BK236</f>
        <v>0</v>
      </c>
    </row>
    <row r="88" spans="2:63" s="11" customFormat="1" ht="19.9" customHeight="1">
      <c r="B88" s="222"/>
      <c r="C88" s="223"/>
      <c r="D88" s="224" t="s">
        <v>81</v>
      </c>
      <c r="E88" s="236" t="s">
        <v>25</v>
      </c>
      <c r="F88" s="236" t="s">
        <v>205</v>
      </c>
      <c r="G88" s="223"/>
      <c r="H88" s="223"/>
      <c r="I88" s="226"/>
      <c r="J88" s="237">
        <f>BK88</f>
        <v>0</v>
      </c>
      <c r="K88" s="223"/>
      <c r="L88" s="228"/>
      <c r="M88" s="229"/>
      <c r="N88" s="230"/>
      <c r="O88" s="230"/>
      <c r="P88" s="231">
        <f>SUM(P89:P125)</f>
        <v>0</v>
      </c>
      <c r="Q88" s="230"/>
      <c r="R88" s="231">
        <f>SUM(R89:R125)</f>
        <v>0.7128</v>
      </c>
      <c r="S88" s="230"/>
      <c r="T88" s="232">
        <f>SUM(T89:T125)</f>
        <v>9.91305</v>
      </c>
      <c r="AR88" s="233" t="s">
        <v>25</v>
      </c>
      <c r="AT88" s="234" t="s">
        <v>81</v>
      </c>
      <c r="AU88" s="234" t="s">
        <v>25</v>
      </c>
      <c r="AY88" s="233" t="s">
        <v>204</v>
      </c>
      <c r="BK88" s="235">
        <f>SUM(BK89:BK125)</f>
        <v>0</v>
      </c>
    </row>
    <row r="89" spans="2:65" s="1" customFormat="1" ht="38.25" customHeight="1">
      <c r="B89" s="48"/>
      <c r="C89" s="238" t="s">
        <v>25</v>
      </c>
      <c r="D89" s="238" t="s">
        <v>206</v>
      </c>
      <c r="E89" s="239" t="s">
        <v>5493</v>
      </c>
      <c r="F89" s="240" t="s">
        <v>5494</v>
      </c>
      <c r="G89" s="241" t="s">
        <v>209</v>
      </c>
      <c r="H89" s="242">
        <v>3.725</v>
      </c>
      <c r="I89" s="243"/>
      <c r="J89" s="244">
        <f>ROUND(I89*H89,2)</f>
        <v>0</v>
      </c>
      <c r="K89" s="240" t="s">
        <v>210</v>
      </c>
      <c r="L89" s="74"/>
      <c r="M89" s="245" t="s">
        <v>38</v>
      </c>
      <c r="N89" s="246" t="s">
        <v>53</v>
      </c>
      <c r="O89" s="49"/>
      <c r="P89" s="247">
        <f>O89*H89</f>
        <v>0</v>
      </c>
      <c r="Q89" s="247">
        <v>0</v>
      </c>
      <c r="R89" s="247">
        <f>Q89*H89</f>
        <v>0</v>
      </c>
      <c r="S89" s="247">
        <v>0.098</v>
      </c>
      <c r="T89" s="248">
        <f>S89*H89</f>
        <v>0.36505000000000004</v>
      </c>
      <c r="AR89" s="25" t="s">
        <v>211</v>
      </c>
      <c r="AT89" s="25" t="s">
        <v>206</v>
      </c>
      <c r="AU89" s="25" t="s">
        <v>90</v>
      </c>
      <c r="AY89" s="25" t="s">
        <v>204</v>
      </c>
      <c r="BE89" s="249">
        <f>IF(N89="základní",J89,0)</f>
        <v>0</v>
      </c>
      <c r="BF89" s="249">
        <f>IF(N89="snížená",J89,0)</f>
        <v>0</v>
      </c>
      <c r="BG89" s="249">
        <f>IF(N89="zákl. přenesená",J89,0)</f>
        <v>0</v>
      </c>
      <c r="BH89" s="249">
        <f>IF(N89="sníž. přenesená",J89,0)</f>
        <v>0</v>
      </c>
      <c r="BI89" s="249">
        <f>IF(N89="nulová",J89,0)</f>
        <v>0</v>
      </c>
      <c r="BJ89" s="25" t="s">
        <v>25</v>
      </c>
      <c r="BK89" s="249">
        <f>ROUND(I89*H89,2)</f>
        <v>0</v>
      </c>
      <c r="BL89" s="25" t="s">
        <v>211</v>
      </c>
      <c r="BM89" s="25" t="s">
        <v>5495</v>
      </c>
    </row>
    <row r="90" spans="2:47" s="1" customFormat="1" ht="13.5">
      <c r="B90" s="48"/>
      <c r="C90" s="76"/>
      <c r="D90" s="250" t="s">
        <v>213</v>
      </c>
      <c r="E90" s="76"/>
      <c r="F90" s="251" t="s">
        <v>214</v>
      </c>
      <c r="G90" s="76"/>
      <c r="H90" s="76"/>
      <c r="I90" s="206"/>
      <c r="J90" s="76"/>
      <c r="K90" s="76"/>
      <c r="L90" s="74"/>
      <c r="M90" s="252"/>
      <c r="N90" s="49"/>
      <c r="O90" s="49"/>
      <c r="P90" s="49"/>
      <c r="Q90" s="49"/>
      <c r="R90" s="49"/>
      <c r="S90" s="49"/>
      <c r="T90" s="97"/>
      <c r="AT90" s="25" t="s">
        <v>213</v>
      </c>
      <c r="AU90" s="25" t="s">
        <v>90</v>
      </c>
    </row>
    <row r="91" spans="2:51" s="12" customFormat="1" ht="13.5">
      <c r="B91" s="253"/>
      <c r="C91" s="254"/>
      <c r="D91" s="250" t="s">
        <v>215</v>
      </c>
      <c r="E91" s="255" t="s">
        <v>38</v>
      </c>
      <c r="F91" s="256" t="s">
        <v>5496</v>
      </c>
      <c r="G91" s="254"/>
      <c r="H91" s="257">
        <v>3.725</v>
      </c>
      <c r="I91" s="258"/>
      <c r="J91" s="254"/>
      <c r="K91" s="254"/>
      <c r="L91" s="259"/>
      <c r="M91" s="260"/>
      <c r="N91" s="261"/>
      <c r="O91" s="261"/>
      <c r="P91" s="261"/>
      <c r="Q91" s="261"/>
      <c r="R91" s="261"/>
      <c r="S91" s="261"/>
      <c r="T91" s="262"/>
      <c r="AT91" s="263" t="s">
        <v>215</v>
      </c>
      <c r="AU91" s="263" t="s">
        <v>90</v>
      </c>
      <c r="AV91" s="12" t="s">
        <v>90</v>
      </c>
      <c r="AW91" s="12" t="s">
        <v>45</v>
      </c>
      <c r="AX91" s="12" t="s">
        <v>82</v>
      </c>
      <c r="AY91" s="263" t="s">
        <v>204</v>
      </c>
    </row>
    <row r="92" spans="2:51" s="13" customFormat="1" ht="13.5">
      <c r="B92" s="264"/>
      <c r="C92" s="265"/>
      <c r="D92" s="250" t="s">
        <v>215</v>
      </c>
      <c r="E92" s="266" t="s">
        <v>38</v>
      </c>
      <c r="F92" s="267" t="s">
        <v>217</v>
      </c>
      <c r="G92" s="265"/>
      <c r="H92" s="268">
        <v>3.725</v>
      </c>
      <c r="I92" s="269"/>
      <c r="J92" s="265"/>
      <c r="K92" s="265"/>
      <c r="L92" s="270"/>
      <c r="M92" s="271"/>
      <c r="N92" s="272"/>
      <c r="O92" s="272"/>
      <c r="P92" s="272"/>
      <c r="Q92" s="272"/>
      <c r="R92" s="272"/>
      <c r="S92" s="272"/>
      <c r="T92" s="273"/>
      <c r="AT92" s="274" t="s">
        <v>215</v>
      </c>
      <c r="AU92" s="274" t="s">
        <v>90</v>
      </c>
      <c r="AV92" s="13" t="s">
        <v>211</v>
      </c>
      <c r="AW92" s="13" t="s">
        <v>45</v>
      </c>
      <c r="AX92" s="13" t="s">
        <v>25</v>
      </c>
      <c r="AY92" s="274" t="s">
        <v>204</v>
      </c>
    </row>
    <row r="93" spans="2:65" s="1" customFormat="1" ht="25.5" customHeight="1">
      <c r="B93" s="48"/>
      <c r="C93" s="238" t="s">
        <v>90</v>
      </c>
      <c r="D93" s="238" t="s">
        <v>206</v>
      </c>
      <c r="E93" s="239" t="s">
        <v>5497</v>
      </c>
      <c r="F93" s="240" t="s">
        <v>5498</v>
      </c>
      <c r="G93" s="241" t="s">
        <v>220</v>
      </c>
      <c r="H93" s="242">
        <v>4.34</v>
      </c>
      <c r="I93" s="243"/>
      <c r="J93" s="244">
        <f>ROUND(I93*H93,2)</f>
        <v>0</v>
      </c>
      <c r="K93" s="240" t="s">
        <v>210</v>
      </c>
      <c r="L93" s="74"/>
      <c r="M93" s="245" t="s">
        <v>38</v>
      </c>
      <c r="N93" s="246" t="s">
        <v>53</v>
      </c>
      <c r="O93" s="49"/>
      <c r="P93" s="247">
        <f>O93*H93</f>
        <v>0</v>
      </c>
      <c r="Q93" s="247">
        <v>0</v>
      </c>
      <c r="R93" s="247">
        <f>Q93*H93</f>
        <v>0</v>
      </c>
      <c r="S93" s="247">
        <v>2.2</v>
      </c>
      <c r="T93" s="248">
        <f>S93*H93</f>
        <v>9.548</v>
      </c>
      <c r="AR93" s="25" t="s">
        <v>211</v>
      </c>
      <c r="AT93" s="25" t="s">
        <v>206</v>
      </c>
      <c r="AU93" s="25" t="s">
        <v>90</v>
      </c>
      <c r="AY93" s="25" t="s">
        <v>204</v>
      </c>
      <c r="BE93" s="249">
        <f>IF(N93="základní",J93,0)</f>
        <v>0</v>
      </c>
      <c r="BF93" s="249">
        <f>IF(N93="snížená",J93,0)</f>
        <v>0</v>
      </c>
      <c r="BG93" s="249">
        <f>IF(N93="zákl. přenesená",J93,0)</f>
        <v>0</v>
      </c>
      <c r="BH93" s="249">
        <f>IF(N93="sníž. přenesená",J93,0)</f>
        <v>0</v>
      </c>
      <c r="BI93" s="249">
        <f>IF(N93="nulová",J93,0)</f>
        <v>0</v>
      </c>
      <c r="BJ93" s="25" t="s">
        <v>25</v>
      </c>
      <c r="BK93" s="249">
        <f>ROUND(I93*H93,2)</f>
        <v>0</v>
      </c>
      <c r="BL93" s="25" t="s">
        <v>211</v>
      </c>
      <c r="BM93" s="25" t="s">
        <v>5499</v>
      </c>
    </row>
    <row r="94" spans="2:47" s="1" customFormat="1" ht="13.5">
      <c r="B94" s="48"/>
      <c r="C94" s="76"/>
      <c r="D94" s="250" t="s">
        <v>213</v>
      </c>
      <c r="E94" s="76"/>
      <c r="F94" s="251" t="s">
        <v>5500</v>
      </c>
      <c r="G94" s="76"/>
      <c r="H94" s="76"/>
      <c r="I94" s="206"/>
      <c r="J94" s="76"/>
      <c r="K94" s="76"/>
      <c r="L94" s="74"/>
      <c r="M94" s="252"/>
      <c r="N94" s="49"/>
      <c r="O94" s="49"/>
      <c r="P94" s="49"/>
      <c r="Q94" s="49"/>
      <c r="R94" s="49"/>
      <c r="S94" s="49"/>
      <c r="T94" s="97"/>
      <c r="AT94" s="25" t="s">
        <v>213</v>
      </c>
      <c r="AU94" s="25" t="s">
        <v>90</v>
      </c>
    </row>
    <row r="95" spans="2:51" s="12" customFormat="1" ht="13.5">
      <c r="B95" s="253"/>
      <c r="C95" s="254"/>
      <c r="D95" s="250" t="s">
        <v>215</v>
      </c>
      <c r="E95" s="255" t="s">
        <v>38</v>
      </c>
      <c r="F95" s="256" t="s">
        <v>5501</v>
      </c>
      <c r="G95" s="254"/>
      <c r="H95" s="257">
        <v>0.02</v>
      </c>
      <c r="I95" s="258"/>
      <c r="J95" s="254"/>
      <c r="K95" s="254"/>
      <c r="L95" s="259"/>
      <c r="M95" s="260"/>
      <c r="N95" s="261"/>
      <c r="O95" s="261"/>
      <c r="P95" s="261"/>
      <c r="Q95" s="261"/>
      <c r="R95" s="261"/>
      <c r="S95" s="261"/>
      <c r="T95" s="262"/>
      <c r="AT95" s="263" t="s">
        <v>215</v>
      </c>
      <c r="AU95" s="263" t="s">
        <v>90</v>
      </c>
      <c r="AV95" s="12" t="s">
        <v>90</v>
      </c>
      <c r="AW95" s="12" t="s">
        <v>45</v>
      </c>
      <c r="AX95" s="12" t="s">
        <v>82</v>
      </c>
      <c r="AY95" s="263" t="s">
        <v>204</v>
      </c>
    </row>
    <row r="96" spans="2:51" s="12" customFormat="1" ht="13.5">
      <c r="B96" s="253"/>
      <c r="C96" s="254"/>
      <c r="D96" s="250" t="s">
        <v>215</v>
      </c>
      <c r="E96" s="255" t="s">
        <v>38</v>
      </c>
      <c r="F96" s="256" t="s">
        <v>5502</v>
      </c>
      <c r="G96" s="254"/>
      <c r="H96" s="257">
        <v>4.32</v>
      </c>
      <c r="I96" s="258"/>
      <c r="J96" s="254"/>
      <c r="K96" s="254"/>
      <c r="L96" s="259"/>
      <c r="M96" s="260"/>
      <c r="N96" s="261"/>
      <c r="O96" s="261"/>
      <c r="P96" s="261"/>
      <c r="Q96" s="261"/>
      <c r="R96" s="261"/>
      <c r="S96" s="261"/>
      <c r="T96" s="262"/>
      <c r="AT96" s="263" t="s">
        <v>215</v>
      </c>
      <c r="AU96" s="263" t="s">
        <v>90</v>
      </c>
      <c r="AV96" s="12" t="s">
        <v>90</v>
      </c>
      <c r="AW96" s="12" t="s">
        <v>45</v>
      </c>
      <c r="AX96" s="12" t="s">
        <v>82</v>
      </c>
      <c r="AY96" s="263" t="s">
        <v>204</v>
      </c>
    </row>
    <row r="97" spans="2:51" s="13" customFormat="1" ht="13.5">
      <c r="B97" s="264"/>
      <c r="C97" s="265"/>
      <c r="D97" s="250" t="s">
        <v>215</v>
      </c>
      <c r="E97" s="266" t="s">
        <v>38</v>
      </c>
      <c r="F97" s="267" t="s">
        <v>217</v>
      </c>
      <c r="G97" s="265"/>
      <c r="H97" s="268">
        <v>4.34</v>
      </c>
      <c r="I97" s="269"/>
      <c r="J97" s="265"/>
      <c r="K97" s="265"/>
      <c r="L97" s="270"/>
      <c r="M97" s="271"/>
      <c r="N97" s="272"/>
      <c r="O97" s="272"/>
      <c r="P97" s="272"/>
      <c r="Q97" s="272"/>
      <c r="R97" s="272"/>
      <c r="S97" s="272"/>
      <c r="T97" s="273"/>
      <c r="AT97" s="274" t="s">
        <v>215</v>
      </c>
      <c r="AU97" s="274" t="s">
        <v>90</v>
      </c>
      <c r="AV97" s="13" t="s">
        <v>211</v>
      </c>
      <c r="AW97" s="13" t="s">
        <v>45</v>
      </c>
      <c r="AX97" s="13" t="s">
        <v>25</v>
      </c>
      <c r="AY97" s="274" t="s">
        <v>204</v>
      </c>
    </row>
    <row r="98" spans="2:65" s="1" customFormat="1" ht="38.25" customHeight="1">
      <c r="B98" s="48"/>
      <c r="C98" s="238" t="s">
        <v>113</v>
      </c>
      <c r="D98" s="238" t="s">
        <v>206</v>
      </c>
      <c r="E98" s="239" t="s">
        <v>1306</v>
      </c>
      <c r="F98" s="240" t="s">
        <v>1307</v>
      </c>
      <c r="G98" s="241" t="s">
        <v>220</v>
      </c>
      <c r="H98" s="242">
        <v>3.33</v>
      </c>
      <c r="I98" s="243"/>
      <c r="J98" s="244">
        <f>ROUND(I98*H98,2)</f>
        <v>0</v>
      </c>
      <c r="K98" s="240" t="s">
        <v>210</v>
      </c>
      <c r="L98" s="74"/>
      <c r="M98" s="245" t="s">
        <v>38</v>
      </c>
      <c r="N98" s="246" t="s">
        <v>53</v>
      </c>
      <c r="O98" s="49"/>
      <c r="P98" s="247">
        <f>O98*H98</f>
        <v>0</v>
      </c>
      <c r="Q98" s="247">
        <v>0</v>
      </c>
      <c r="R98" s="247">
        <f>Q98*H98</f>
        <v>0</v>
      </c>
      <c r="S98" s="247">
        <v>0</v>
      </c>
      <c r="T98" s="248">
        <f>S98*H98</f>
        <v>0</v>
      </c>
      <c r="AR98" s="25" t="s">
        <v>211</v>
      </c>
      <c r="AT98" s="25" t="s">
        <v>206</v>
      </c>
      <c r="AU98" s="25" t="s">
        <v>90</v>
      </c>
      <c r="AY98" s="25" t="s">
        <v>204</v>
      </c>
      <c r="BE98" s="249">
        <f>IF(N98="základní",J98,0)</f>
        <v>0</v>
      </c>
      <c r="BF98" s="249">
        <f>IF(N98="snížená",J98,0)</f>
        <v>0</v>
      </c>
      <c r="BG98" s="249">
        <f>IF(N98="zákl. přenesená",J98,0)</f>
        <v>0</v>
      </c>
      <c r="BH98" s="249">
        <f>IF(N98="sníž. přenesená",J98,0)</f>
        <v>0</v>
      </c>
      <c r="BI98" s="249">
        <f>IF(N98="nulová",J98,0)</f>
        <v>0</v>
      </c>
      <c r="BJ98" s="25" t="s">
        <v>25</v>
      </c>
      <c r="BK98" s="249">
        <f>ROUND(I98*H98,2)</f>
        <v>0</v>
      </c>
      <c r="BL98" s="25" t="s">
        <v>211</v>
      </c>
      <c r="BM98" s="25" t="s">
        <v>5503</v>
      </c>
    </row>
    <row r="99" spans="2:47" s="1" customFormat="1" ht="13.5">
      <c r="B99" s="48"/>
      <c r="C99" s="76"/>
      <c r="D99" s="250" t="s">
        <v>213</v>
      </c>
      <c r="E99" s="76"/>
      <c r="F99" s="251" t="s">
        <v>1309</v>
      </c>
      <c r="G99" s="76"/>
      <c r="H99" s="76"/>
      <c r="I99" s="206"/>
      <c r="J99" s="76"/>
      <c r="K99" s="76"/>
      <c r="L99" s="74"/>
      <c r="M99" s="252"/>
      <c r="N99" s="49"/>
      <c r="O99" s="49"/>
      <c r="P99" s="49"/>
      <c r="Q99" s="49"/>
      <c r="R99" s="49"/>
      <c r="S99" s="49"/>
      <c r="T99" s="97"/>
      <c r="AT99" s="25" t="s">
        <v>213</v>
      </c>
      <c r="AU99" s="25" t="s">
        <v>90</v>
      </c>
    </row>
    <row r="100" spans="2:51" s="12" customFormat="1" ht="13.5">
      <c r="B100" s="253"/>
      <c r="C100" s="254"/>
      <c r="D100" s="250" t="s">
        <v>215</v>
      </c>
      <c r="E100" s="255" t="s">
        <v>38</v>
      </c>
      <c r="F100" s="256" t="s">
        <v>5504</v>
      </c>
      <c r="G100" s="254"/>
      <c r="H100" s="257">
        <v>3.33</v>
      </c>
      <c r="I100" s="258"/>
      <c r="J100" s="254"/>
      <c r="K100" s="254"/>
      <c r="L100" s="259"/>
      <c r="M100" s="260"/>
      <c r="N100" s="261"/>
      <c r="O100" s="261"/>
      <c r="P100" s="261"/>
      <c r="Q100" s="261"/>
      <c r="R100" s="261"/>
      <c r="S100" s="261"/>
      <c r="T100" s="262"/>
      <c r="AT100" s="263" t="s">
        <v>215</v>
      </c>
      <c r="AU100" s="263" t="s">
        <v>90</v>
      </c>
      <c r="AV100" s="12" t="s">
        <v>90</v>
      </c>
      <c r="AW100" s="12" t="s">
        <v>45</v>
      </c>
      <c r="AX100" s="12" t="s">
        <v>82</v>
      </c>
      <c r="AY100" s="263" t="s">
        <v>204</v>
      </c>
    </row>
    <row r="101" spans="2:51" s="13" customFormat="1" ht="13.5">
      <c r="B101" s="264"/>
      <c r="C101" s="265"/>
      <c r="D101" s="250" t="s">
        <v>215</v>
      </c>
      <c r="E101" s="266" t="s">
        <v>38</v>
      </c>
      <c r="F101" s="267" t="s">
        <v>217</v>
      </c>
      <c r="G101" s="265"/>
      <c r="H101" s="268">
        <v>3.33</v>
      </c>
      <c r="I101" s="269"/>
      <c r="J101" s="265"/>
      <c r="K101" s="265"/>
      <c r="L101" s="270"/>
      <c r="M101" s="271"/>
      <c r="N101" s="272"/>
      <c r="O101" s="272"/>
      <c r="P101" s="272"/>
      <c r="Q101" s="272"/>
      <c r="R101" s="272"/>
      <c r="S101" s="272"/>
      <c r="T101" s="273"/>
      <c r="AT101" s="274" t="s">
        <v>215</v>
      </c>
      <c r="AU101" s="274" t="s">
        <v>90</v>
      </c>
      <c r="AV101" s="13" t="s">
        <v>211</v>
      </c>
      <c r="AW101" s="13" t="s">
        <v>45</v>
      </c>
      <c r="AX101" s="13" t="s">
        <v>25</v>
      </c>
      <c r="AY101" s="274" t="s">
        <v>204</v>
      </c>
    </row>
    <row r="102" spans="2:65" s="1" customFormat="1" ht="38.25" customHeight="1">
      <c r="B102" s="48"/>
      <c r="C102" s="238" t="s">
        <v>211</v>
      </c>
      <c r="D102" s="238" t="s">
        <v>206</v>
      </c>
      <c r="E102" s="239" t="s">
        <v>234</v>
      </c>
      <c r="F102" s="240" t="s">
        <v>235</v>
      </c>
      <c r="G102" s="241" t="s">
        <v>220</v>
      </c>
      <c r="H102" s="242">
        <v>3.33</v>
      </c>
      <c r="I102" s="243"/>
      <c r="J102" s="244">
        <f>ROUND(I102*H102,2)</f>
        <v>0</v>
      </c>
      <c r="K102" s="240" t="s">
        <v>210</v>
      </c>
      <c r="L102" s="74"/>
      <c r="M102" s="245" t="s">
        <v>38</v>
      </c>
      <c r="N102" s="246" t="s">
        <v>53</v>
      </c>
      <c r="O102" s="49"/>
      <c r="P102" s="247">
        <f>O102*H102</f>
        <v>0</v>
      </c>
      <c r="Q102" s="247">
        <v>0</v>
      </c>
      <c r="R102" s="247">
        <f>Q102*H102</f>
        <v>0</v>
      </c>
      <c r="S102" s="247">
        <v>0</v>
      </c>
      <c r="T102" s="248">
        <f>S102*H102</f>
        <v>0</v>
      </c>
      <c r="AR102" s="25" t="s">
        <v>211</v>
      </c>
      <c r="AT102" s="25" t="s">
        <v>206</v>
      </c>
      <c r="AU102" s="25" t="s">
        <v>90</v>
      </c>
      <c r="AY102" s="25" t="s">
        <v>204</v>
      </c>
      <c r="BE102" s="249">
        <f>IF(N102="základní",J102,0)</f>
        <v>0</v>
      </c>
      <c r="BF102" s="249">
        <f>IF(N102="snížená",J102,0)</f>
        <v>0</v>
      </c>
      <c r="BG102" s="249">
        <f>IF(N102="zákl. přenesená",J102,0)</f>
        <v>0</v>
      </c>
      <c r="BH102" s="249">
        <f>IF(N102="sníž. přenesená",J102,0)</f>
        <v>0</v>
      </c>
      <c r="BI102" s="249">
        <f>IF(N102="nulová",J102,0)</f>
        <v>0</v>
      </c>
      <c r="BJ102" s="25" t="s">
        <v>25</v>
      </c>
      <c r="BK102" s="249">
        <f>ROUND(I102*H102,2)</f>
        <v>0</v>
      </c>
      <c r="BL102" s="25" t="s">
        <v>211</v>
      </c>
      <c r="BM102" s="25" t="s">
        <v>5505</v>
      </c>
    </row>
    <row r="103" spans="2:47" s="1" customFormat="1" ht="13.5">
      <c r="B103" s="48"/>
      <c r="C103" s="76"/>
      <c r="D103" s="250" t="s">
        <v>213</v>
      </c>
      <c r="E103" s="76"/>
      <c r="F103" s="251" t="s">
        <v>237</v>
      </c>
      <c r="G103" s="76"/>
      <c r="H103" s="76"/>
      <c r="I103" s="206"/>
      <c r="J103" s="76"/>
      <c r="K103" s="76"/>
      <c r="L103" s="74"/>
      <c r="M103" s="252"/>
      <c r="N103" s="49"/>
      <c r="O103" s="49"/>
      <c r="P103" s="49"/>
      <c r="Q103" s="49"/>
      <c r="R103" s="49"/>
      <c r="S103" s="49"/>
      <c r="T103" s="97"/>
      <c r="AT103" s="25" t="s">
        <v>213</v>
      </c>
      <c r="AU103" s="25" t="s">
        <v>90</v>
      </c>
    </row>
    <row r="104" spans="2:51" s="12" customFormat="1" ht="13.5">
      <c r="B104" s="253"/>
      <c r="C104" s="254"/>
      <c r="D104" s="250" t="s">
        <v>215</v>
      </c>
      <c r="E104" s="255" t="s">
        <v>38</v>
      </c>
      <c r="F104" s="256" t="s">
        <v>5506</v>
      </c>
      <c r="G104" s="254"/>
      <c r="H104" s="257">
        <v>3.33</v>
      </c>
      <c r="I104" s="258"/>
      <c r="J104" s="254"/>
      <c r="K104" s="254"/>
      <c r="L104" s="259"/>
      <c r="M104" s="260"/>
      <c r="N104" s="261"/>
      <c r="O104" s="261"/>
      <c r="P104" s="261"/>
      <c r="Q104" s="261"/>
      <c r="R104" s="261"/>
      <c r="S104" s="261"/>
      <c r="T104" s="262"/>
      <c r="AT104" s="263" t="s">
        <v>215</v>
      </c>
      <c r="AU104" s="263" t="s">
        <v>90</v>
      </c>
      <c r="AV104" s="12" t="s">
        <v>90</v>
      </c>
      <c r="AW104" s="12" t="s">
        <v>45</v>
      </c>
      <c r="AX104" s="12" t="s">
        <v>82</v>
      </c>
      <c r="AY104" s="263" t="s">
        <v>204</v>
      </c>
    </row>
    <row r="105" spans="2:51" s="13" customFormat="1" ht="13.5">
      <c r="B105" s="264"/>
      <c r="C105" s="265"/>
      <c r="D105" s="250" t="s">
        <v>215</v>
      </c>
      <c r="E105" s="266" t="s">
        <v>38</v>
      </c>
      <c r="F105" s="267" t="s">
        <v>217</v>
      </c>
      <c r="G105" s="265"/>
      <c r="H105" s="268">
        <v>3.33</v>
      </c>
      <c r="I105" s="269"/>
      <c r="J105" s="265"/>
      <c r="K105" s="265"/>
      <c r="L105" s="270"/>
      <c r="M105" s="271"/>
      <c r="N105" s="272"/>
      <c r="O105" s="272"/>
      <c r="P105" s="272"/>
      <c r="Q105" s="272"/>
      <c r="R105" s="272"/>
      <c r="S105" s="272"/>
      <c r="T105" s="273"/>
      <c r="AT105" s="274" t="s">
        <v>215</v>
      </c>
      <c r="AU105" s="274" t="s">
        <v>90</v>
      </c>
      <c r="AV105" s="13" t="s">
        <v>211</v>
      </c>
      <c r="AW105" s="13" t="s">
        <v>45</v>
      </c>
      <c r="AX105" s="13" t="s">
        <v>25</v>
      </c>
      <c r="AY105" s="274" t="s">
        <v>204</v>
      </c>
    </row>
    <row r="106" spans="2:65" s="1" customFormat="1" ht="25.5" customHeight="1">
      <c r="B106" s="48"/>
      <c r="C106" s="238" t="s">
        <v>233</v>
      </c>
      <c r="D106" s="238" t="s">
        <v>206</v>
      </c>
      <c r="E106" s="239" t="s">
        <v>240</v>
      </c>
      <c r="F106" s="240" t="s">
        <v>241</v>
      </c>
      <c r="G106" s="241" t="s">
        <v>220</v>
      </c>
      <c r="H106" s="242">
        <v>3.33</v>
      </c>
      <c r="I106" s="243"/>
      <c r="J106" s="244">
        <f>ROUND(I106*H106,2)</f>
        <v>0</v>
      </c>
      <c r="K106" s="240" t="s">
        <v>210</v>
      </c>
      <c r="L106" s="74"/>
      <c r="M106" s="245" t="s">
        <v>38</v>
      </c>
      <c r="N106" s="246" t="s">
        <v>53</v>
      </c>
      <c r="O106" s="49"/>
      <c r="P106" s="247">
        <f>O106*H106</f>
        <v>0</v>
      </c>
      <c r="Q106" s="247">
        <v>0</v>
      </c>
      <c r="R106" s="247">
        <f>Q106*H106</f>
        <v>0</v>
      </c>
      <c r="S106" s="247">
        <v>0</v>
      </c>
      <c r="T106" s="248">
        <f>S106*H106</f>
        <v>0</v>
      </c>
      <c r="AR106" s="25" t="s">
        <v>211</v>
      </c>
      <c r="AT106" s="25" t="s">
        <v>206</v>
      </c>
      <c r="AU106" s="25" t="s">
        <v>90</v>
      </c>
      <c r="AY106" s="25" t="s">
        <v>204</v>
      </c>
      <c r="BE106" s="249">
        <f>IF(N106="základní",J106,0)</f>
        <v>0</v>
      </c>
      <c r="BF106" s="249">
        <f>IF(N106="snížená",J106,0)</f>
        <v>0</v>
      </c>
      <c r="BG106" s="249">
        <f>IF(N106="zákl. přenesená",J106,0)</f>
        <v>0</v>
      </c>
      <c r="BH106" s="249">
        <f>IF(N106="sníž. přenesená",J106,0)</f>
        <v>0</v>
      </c>
      <c r="BI106" s="249">
        <f>IF(N106="nulová",J106,0)</f>
        <v>0</v>
      </c>
      <c r="BJ106" s="25" t="s">
        <v>25</v>
      </c>
      <c r="BK106" s="249">
        <f>ROUND(I106*H106,2)</f>
        <v>0</v>
      </c>
      <c r="BL106" s="25" t="s">
        <v>211</v>
      </c>
      <c r="BM106" s="25" t="s">
        <v>5507</v>
      </c>
    </row>
    <row r="107" spans="2:47" s="1" customFormat="1" ht="13.5">
      <c r="B107" s="48"/>
      <c r="C107" s="76"/>
      <c r="D107" s="250" t="s">
        <v>213</v>
      </c>
      <c r="E107" s="76"/>
      <c r="F107" s="251" t="s">
        <v>243</v>
      </c>
      <c r="G107" s="76"/>
      <c r="H107" s="76"/>
      <c r="I107" s="206"/>
      <c r="J107" s="76"/>
      <c r="K107" s="76"/>
      <c r="L107" s="74"/>
      <c r="M107" s="252"/>
      <c r="N107" s="49"/>
      <c r="O107" s="49"/>
      <c r="P107" s="49"/>
      <c r="Q107" s="49"/>
      <c r="R107" s="49"/>
      <c r="S107" s="49"/>
      <c r="T107" s="97"/>
      <c r="AT107" s="25" t="s">
        <v>213</v>
      </c>
      <c r="AU107" s="25" t="s">
        <v>90</v>
      </c>
    </row>
    <row r="108" spans="2:51" s="12" customFormat="1" ht="13.5">
      <c r="B108" s="253"/>
      <c r="C108" s="254"/>
      <c r="D108" s="250" t="s">
        <v>215</v>
      </c>
      <c r="E108" s="255" t="s">
        <v>38</v>
      </c>
      <c r="F108" s="256" t="s">
        <v>5506</v>
      </c>
      <c r="G108" s="254"/>
      <c r="H108" s="257">
        <v>3.33</v>
      </c>
      <c r="I108" s="258"/>
      <c r="J108" s="254"/>
      <c r="K108" s="254"/>
      <c r="L108" s="259"/>
      <c r="M108" s="260"/>
      <c r="N108" s="261"/>
      <c r="O108" s="261"/>
      <c r="P108" s="261"/>
      <c r="Q108" s="261"/>
      <c r="R108" s="261"/>
      <c r="S108" s="261"/>
      <c r="T108" s="262"/>
      <c r="AT108" s="263" t="s">
        <v>215</v>
      </c>
      <c r="AU108" s="263" t="s">
        <v>90</v>
      </c>
      <c r="AV108" s="12" t="s">
        <v>90</v>
      </c>
      <c r="AW108" s="12" t="s">
        <v>45</v>
      </c>
      <c r="AX108" s="12" t="s">
        <v>82</v>
      </c>
      <c r="AY108" s="263" t="s">
        <v>204</v>
      </c>
    </row>
    <row r="109" spans="2:51" s="13" customFormat="1" ht="13.5">
      <c r="B109" s="264"/>
      <c r="C109" s="265"/>
      <c r="D109" s="250" t="s">
        <v>215</v>
      </c>
      <c r="E109" s="266" t="s">
        <v>38</v>
      </c>
      <c r="F109" s="267" t="s">
        <v>217</v>
      </c>
      <c r="G109" s="265"/>
      <c r="H109" s="268">
        <v>3.33</v>
      </c>
      <c r="I109" s="269"/>
      <c r="J109" s="265"/>
      <c r="K109" s="265"/>
      <c r="L109" s="270"/>
      <c r="M109" s="271"/>
      <c r="N109" s="272"/>
      <c r="O109" s="272"/>
      <c r="P109" s="272"/>
      <c r="Q109" s="272"/>
      <c r="R109" s="272"/>
      <c r="S109" s="272"/>
      <c r="T109" s="273"/>
      <c r="AT109" s="274" t="s">
        <v>215</v>
      </c>
      <c r="AU109" s="274" t="s">
        <v>90</v>
      </c>
      <c r="AV109" s="13" t="s">
        <v>211</v>
      </c>
      <c r="AW109" s="13" t="s">
        <v>45</v>
      </c>
      <c r="AX109" s="13" t="s">
        <v>25</v>
      </c>
      <c r="AY109" s="274" t="s">
        <v>204</v>
      </c>
    </row>
    <row r="110" spans="2:65" s="1" customFormat="1" ht="16.5" customHeight="1">
      <c r="B110" s="48"/>
      <c r="C110" s="238" t="s">
        <v>239</v>
      </c>
      <c r="D110" s="238" t="s">
        <v>206</v>
      </c>
      <c r="E110" s="239" t="s">
        <v>245</v>
      </c>
      <c r="F110" s="240" t="s">
        <v>246</v>
      </c>
      <c r="G110" s="241" t="s">
        <v>220</v>
      </c>
      <c r="H110" s="242">
        <v>3.33</v>
      </c>
      <c r="I110" s="243"/>
      <c r="J110" s="244">
        <f>ROUND(I110*H110,2)</f>
        <v>0</v>
      </c>
      <c r="K110" s="240" t="s">
        <v>210</v>
      </c>
      <c r="L110" s="74"/>
      <c r="M110" s="245" t="s">
        <v>38</v>
      </c>
      <c r="N110" s="246" t="s">
        <v>53</v>
      </c>
      <c r="O110" s="49"/>
      <c r="P110" s="247">
        <f>O110*H110</f>
        <v>0</v>
      </c>
      <c r="Q110" s="247">
        <v>0</v>
      </c>
      <c r="R110" s="247">
        <f>Q110*H110</f>
        <v>0</v>
      </c>
      <c r="S110" s="247">
        <v>0</v>
      </c>
      <c r="T110" s="248">
        <f>S110*H110</f>
        <v>0</v>
      </c>
      <c r="AR110" s="25" t="s">
        <v>211</v>
      </c>
      <c r="AT110" s="25" t="s">
        <v>206</v>
      </c>
      <c r="AU110" s="25" t="s">
        <v>90</v>
      </c>
      <c r="AY110" s="25" t="s">
        <v>204</v>
      </c>
      <c r="BE110" s="249">
        <f>IF(N110="základní",J110,0)</f>
        <v>0</v>
      </c>
      <c r="BF110" s="249">
        <f>IF(N110="snížená",J110,0)</f>
        <v>0</v>
      </c>
      <c r="BG110" s="249">
        <f>IF(N110="zákl. přenesená",J110,0)</f>
        <v>0</v>
      </c>
      <c r="BH110" s="249">
        <f>IF(N110="sníž. přenesená",J110,0)</f>
        <v>0</v>
      </c>
      <c r="BI110" s="249">
        <f>IF(N110="nulová",J110,0)</f>
        <v>0</v>
      </c>
      <c r="BJ110" s="25" t="s">
        <v>25</v>
      </c>
      <c r="BK110" s="249">
        <f>ROUND(I110*H110,2)</f>
        <v>0</v>
      </c>
      <c r="BL110" s="25" t="s">
        <v>211</v>
      </c>
      <c r="BM110" s="25" t="s">
        <v>5508</v>
      </c>
    </row>
    <row r="111" spans="2:47" s="1" customFormat="1" ht="13.5">
      <c r="B111" s="48"/>
      <c r="C111" s="76"/>
      <c r="D111" s="250" t="s">
        <v>213</v>
      </c>
      <c r="E111" s="76"/>
      <c r="F111" s="251" t="s">
        <v>248</v>
      </c>
      <c r="G111" s="76"/>
      <c r="H111" s="76"/>
      <c r="I111" s="206"/>
      <c r="J111" s="76"/>
      <c r="K111" s="76"/>
      <c r="L111" s="74"/>
      <c r="M111" s="252"/>
      <c r="N111" s="49"/>
      <c r="O111" s="49"/>
      <c r="P111" s="49"/>
      <c r="Q111" s="49"/>
      <c r="R111" s="49"/>
      <c r="S111" s="49"/>
      <c r="T111" s="97"/>
      <c r="AT111" s="25" t="s">
        <v>213</v>
      </c>
      <c r="AU111" s="25" t="s">
        <v>90</v>
      </c>
    </row>
    <row r="112" spans="2:51" s="12" customFormat="1" ht="13.5">
      <c r="B112" s="253"/>
      <c r="C112" s="254"/>
      <c r="D112" s="250" t="s">
        <v>215</v>
      </c>
      <c r="E112" s="255" t="s">
        <v>38</v>
      </c>
      <c r="F112" s="256" t="s">
        <v>5506</v>
      </c>
      <c r="G112" s="254"/>
      <c r="H112" s="257">
        <v>3.33</v>
      </c>
      <c r="I112" s="258"/>
      <c r="J112" s="254"/>
      <c r="K112" s="254"/>
      <c r="L112" s="259"/>
      <c r="M112" s="260"/>
      <c r="N112" s="261"/>
      <c r="O112" s="261"/>
      <c r="P112" s="261"/>
      <c r="Q112" s="261"/>
      <c r="R112" s="261"/>
      <c r="S112" s="261"/>
      <c r="T112" s="262"/>
      <c r="AT112" s="263" t="s">
        <v>215</v>
      </c>
      <c r="AU112" s="263" t="s">
        <v>90</v>
      </c>
      <c r="AV112" s="12" t="s">
        <v>90</v>
      </c>
      <c r="AW112" s="12" t="s">
        <v>45</v>
      </c>
      <c r="AX112" s="12" t="s">
        <v>82</v>
      </c>
      <c r="AY112" s="263" t="s">
        <v>204</v>
      </c>
    </row>
    <row r="113" spans="2:51" s="13" customFormat="1" ht="13.5">
      <c r="B113" s="264"/>
      <c r="C113" s="265"/>
      <c r="D113" s="250" t="s">
        <v>215</v>
      </c>
      <c r="E113" s="266" t="s">
        <v>38</v>
      </c>
      <c r="F113" s="267" t="s">
        <v>217</v>
      </c>
      <c r="G113" s="265"/>
      <c r="H113" s="268">
        <v>3.33</v>
      </c>
      <c r="I113" s="269"/>
      <c r="J113" s="265"/>
      <c r="K113" s="265"/>
      <c r="L113" s="270"/>
      <c r="M113" s="271"/>
      <c r="N113" s="272"/>
      <c r="O113" s="272"/>
      <c r="P113" s="272"/>
      <c r="Q113" s="272"/>
      <c r="R113" s="272"/>
      <c r="S113" s="272"/>
      <c r="T113" s="273"/>
      <c r="AT113" s="274" t="s">
        <v>215</v>
      </c>
      <c r="AU113" s="274" t="s">
        <v>90</v>
      </c>
      <c r="AV113" s="13" t="s">
        <v>211</v>
      </c>
      <c r="AW113" s="13" t="s">
        <v>45</v>
      </c>
      <c r="AX113" s="13" t="s">
        <v>25</v>
      </c>
      <c r="AY113" s="274" t="s">
        <v>204</v>
      </c>
    </row>
    <row r="114" spans="2:65" s="1" customFormat="1" ht="16.5" customHeight="1">
      <c r="B114" s="48"/>
      <c r="C114" s="238" t="s">
        <v>244</v>
      </c>
      <c r="D114" s="238" t="s">
        <v>206</v>
      </c>
      <c r="E114" s="239" t="s">
        <v>250</v>
      </c>
      <c r="F114" s="240" t="s">
        <v>251</v>
      </c>
      <c r="G114" s="241" t="s">
        <v>252</v>
      </c>
      <c r="H114" s="242">
        <v>5.994</v>
      </c>
      <c r="I114" s="243"/>
      <c r="J114" s="244">
        <f>ROUND(I114*H114,2)</f>
        <v>0</v>
      </c>
      <c r="K114" s="240" t="s">
        <v>210</v>
      </c>
      <c r="L114" s="74"/>
      <c r="M114" s="245" t="s">
        <v>38</v>
      </c>
      <c r="N114" s="246" t="s">
        <v>53</v>
      </c>
      <c r="O114" s="49"/>
      <c r="P114" s="247">
        <f>O114*H114</f>
        <v>0</v>
      </c>
      <c r="Q114" s="247">
        <v>0</v>
      </c>
      <c r="R114" s="247">
        <f>Q114*H114</f>
        <v>0</v>
      </c>
      <c r="S114" s="247">
        <v>0</v>
      </c>
      <c r="T114" s="248">
        <f>S114*H114</f>
        <v>0</v>
      </c>
      <c r="AR114" s="25" t="s">
        <v>211</v>
      </c>
      <c r="AT114" s="25" t="s">
        <v>206</v>
      </c>
      <c r="AU114" s="25" t="s">
        <v>90</v>
      </c>
      <c r="AY114" s="25" t="s">
        <v>204</v>
      </c>
      <c r="BE114" s="249">
        <f>IF(N114="základní",J114,0)</f>
        <v>0</v>
      </c>
      <c r="BF114" s="249">
        <f>IF(N114="snížená",J114,0)</f>
        <v>0</v>
      </c>
      <c r="BG114" s="249">
        <f>IF(N114="zákl. přenesená",J114,0)</f>
        <v>0</v>
      </c>
      <c r="BH114" s="249">
        <f>IF(N114="sníž. přenesená",J114,0)</f>
        <v>0</v>
      </c>
      <c r="BI114" s="249">
        <f>IF(N114="nulová",J114,0)</f>
        <v>0</v>
      </c>
      <c r="BJ114" s="25" t="s">
        <v>25</v>
      </c>
      <c r="BK114" s="249">
        <f>ROUND(I114*H114,2)</f>
        <v>0</v>
      </c>
      <c r="BL114" s="25" t="s">
        <v>211</v>
      </c>
      <c r="BM114" s="25" t="s">
        <v>5509</v>
      </c>
    </row>
    <row r="115" spans="2:47" s="1" customFormat="1" ht="13.5">
      <c r="B115" s="48"/>
      <c r="C115" s="76"/>
      <c r="D115" s="250" t="s">
        <v>213</v>
      </c>
      <c r="E115" s="76"/>
      <c r="F115" s="251" t="s">
        <v>248</v>
      </c>
      <c r="G115" s="76"/>
      <c r="H115" s="76"/>
      <c r="I115" s="206"/>
      <c r="J115" s="76"/>
      <c r="K115" s="76"/>
      <c r="L115" s="74"/>
      <c r="M115" s="252"/>
      <c r="N115" s="49"/>
      <c r="O115" s="49"/>
      <c r="P115" s="49"/>
      <c r="Q115" s="49"/>
      <c r="R115" s="49"/>
      <c r="S115" s="49"/>
      <c r="T115" s="97"/>
      <c r="AT115" s="25" t="s">
        <v>213</v>
      </c>
      <c r="AU115" s="25" t="s">
        <v>90</v>
      </c>
    </row>
    <row r="116" spans="2:51" s="12" customFormat="1" ht="13.5">
      <c r="B116" s="253"/>
      <c r="C116" s="254"/>
      <c r="D116" s="250" t="s">
        <v>215</v>
      </c>
      <c r="E116" s="255" t="s">
        <v>38</v>
      </c>
      <c r="F116" s="256" t="s">
        <v>5510</v>
      </c>
      <c r="G116" s="254"/>
      <c r="H116" s="257">
        <v>5.994</v>
      </c>
      <c r="I116" s="258"/>
      <c r="J116" s="254"/>
      <c r="K116" s="254"/>
      <c r="L116" s="259"/>
      <c r="M116" s="260"/>
      <c r="N116" s="261"/>
      <c r="O116" s="261"/>
      <c r="P116" s="261"/>
      <c r="Q116" s="261"/>
      <c r="R116" s="261"/>
      <c r="S116" s="261"/>
      <c r="T116" s="262"/>
      <c r="AT116" s="263" t="s">
        <v>215</v>
      </c>
      <c r="AU116" s="263" t="s">
        <v>90</v>
      </c>
      <c r="AV116" s="12" t="s">
        <v>90</v>
      </c>
      <c r="AW116" s="12" t="s">
        <v>45</v>
      </c>
      <c r="AX116" s="12" t="s">
        <v>82</v>
      </c>
      <c r="AY116" s="263" t="s">
        <v>204</v>
      </c>
    </row>
    <row r="117" spans="2:51" s="13" customFormat="1" ht="13.5">
      <c r="B117" s="264"/>
      <c r="C117" s="265"/>
      <c r="D117" s="250" t="s">
        <v>215</v>
      </c>
      <c r="E117" s="266" t="s">
        <v>38</v>
      </c>
      <c r="F117" s="267" t="s">
        <v>217</v>
      </c>
      <c r="G117" s="265"/>
      <c r="H117" s="268">
        <v>5.994</v>
      </c>
      <c r="I117" s="269"/>
      <c r="J117" s="265"/>
      <c r="K117" s="265"/>
      <c r="L117" s="270"/>
      <c r="M117" s="271"/>
      <c r="N117" s="272"/>
      <c r="O117" s="272"/>
      <c r="P117" s="272"/>
      <c r="Q117" s="272"/>
      <c r="R117" s="272"/>
      <c r="S117" s="272"/>
      <c r="T117" s="273"/>
      <c r="AT117" s="274" t="s">
        <v>215</v>
      </c>
      <c r="AU117" s="274" t="s">
        <v>90</v>
      </c>
      <c r="AV117" s="13" t="s">
        <v>211</v>
      </c>
      <c r="AW117" s="13" t="s">
        <v>45</v>
      </c>
      <c r="AX117" s="13" t="s">
        <v>25</v>
      </c>
      <c r="AY117" s="274" t="s">
        <v>204</v>
      </c>
    </row>
    <row r="118" spans="2:65" s="1" customFormat="1" ht="25.5" customHeight="1">
      <c r="B118" s="48"/>
      <c r="C118" s="238" t="s">
        <v>249</v>
      </c>
      <c r="D118" s="238" t="s">
        <v>206</v>
      </c>
      <c r="E118" s="239" t="s">
        <v>1355</v>
      </c>
      <c r="F118" s="240" t="s">
        <v>1356</v>
      </c>
      <c r="G118" s="241" t="s">
        <v>220</v>
      </c>
      <c r="H118" s="242">
        <v>1.188</v>
      </c>
      <c r="I118" s="243"/>
      <c r="J118" s="244">
        <f>ROUND(I118*H118,2)</f>
        <v>0</v>
      </c>
      <c r="K118" s="240" t="s">
        <v>210</v>
      </c>
      <c r="L118" s="74"/>
      <c r="M118" s="245" t="s">
        <v>38</v>
      </c>
      <c r="N118" s="246" t="s">
        <v>53</v>
      </c>
      <c r="O118" s="49"/>
      <c r="P118" s="247">
        <f>O118*H118</f>
        <v>0</v>
      </c>
      <c r="Q118" s="247">
        <v>0</v>
      </c>
      <c r="R118" s="247">
        <f>Q118*H118</f>
        <v>0</v>
      </c>
      <c r="S118" s="247">
        <v>0</v>
      </c>
      <c r="T118" s="248">
        <f>S118*H118</f>
        <v>0</v>
      </c>
      <c r="AR118" s="25" t="s">
        <v>211</v>
      </c>
      <c r="AT118" s="25" t="s">
        <v>206</v>
      </c>
      <c r="AU118" s="25" t="s">
        <v>90</v>
      </c>
      <c r="AY118" s="25" t="s">
        <v>204</v>
      </c>
      <c r="BE118" s="249">
        <f>IF(N118="základní",J118,0)</f>
        <v>0</v>
      </c>
      <c r="BF118" s="249">
        <f>IF(N118="snížená",J118,0)</f>
        <v>0</v>
      </c>
      <c r="BG118" s="249">
        <f>IF(N118="zákl. přenesená",J118,0)</f>
        <v>0</v>
      </c>
      <c r="BH118" s="249">
        <f>IF(N118="sníž. přenesená",J118,0)</f>
        <v>0</v>
      </c>
      <c r="BI118" s="249">
        <f>IF(N118="nulová",J118,0)</f>
        <v>0</v>
      </c>
      <c r="BJ118" s="25" t="s">
        <v>25</v>
      </c>
      <c r="BK118" s="249">
        <f>ROUND(I118*H118,2)</f>
        <v>0</v>
      </c>
      <c r="BL118" s="25" t="s">
        <v>211</v>
      </c>
      <c r="BM118" s="25" t="s">
        <v>5511</v>
      </c>
    </row>
    <row r="119" spans="2:47" s="1" customFormat="1" ht="13.5">
      <c r="B119" s="48"/>
      <c r="C119" s="76"/>
      <c r="D119" s="250" t="s">
        <v>213</v>
      </c>
      <c r="E119" s="76"/>
      <c r="F119" s="251" t="s">
        <v>1358</v>
      </c>
      <c r="G119" s="76"/>
      <c r="H119" s="76"/>
      <c r="I119" s="206"/>
      <c r="J119" s="76"/>
      <c r="K119" s="76"/>
      <c r="L119" s="74"/>
      <c r="M119" s="252"/>
      <c r="N119" s="49"/>
      <c r="O119" s="49"/>
      <c r="P119" s="49"/>
      <c r="Q119" s="49"/>
      <c r="R119" s="49"/>
      <c r="S119" s="49"/>
      <c r="T119" s="97"/>
      <c r="AT119" s="25" t="s">
        <v>213</v>
      </c>
      <c r="AU119" s="25" t="s">
        <v>90</v>
      </c>
    </row>
    <row r="120" spans="2:51" s="12" customFormat="1" ht="13.5">
      <c r="B120" s="253"/>
      <c r="C120" s="254"/>
      <c r="D120" s="250" t="s">
        <v>215</v>
      </c>
      <c r="E120" s="255" t="s">
        <v>38</v>
      </c>
      <c r="F120" s="256" t="s">
        <v>5512</v>
      </c>
      <c r="G120" s="254"/>
      <c r="H120" s="257">
        <v>1.188</v>
      </c>
      <c r="I120" s="258"/>
      <c r="J120" s="254"/>
      <c r="K120" s="254"/>
      <c r="L120" s="259"/>
      <c r="M120" s="260"/>
      <c r="N120" s="261"/>
      <c r="O120" s="261"/>
      <c r="P120" s="261"/>
      <c r="Q120" s="261"/>
      <c r="R120" s="261"/>
      <c r="S120" s="261"/>
      <c r="T120" s="262"/>
      <c r="AT120" s="263" t="s">
        <v>215</v>
      </c>
      <c r="AU120" s="263" t="s">
        <v>90</v>
      </c>
      <c r="AV120" s="12" t="s">
        <v>90</v>
      </c>
      <c r="AW120" s="12" t="s">
        <v>45</v>
      </c>
      <c r="AX120" s="12" t="s">
        <v>82</v>
      </c>
      <c r="AY120" s="263" t="s">
        <v>204</v>
      </c>
    </row>
    <row r="121" spans="2:51" s="13" customFormat="1" ht="13.5">
      <c r="B121" s="264"/>
      <c r="C121" s="265"/>
      <c r="D121" s="250" t="s">
        <v>215</v>
      </c>
      <c r="E121" s="266" t="s">
        <v>38</v>
      </c>
      <c r="F121" s="267" t="s">
        <v>217</v>
      </c>
      <c r="G121" s="265"/>
      <c r="H121" s="268">
        <v>1.188</v>
      </c>
      <c r="I121" s="269"/>
      <c r="J121" s="265"/>
      <c r="K121" s="265"/>
      <c r="L121" s="270"/>
      <c r="M121" s="271"/>
      <c r="N121" s="272"/>
      <c r="O121" s="272"/>
      <c r="P121" s="272"/>
      <c r="Q121" s="272"/>
      <c r="R121" s="272"/>
      <c r="S121" s="272"/>
      <c r="T121" s="273"/>
      <c r="AT121" s="274" t="s">
        <v>215</v>
      </c>
      <c r="AU121" s="274" t="s">
        <v>90</v>
      </c>
      <c r="AV121" s="13" t="s">
        <v>211</v>
      </c>
      <c r="AW121" s="13" t="s">
        <v>45</v>
      </c>
      <c r="AX121" s="13" t="s">
        <v>25</v>
      </c>
      <c r="AY121" s="274" t="s">
        <v>204</v>
      </c>
    </row>
    <row r="122" spans="2:65" s="1" customFormat="1" ht="16.5" customHeight="1">
      <c r="B122" s="48"/>
      <c r="C122" s="285" t="s">
        <v>255</v>
      </c>
      <c r="D122" s="285" t="s">
        <v>478</v>
      </c>
      <c r="E122" s="286" t="s">
        <v>1359</v>
      </c>
      <c r="F122" s="287" t="s">
        <v>1360</v>
      </c>
      <c r="G122" s="288" t="s">
        <v>220</v>
      </c>
      <c r="H122" s="289">
        <v>1.188</v>
      </c>
      <c r="I122" s="290"/>
      <c r="J122" s="291">
        <f>ROUND(I122*H122,2)</f>
        <v>0</v>
      </c>
      <c r="K122" s="287" t="s">
        <v>38</v>
      </c>
      <c r="L122" s="292"/>
      <c r="M122" s="293" t="s">
        <v>38</v>
      </c>
      <c r="N122" s="294" t="s">
        <v>53</v>
      </c>
      <c r="O122" s="49"/>
      <c r="P122" s="247">
        <f>O122*H122</f>
        <v>0</v>
      </c>
      <c r="Q122" s="247">
        <v>0.6</v>
      </c>
      <c r="R122" s="247">
        <f>Q122*H122</f>
        <v>0.7128</v>
      </c>
      <c r="S122" s="247">
        <v>0</v>
      </c>
      <c r="T122" s="248">
        <f>S122*H122</f>
        <v>0</v>
      </c>
      <c r="AR122" s="25" t="s">
        <v>249</v>
      </c>
      <c r="AT122" s="25" t="s">
        <v>478</v>
      </c>
      <c r="AU122" s="25" t="s">
        <v>90</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211</v>
      </c>
      <c r="BM122" s="25" t="s">
        <v>5513</v>
      </c>
    </row>
    <row r="123" spans="2:47" s="1" customFormat="1" ht="13.5">
      <c r="B123" s="48"/>
      <c r="C123" s="76"/>
      <c r="D123" s="250" t="s">
        <v>502</v>
      </c>
      <c r="E123" s="76"/>
      <c r="F123" s="251" t="s">
        <v>1362</v>
      </c>
      <c r="G123" s="76"/>
      <c r="H123" s="76"/>
      <c r="I123" s="206"/>
      <c r="J123" s="76"/>
      <c r="K123" s="76"/>
      <c r="L123" s="74"/>
      <c r="M123" s="252"/>
      <c r="N123" s="49"/>
      <c r="O123" s="49"/>
      <c r="P123" s="49"/>
      <c r="Q123" s="49"/>
      <c r="R123" s="49"/>
      <c r="S123" s="49"/>
      <c r="T123" s="97"/>
      <c r="AT123" s="25" t="s">
        <v>502</v>
      </c>
      <c r="AU123" s="25" t="s">
        <v>90</v>
      </c>
    </row>
    <row r="124" spans="2:51" s="12" customFormat="1" ht="13.5">
      <c r="B124" s="253"/>
      <c r="C124" s="254"/>
      <c r="D124" s="250" t="s">
        <v>215</v>
      </c>
      <c r="E124" s="255" t="s">
        <v>38</v>
      </c>
      <c r="F124" s="256" t="s">
        <v>5514</v>
      </c>
      <c r="G124" s="254"/>
      <c r="H124" s="257">
        <v>1.188</v>
      </c>
      <c r="I124" s="258"/>
      <c r="J124" s="254"/>
      <c r="K124" s="254"/>
      <c r="L124" s="259"/>
      <c r="M124" s="260"/>
      <c r="N124" s="261"/>
      <c r="O124" s="261"/>
      <c r="P124" s="261"/>
      <c r="Q124" s="261"/>
      <c r="R124" s="261"/>
      <c r="S124" s="261"/>
      <c r="T124" s="262"/>
      <c r="AT124" s="263" t="s">
        <v>215</v>
      </c>
      <c r="AU124" s="263" t="s">
        <v>90</v>
      </c>
      <c r="AV124" s="12" t="s">
        <v>90</v>
      </c>
      <c r="AW124" s="12" t="s">
        <v>45</v>
      </c>
      <c r="AX124" s="12" t="s">
        <v>82</v>
      </c>
      <c r="AY124" s="263" t="s">
        <v>204</v>
      </c>
    </row>
    <row r="125" spans="2:51" s="13" customFormat="1" ht="13.5">
      <c r="B125" s="264"/>
      <c r="C125" s="265"/>
      <c r="D125" s="250" t="s">
        <v>215</v>
      </c>
      <c r="E125" s="266" t="s">
        <v>38</v>
      </c>
      <c r="F125" s="267" t="s">
        <v>217</v>
      </c>
      <c r="G125" s="265"/>
      <c r="H125" s="268">
        <v>1.188</v>
      </c>
      <c r="I125" s="269"/>
      <c r="J125" s="265"/>
      <c r="K125" s="265"/>
      <c r="L125" s="270"/>
      <c r="M125" s="271"/>
      <c r="N125" s="272"/>
      <c r="O125" s="272"/>
      <c r="P125" s="272"/>
      <c r="Q125" s="272"/>
      <c r="R125" s="272"/>
      <c r="S125" s="272"/>
      <c r="T125" s="273"/>
      <c r="AT125" s="274" t="s">
        <v>215</v>
      </c>
      <c r="AU125" s="274" t="s">
        <v>90</v>
      </c>
      <c r="AV125" s="13" t="s">
        <v>211</v>
      </c>
      <c r="AW125" s="13" t="s">
        <v>45</v>
      </c>
      <c r="AX125" s="13" t="s">
        <v>25</v>
      </c>
      <c r="AY125" s="274" t="s">
        <v>204</v>
      </c>
    </row>
    <row r="126" spans="2:63" s="11" customFormat="1" ht="29.85" customHeight="1">
      <c r="B126" s="222"/>
      <c r="C126" s="223"/>
      <c r="D126" s="224" t="s">
        <v>81</v>
      </c>
      <c r="E126" s="236" t="s">
        <v>90</v>
      </c>
      <c r="F126" s="236" t="s">
        <v>262</v>
      </c>
      <c r="G126" s="223"/>
      <c r="H126" s="223"/>
      <c r="I126" s="226"/>
      <c r="J126" s="237">
        <f>BK126</f>
        <v>0</v>
      </c>
      <c r="K126" s="223"/>
      <c r="L126" s="228"/>
      <c r="M126" s="229"/>
      <c r="N126" s="230"/>
      <c r="O126" s="230"/>
      <c r="P126" s="231">
        <f>SUM(P127:P145)</f>
        <v>0</v>
      </c>
      <c r="Q126" s="230"/>
      <c r="R126" s="231">
        <f>SUM(R127:R145)</f>
        <v>1.5541502199999997</v>
      </c>
      <c r="S126" s="230"/>
      <c r="T126" s="232">
        <f>SUM(T127:T145)</f>
        <v>0</v>
      </c>
      <c r="AR126" s="233" t="s">
        <v>25</v>
      </c>
      <c r="AT126" s="234" t="s">
        <v>81</v>
      </c>
      <c r="AU126" s="234" t="s">
        <v>25</v>
      </c>
      <c r="AY126" s="233" t="s">
        <v>204</v>
      </c>
      <c r="BK126" s="235">
        <f>SUM(BK127:BK145)</f>
        <v>0</v>
      </c>
    </row>
    <row r="127" spans="2:65" s="1" customFormat="1" ht="38.25" customHeight="1">
      <c r="B127" s="48"/>
      <c r="C127" s="238" t="s">
        <v>30</v>
      </c>
      <c r="D127" s="238" t="s">
        <v>206</v>
      </c>
      <c r="E127" s="239" t="s">
        <v>263</v>
      </c>
      <c r="F127" s="240" t="s">
        <v>264</v>
      </c>
      <c r="G127" s="241" t="s">
        <v>209</v>
      </c>
      <c r="H127" s="242">
        <v>3.7</v>
      </c>
      <c r="I127" s="243"/>
      <c r="J127" s="244">
        <f>ROUND(I127*H127,2)</f>
        <v>0</v>
      </c>
      <c r="K127" s="240" t="s">
        <v>210</v>
      </c>
      <c r="L127" s="74"/>
      <c r="M127" s="245" t="s">
        <v>38</v>
      </c>
      <c r="N127" s="246" t="s">
        <v>53</v>
      </c>
      <c r="O127" s="49"/>
      <c r="P127" s="247">
        <f>O127*H127</f>
        <v>0</v>
      </c>
      <c r="Q127" s="247">
        <v>0</v>
      </c>
      <c r="R127" s="247">
        <f>Q127*H127</f>
        <v>0</v>
      </c>
      <c r="S127" s="247">
        <v>0</v>
      </c>
      <c r="T127" s="248">
        <f>S127*H127</f>
        <v>0</v>
      </c>
      <c r="AR127" s="25" t="s">
        <v>211</v>
      </c>
      <c r="AT127" s="25" t="s">
        <v>206</v>
      </c>
      <c r="AU127" s="25" t="s">
        <v>90</v>
      </c>
      <c r="AY127" s="25" t="s">
        <v>204</v>
      </c>
      <c r="BE127" s="249">
        <f>IF(N127="základní",J127,0)</f>
        <v>0</v>
      </c>
      <c r="BF127" s="249">
        <f>IF(N127="snížená",J127,0)</f>
        <v>0</v>
      </c>
      <c r="BG127" s="249">
        <f>IF(N127="zákl. přenesená",J127,0)</f>
        <v>0</v>
      </c>
      <c r="BH127" s="249">
        <f>IF(N127="sníž. přenesená",J127,0)</f>
        <v>0</v>
      </c>
      <c r="BI127" s="249">
        <f>IF(N127="nulová",J127,0)</f>
        <v>0</v>
      </c>
      <c r="BJ127" s="25" t="s">
        <v>25</v>
      </c>
      <c r="BK127" s="249">
        <f>ROUND(I127*H127,2)</f>
        <v>0</v>
      </c>
      <c r="BL127" s="25" t="s">
        <v>211</v>
      </c>
      <c r="BM127" s="25" t="s">
        <v>5515</v>
      </c>
    </row>
    <row r="128" spans="2:47" s="1" customFormat="1" ht="13.5">
      <c r="B128" s="48"/>
      <c r="C128" s="76"/>
      <c r="D128" s="250" t="s">
        <v>213</v>
      </c>
      <c r="E128" s="76"/>
      <c r="F128" s="251" t="s">
        <v>266</v>
      </c>
      <c r="G128" s="76"/>
      <c r="H128" s="76"/>
      <c r="I128" s="206"/>
      <c r="J128" s="76"/>
      <c r="K128" s="76"/>
      <c r="L128" s="74"/>
      <c r="M128" s="252"/>
      <c r="N128" s="49"/>
      <c r="O128" s="49"/>
      <c r="P128" s="49"/>
      <c r="Q128" s="49"/>
      <c r="R128" s="49"/>
      <c r="S128" s="49"/>
      <c r="T128" s="97"/>
      <c r="AT128" s="25" t="s">
        <v>213</v>
      </c>
      <c r="AU128" s="25" t="s">
        <v>90</v>
      </c>
    </row>
    <row r="129" spans="2:51" s="12" customFormat="1" ht="13.5">
      <c r="B129" s="253"/>
      <c r="C129" s="254"/>
      <c r="D129" s="250" t="s">
        <v>215</v>
      </c>
      <c r="E129" s="255" t="s">
        <v>38</v>
      </c>
      <c r="F129" s="256" t="s">
        <v>5516</v>
      </c>
      <c r="G129" s="254"/>
      <c r="H129" s="257">
        <v>3.7</v>
      </c>
      <c r="I129" s="258"/>
      <c r="J129" s="254"/>
      <c r="K129" s="254"/>
      <c r="L129" s="259"/>
      <c r="M129" s="260"/>
      <c r="N129" s="261"/>
      <c r="O129" s="261"/>
      <c r="P129" s="261"/>
      <c r="Q129" s="261"/>
      <c r="R129" s="261"/>
      <c r="S129" s="261"/>
      <c r="T129" s="262"/>
      <c r="AT129" s="263" t="s">
        <v>215</v>
      </c>
      <c r="AU129" s="263" t="s">
        <v>90</v>
      </c>
      <c r="AV129" s="12" t="s">
        <v>90</v>
      </c>
      <c r="AW129" s="12" t="s">
        <v>45</v>
      </c>
      <c r="AX129" s="12" t="s">
        <v>82</v>
      </c>
      <c r="AY129" s="263" t="s">
        <v>204</v>
      </c>
    </row>
    <row r="130" spans="2:51" s="13" customFormat="1" ht="13.5">
      <c r="B130" s="264"/>
      <c r="C130" s="265"/>
      <c r="D130" s="250" t="s">
        <v>215</v>
      </c>
      <c r="E130" s="266" t="s">
        <v>38</v>
      </c>
      <c r="F130" s="267" t="s">
        <v>217</v>
      </c>
      <c r="G130" s="265"/>
      <c r="H130" s="268">
        <v>3.7</v>
      </c>
      <c r="I130" s="269"/>
      <c r="J130" s="265"/>
      <c r="K130" s="265"/>
      <c r="L130" s="270"/>
      <c r="M130" s="271"/>
      <c r="N130" s="272"/>
      <c r="O130" s="272"/>
      <c r="P130" s="272"/>
      <c r="Q130" s="272"/>
      <c r="R130" s="272"/>
      <c r="S130" s="272"/>
      <c r="T130" s="273"/>
      <c r="AT130" s="274" t="s">
        <v>215</v>
      </c>
      <c r="AU130" s="274" t="s">
        <v>90</v>
      </c>
      <c r="AV130" s="13" t="s">
        <v>211</v>
      </c>
      <c r="AW130" s="13" t="s">
        <v>45</v>
      </c>
      <c r="AX130" s="13" t="s">
        <v>25</v>
      </c>
      <c r="AY130" s="274" t="s">
        <v>204</v>
      </c>
    </row>
    <row r="131" spans="2:65" s="1" customFormat="1" ht="25.5" customHeight="1">
      <c r="B131" s="48"/>
      <c r="C131" s="238" t="s">
        <v>268</v>
      </c>
      <c r="D131" s="238" t="s">
        <v>206</v>
      </c>
      <c r="E131" s="239" t="s">
        <v>5517</v>
      </c>
      <c r="F131" s="240" t="s">
        <v>5518</v>
      </c>
      <c r="G131" s="241" t="s">
        <v>220</v>
      </c>
      <c r="H131" s="242">
        <v>0.407</v>
      </c>
      <c r="I131" s="243"/>
      <c r="J131" s="244">
        <f>ROUND(I131*H131,2)</f>
        <v>0</v>
      </c>
      <c r="K131" s="240" t="s">
        <v>210</v>
      </c>
      <c r="L131" s="74"/>
      <c r="M131" s="245" t="s">
        <v>38</v>
      </c>
      <c r="N131" s="246" t="s">
        <v>53</v>
      </c>
      <c r="O131" s="49"/>
      <c r="P131" s="247">
        <f>O131*H131</f>
        <v>0</v>
      </c>
      <c r="Q131" s="247">
        <v>2.25634</v>
      </c>
      <c r="R131" s="247">
        <f>Q131*H131</f>
        <v>0.9183303799999999</v>
      </c>
      <c r="S131" s="247">
        <v>0</v>
      </c>
      <c r="T131" s="248">
        <f>S131*H131</f>
        <v>0</v>
      </c>
      <c r="AR131" s="25" t="s">
        <v>211</v>
      </c>
      <c r="AT131" s="25" t="s">
        <v>206</v>
      </c>
      <c r="AU131" s="25" t="s">
        <v>90</v>
      </c>
      <c r="AY131" s="25" t="s">
        <v>204</v>
      </c>
      <c r="BE131" s="249">
        <f>IF(N131="základní",J131,0)</f>
        <v>0</v>
      </c>
      <c r="BF131" s="249">
        <f>IF(N131="snížená",J131,0)</f>
        <v>0</v>
      </c>
      <c r="BG131" s="249">
        <f>IF(N131="zákl. přenesená",J131,0)</f>
        <v>0</v>
      </c>
      <c r="BH131" s="249">
        <f>IF(N131="sníž. přenesená",J131,0)</f>
        <v>0</v>
      </c>
      <c r="BI131" s="249">
        <f>IF(N131="nulová",J131,0)</f>
        <v>0</v>
      </c>
      <c r="BJ131" s="25" t="s">
        <v>25</v>
      </c>
      <c r="BK131" s="249">
        <f>ROUND(I131*H131,2)</f>
        <v>0</v>
      </c>
      <c r="BL131" s="25" t="s">
        <v>211</v>
      </c>
      <c r="BM131" s="25" t="s">
        <v>5519</v>
      </c>
    </row>
    <row r="132" spans="2:47" s="1" customFormat="1" ht="13.5">
      <c r="B132" s="48"/>
      <c r="C132" s="76"/>
      <c r="D132" s="250" t="s">
        <v>213</v>
      </c>
      <c r="E132" s="76"/>
      <c r="F132" s="251" t="s">
        <v>5520</v>
      </c>
      <c r="G132" s="76"/>
      <c r="H132" s="76"/>
      <c r="I132" s="206"/>
      <c r="J132" s="76"/>
      <c r="K132" s="76"/>
      <c r="L132" s="74"/>
      <c r="M132" s="252"/>
      <c r="N132" s="49"/>
      <c r="O132" s="49"/>
      <c r="P132" s="49"/>
      <c r="Q132" s="49"/>
      <c r="R132" s="49"/>
      <c r="S132" s="49"/>
      <c r="T132" s="97"/>
      <c r="AT132" s="25" t="s">
        <v>213</v>
      </c>
      <c r="AU132" s="25" t="s">
        <v>90</v>
      </c>
    </row>
    <row r="133" spans="2:51" s="12" customFormat="1" ht="13.5">
      <c r="B133" s="253"/>
      <c r="C133" s="254"/>
      <c r="D133" s="250" t="s">
        <v>215</v>
      </c>
      <c r="E133" s="255" t="s">
        <v>38</v>
      </c>
      <c r="F133" s="256" t="s">
        <v>5521</v>
      </c>
      <c r="G133" s="254"/>
      <c r="H133" s="257">
        <v>0.407</v>
      </c>
      <c r="I133" s="258"/>
      <c r="J133" s="254"/>
      <c r="K133" s="254"/>
      <c r="L133" s="259"/>
      <c r="M133" s="260"/>
      <c r="N133" s="261"/>
      <c r="O133" s="261"/>
      <c r="P133" s="261"/>
      <c r="Q133" s="261"/>
      <c r="R133" s="261"/>
      <c r="S133" s="261"/>
      <c r="T133" s="262"/>
      <c r="AT133" s="263" t="s">
        <v>215</v>
      </c>
      <c r="AU133" s="263" t="s">
        <v>90</v>
      </c>
      <c r="AV133" s="12" t="s">
        <v>90</v>
      </c>
      <c r="AW133" s="12" t="s">
        <v>45</v>
      </c>
      <c r="AX133" s="12" t="s">
        <v>82</v>
      </c>
      <c r="AY133" s="263" t="s">
        <v>204</v>
      </c>
    </row>
    <row r="134" spans="2:51" s="13" customFormat="1" ht="13.5">
      <c r="B134" s="264"/>
      <c r="C134" s="265"/>
      <c r="D134" s="250" t="s">
        <v>215</v>
      </c>
      <c r="E134" s="266" t="s">
        <v>38</v>
      </c>
      <c r="F134" s="267" t="s">
        <v>217</v>
      </c>
      <c r="G134" s="265"/>
      <c r="H134" s="268">
        <v>0.407</v>
      </c>
      <c r="I134" s="269"/>
      <c r="J134" s="265"/>
      <c r="K134" s="265"/>
      <c r="L134" s="270"/>
      <c r="M134" s="271"/>
      <c r="N134" s="272"/>
      <c r="O134" s="272"/>
      <c r="P134" s="272"/>
      <c r="Q134" s="272"/>
      <c r="R134" s="272"/>
      <c r="S134" s="272"/>
      <c r="T134" s="273"/>
      <c r="AT134" s="274" t="s">
        <v>215</v>
      </c>
      <c r="AU134" s="274" t="s">
        <v>90</v>
      </c>
      <c r="AV134" s="13" t="s">
        <v>211</v>
      </c>
      <c r="AW134" s="13" t="s">
        <v>45</v>
      </c>
      <c r="AX134" s="13" t="s">
        <v>25</v>
      </c>
      <c r="AY134" s="274" t="s">
        <v>204</v>
      </c>
    </row>
    <row r="135" spans="2:65" s="1" customFormat="1" ht="38.25" customHeight="1">
      <c r="B135" s="48"/>
      <c r="C135" s="238" t="s">
        <v>274</v>
      </c>
      <c r="D135" s="238" t="s">
        <v>206</v>
      </c>
      <c r="E135" s="239" t="s">
        <v>1421</v>
      </c>
      <c r="F135" s="240" t="s">
        <v>1422</v>
      </c>
      <c r="G135" s="241" t="s">
        <v>209</v>
      </c>
      <c r="H135" s="242">
        <v>0.1</v>
      </c>
      <c r="I135" s="243"/>
      <c r="J135" s="244">
        <f>ROUND(I135*H135,2)</f>
        <v>0</v>
      </c>
      <c r="K135" s="240" t="s">
        <v>210</v>
      </c>
      <c r="L135" s="74"/>
      <c r="M135" s="245" t="s">
        <v>38</v>
      </c>
      <c r="N135" s="246" t="s">
        <v>53</v>
      </c>
      <c r="O135" s="49"/>
      <c r="P135" s="247">
        <f>O135*H135</f>
        <v>0</v>
      </c>
      <c r="Q135" s="247">
        <v>0.01775</v>
      </c>
      <c r="R135" s="247">
        <f>Q135*H135</f>
        <v>0.0017749999999999999</v>
      </c>
      <c r="S135" s="247">
        <v>0</v>
      </c>
      <c r="T135" s="248">
        <f>S135*H135</f>
        <v>0</v>
      </c>
      <c r="AR135" s="25" t="s">
        <v>211</v>
      </c>
      <c r="AT135" s="25" t="s">
        <v>206</v>
      </c>
      <c r="AU135" s="25" t="s">
        <v>90</v>
      </c>
      <c r="AY135" s="25" t="s">
        <v>204</v>
      </c>
      <c r="BE135" s="249">
        <f>IF(N135="základní",J135,0)</f>
        <v>0</v>
      </c>
      <c r="BF135" s="249">
        <f>IF(N135="snížená",J135,0)</f>
        <v>0</v>
      </c>
      <c r="BG135" s="249">
        <f>IF(N135="zákl. přenesená",J135,0)</f>
        <v>0</v>
      </c>
      <c r="BH135" s="249">
        <f>IF(N135="sníž. přenesená",J135,0)</f>
        <v>0</v>
      </c>
      <c r="BI135" s="249">
        <f>IF(N135="nulová",J135,0)</f>
        <v>0</v>
      </c>
      <c r="BJ135" s="25" t="s">
        <v>25</v>
      </c>
      <c r="BK135" s="249">
        <f>ROUND(I135*H135,2)</f>
        <v>0</v>
      </c>
      <c r="BL135" s="25" t="s">
        <v>211</v>
      </c>
      <c r="BM135" s="25" t="s">
        <v>5522</v>
      </c>
    </row>
    <row r="136" spans="2:47" s="1" customFormat="1" ht="13.5">
      <c r="B136" s="48"/>
      <c r="C136" s="76"/>
      <c r="D136" s="250" t="s">
        <v>213</v>
      </c>
      <c r="E136" s="76"/>
      <c r="F136" s="251" t="s">
        <v>1424</v>
      </c>
      <c r="G136" s="76"/>
      <c r="H136" s="76"/>
      <c r="I136" s="206"/>
      <c r="J136" s="76"/>
      <c r="K136" s="76"/>
      <c r="L136" s="74"/>
      <c r="M136" s="252"/>
      <c r="N136" s="49"/>
      <c r="O136" s="49"/>
      <c r="P136" s="49"/>
      <c r="Q136" s="49"/>
      <c r="R136" s="49"/>
      <c r="S136" s="49"/>
      <c r="T136" s="97"/>
      <c r="AT136" s="25" t="s">
        <v>213</v>
      </c>
      <c r="AU136" s="25" t="s">
        <v>90</v>
      </c>
    </row>
    <row r="137" spans="2:51" s="12" customFormat="1" ht="13.5">
      <c r="B137" s="253"/>
      <c r="C137" s="254"/>
      <c r="D137" s="250" t="s">
        <v>215</v>
      </c>
      <c r="E137" s="255" t="s">
        <v>38</v>
      </c>
      <c r="F137" s="256" t="s">
        <v>5523</v>
      </c>
      <c r="G137" s="254"/>
      <c r="H137" s="257">
        <v>0.1</v>
      </c>
      <c r="I137" s="258"/>
      <c r="J137" s="254"/>
      <c r="K137" s="254"/>
      <c r="L137" s="259"/>
      <c r="M137" s="260"/>
      <c r="N137" s="261"/>
      <c r="O137" s="261"/>
      <c r="P137" s="261"/>
      <c r="Q137" s="261"/>
      <c r="R137" s="261"/>
      <c r="S137" s="261"/>
      <c r="T137" s="262"/>
      <c r="AT137" s="263" t="s">
        <v>215</v>
      </c>
      <c r="AU137" s="263" t="s">
        <v>90</v>
      </c>
      <c r="AV137" s="12" t="s">
        <v>90</v>
      </c>
      <c r="AW137" s="12" t="s">
        <v>45</v>
      </c>
      <c r="AX137" s="12" t="s">
        <v>82</v>
      </c>
      <c r="AY137" s="263" t="s">
        <v>204</v>
      </c>
    </row>
    <row r="138" spans="2:51" s="13" customFormat="1" ht="13.5">
      <c r="B138" s="264"/>
      <c r="C138" s="265"/>
      <c r="D138" s="250" t="s">
        <v>215</v>
      </c>
      <c r="E138" s="266" t="s">
        <v>38</v>
      </c>
      <c r="F138" s="267" t="s">
        <v>217</v>
      </c>
      <c r="G138" s="265"/>
      <c r="H138" s="268">
        <v>0.1</v>
      </c>
      <c r="I138" s="269"/>
      <c r="J138" s="265"/>
      <c r="K138" s="265"/>
      <c r="L138" s="270"/>
      <c r="M138" s="271"/>
      <c r="N138" s="272"/>
      <c r="O138" s="272"/>
      <c r="P138" s="272"/>
      <c r="Q138" s="272"/>
      <c r="R138" s="272"/>
      <c r="S138" s="272"/>
      <c r="T138" s="273"/>
      <c r="AT138" s="274" t="s">
        <v>215</v>
      </c>
      <c r="AU138" s="274" t="s">
        <v>90</v>
      </c>
      <c r="AV138" s="13" t="s">
        <v>211</v>
      </c>
      <c r="AW138" s="13" t="s">
        <v>45</v>
      </c>
      <c r="AX138" s="13" t="s">
        <v>25</v>
      </c>
      <c r="AY138" s="274" t="s">
        <v>204</v>
      </c>
    </row>
    <row r="139" spans="2:65" s="1" customFormat="1" ht="38.25" customHeight="1">
      <c r="B139" s="48"/>
      <c r="C139" s="238" t="s">
        <v>280</v>
      </c>
      <c r="D139" s="238" t="s">
        <v>206</v>
      </c>
      <c r="E139" s="239" t="s">
        <v>5524</v>
      </c>
      <c r="F139" s="240" t="s">
        <v>5525</v>
      </c>
      <c r="G139" s="241" t="s">
        <v>209</v>
      </c>
      <c r="H139" s="242">
        <v>1.332</v>
      </c>
      <c r="I139" s="243"/>
      <c r="J139" s="244">
        <f>ROUND(I139*H139,2)</f>
        <v>0</v>
      </c>
      <c r="K139" s="240" t="s">
        <v>210</v>
      </c>
      <c r="L139" s="74"/>
      <c r="M139" s="245" t="s">
        <v>38</v>
      </c>
      <c r="N139" s="246" t="s">
        <v>53</v>
      </c>
      <c r="O139" s="49"/>
      <c r="P139" s="247">
        <f>O139*H139</f>
        <v>0</v>
      </c>
      <c r="Q139" s="247">
        <v>0.42832</v>
      </c>
      <c r="R139" s="247">
        <f>Q139*H139</f>
        <v>0.57052224</v>
      </c>
      <c r="S139" s="247">
        <v>0</v>
      </c>
      <c r="T139" s="248">
        <f>S139*H139</f>
        <v>0</v>
      </c>
      <c r="AR139" s="25" t="s">
        <v>211</v>
      </c>
      <c r="AT139" s="25" t="s">
        <v>206</v>
      </c>
      <c r="AU139" s="25" t="s">
        <v>90</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5526</v>
      </c>
    </row>
    <row r="140" spans="2:47" s="1" customFormat="1" ht="13.5">
      <c r="B140" s="48"/>
      <c r="C140" s="76"/>
      <c r="D140" s="250" t="s">
        <v>213</v>
      </c>
      <c r="E140" s="76"/>
      <c r="F140" s="251" t="s">
        <v>5527</v>
      </c>
      <c r="G140" s="76"/>
      <c r="H140" s="76"/>
      <c r="I140" s="206"/>
      <c r="J140" s="76"/>
      <c r="K140" s="76"/>
      <c r="L140" s="74"/>
      <c r="M140" s="252"/>
      <c r="N140" s="49"/>
      <c r="O140" s="49"/>
      <c r="P140" s="49"/>
      <c r="Q140" s="49"/>
      <c r="R140" s="49"/>
      <c r="S140" s="49"/>
      <c r="T140" s="97"/>
      <c r="AT140" s="25" t="s">
        <v>213</v>
      </c>
      <c r="AU140" s="25" t="s">
        <v>90</v>
      </c>
    </row>
    <row r="141" spans="2:51" s="12" customFormat="1" ht="13.5">
      <c r="B141" s="253"/>
      <c r="C141" s="254"/>
      <c r="D141" s="250" t="s">
        <v>215</v>
      </c>
      <c r="E141" s="255" t="s">
        <v>38</v>
      </c>
      <c r="F141" s="256" t="s">
        <v>5528</v>
      </c>
      <c r="G141" s="254"/>
      <c r="H141" s="257">
        <v>1.332</v>
      </c>
      <c r="I141" s="258"/>
      <c r="J141" s="254"/>
      <c r="K141" s="254"/>
      <c r="L141" s="259"/>
      <c r="M141" s="260"/>
      <c r="N141" s="261"/>
      <c r="O141" s="261"/>
      <c r="P141" s="261"/>
      <c r="Q141" s="261"/>
      <c r="R141" s="261"/>
      <c r="S141" s="261"/>
      <c r="T141" s="262"/>
      <c r="AT141" s="263" t="s">
        <v>215</v>
      </c>
      <c r="AU141" s="263" t="s">
        <v>90</v>
      </c>
      <c r="AV141" s="12" t="s">
        <v>90</v>
      </c>
      <c r="AW141" s="12" t="s">
        <v>45</v>
      </c>
      <c r="AX141" s="12" t="s">
        <v>25</v>
      </c>
      <c r="AY141" s="263" t="s">
        <v>204</v>
      </c>
    </row>
    <row r="142" spans="2:65" s="1" customFormat="1" ht="38.25" customHeight="1">
      <c r="B142" s="48"/>
      <c r="C142" s="238" t="s">
        <v>284</v>
      </c>
      <c r="D142" s="238" t="s">
        <v>206</v>
      </c>
      <c r="E142" s="239" t="s">
        <v>285</v>
      </c>
      <c r="F142" s="240" t="s">
        <v>286</v>
      </c>
      <c r="G142" s="241" t="s">
        <v>252</v>
      </c>
      <c r="H142" s="242">
        <v>0.06</v>
      </c>
      <c r="I142" s="243"/>
      <c r="J142" s="244">
        <f>ROUND(I142*H142,2)</f>
        <v>0</v>
      </c>
      <c r="K142" s="240" t="s">
        <v>210</v>
      </c>
      <c r="L142" s="74"/>
      <c r="M142" s="245" t="s">
        <v>38</v>
      </c>
      <c r="N142" s="246" t="s">
        <v>53</v>
      </c>
      <c r="O142" s="49"/>
      <c r="P142" s="247">
        <f>O142*H142</f>
        <v>0</v>
      </c>
      <c r="Q142" s="247">
        <v>1.05871</v>
      </c>
      <c r="R142" s="247">
        <f>Q142*H142</f>
        <v>0.0635226</v>
      </c>
      <c r="S142" s="247">
        <v>0</v>
      </c>
      <c r="T142" s="248">
        <f>S142*H142</f>
        <v>0</v>
      </c>
      <c r="AR142" s="25" t="s">
        <v>211</v>
      </c>
      <c r="AT142" s="25" t="s">
        <v>206</v>
      </c>
      <c r="AU142" s="25" t="s">
        <v>90</v>
      </c>
      <c r="AY142" s="25" t="s">
        <v>204</v>
      </c>
      <c r="BE142" s="249">
        <f>IF(N142="základní",J142,0)</f>
        <v>0</v>
      </c>
      <c r="BF142" s="249">
        <f>IF(N142="snížená",J142,0)</f>
        <v>0</v>
      </c>
      <c r="BG142" s="249">
        <f>IF(N142="zákl. přenesená",J142,0)</f>
        <v>0</v>
      </c>
      <c r="BH142" s="249">
        <f>IF(N142="sníž. přenesená",J142,0)</f>
        <v>0</v>
      </c>
      <c r="BI142" s="249">
        <f>IF(N142="nulová",J142,0)</f>
        <v>0</v>
      </c>
      <c r="BJ142" s="25" t="s">
        <v>25</v>
      </c>
      <c r="BK142" s="249">
        <f>ROUND(I142*H142,2)</f>
        <v>0</v>
      </c>
      <c r="BL142" s="25" t="s">
        <v>211</v>
      </c>
      <c r="BM142" s="25" t="s">
        <v>5529</v>
      </c>
    </row>
    <row r="143" spans="2:51" s="12" customFormat="1" ht="13.5">
      <c r="B143" s="253"/>
      <c r="C143" s="254"/>
      <c r="D143" s="250" t="s">
        <v>215</v>
      </c>
      <c r="E143" s="255" t="s">
        <v>38</v>
      </c>
      <c r="F143" s="256" t="s">
        <v>5530</v>
      </c>
      <c r="G143" s="254"/>
      <c r="H143" s="257">
        <v>0.04</v>
      </c>
      <c r="I143" s="258"/>
      <c r="J143" s="254"/>
      <c r="K143" s="254"/>
      <c r="L143" s="259"/>
      <c r="M143" s="260"/>
      <c r="N143" s="261"/>
      <c r="O143" s="261"/>
      <c r="P143" s="261"/>
      <c r="Q143" s="261"/>
      <c r="R143" s="261"/>
      <c r="S143" s="261"/>
      <c r="T143" s="262"/>
      <c r="AT143" s="263" t="s">
        <v>215</v>
      </c>
      <c r="AU143" s="263" t="s">
        <v>90</v>
      </c>
      <c r="AV143" s="12" t="s">
        <v>90</v>
      </c>
      <c r="AW143" s="12" t="s">
        <v>45</v>
      </c>
      <c r="AX143" s="12" t="s">
        <v>82</v>
      </c>
      <c r="AY143" s="263" t="s">
        <v>204</v>
      </c>
    </row>
    <row r="144" spans="2:51" s="12" customFormat="1" ht="13.5">
      <c r="B144" s="253"/>
      <c r="C144" s="254"/>
      <c r="D144" s="250" t="s">
        <v>215</v>
      </c>
      <c r="E144" s="255" t="s">
        <v>38</v>
      </c>
      <c r="F144" s="256" t="s">
        <v>5531</v>
      </c>
      <c r="G144" s="254"/>
      <c r="H144" s="257">
        <v>0.02</v>
      </c>
      <c r="I144" s="258"/>
      <c r="J144" s="254"/>
      <c r="K144" s="254"/>
      <c r="L144" s="259"/>
      <c r="M144" s="260"/>
      <c r="N144" s="261"/>
      <c r="O144" s="261"/>
      <c r="P144" s="261"/>
      <c r="Q144" s="261"/>
      <c r="R144" s="261"/>
      <c r="S144" s="261"/>
      <c r="T144" s="262"/>
      <c r="AT144" s="263" t="s">
        <v>215</v>
      </c>
      <c r="AU144" s="263" t="s">
        <v>90</v>
      </c>
      <c r="AV144" s="12" t="s">
        <v>90</v>
      </c>
      <c r="AW144" s="12" t="s">
        <v>45</v>
      </c>
      <c r="AX144" s="12" t="s">
        <v>82</v>
      </c>
      <c r="AY144" s="263" t="s">
        <v>204</v>
      </c>
    </row>
    <row r="145" spans="2:51" s="13" customFormat="1" ht="13.5">
      <c r="B145" s="264"/>
      <c r="C145" s="265"/>
      <c r="D145" s="250" t="s">
        <v>215</v>
      </c>
      <c r="E145" s="266" t="s">
        <v>38</v>
      </c>
      <c r="F145" s="267" t="s">
        <v>217</v>
      </c>
      <c r="G145" s="265"/>
      <c r="H145" s="268">
        <v>0.06</v>
      </c>
      <c r="I145" s="269"/>
      <c r="J145" s="265"/>
      <c r="K145" s="265"/>
      <c r="L145" s="270"/>
      <c r="M145" s="271"/>
      <c r="N145" s="272"/>
      <c r="O145" s="272"/>
      <c r="P145" s="272"/>
      <c r="Q145" s="272"/>
      <c r="R145" s="272"/>
      <c r="S145" s="272"/>
      <c r="T145" s="273"/>
      <c r="AT145" s="274" t="s">
        <v>215</v>
      </c>
      <c r="AU145" s="274" t="s">
        <v>90</v>
      </c>
      <c r="AV145" s="13" t="s">
        <v>211</v>
      </c>
      <c r="AW145" s="13" t="s">
        <v>45</v>
      </c>
      <c r="AX145" s="13" t="s">
        <v>25</v>
      </c>
      <c r="AY145" s="274" t="s">
        <v>204</v>
      </c>
    </row>
    <row r="146" spans="2:63" s="11" customFormat="1" ht="29.85" customHeight="1">
      <c r="B146" s="222"/>
      <c r="C146" s="223"/>
      <c r="D146" s="224" t="s">
        <v>81</v>
      </c>
      <c r="E146" s="236" t="s">
        <v>113</v>
      </c>
      <c r="F146" s="236" t="s">
        <v>289</v>
      </c>
      <c r="G146" s="223"/>
      <c r="H146" s="223"/>
      <c r="I146" s="226"/>
      <c r="J146" s="237">
        <f>BK146</f>
        <v>0</v>
      </c>
      <c r="K146" s="223"/>
      <c r="L146" s="228"/>
      <c r="M146" s="229"/>
      <c r="N146" s="230"/>
      <c r="O146" s="230"/>
      <c r="P146" s="231">
        <f>SUM(P147:P152)</f>
        <v>0</v>
      </c>
      <c r="Q146" s="230"/>
      <c r="R146" s="231">
        <f>SUM(R147:R152)</f>
        <v>3.8041032</v>
      </c>
      <c r="S146" s="230"/>
      <c r="T146" s="232">
        <f>SUM(T147:T152)</f>
        <v>0</v>
      </c>
      <c r="AR146" s="233" t="s">
        <v>25</v>
      </c>
      <c r="AT146" s="234" t="s">
        <v>81</v>
      </c>
      <c r="AU146" s="234" t="s">
        <v>25</v>
      </c>
      <c r="AY146" s="233" t="s">
        <v>204</v>
      </c>
      <c r="BK146" s="235">
        <f>SUM(BK147:BK152)</f>
        <v>0</v>
      </c>
    </row>
    <row r="147" spans="2:65" s="1" customFormat="1" ht="38.25" customHeight="1">
      <c r="B147" s="48"/>
      <c r="C147" s="238" t="s">
        <v>10</v>
      </c>
      <c r="D147" s="238" t="s">
        <v>206</v>
      </c>
      <c r="E147" s="239" t="s">
        <v>5532</v>
      </c>
      <c r="F147" s="240" t="s">
        <v>5533</v>
      </c>
      <c r="G147" s="241" t="s">
        <v>209</v>
      </c>
      <c r="H147" s="242">
        <v>11.84</v>
      </c>
      <c r="I147" s="243"/>
      <c r="J147" s="244">
        <f>ROUND(I147*H147,2)</f>
        <v>0</v>
      </c>
      <c r="K147" s="240" t="s">
        <v>210</v>
      </c>
      <c r="L147" s="74"/>
      <c r="M147" s="245" t="s">
        <v>38</v>
      </c>
      <c r="N147" s="246" t="s">
        <v>53</v>
      </c>
      <c r="O147" s="49"/>
      <c r="P147" s="247">
        <f>O147*H147</f>
        <v>0</v>
      </c>
      <c r="Q147" s="247">
        <v>0.29233</v>
      </c>
      <c r="R147" s="247">
        <f>Q147*H147</f>
        <v>3.4611872</v>
      </c>
      <c r="S147" s="247">
        <v>0</v>
      </c>
      <c r="T147" s="248">
        <f>S147*H147</f>
        <v>0</v>
      </c>
      <c r="AR147" s="25" t="s">
        <v>211</v>
      </c>
      <c r="AT147" s="25" t="s">
        <v>206</v>
      </c>
      <c r="AU147" s="25" t="s">
        <v>90</v>
      </c>
      <c r="AY147" s="25" t="s">
        <v>204</v>
      </c>
      <c r="BE147" s="249">
        <f>IF(N147="základní",J147,0)</f>
        <v>0</v>
      </c>
      <c r="BF147" s="249">
        <f>IF(N147="snížená",J147,0)</f>
        <v>0</v>
      </c>
      <c r="BG147" s="249">
        <f>IF(N147="zákl. přenesená",J147,0)</f>
        <v>0</v>
      </c>
      <c r="BH147" s="249">
        <f>IF(N147="sníž. přenesená",J147,0)</f>
        <v>0</v>
      </c>
      <c r="BI147" s="249">
        <f>IF(N147="nulová",J147,0)</f>
        <v>0</v>
      </c>
      <c r="BJ147" s="25" t="s">
        <v>25</v>
      </c>
      <c r="BK147" s="249">
        <f>ROUND(I147*H147,2)</f>
        <v>0</v>
      </c>
      <c r="BL147" s="25" t="s">
        <v>211</v>
      </c>
      <c r="BM147" s="25" t="s">
        <v>5534</v>
      </c>
    </row>
    <row r="148" spans="2:47" s="1" customFormat="1" ht="13.5">
      <c r="B148" s="48"/>
      <c r="C148" s="76"/>
      <c r="D148" s="250" t="s">
        <v>213</v>
      </c>
      <c r="E148" s="76"/>
      <c r="F148" s="251" t="s">
        <v>5535</v>
      </c>
      <c r="G148" s="76"/>
      <c r="H148" s="76"/>
      <c r="I148" s="206"/>
      <c r="J148" s="76"/>
      <c r="K148" s="76"/>
      <c r="L148" s="74"/>
      <c r="M148" s="252"/>
      <c r="N148" s="49"/>
      <c r="O148" s="49"/>
      <c r="P148" s="49"/>
      <c r="Q148" s="49"/>
      <c r="R148" s="49"/>
      <c r="S148" s="49"/>
      <c r="T148" s="97"/>
      <c r="AT148" s="25" t="s">
        <v>213</v>
      </c>
      <c r="AU148" s="25" t="s">
        <v>90</v>
      </c>
    </row>
    <row r="149" spans="2:51" s="12" customFormat="1" ht="13.5">
      <c r="B149" s="253"/>
      <c r="C149" s="254"/>
      <c r="D149" s="250" t="s">
        <v>215</v>
      </c>
      <c r="E149" s="255" t="s">
        <v>38</v>
      </c>
      <c r="F149" s="256" t="s">
        <v>5536</v>
      </c>
      <c r="G149" s="254"/>
      <c r="H149" s="257">
        <v>11.84</v>
      </c>
      <c r="I149" s="258"/>
      <c r="J149" s="254"/>
      <c r="K149" s="254"/>
      <c r="L149" s="259"/>
      <c r="M149" s="260"/>
      <c r="N149" s="261"/>
      <c r="O149" s="261"/>
      <c r="P149" s="261"/>
      <c r="Q149" s="261"/>
      <c r="R149" s="261"/>
      <c r="S149" s="261"/>
      <c r="T149" s="262"/>
      <c r="AT149" s="263" t="s">
        <v>215</v>
      </c>
      <c r="AU149" s="263" t="s">
        <v>90</v>
      </c>
      <c r="AV149" s="12" t="s">
        <v>90</v>
      </c>
      <c r="AW149" s="12" t="s">
        <v>45</v>
      </c>
      <c r="AX149" s="12" t="s">
        <v>82</v>
      </c>
      <c r="AY149" s="263" t="s">
        <v>204</v>
      </c>
    </row>
    <row r="150" spans="2:51" s="13" customFormat="1" ht="13.5">
      <c r="B150" s="264"/>
      <c r="C150" s="265"/>
      <c r="D150" s="250" t="s">
        <v>215</v>
      </c>
      <c r="E150" s="266" t="s">
        <v>38</v>
      </c>
      <c r="F150" s="267" t="s">
        <v>217</v>
      </c>
      <c r="G150" s="265"/>
      <c r="H150" s="268">
        <v>11.84</v>
      </c>
      <c r="I150" s="269"/>
      <c r="J150" s="265"/>
      <c r="K150" s="265"/>
      <c r="L150" s="270"/>
      <c r="M150" s="271"/>
      <c r="N150" s="272"/>
      <c r="O150" s="272"/>
      <c r="P150" s="272"/>
      <c r="Q150" s="272"/>
      <c r="R150" s="272"/>
      <c r="S150" s="272"/>
      <c r="T150" s="273"/>
      <c r="AT150" s="274" t="s">
        <v>215</v>
      </c>
      <c r="AU150" s="274" t="s">
        <v>90</v>
      </c>
      <c r="AV150" s="13" t="s">
        <v>211</v>
      </c>
      <c r="AW150" s="13" t="s">
        <v>45</v>
      </c>
      <c r="AX150" s="13" t="s">
        <v>25</v>
      </c>
      <c r="AY150" s="274" t="s">
        <v>204</v>
      </c>
    </row>
    <row r="151" spans="2:65" s="1" customFormat="1" ht="38.25" customHeight="1">
      <c r="B151" s="48"/>
      <c r="C151" s="238" t="s">
        <v>294</v>
      </c>
      <c r="D151" s="238" t="s">
        <v>206</v>
      </c>
      <c r="E151" s="239" t="s">
        <v>5537</v>
      </c>
      <c r="F151" s="240" t="s">
        <v>5538</v>
      </c>
      <c r="G151" s="241" t="s">
        <v>343</v>
      </c>
      <c r="H151" s="242">
        <v>7.4</v>
      </c>
      <c r="I151" s="243"/>
      <c r="J151" s="244">
        <f>ROUND(I151*H151,2)</f>
        <v>0</v>
      </c>
      <c r="K151" s="240" t="s">
        <v>210</v>
      </c>
      <c r="L151" s="74"/>
      <c r="M151" s="245" t="s">
        <v>38</v>
      </c>
      <c r="N151" s="246" t="s">
        <v>53</v>
      </c>
      <c r="O151" s="49"/>
      <c r="P151" s="247">
        <f>O151*H151</f>
        <v>0</v>
      </c>
      <c r="Q151" s="247">
        <v>0.04634</v>
      </c>
      <c r="R151" s="247">
        <f>Q151*H151</f>
        <v>0.342916</v>
      </c>
      <c r="S151" s="247">
        <v>0</v>
      </c>
      <c r="T151" s="248">
        <f>S151*H151</f>
        <v>0</v>
      </c>
      <c r="AR151" s="25" t="s">
        <v>211</v>
      </c>
      <c r="AT151" s="25" t="s">
        <v>206</v>
      </c>
      <c r="AU151" s="25" t="s">
        <v>90</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211</v>
      </c>
      <c r="BM151" s="25" t="s">
        <v>5539</v>
      </c>
    </row>
    <row r="152" spans="2:47" s="1" customFormat="1" ht="13.5">
      <c r="B152" s="48"/>
      <c r="C152" s="76"/>
      <c r="D152" s="250" t="s">
        <v>213</v>
      </c>
      <c r="E152" s="76"/>
      <c r="F152" s="251" t="s">
        <v>5535</v>
      </c>
      <c r="G152" s="76"/>
      <c r="H152" s="76"/>
      <c r="I152" s="206"/>
      <c r="J152" s="76"/>
      <c r="K152" s="76"/>
      <c r="L152" s="74"/>
      <c r="M152" s="252"/>
      <c r="N152" s="49"/>
      <c r="O152" s="49"/>
      <c r="P152" s="49"/>
      <c r="Q152" s="49"/>
      <c r="R152" s="49"/>
      <c r="S152" s="49"/>
      <c r="T152" s="97"/>
      <c r="AT152" s="25" t="s">
        <v>213</v>
      </c>
      <c r="AU152" s="25" t="s">
        <v>90</v>
      </c>
    </row>
    <row r="153" spans="2:63" s="11" customFormat="1" ht="29.85" customHeight="1">
      <c r="B153" s="222"/>
      <c r="C153" s="223"/>
      <c r="D153" s="224" t="s">
        <v>81</v>
      </c>
      <c r="E153" s="236" t="s">
        <v>233</v>
      </c>
      <c r="F153" s="236" t="s">
        <v>391</v>
      </c>
      <c r="G153" s="223"/>
      <c r="H153" s="223"/>
      <c r="I153" s="226"/>
      <c r="J153" s="237">
        <f>BK153</f>
        <v>0</v>
      </c>
      <c r="K153" s="223"/>
      <c r="L153" s="228"/>
      <c r="M153" s="229"/>
      <c r="N153" s="230"/>
      <c r="O153" s="230"/>
      <c r="P153" s="231">
        <f>SUM(P154:P164)</f>
        <v>0</v>
      </c>
      <c r="Q153" s="230"/>
      <c r="R153" s="231">
        <f>SUM(R154:R164)</f>
        <v>0.0026625</v>
      </c>
      <c r="S153" s="230"/>
      <c r="T153" s="232">
        <f>SUM(T154:T164)</f>
        <v>0</v>
      </c>
      <c r="AR153" s="233" t="s">
        <v>25</v>
      </c>
      <c r="AT153" s="234" t="s">
        <v>81</v>
      </c>
      <c r="AU153" s="234" t="s">
        <v>25</v>
      </c>
      <c r="AY153" s="233" t="s">
        <v>204</v>
      </c>
      <c r="BK153" s="235">
        <f>SUM(BK154:BK164)</f>
        <v>0</v>
      </c>
    </row>
    <row r="154" spans="2:65" s="1" customFormat="1" ht="25.5" customHeight="1">
      <c r="B154" s="48"/>
      <c r="C154" s="238" t="s">
        <v>300</v>
      </c>
      <c r="D154" s="238" t="s">
        <v>206</v>
      </c>
      <c r="E154" s="239" t="s">
        <v>5540</v>
      </c>
      <c r="F154" s="240" t="s">
        <v>5541</v>
      </c>
      <c r="G154" s="241" t="s">
        <v>209</v>
      </c>
      <c r="H154" s="242">
        <v>3.75</v>
      </c>
      <c r="I154" s="243"/>
      <c r="J154" s="244">
        <f>ROUND(I154*H154,2)</f>
        <v>0</v>
      </c>
      <c r="K154" s="240" t="s">
        <v>210</v>
      </c>
      <c r="L154" s="74"/>
      <c r="M154" s="245" t="s">
        <v>38</v>
      </c>
      <c r="N154" s="246" t="s">
        <v>53</v>
      </c>
      <c r="O154" s="49"/>
      <c r="P154" s="247">
        <f>O154*H154</f>
        <v>0</v>
      </c>
      <c r="Q154" s="247">
        <v>0</v>
      </c>
      <c r="R154" s="247">
        <f>Q154*H154</f>
        <v>0</v>
      </c>
      <c r="S154" s="247">
        <v>0</v>
      </c>
      <c r="T154" s="248">
        <f>S154*H154</f>
        <v>0</v>
      </c>
      <c r="AR154" s="25" t="s">
        <v>211</v>
      </c>
      <c r="AT154" s="25" t="s">
        <v>206</v>
      </c>
      <c r="AU154" s="25" t="s">
        <v>90</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211</v>
      </c>
      <c r="BM154" s="25" t="s">
        <v>5542</v>
      </c>
    </row>
    <row r="155" spans="2:65" s="1" customFormat="1" ht="25.5" customHeight="1">
      <c r="B155" s="48"/>
      <c r="C155" s="238" t="s">
        <v>306</v>
      </c>
      <c r="D155" s="238" t="s">
        <v>206</v>
      </c>
      <c r="E155" s="239" t="s">
        <v>5543</v>
      </c>
      <c r="F155" s="240" t="s">
        <v>5544</v>
      </c>
      <c r="G155" s="241" t="s">
        <v>209</v>
      </c>
      <c r="H155" s="242">
        <v>3.75</v>
      </c>
      <c r="I155" s="243"/>
      <c r="J155" s="244">
        <f>ROUND(I155*H155,2)</f>
        <v>0</v>
      </c>
      <c r="K155" s="240" t="s">
        <v>210</v>
      </c>
      <c r="L155" s="74"/>
      <c r="M155" s="245" t="s">
        <v>38</v>
      </c>
      <c r="N155" s="246" t="s">
        <v>53</v>
      </c>
      <c r="O155" s="49"/>
      <c r="P155" s="247">
        <f>O155*H155</f>
        <v>0</v>
      </c>
      <c r="Q155" s="247">
        <v>0</v>
      </c>
      <c r="R155" s="247">
        <f>Q155*H155</f>
        <v>0</v>
      </c>
      <c r="S155" s="247">
        <v>0</v>
      </c>
      <c r="T155" s="248">
        <f>S155*H155</f>
        <v>0</v>
      </c>
      <c r="AR155" s="25" t="s">
        <v>211</v>
      </c>
      <c r="AT155" s="25" t="s">
        <v>206</v>
      </c>
      <c r="AU155" s="25" t="s">
        <v>90</v>
      </c>
      <c r="AY155" s="25" t="s">
        <v>204</v>
      </c>
      <c r="BE155" s="249">
        <f>IF(N155="základní",J155,0)</f>
        <v>0</v>
      </c>
      <c r="BF155" s="249">
        <f>IF(N155="snížená",J155,0)</f>
        <v>0</v>
      </c>
      <c r="BG155" s="249">
        <f>IF(N155="zákl. přenesená",J155,0)</f>
        <v>0</v>
      </c>
      <c r="BH155" s="249">
        <f>IF(N155="sníž. přenesená",J155,0)</f>
        <v>0</v>
      </c>
      <c r="BI155" s="249">
        <f>IF(N155="nulová",J155,0)</f>
        <v>0</v>
      </c>
      <c r="BJ155" s="25" t="s">
        <v>25</v>
      </c>
      <c r="BK155" s="249">
        <f>ROUND(I155*H155,2)</f>
        <v>0</v>
      </c>
      <c r="BL155" s="25" t="s">
        <v>211</v>
      </c>
      <c r="BM155" s="25" t="s">
        <v>5545</v>
      </c>
    </row>
    <row r="156" spans="2:51" s="12" customFormat="1" ht="13.5">
      <c r="B156" s="253"/>
      <c r="C156" s="254"/>
      <c r="D156" s="250" t="s">
        <v>215</v>
      </c>
      <c r="E156" s="255" t="s">
        <v>38</v>
      </c>
      <c r="F156" s="256" t="s">
        <v>5546</v>
      </c>
      <c r="G156" s="254"/>
      <c r="H156" s="257">
        <v>3.75</v>
      </c>
      <c r="I156" s="258"/>
      <c r="J156" s="254"/>
      <c r="K156" s="254"/>
      <c r="L156" s="259"/>
      <c r="M156" s="260"/>
      <c r="N156" s="261"/>
      <c r="O156" s="261"/>
      <c r="P156" s="261"/>
      <c r="Q156" s="261"/>
      <c r="R156" s="261"/>
      <c r="S156" s="261"/>
      <c r="T156" s="262"/>
      <c r="AT156" s="263" t="s">
        <v>215</v>
      </c>
      <c r="AU156" s="263" t="s">
        <v>90</v>
      </c>
      <c r="AV156" s="12" t="s">
        <v>90</v>
      </c>
      <c r="AW156" s="12" t="s">
        <v>45</v>
      </c>
      <c r="AX156" s="12" t="s">
        <v>82</v>
      </c>
      <c r="AY156" s="263" t="s">
        <v>204</v>
      </c>
    </row>
    <row r="157" spans="2:51" s="13" customFormat="1" ht="13.5">
      <c r="B157" s="264"/>
      <c r="C157" s="265"/>
      <c r="D157" s="250" t="s">
        <v>215</v>
      </c>
      <c r="E157" s="266" t="s">
        <v>38</v>
      </c>
      <c r="F157" s="267" t="s">
        <v>217</v>
      </c>
      <c r="G157" s="265"/>
      <c r="H157" s="268">
        <v>3.75</v>
      </c>
      <c r="I157" s="269"/>
      <c r="J157" s="265"/>
      <c r="K157" s="265"/>
      <c r="L157" s="270"/>
      <c r="M157" s="271"/>
      <c r="N157" s="272"/>
      <c r="O157" s="272"/>
      <c r="P157" s="272"/>
      <c r="Q157" s="272"/>
      <c r="R157" s="272"/>
      <c r="S157" s="272"/>
      <c r="T157" s="273"/>
      <c r="AT157" s="274" t="s">
        <v>215</v>
      </c>
      <c r="AU157" s="274" t="s">
        <v>90</v>
      </c>
      <c r="AV157" s="13" t="s">
        <v>211</v>
      </c>
      <c r="AW157" s="13" t="s">
        <v>45</v>
      </c>
      <c r="AX157" s="13" t="s">
        <v>25</v>
      </c>
      <c r="AY157" s="274" t="s">
        <v>204</v>
      </c>
    </row>
    <row r="158" spans="2:65" s="1" customFormat="1" ht="38.25" customHeight="1">
      <c r="B158" s="48"/>
      <c r="C158" s="238" t="s">
        <v>313</v>
      </c>
      <c r="D158" s="238" t="s">
        <v>206</v>
      </c>
      <c r="E158" s="239" t="s">
        <v>4790</v>
      </c>
      <c r="F158" s="240" t="s">
        <v>5547</v>
      </c>
      <c r="G158" s="241" t="s">
        <v>209</v>
      </c>
      <c r="H158" s="242">
        <v>3.75</v>
      </c>
      <c r="I158" s="243"/>
      <c r="J158" s="244">
        <f>ROUND(I158*H158,2)</f>
        <v>0</v>
      </c>
      <c r="K158" s="240" t="s">
        <v>210</v>
      </c>
      <c r="L158" s="74"/>
      <c r="M158" s="245" t="s">
        <v>38</v>
      </c>
      <c r="N158" s="246" t="s">
        <v>53</v>
      </c>
      <c r="O158" s="49"/>
      <c r="P158" s="247">
        <f>O158*H158</f>
        <v>0</v>
      </c>
      <c r="Q158" s="247">
        <v>0</v>
      </c>
      <c r="R158" s="247">
        <f>Q158*H158</f>
        <v>0</v>
      </c>
      <c r="S158" s="247">
        <v>0</v>
      </c>
      <c r="T158" s="248">
        <f>S158*H158</f>
        <v>0</v>
      </c>
      <c r="AR158" s="25" t="s">
        <v>211</v>
      </c>
      <c r="AT158" s="25" t="s">
        <v>206</v>
      </c>
      <c r="AU158" s="25" t="s">
        <v>90</v>
      </c>
      <c r="AY158" s="25" t="s">
        <v>204</v>
      </c>
      <c r="BE158" s="249">
        <f>IF(N158="základní",J158,0)</f>
        <v>0</v>
      </c>
      <c r="BF158" s="249">
        <f>IF(N158="snížená",J158,0)</f>
        <v>0</v>
      </c>
      <c r="BG158" s="249">
        <f>IF(N158="zákl. přenesená",J158,0)</f>
        <v>0</v>
      </c>
      <c r="BH158" s="249">
        <f>IF(N158="sníž. přenesená",J158,0)</f>
        <v>0</v>
      </c>
      <c r="BI158" s="249">
        <f>IF(N158="nulová",J158,0)</f>
        <v>0</v>
      </c>
      <c r="BJ158" s="25" t="s">
        <v>25</v>
      </c>
      <c r="BK158" s="249">
        <f>ROUND(I158*H158,2)</f>
        <v>0</v>
      </c>
      <c r="BL158" s="25" t="s">
        <v>211</v>
      </c>
      <c r="BM158" s="25" t="s">
        <v>5548</v>
      </c>
    </row>
    <row r="159" spans="2:47" s="1" customFormat="1" ht="13.5">
      <c r="B159" s="48"/>
      <c r="C159" s="76"/>
      <c r="D159" s="250" t="s">
        <v>213</v>
      </c>
      <c r="E159" s="76"/>
      <c r="F159" s="251" t="s">
        <v>4793</v>
      </c>
      <c r="G159" s="76"/>
      <c r="H159" s="76"/>
      <c r="I159" s="206"/>
      <c r="J159" s="76"/>
      <c r="K159" s="76"/>
      <c r="L159" s="74"/>
      <c r="M159" s="252"/>
      <c r="N159" s="49"/>
      <c r="O159" s="49"/>
      <c r="P159" s="49"/>
      <c r="Q159" s="49"/>
      <c r="R159" s="49"/>
      <c r="S159" s="49"/>
      <c r="T159" s="97"/>
      <c r="AT159" s="25" t="s">
        <v>213</v>
      </c>
      <c r="AU159" s="25" t="s">
        <v>90</v>
      </c>
    </row>
    <row r="160" spans="2:65" s="1" customFormat="1" ht="25.5" customHeight="1">
      <c r="B160" s="48"/>
      <c r="C160" s="238" t="s">
        <v>318</v>
      </c>
      <c r="D160" s="238" t="s">
        <v>206</v>
      </c>
      <c r="E160" s="239" t="s">
        <v>5549</v>
      </c>
      <c r="F160" s="240" t="s">
        <v>5550</v>
      </c>
      <c r="G160" s="241" t="s">
        <v>209</v>
      </c>
      <c r="H160" s="242">
        <v>3.75</v>
      </c>
      <c r="I160" s="243"/>
      <c r="J160" s="244">
        <f>ROUND(I160*H160,2)</f>
        <v>0</v>
      </c>
      <c r="K160" s="240" t="s">
        <v>210</v>
      </c>
      <c r="L160" s="74"/>
      <c r="M160" s="245" t="s">
        <v>38</v>
      </c>
      <c r="N160" s="246" t="s">
        <v>53</v>
      </c>
      <c r="O160" s="49"/>
      <c r="P160" s="247">
        <f>O160*H160</f>
        <v>0</v>
      </c>
      <c r="Q160" s="247">
        <v>0.00071</v>
      </c>
      <c r="R160" s="247">
        <f>Q160*H160</f>
        <v>0.0026625</v>
      </c>
      <c r="S160" s="247">
        <v>0</v>
      </c>
      <c r="T160" s="248">
        <f>S160*H160</f>
        <v>0</v>
      </c>
      <c r="AR160" s="25" t="s">
        <v>211</v>
      </c>
      <c r="AT160" s="25" t="s">
        <v>206</v>
      </c>
      <c r="AU160" s="25" t="s">
        <v>90</v>
      </c>
      <c r="AY160" s="25" t="s">
        <v>204</v>
      </c>
      <c r="BE160" s="249">
        <f>IF(N160="základní",J160,0)</f>
        <v>0</v>
      </c>
      <c r="BF160" s="249">
        <f>IF(N160="snížená",J160,0)</f>
        <v>0</v>
      </c>
      <c r="BG160" s="249">
        <f>IF(N160="zákl. přenesená",J160,0)</f>
        <v>0</v>
      </c>
      <c r="BH160" s="249">
        <f>IF(N160="sníž. přenesená",J160,0)</f>
        <v>0</v>
      </c>
      <c r="BI160" s="249">
        <f>IF(N160="nulová",J160,0)</f>
        <v>0</v>
      </c>
      <c r="BJ160" s="25" t="s">
        <v>25</v>
      </c>
      <c r="BK160" s="249">
        <f>ROUND(I160*H160,2)</f>
        <v>0</v>
      </c>
      <c r="BL160" s="25" t="s">
        <v>211</v>
      </c>
      <c r="BM160" s="25" t="s">
        <v>5551</v>
      </c>
    </row>
    <row r="161" spans="2:65" s="1" customFormat="1" ht="38.25" customHeight="1">
      <c r="B161" s="48"/>
      <c r="C161" s="238" t="s">
        <v>9</v>
      </c>
      <c r="D161" s="238" t="s">
        <v>206</v>
      </c>
      <c r="E161" s="239" t="s">
        <v>5552</v>
      </c>
      <c r="F161" s="240" t="s">
        <v>5553</v>
      </c>
      <c r="G161" s="241" t="s">
        <v>209</v>
      </c>
      <c r="H161" s="242">
        <v>3.75</v>
      </c>
      <c r="I161" s="243"/>
      <c r="J161" s="244">
        <f>ROUND(I161*H161,2)</f>
        <v>0</v>
      </c>
      <c r="K161" s="240" t="s">
        <v>210</v>
      </c>
      <c r="L161" s="74"/>
      <c r="M161" s="245" t="s">
        <v>38</v>
      </c>
      <c r="N161" s="246" t="s">
        <v>53</v>
      </c>
      <c r="O161" s="49"/>
      <c r="P161" s="247">
        <f>O161*H161</f>
        <v>0</v>
      </c>
      <c r="Q161" s="247">
        <v>0</v>
      </c>
      <c r="R161" s="247">
        <f>Q161*H161</f>
        <v>0</v>
      </c>
      <c r="S161" s="247">
        <v>0</v>
      </c>
      <c r="T161" s="248">
        <f>S161*H161</f>
        <v>0</v>
      </c>
      <c r="AR161" s="25" t="s">
        <v>211</v>
      </c>
      <c r="AT161" s="25" t="s">
        <v>206</v>
      </c>
      <c r="AU161" s="25" t="s">
        <v>90</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5554</v>
      </c>
    </row>
    <row r="162" spans="2:47" s="1" customFormat="1" ht="13.5">
      <c r="B162" s="48"/>
      <c r="C162" s="76"/>
      <c r="D162" s="250" t="s">
        <v>213</v>
      </c>
      <c r="E162" s="76"/>
      <c r="F162" s="251" t="s">
        <v>406</v>
      </c>
      <c r="G162" s="76"/>
      <c r="H162" s="76"/>
      <c r="I162" s="206"/>
      <c r="J162" s="76"/>
      <c r="K162" s="76"/>
      <c r="L162" s="74"/>
      <c r="M162" s="252"/>
      <c r="N162" s="49"/>
      <c r="O162" s="49"/>
      <c r="P162" s="49"/>
      <c r="Q162" s="49"/>
      <c r="R162" s="49"/>
      <c r="S162" s="49"/>
      <c r="T162" s="97"/>
      <c r="AT162" s="25" t="s">
        <v>213</v>
      </c>
      <c r="AU162" s="25" t="s">
        <v>90</v>
      </c>
    </row>
    <row r="163" spans="2:51" s="12" customFormat="1" ht="13.5">
      <c r="B163" s="253"/>
      <c r="C163" s="254"/>
      <c r="D163" s="250" t="s">
        <v>215</v>
      </c>
      <c r="E163" s="255" t="s">
        <v>38</v>
      </c>
      <c r="F163" s="256" t="s">
        <v>5546</v>
      </c>
      <c r="G163" s="254"/>
      <c r="H163" s="257">
        <v>3.75</v>
      </c>
      <c r="I163" s="258"/>
      <c r="J163" s="254"/>
      <c r="K163" s="254"/>
      <c r="L163" s="259"/>
      <c r="M163" s="260"/>
      <c r="N163" s="261"/>
      <c r="O163" s="261"/>
      <c r="P163" s="261"/>
      <c r="Q163" s="261"/>
      <c r="R163" s="261"/>
      <c r="S163" s="261"/>
      <c r="T163" s="262"/>
      <c r="AT163" s="263" t="s">
        <v>215</v>
      </c>
      <c r="AU163" s="263" t="s">
        <v>90</v>
      </c>
      <c r="AV163" s="12" t="s">
        <v>90</v>
      </c>
      <c r="AW163" s="12" t="s">
        <v>45</v>
      </c>
      <c r="AX163" s="12" t="s">
        <v>82</v>
      </c>
      <c r="AY163" s="263" t="s">
        <v>204</v>
      </c>
    </row>
    <row r="164" spans="2:51" s="13" customFormat="1" ht="13.5">
      <c r="B164" s="264"/>
      <c r="C164" s="265"/>
      <c r="D164" s="250" t="s">
        <v>215</v>
      </c>
      <c r="E164" s="266" t="s">
        <v>38</v>
      </c>
      <c r="F164" s="267" t="s">
        <v>217</v>
      </c>
      <c r="G164" s="265"/>
      <c r="H164" s="268">
        <v>3.75</v>
      </c>
      <c r="I164" s="269"/>
      <c r="J164" s="265"/>
      <c r="K164" s="265"/>
      <c r="L164" s="270"/>
      <c r="M164" s="271"/>
      <c r="N164" s="272"/>
      <c r="O164" s="272"/>
      <c r="P164" s="272"/>
      <c r="Q164" s="272"/>
      <c r="R164" s="272"/>
      <c r="S164" s="272"/>
      <c r="T164" s="273"/>
      <c r="AT164" s="274" t="s">
        <v>215</v>
      </c>
      <c r="AU164" s="274" t="s">
        <v>90</v>
      </c>
      <c r="AV164" s="13" t="s">
        <v>211</v>
      </c>
      <c r="AW164" s="13" t="s">
        <v>45</v>
      </c>
      <c r="AX164" s="13" t="s">
        <v>25</v>
      </c>
      <c r="AY164" s="274" t="s">
        <v>204</v>
      </c>
    </row>
    <row r="165" spans="2:63" s="11" customFormat="1" ht="29.85" customHeight="1">
      <c r="B165" s="222"/>
      <c r="C165" s="223"/>
      <c r="D165" s="224" t="s">
        <v>81</v>
      </c>
      <c r="E165" s="236" t="s">
        <v>255</v>
      </c>
      <c r="F165" s="236" t="s">
        <v>572</v>
      </c>
      <c r="G165" s="223"/>
      <c r="H165" s="223"/>
      <c r="I165" s="226"/>
      <c r="J165" s="237">
        <f>BK165</f>
        <v>0</v>
      </c>
      <c r="K165" s="223"/>
      <c r="L165" s="228"/>
      <c r="M165" s="229"/>
      <c r="N165" s="230"/>
      <c r="O165" s="230"/>
      <c r="P165" s="231">
        <f>SUM(P166:P195)</f>
        <v>0</v>
      </c>
      <c r="Q165" s="230"/>
      <c r="R165" s="231">
        <f>SUM(R166:R195)</f>
        <v>0.0538</v>
      </c>
      <c r="S165" s="230"/>
      <c r="T165" s="232">
        <f>SUM(T166:T195)</f>
        <v>6.898200000000001</v>
      </c>
      <c r="AR165" s="233" t="s">
        <v>25</v>
      </c>
      <c r="AT165" s="234" t="s">
        <v>81</v>
      </c>
      <c r="AU165" s="234" t="s">
        <v>25</v>
      </c>
      <c r="AY165" s="233" t="s">
        <v>204</v>
      </c>
      <c r="BK165" s="235">
        <f>SUM(BK166:BK195)</f>
        <v>0</v>
      </c>
    </row>
    <row r="166" spans="2:65" s="1" customFormat="1" ht="25.5" customHeight="1">
      <c r="B166" s="48"/>
      <c r="C166" s="238" t="s">
        <v>331</v>
      </c>
      <c r="D166" s="238" t="s">
        <v>206</v>
      </c>
      <c r="E166" s="239" t="s">
        <v>5555</v>
      </c>
      <c r="F166" s="240" t="s">
        <v>5556</v>
      </c>
      <c r="G166" s="241" t="s">
        <v>343</v>
      </c>
      <c r="H166" s="242">
        <v>8.45</v>
      </c>
      <c r="I166" s="243"/>
      <c r="J166" s="244">
        <f>ROUND(I166*H166,2)</f>
        <v>0</v>
      </c>
      <c r="K166" s="240" t="s">
        <v>210</v>
      </c>
      <c r="L166" s="74"/>
      <c r="M166" s="245" t="s">
        <v>38</v>
      </c>
      <c r="N166" s="246" t="s">
        <v>53</v>
      </c>
      <c r="O166" s="49"/>
      <c r="P166" s="247">
        <f>O166*H166</f>
        <v>0</v>
      </c>
      <c r="Q166" s="247">
        <v>0</v>
      </c>
      <c r="R166" s="247">
        <f>Q166*H166</f>
        <v>0</v>
      </c>
      <c r="S166" s="247">
        <v>0</v>
      </c>
      <c r="T166" s="248">
        <f>S166*H166</f>
        <v>0</v>
      </c>
      <c r="AR166" s="25" t="s">
        <v>211</v>
      </c>
      <c r="AT166" s="25" t="s">
        <v>206</v>
      </c>
      <c r="AU166" s="25" t="s">
        <v>90</v>
      </c>
      <c r="AY166" s="25" t="s">
        <v>204</v>
      </c>
      <c r="BE166" s="249">
        <f>IF(N166="základní",J166,0)</f>
        <v>0</v>
      </c>
      <c r="BF166" s="249">
        <f>IF(N166="snížená",J166,0)</f>
        <v>0</v>
      </c>
      <c r="BG166" s="249">
        <f>IF(N166="zákl. přenesená",J166,0)</f>
        <v>0</v>
      </c>
      <c r="BH166" s="249">
        <f>IF(N166="sníž. přenesená",J166,0)</f>
        <v>0</v>
      </c>
      <c r="BI166" s="249">
        <f>IF(N166="nulová",J166,0)</f>
        <v>0</v>
      </c>
      <c r="BJ166" s="25" t="s">
        <v>25</v>
      </c>
      <c r="BK166" s="249">
        <f>ROUND(I166*H166,2)</f>
        <v>0</v>
      </c>
      <c r="BL166" s="25" t="s">
        <v>211</v>
      </c>
      <c r="BM166" s="25" t="s">
        <v>5557</v>
      </c>
    </row>
    <row r="167" spans="2:47" s="1" customFormat="1" ht="13.5">
      <c r="B167" s="48"/>
      <c r="C167" s="76"/>
      <c r="D167" s="250" t="s">
        <v>213</v>
      </c>
      <c r="E167" s="76"/>
      <c r="F167" s="251" t="s">
        <v>583</v>
      </c>
      <c r="G167" s="76"/>
      <c r="H167" s="76"/>
      <c r="I167" s="206"/>
      <c r="J167" s="76"/>
      <c r="K167" s="76"/>
      <c r="L167" s="74"/>
      <c r="M167" s="252"/>
      <c r="N167" s="49"/>
      <c r="O167" s="49"/>
      <c r="P167" s="49"/>
      <c r="Q167" s="49"/>
      <c r="R167" s="49"/>
      <c r="S167" s="49"/>
      <c r="T167" s="97"/>
      <c r="AT167" s="25" t="s">
        <v>213</v>
      </c>
      <c r="AU167" s="25" t="s">
        <v>90</v>
      </c>
    </row>
    <row r="168" spans="2:51" s="12" customFormat="1" ht="13.5">
      <c r="B168" s="253"/>
      <c r="C168" s="254"/>
      <c r="D168" s="250" t="s">
        <v>215</v>
      </c>
      <c r="E168" s="255" t="s">
        <v>38</v>
      </c>
      <c r="F168" s="256" t="s">
        <v>5558</v>
      </c>
      <c r="G168" s="254"/>
      <c r="H168" s="257">
        <v>8.45</v>
      </c>
      <c r="I168" s="258"/>
      <c r="J168" s="254"/>
      <c r="K168" s="254"/>
      <c r="L168" s="259"/>
      <c r="M168" s="260"/>
      <c r="N168" s="261"/>
      <c r="O168" s="261"/>
      <c r="P168" s="261"/>
      <c r="Q168" s="261"/>
      <c r="R168" s="261"/>
      <c r="S168" s="261"/>
      <c r="T168" s="262"/>
      <c r="AT168" s="263" t="s">
        <v>215</v>
      </c>
      <c r="AU168" s="263" t="s">
        <v>90</v>
      </c>
      <c r="AV168" s="12" t="s">
        <v>90</v>
      </c>
      <c r="AW168" s="12" t="s">
        <v>45</v>
      </c>
      <c r="AX168" s="12" t="s">
        <v>82</v>
      </c>
      <c r="AY168" s="263" t="s">
        <v>204</v>
      </c>
    </row>
    <row r="169" spans="2:51" s="13" customFormat="1" ht="13.5">
      <c r="B169" s="264"/>
      <c r="C169" s="265"/>
      <c r="D169" s="250" t="s">
        <v>215</v>
      </c>
      <c r="E169" s="266" t="s">
        <v>38</v>
      </c>
      <c r="F169" s="267" t="s">
        <v>217</v>
      </c>
      <c r="G169" s="265"/>
      <c r="H169" s="268">
        <v>8.45</v>
      </c>
      <c r="I169" s="269"/>
      <c r="J169" s="265"/>
      <c r="K169" s="265"/>
      <c r="L169" s="270"/>
      <c r="M169" s="271"/>
      <c r="N169" s="272"/>
      <c r="O169" s="272"/>
      <c r="P169" s="272"/>
      <c r="Q169" s="272"/>
      <c r="R169" s="272"/>
      <c r="S169" s="272"/>
      <c r="T169" s="273"/>
      <c r="AT169" s="274" t="s">
        <v>215</v>
      </c>
      <c r="AU169" s="274" t="s">
        <v>90</v>
      </c>
      <c r="AV169" s="13" t="s">
        <v>211</v>
      </c>
      <c r="AW169" s="13" t="s">
        <v>45</v>
      </c>
      <c r="AX169" s="13" t="s">
        <v>25</v>
      </c>
      <c r="AY169" s="274" t="s">
        <v>204</v>
      </c>
    </row>
    <row r="170" spans="2:65" s="1" customFormat="1" ht="16.5" customHeight="1">
      <c r="B170" s="48"/>
      <c r="C170" s="238" t="s">
        <v>335</v>
      </c>
      <c r="D170" s="238" t="s">
        <v>206</v>
      </c>
      <c r="E170" s="239" t="s">
        <v>5559</v>
      </c>
      <c r="F170" s="240" t="s">
        <v>5560</v>
      </c>
      <c r="G170" s="241" t="s">
        <v>343</v>
      </c>
      <c r="H170" s="242">
        <v>8.45</v>
      </c>
      <c r="I170" s="243"/>
      <c r="J170" s="244">
        <f>ROUND(I170*H170,2)</f>
        <v>0</v>
      </c>
      <c r="K170" s="240" t="s">
        <v>210</v>
      </c>
      <c r="L170" s="74"/>
      <c r="M170" s="245" t="s">
        <v>38</v>
      </c>
      <c r="N170" s="246" t="s">
        <v>53</v>
      </c>
      <c r="O170" s="49"/>
      <c r="P170" s="247">
        <f>O170*H170</f>
        <v>0</v>
      </c>
      <c r="Q170" s="247">
        <v>0</v>
      </c>
      <c r="R170" s="247">
        <f>Q170*H170</f>
        <v>0</v>
      </c>
      <c r="S170" s="247">
        <v>0</v>
      </c>
      <c r="T170" s="248">
        <f>S170*H170</f>
        <v>0</v>
      </c>
      <c r="AR170" s="25" t="s">
        <v>211</v>
      </c>
      <c r="AT170" s="25" t="s">
        <v>206</v>
      </c>
      <c r="AU170" s="25" t="s">
        <v>90</v>
      </c>
      <c r="AY170" s="25" t="s">
        <v>204</v>
      </c>
      <c r="BE170" s="249">
        <f>IF(N170="základní",J170,0)</f>
        <v>0</v>
      </c>
      <c r="BF170" s="249">
        <f>IF(N170="snížená",J170,0)</f>
        <v>0</v>
      </c>
      <c r="BG170" s="249">
        <f>IF(N170="zákl. přenesená",J170,0)</f>
        <v>0</v>
      </c>
      <c r="BH170" s="249">
        <f>IF(N170="sníž. přenesená",J170,0)</f>
        <v>0</v>
      </c>
      <c r="BI170" s="249">
        <f>IF(N170="nulová",J170,0)</f>
        <v>0</v>
      </c>
      <c r="BJ170" s="25" t="s">
        <v>25</v>
      </c>
      <c r="BK170" s="249">
        <f>ROUND(I170*H170,2)</f>
        <v>0</v>
      </c>
      <c r="BL170" s="25" t="s">
        <v>211</v>
      </c>
      <c r="BM170" s="25" t="s">
        <v>5561</v>
      </c>
    </row>
    <row r="171" spans="2:47" s="1" customFormat="1" ht="13.5">
      <c r="B171" s="48"/>
      <c r="C171" s="76"/>
      <c r="D171" s="250" t="s">
        <v>213</v>
      </c>
      <c r="E171" s="76"/>
      <c r="F171" s="251" t="s">
        <v>588</v>
      </c>
      <c r="G171" s="76"/>
      <c r="H171" s="76"/>
      <c r="I171" s="206"/>
      <c r="J171" s="76"/>
      <c r="K171" s="76"/>
      <c r="L171" s="74"/>
      <c r="M171" s="252"/>
      <c r="N171" s="49"/>
      <c r="O171" s="49"/>
      <c r="P171" s="49"/>
      <c r="Q171" s="49"/>
      <c r="R171" s="49"/>
      <c r="S171" s="49"/>
      <c r="T171" s="97"/>
      <c r="AT171" s="25" t="s">
        <v>213</v>
      </c>
      <c r="AU171" s="25" t="s">
        <v>90</v>
      </c>
    </row>
    <row r="172" spans="2:51" s="12" customFormat="1" ht="13.5">
      <c r="B172" s="253"/>
      <c r="C172" s="254"/>
      <c r="D172" s="250" t="s">
        <v>215</v>
      </c>
      <c r="E172" s="255" t="s">
        <v>38</v>
      </c>
      <c r="F172" s="256" t="s">
        <v>5558</v>
      </c>
      <c r="G172" s="254"/>
      <c r="H172" s="257">
        <v>8.45</v>
      </c>
      <c r="I172" s="258"/>
      <c r="J172" s="254"/>
      <c r="K172" s="254"/>
      <c r="L172" s="259"/>
      <c r="M172" s="260"/>
      <c r="N172" s="261"/>
      <c r="O172" s="261"/>
      <c r="P172" s="261"/>
      <c r="Q172" s="261"/>
      <c r="R172" s="261"/>
      <c r="S172" s="261"/>
      <c r="T172" s="262"/>
      <c r="AT172" s="263" t="s">
        <v>215</v>
      </c>
      <c r="AU172" s="263" t="s">
        <v>90</v>
      </c>
      <c r="AV172" s="12" t="s">
        <v>90</v>
      </c>
      <c r="AW172" s="12" t="s">
        <v>45</v>
      </c>
      <c r="AX172" s="12" t="s">
        <v>82</v>
      </c>
      <c r="AY172" s="263" t="s">
        <v>204</v>
      </c>
    </row>
    <row r="173" spans="2:51" s="13" customFormat="1" ht="13.5">
      <c r="B173" s="264"/>
      <c r="C173" s="265"/>
      <c r="D173" s="250" t="s">
        <v>215</v>
      </c>
      <c r="E173" s="266" t="s">
        <v>38</v>
      </c>
      <c r="F173" s="267" t="s">
        <v>217</v>
      </c>
      <c r="G173" s="265"/>
      <c r="H173" s="268">
        <v>8.45</v>
      </c>
      <c r="I173" s="269"/>
      <c r="J173" s="265"/>
      <c r="K173" s="265"/>
      <c r="L173" s="270"/>
      <c r="M173" s="271"/>
      <c r="N173" s="272"/>
      <c r="O173" s="272"/>
      <c r="P173" s="272"/>
      <c r="Q173" s="272"/>
      <c r="R173" s="272"/>
      <c r="S173" s="272"/>
      <c r="T173" s="273"/>
      <c r="AT173" s="274" t="s">
        <v>215</v>
      </c>
      <c r="AU173" s="274" t="s">
        <v>90</v>
      </c>
      <c r="AV173" s="13" t="s">
        <v>211</v>
      </c>
      <c r="AW173" s="13" t="s">
        <v>45</v>
      </c>
      <c r="AX173" s="13" t="s">
        <v>25</v>
      </c>
      <c r="AY173" s="274" t="s">
        <v>204</v>
      </c>
    </row>
    <row r="174" spans="2:65" s="1" customFormat="1" ht="25.5" customHeight="1">
      <c r="B174" s="48"/>
      <c r="C174" s="238" t="s">
        <v>340</v>
      </c>
      <c r="D174" s="238" t="s">
        <v>206</v>
      </c>
      <c r="E174" s="239" t="s">
        <v>5562</v>
      </c>
      <c r="F174" s="240" t="s">
        <v>5563</v>
      </c>
      <c r="G174" s="241" t="s">
        <v>209</v>
      </c>
      <c r="H174" s="242">
        <v>11.25</v>
      </c>
      <c r="I174" s="243"/>
      <c r="J174" s="244">
        <f>ROUND(I174*H174,2)</f>
        <v>0</v>
      </c>
      <c r="K174" s="240" t="s">
        <v>210</v>
      </c>
      <c r="L174" s="74"/>
      <c r="M174" s="245" t="s">
        <v>38</v>
      </c>
      <c r="N174" s="246" t="s">
        <v>53</v>
      </c>
      <c r="O174" s="49"/>
      <c r="P174" s="247">
        <f>O174*H174</f>
        <v>0</v>
      </c>
      <c r="Q174" s="247">
        <v>0</v>
      </c>
      <c r="R174" s="247">
        <f>Q174*H174</f>
        <v>0</v>
      </c>
      <c r="S174" s="247">
        <v>0.02</v>
      </c>
      <c r="T174" s="248">
        <f>S174*H174</f>
        <v>0.225</v>
      </c>
      <c r="AR174" s="25" t="s">
        <v>211</v>
      </c>
      <c r="AT174" s="25" t="s">
        <v>206</v>
      </c>
      <c r="AU174" s="25" t="s">
        <v>90</v>
      </c>
      <c r="AY174" s="25" t="s">
        <v>204</v>
      </c>
      <c r="BE174" s="249">
        <f>IF(N174="základní",J174,0)</f>
        <v>0</v>
      </c>
      <c r="BF174" s="249">
        <f>IF(N174="snížená",J174,0)</f>
        <v>0</v>
      </c>
      <c r="BG174" s="249">
        <f>IF(N174="zákl. přenesená",J174,0)</f>
        <v>0</v>
      </c>
      <c r="BH174" s="249">
        <f>IF(N174="sníž. přenesená",J174,0)</f>
        <v>0</v>
      </c>
      <c r="BI174" s="249">
        <f>IF(N174="nulová",J174,0)</f>
        <v>0</v>
      </c>
      <c r="BJ174" s="25" t="s">
        <v>25</v>
      </c>
      <c r="BK174" s="249">
        <f>ROUND(I174*H174,2)</f>
        <v>0</v>
      </c>
      <c r="BL174" s="25" t="s">
        <v>211</v>
      </c>
      <c r="BM174" s="25" t="s">
        <v>5564</v>
      </c>
    </row>
    <row r="175" spans="2:47" s="1" customFormat="1" ht="13.5">
      <c r="B175" s="48"/>
      <c r="C175" s="76"/>
      <c r="D175" s="250" t="s">
        <v>213</v>
      </c>
      <c r="E175" s="76"/>
      <c r="F175" s="251" t="s">
        <v>5565</v>
      </c>
      <c r="G175" s="76"/>
      <c r="H175" s="76"/>
      <c r="I175" s="206"/>
      <c r="J175" s="76"/>
      <c r="K175" s="76"/>
      <c r="L175" s="74"/>
      <c r="M175" s="252"/>
      <c r="N175" s="49"/>
      <c r="O175" s="49"/>
      <c r="P175" s="49"/>
      <c r="Q175" s="49"/>
      <c r="R175" s="49"/>
      <c r="S175" s="49"/>
      <c r="T175" s="97"/>
      <c r="AT175" s="25" t="s">
        <v>213</v>
      </c>
      <c r="AU175" s="25" t="s">
        <v>90</v>
      </c>
    </row>
    <row r="176" spans="2:51" s="12" customFormat="1" ht="13.5">
      <c r="B176" s="253"/>
      <c r="C176" s="254"/>
      <c r="D176" s="250" t="s">
        <v>215</v>
      </c>
      <c r="E176" s="255" t="s">
        <v>38</v>
      </c>
      <c r="F176" s="256" t="s">
        <v>5566</v>
      </c>
      <c r="G176" s="254"/>
      <c r="H176" s="257">
        <v>11.25</v>
      </c>
      <c r="I176" s="258"/>
      <c r="J176" s="254"/>
      <c r="K176" s="254"/>
      <c r="L176" s="259"/>
      <c r="M176" s="260"/>
      <c r="N176" s="261"/>
      <c r="O176" s="261"/>
      <c r="P176" s="261"/>
      <c r="Q176" s="261"/>
      <c r="R176" s="261"/>
      <c r="S176" s="261"/>
      <c r="T176" s="262"/>
      <c r="AT176" s="263" t="s">
        <v>215</v>
      </c>
      <c r="AU176" s="263" t="s">
        <v>90</v>
      </c>
      <c r="AV176" s="12" t="s">
        <v>90</v>
      </c>
      <c r="AW176" s="12" t="s">
        <v>45</v>
      </c>
      <c r="AX176" s="12" t="s">
        <v>82</v>
      </c>
      <c r="AY176" s="263" t="s">
        <v>204</v>
      </c>
    </row>
    <row r="177" spans="2:51" s="13" customFormat="1" ht="13.5">
      <c r="B177" s="264"/>
      <c r="C177" s="265"/>
      <c r="D177" s="250" t="s">
        <v>215</v>
      </c>
      <c r="E177" s="266" t="s">
        <v>38</v>
      </c>
      <c r="F177" s="267" t="s">
        <v>217</v>
      </c>
      <c r="G177" s="265"/>
      <c r="H177" s="268">
        <v>11.25</v>
      </c>
      <c r="I177" s="269"/>
      <c r="J177" s="265"/>
      <c r="K177" s="265"/>
      <c r="L177" s="270"/>
      <c r="M177" s="271"/>
      <c r="N177" s="272"/>
      <c r="O177" s="272"/>
      <c r="P177" s="272"/>
      <c r="Q177" s="272"/>
      <c r="R177" s="272"/>
      <c r="S177" s="272"/>
      <c r="T177" s="273"/>
      <c r="AT177" s="274" t="s">
        <v>215</v>
      </c>
      <c r="AU177" s="274" t="s">
        <v>90</v>
      </c>
      <c r="AV177" s="13" t="s">
        <v>211</v>
      </c>
      <c r="AW177" s="13" t="s">
        <v>45</v>
      </c>
      <c r="AX177" s="13" t="s">
        <v>25</v>
      </c>
      <c r="AY177" s="274" t="s">
        <v>204</v>
      </c>
    </row>
    <row r="178" spans="2:65" s="1" customFormat="1" ht="38.25" customHeight="1">
      <c r="B178" s="48"/>
      <c r="C178" s="238" t="s">
        <v>346</v>
      </c>
      <c r="D178" s="238" t="s">
        <v>206</v>
      </c>
      <c r="E178" s="239" t="s">
        <v>5567</v>
      </c>
      <c r="F178" s="240" t="s">
        <v>5568</v>
      </c>
      <c r="G178" s="241" t="s">
        <v>780</v>
      </c>
      <c r="H178" s="242">
        <v>2</v>
      </c>
      <c r="I178" s="243"/>
      <c r="J178" s="244">
        <f>ROUND(I178*H178,2)</f>
        <v>0</v>
      </c>
      <c r="K178" s="240" t="s">
        <v>210</v>
      </c>
      <c r="L178" s="74"/>
      <c r="M178" s="245" t="s">
        <v>38</v>
      </c>
      <c r="N178" s="246" t="s">
        <v>53</v>
      </c>
      <c r="O178" s="49"/>
      <c r="P178" s="247">
        <f>O178*H178</f>
        <v>0</v>
      </c>
      <c r="Q178" s="247">
        <v>0.0234</v>
      </c>
      <c r="R178" s="247">
        <f>Q178*H178</f>
        <v>0.0468</v>
      </c>
      <c r="S178" s="247">
        <v>0</v>
      </c>
      <c r="T178" s="248">
        <f>S178*H178</f>
        <v>0</v>
      </c>
      <c r="AR178" s="25" t="s">
        <v>211</v>
      </c>
      <c r="AT178" s="25" t="s">
        <v>206</v>
      </c>
      <c r="AU178" s="25" t="s">
        <v>90</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5569</v>
      </c>
    </row>
    <row r="179" spans="2:47" s="1" customFormat="1" ht="13.5">
      <c r="B179" s="48"/>
      <c r="C179" s="76"/>
      <c r="D179" s="250" t="s">
        <v>213</v>
      </c>
      <c r="E179" s="76"/>
      <c r="F179" s="251" t="s">
        <v>1750</v>
      </c>
      <c r="G179" s="76"/>
      <c r="H179" s="76"/>
      <c r="I179" s="206"/>
      <c r="J179" s="76"/>
      <c r="K179" s="76"/>
      <c r="L179" s="74"/>
      <c r="M179" s="252"/>
      <c r="N179" s="49"/>
      <c r="O179" s="49"/>
      <c r="P179" s="49"/>
      <c r="Q179" s="49"/>
      <c r="R179" s="49"/>
      <c r="S179" s="49"/>
      <c r="T179" s="97"/>
      <c r="AT179" s="25" t="s">
        <v>213</v>
      </c>
      <c r="AU179" s="25" t="s">
        <v>90</v>
      </c>
    </row>
    <row r="180" spans="2:65" s="1" customFormat="1" ht="25.5" customHeight="1">
      <c r="B180" s="48"/>
      <c r="C180" s="285" t="s">
        <v>352</v>
      </c>
      <c r="D180" s="285" t="s">
        <v>478</v>
      </c>
      <c r="E180" s="286" t="s">
        <v>5570</v>
      </c>
      <c r="F180" s="287" t="s">
        <v>5571</v>
      </c>
      <c r="G180" s="288" t="s">
        <v>252</v>
      </c>
      <c r="H180" s="289">
        <v>0.007</v>
      </c>
      <c r="I180" s="290"/>
      <c r="J180" s="291">
        <f>ROUND(I180*H180,2)</f>
        <v>0</v>
      </c>
      <c r="K180" s="287" t="s">
        <v>210</v>
      </c>
      <c r="L180" s="292"/>
      <c r="M180" s="293" t="s">
        <v>38</v>
      </c>
      <c r="N180" s="294" t="s">
        <v>53</v>
      </c>
      <c r="O180" s="49"/>
      <c r="P180" s="247">
        <f>O180*H180</f>
        <v>0</v>
      </c>
      <c r="Q180" s="247">
        <v>1</v>
      </c>
      <c r="R180" s="247">
        <f>Q180*H180</f>
        <v>0.007</v>
      </c>
      <c r="S180" s="247">
        <v>0</v>
      </c>
      <c r="T180" s="248">
        <f>S180*H180</f>
        <v>0</v>
      </c>
      <c r="AR180" s="25" t="s">
        <v>249</v>
      </c>
      <c r="AT180" s="25" t="s">
        <v>478</v>
      </c>
      <c r="AU180" s="25" t="s">
        <v>90</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211</v>
      </c>
      <c r="BM180" s="25" t="s">
        <v>5572</v>
      </c>
    </row>
    <row r="181" spans="2:47" s="1" customFormat="1" ht="13.5">
      <c r="B181" s="48"/>
      <c r="C181" s="76"/>
      <c r="D181" s="250" t="s">
        <v>502</v>
      </c>
      <c r="E181" s="76"/>
      <c r="F181" s="251" t="s">
        <v>5573</v>
      </c>
      <c r="G181" s="76"/>
      <c r="H181" s="76"/>
      <c r="I181" s="206"/>
      <c r="J181" s="76"/>
      <c r="K181" s="76"/>
      <c r="L181" s="74"/>
      <c r="M181" s="252"/>
      <c r="N181" s="49"/>
      <c r="O181" s="49"/>
      <c r="P181" s="49"/>
      <c r="Q181" s="49"/>
      <c r="R181" s="49"/>
      <c r="S181" s="49"/>
      <c r="T181" s="97"/>
      <c r="AT181" s="25" t="s">
        <v>502</v>
      </c>
      <c r="AU181" s="25" t="s">
        <v>90</v>
      </c>
    </row>
    <row r="182" spans="2:51" s="12" customFormat="1" ht="13.5">
      <c r="B182" s="253"/>
      <c r="C182" s="254"/>
      <c r="D182" s="250" t="s">
        <v>215</v>
      </c>
      <c r="E182" s="255" t="s">
        <v>38</v>
      </c>
      <c r="F182" s="256" t="s">
        <v>5574</v>
      </c>
      <c r="G182" s="254"/>
      <c r="H182" s="257">
        <v>0.007</v>
      </c>
      <c r="I182" s="258"/>
      <c r="J182" s="254"/>
      <c r="K182" s="254"/>
      <c r="L182" s="259"/>
      <c r="M182" s="260"/>
      <c r="N182" s="261"/>
      <c r="O182" s="261"/>
      <c r="P182" s="261"/>
      <c r="Q182" s="261"/>
      <c r="R182" s="261"/>
      <c r="S182" s="261"/>
      <c r="T182" s="262"/>
      <c r="AT182" s="263" t="s">
        <v>215</v>
      </c>
      <c r="AU182" s="263" t="s">
        <v>90</v>
      </c>
      <c r="AV182" s="12" t="s">
        <v>90</v>
      </c>
      <c r="AW182" s="12" t="s">
        <v>45</v>
      </c>
      <c r="AX182" s="12" t="s">
        <v>82</v>
      </c>
      <c r="AY182" s="263" t="s">
        <v>204</v>
      </c>
    </row>
    <row r="183" spans="2:51" s="13" customFormat="1" ht="13.5">
      <c r="B183" s="264"/>
      <c r="C183" s="265"/>
      <c r="D183" s="250" t="s">
        <v>215</v>
      </c>
      <c r="E183" s="266" t="s">
        <v>38</v>
      </c>
      <c r="F183" s="267" t="s">
        <v>217</v>
      </c>
      <c r="G183" s="265"/>
      <c r="H183" s="268">
        <v>0.007</v>
      </c>
      <c r="I183" s="269"/>
      <c r="J183" s="265"/>
      <c r="K183" s="265"/>
      <c r="L183" s="270"/>
      <c r="M183" s="271"/>
      <c r="N183" s="272"/>
      <c r="O183" s="272"/>
      <c r="P183" s="272"/>
      <c r="Q183" s="272"/>
      <c r="R183" s="272"/>
      <c r="S183" s="272"/>
      <c r="T183" s="273"/>
      <c r="AT183" s="274" t="s">
        <v>215</v>
      </c>
      <c r="AU183" s="274" t="s">
        <v>90</v>
      </c>
      <c r="AV183" s="13" t="s">
        <v>211</v>
      </c>
      <c r="AW183" s="13" t="s">
        <v>45</v>
      </c>
      <c r="AX183" s="13" t="s">
        <v>25</v>
      </c>
      <c r="AY183" s="274" t="s">
        <v>204</v>
      </c>
    </row>
    <row r="184" spans="2:65" s="1" customFormat="1" ht="16.5" customHeight="1">
      <c r="B184" s="48"/>
      <c r="C184" s="238" t="s">
        <v>359</v>
      </c>
      <c r="D184" s="238" t="s">
        <v>206</v>
      </c>
      <c r="E184" s="239" t="s">
        <v>5575</v>
      </c>
      <c r="F184" s="240" t="s">
        <v>5576</v>
      </c>
      <c r="G184" s="241" t="s">
        <v>220</v>
      </c>
      <c r="H184" s="242">
        <v>2.7</v>
      </c>
      <c r="I184" s="243"/>
      <c r="J184" s="244">
        <f>ROUND(I184*H184,2)</f>
        <v>0</v>
      </c>
      <c r="K184" s="240" t="s">
        <v>210</v>
      </c>
      <c r="L184" s="74"/>
      <c r="M184" s="245" t="s">
        <v>38</v>
      </c>
      <c r="N184" s="246" t="s">
        <v>53</v>
      </c>
      <c r="O184" s="49"/>
      <c r="P184" s="247">
        <f>O184*H184</f>
        <v>0</v>
      </c>
      <c r="Q184" s="247">
        <v>0</v>
      </c>
      <c r="R184" s="247">
        <f>Q184*H184</f>
        <v>0</v>
      </c>
      <c r="S184" s="247">
        <v>2.2</v>
      </c>
      <c r="T184" s="248">
        <f>S184*H184</f>
        <v>5.940000000000001</v>
      </c>
      <c r="AR184" s="25" t="s">
        <v>211</v>
      </c>
      <c r="AT184" s="25" t="s">
        <v>206</v>
      </c>
      <c r="AU184" s="25" t="s">
        <v>90</v>
      </c>
      <c r="AY184" s="25" t="s">
        <v>204</v>
      </c>
      <c r="BE184" s="249">
        <f>IF(N184="základní",J184,0)</f>
        <v>0</v>
      </c>
      <c r="BF184" s="249">
        <f>IF(N184="snížená",J184,0)</f>
        <v>0</v>
      </c>
      <c r="BG184" s="249">
        <f>IF(N184="zákl. přenesená",J184,0)</f>
        <v>0</v>
      </c>
      <c r="BH184" s="249">
        <f>IF(N184="sníž. přenesená",J184,0)</f>
        <v>0</v>
      </c>
      <c r="BI184" s="249">
        <f>IF(N184="nulová",J184,0)</f>
        <v>0</v>
      </c>
      <c r="BJ184" s="25" t="s">
        <v>25</v>
      </c>
      <c r="BK184" s="249">
        <f>ROUND(I184*H184,2)</f>
        <v>0</v>
      </c>
      <c r="BL184" s="25" t="s">
        <v>211</v>
      </c>
      <c r="BM184" s="25" t="s">
        <v>5577</v>
      </c>
    </row>
    <row r="185" spans="2:47" s="1" customFormat="1" ht="13.5">
      <c r="B185" s="48"/>
      <c r="C185" s="76"/>
      <c r="D185" s="250" t="s">
        <v>213</v>
      </c>
      <c r="E185" s="76"/>
      <c r="F185" s="251" t="s">
        <v>5578</v>
      </c>
      <c r="G185" s="76"/>
      <c r="H185" s="76"/>
      <c r="I185" s="206"/>
      <c r="J185" s="76"/>
      <c r="K185" s="76"/>
      <c r="L185" s="74"/>
      <c r="M185" s="252"/>
      <c r="N185" s="49"/>
      <c r="O185" s="49"/>
      <c r="P185" s="49"/>
      <c r="Q185" s="49"/>
      <c r="R185" s="49"/>
      <c r="S185" s="49"/>
      <c r="T185" s="97"/>
      <c r="AT185" s="25" t="s">
        <v>213</v>
      </c>
      <c r="AU185" s="25" t="s">
        <v>90</v>
      </c>
    </row>
    <row r="186" spans="2:51" s="12" customFormat="1" ht="13.5">
      <c r="B186" s="253"/>
      <c r="C186" s="254"/>
      <c r="D186" s="250" t="s">
        <v>215</v>
      </c>
      <c r="E186" s="255" t="s">
        <v>38</v>
      </c>
      <c r="F186" s="256" t="s">
        <v>5579</v>
      </c>
      <c r="G186" s="254"/>
      <c r="H186" s="257">
        <v>2.7</v>
      </c>
      <c r="I186" s="258"/>
      <c r="J186" s="254"/>
      <c r="K186" s="254"/>
      <c r="L186" s="259"/>
      <c r="M186" s="260"/>
      <c r="N186" s="261"/>
      <c r="O186" s="261"/>
      <c r="P186" s="261"/>
      <c r="Q186" s="261"/>
      <c r="R186" s="261"/>
      <c r="S186" s="261"/>
      <c r="T186" s="262"/>
      <c r="AT186" s="263" t="s">
        <v>215</v>
      </c>
      <c r="AU186" s="263" t="s">
        <v>90</v>
      </c>
      <c r="AV186" s="12" t="s">
        <v>90</v>
      </c>
      <c r="AW186" s="12" t="s">
        <v>45</v>
      </c>
      <c r="AX186" s="12" t="s">
        <v>82</v>
      </c>
      <c r="AY186" s="263" t="s">
        <v>204</v>
      </c>
    </row>
    <row r="187" spans="2:51" s="13" customFormat="1" ht="13.5">
      <c r="B187" s="264"/>
      <c r="C187" s="265"/>
      <c r="D187" s="250" t="s">
        <v>215</v>
      </c>
      <c r="E187" s="266" t="s">
        <v>38</v>
      </c>
      <c r="F187" s="267" t="s">
        <v>217</v>
      </c>
      <c r="G187" s="265"/>
      <c r="H187" s="268">
        <v>2.7</v>
      </c>
      <c r="I187" s="269"/>
      <c r="J187" s="265"/>
      <c r="K187" s="265"/>
      <c r="L187" s="270"/>
      <c r="M187" s="271"/>
      <c r="N187" s="272"/>
      <c r="O187" s="272"/>
      <c r="P187" s="272"/>
      <c r="Q187" s="272"/>
      <c r="R187" s="272"/>
      <c r="S187" s="272"/>
      <c r="T187" s="273"/>
      <c r="AT187" s="274" t="s">
        <v>215</v>
      </c>
      <c r="AU187" s="274" t="s">
        <v>90</v>
      </c>
      <c r="AV187" s="13" t="s">
        <v>211</v>
      </c>
      <c r="AW187" s="13" t="s">
        <v>45</v>
      </c>
      <c r="AX187" s="13" t="s">
        <v>25</v>
      </c>
      <c r="AY187" s="274" t="s">
        <v>204</v>
      </c>
    </row>
    <row r="188" spans="2:65" s="1" customFormat="1" ht="25.5" customHeight="1">
      <c r="B188" s="48"/>
      <c r="C188" s="238" t="s">
        <v>365</v>
      </c>
      <c r="D188" s="238" t="s">
        <v>206</v>
      </c>
      <c r="E188" s="239" t="s">
        <v>5580</v>
      </c>
      <c r="F188" s="240" t="s">
        <v>5581</v>
      </c>
      <c r="G188" s="241" t="s">
        <v>780</v>
      </c>
      <c r="H188" s="242">
        <v>11</v>
      </c>
      <c r="I188" s="243"/>
      <c r="J188" s="244">
        <f>ROUND(I188*H188,2)</f>
        <v>0</v>
      </c>
      <c r="K188" s="240" t="s">
        <v>210</v>
      </c>
      <c r="L188" s="74"/>
      <c r="M188" s="245" t="s">
        <v>38</v>
      </c>
      <c r="N188" s="246" t="s">
        <v>53</v>
      </c>
      <c r="O188" s="49"/>
      <c r="P188" s="247">
        <f>O188*H188</f>
        <v>0</v>
      </c>
      <c r="Q188" s="247">
        <v>0</v>
      </c>
      <c r="R188" s="247">
        <f>Q188*H188</f>
        <v>0</v>
      </c>
      <c r="S188" s="247">
        <v>0.006</v>
      </c>
      <c r="T188" s="248">
        <f>S188*H188</f>
        <v>0.066</v>
      </c>
      <c r="AR188" s="25" t="s">
        <v>211</v>
      </c>
      <c r="AT188" s="25" t="s">
        <v>206</v>
      </c>
      <c r="AU188" s="25" t="s">
        <v>90</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5582</v>
      </c>
    </row>
    <row r="189" spans="2:51" s="12" customFormat="1" ht="13.5">
      <c r="B189" s="253"/>
      <c r="C189" s="254"/>
      <c r="D189" s="250" t="s">
        <v>215</v>
      </c>
      <c r="E189" s="255" t="s">
        <v>38</v>
      </c>
      <c r="F189" s="256" t="s">
        <v>268</v>
      </c>
      <c r="G189" s="254"/>
      <c r="H189" s="257">
        <v>11</v>
      </c>
      <c r="I189" s="258"/>
      <c r="J189" s="254"/>
      <c r="K189" s="254"/>
      <c r="L189" s="259"/>
      <c r="M189" s="260"/>
      <c r="N189" s="261"/>
      <c r="O189" s="261"/>
      <c r="P189" s="261"/>
      <c r="Q189" s="261"/>
      <c r="R189" s="261"/>
      <c r="S189" s="261"/>
      <c r="T189" s="262"/>
      <c r="AT189" s="263" t="s">
        <v>215</v>
      </c>
      <c r="AU189" s="263" t="s">
        <v>90</v>
      </c>
      <c r="AV189" s="12" t="s">
        <v>90</v>
      </c>
      <c r="AW189" s="12" t="s">
        <v>45</v>
      </c>
      <c r="AX189" s="12" t="s">
        <v>82</v>
      </c>
      <c r="AY189" s="263" t="s">
        <v>204</v>
      </c>
    </row>
    <row r="190" spans="2:51" s="13" customFormat="1" ht="13.5">
      <c r="B190" s="264"/>
      <c r="C190" s="265"/>
      <c r="D190" s="250" t="s">
        <v>215</v>
      </c>
      <c r="E190" s="266" t="s">
        <v>38</v>
      </c>
      <c r="F190" s="267" t="s">
        <v>217</v>
      </c>
      <c r="G190" s="265"/>
      <c r="H190" s="268">
        <v>11</v>
      </c>
      <c r="I190" s="269"/>
      <c r="J190" s="265"/>
      <c r="K190" s="265"/>
      <c r="L190" s="270"/>
      <c r="M190" s="271"/>
      <c r="N190" s="272"/>
      <c r="O190" s="272"/>
      <c r="P190" s="272"/>
      <c r="Q190" s="272"/>
      <c r="R190" s="272"/>
      <c r="S190" s="272"/>
      <c r="T190" s="273"/>
      <c r="AT190" s="274" t="s">
        <v>215</v>
      </c>
      <c r="AU190" s="274" t="s">
        <v>90</v>
      </c>
      <c r="AV190" s="13" t="s">
        <v>211</v>
      </c>
      <c r="AW190" s="13" t="s">
        <v>45</v>
      </c>
      <c r="AX190" s="13" t="s">
        <v>25</v>
      </c>
      <c r="AY190" s="274" t="s">
        <v>204</v>
      </c>
    </row>
    <row r="191" spans="2:65" s="1" customFormat="1" ht="25.5" customHeight="1">
      <c r="B191" s="48"/>
      <c r="C191" s="238" t="s">
        <v>370</v>
      </c>
      <c r="D191" s="238" t="s">
        <v>206</v>
      </c>
      <c r="E191" s="239" t="s">
        <v>5583</v>
      </c>
      <c r="F191" s="240" t="s">
        <v>5584</v>
      </c>
      <c r="G191" s="241" t="s">
        <v>343</v>
      </c>
      <c r="H191" s="242">
        <v>18</v>
      </c>
      <c r="I191" s="243"/>
      <c r="J191" s="244">
        <f>ROUND(I191*H191,2)</f>
        <v>0</v>
      </c>
      <c r="K191" s="240" t="s">
        <v>210</v>
      </c>
      <c r="L191" s="74"/>
      <c r="M191" s="245" t="s">
        <v>38</v>
      </c>
      <c r="N191" s="246" t="s">
        <v>53</v>
      </c>
      <c r="O191" s="49"/>
      <c r="P191" s="247">
        <f>O191*H191</f>
        <v>0</v>
      </c>
      <c r="Q191" s="247">
        <v>0</v>
      </c>
      <c r="R191" s="247">
        <f>Q191*H191</f>
        <v>0</v>
      </c>
      <c r="S191" s="247">
        <v>0.0254</v>
      </c>
      <c r="T191" s="248">
        <f>S191*H191</f>
        <v>0.4572</v>
      </c>
      <c r="AR191" s="25" t="s">
        <v>211</v>
      </c>
      <c r="AT191" s="25" t="s">
        <v>206</v>
      </c>
      <c r="AU191" s="25" t="s">
        <v>90</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5585</v>
      </c>
    </row>
    <row r="192" spans="2:47" s="1" customFormat="1" ht="13.5">
      <c r="B192" s="48"/>
      <c r="C192" s="76"/>
      <c r="D192" s="250" t="s">
        <v>213</v>
      </c>
      <c r="E192" s="76"/>
      <c r="F192" s="251" t="s">
        <v>5586</v>
      </c>
      <c r="G192" s="76"/>
      <c r="H192" s="76"/>
      <c r="I192" s="206"/>
      <c r="J192" s="76"/>
      <c r="K192" s="76"/>
      <c r="L192" s="74"/>
      <c r="M192" s="252"/>
      <c r="N192" s="49"/>
      <c r="O192" s="49"/>
      <c r="P192" s="49"/>
      <c r="Q192" s="49"/>
      <c r="R192" s="49"/>
      <c r="S192" s="49"/>
      <c r="T192" s="97"/>
      <c r="AT192" s="25" t="s">
        <v>213</v>
      </c>
      <c r="AU192" s="25" t="s">
        <v>90</v>
      </c>
    </row>
    <row r="193" spans="2:51" s="12" customFormat="1" ht="13.5">
      <c r="B193" s="253"/>
      <c r="C193" s="254"/>
      <c r="D193" s="250" t="s">
        <v>215</v>
      </c>
      <c r="E193" s="255" t="s">
        <v>38</v>
      </c>
      <c r="F193" s="256" t="s">
        <v>306</v>
      </c>
      <c r="G193" s="254"/>
      <c r="H193" s="257">
        <v>18</v>
      </c>
      <c r="I193" s="258"/>
      <c r="J193" s="254"/>
      <c r="K193" s="254"/>
      <c r="L193" s="259"/>
      <c r="M193" s="260"/>
      <c r="N193" s="261"/>
      <c r="O193" s="261"/>
      <c r="P193" s="261"/>
      <c r="Q193" s="261"/>
      <c r="R193" s="261"/>
      <c r="S193" s="261"/>
      <c r="T193" s="262"/>
      <c r="AT193" s="263" t="s">
        <v>215</v>
      </c>
      <c r="AU193" s="263" t="s">
        <v>90</v>
      </c>
      <c r="AV193" s="12" t="s">
        <v>90</v>
      </c>
      <c r="AW193" s="12" t="s">
        <v>45</v>
      </c>
      <c r="AX193" s="12" t="s">
        <v>82</v>
      </c>
      <c r="AY193" s="263" t="s">
        <v>204</v>
      </c>
    </row>
    <row r="194" spans="2:51" s="13" customFormat="1" ht="13.5">
      <c r="B194" s="264"/>
      <c r="C194" s="265"/>
      <c r="D194" s="250" t="s">
        <v>215</v>
      </c>
      <c r="E194" s="266" t="s">
        <v>38</v>
      </c>
      <c r="F194" s="267" t="s">
        <v>217</v>
      </c>
      <c r="G194" s="265"/>
      <c r="H194" s="268">
        <v>18</v>
      </c>
      <c r="I194" s="269"/>
      <c r="J194" s="265"/>
      <c r="K194" s="265"/>
      <c r="L194" s="270"/>
      <c r="M194" s="271"/>
      <c r="N194" s="272"/>
      <c r="O194" s="272"/>
      <c r="P194" s="272"/>
      <c r="Q194" s="272"/>
      <c r="R194" s="272"/>
      <c r="S194" s="272"/>
      <c r="T194" s="273"/>
      <c r="AT194" s="274" t="s">
        <v>215</v>
      </c>
      <c r="AU194" s="274" t="s">
        <v>90</v>
      </c>
      <c r="AV194" s="13" t="s">
        <v>211</v>
      </c>
      <c r="AW194" s="13" t="s">
        <v>45</v>
      </c>
      <c r="AX194" s="13" t="s">
        <v>25</v>
      </c>
      <c r="AY194" s="274" t="s">
        <v>204</v>
      </c>
    </row>
    <row r="195" spans="2:65" s="1" customFormat="1" ht="16.5" customHeight="1">
      <c r="B195" s="48"/>
      <c r="C195" s="238" t="s">
        <v>376</v>
      </c>
      <c r="D195" s="238" t="s">
        <v>206</v>
      </c>
      <c r="E195" s="239" t="s">
        <v>5587</v>
      </c>
      <c r="F195" s="240" t="s">
        <v>5588</v>
      </c>
      <c r="G195" s="241" t="s">
        <v>780</v>
      </c>
      <c r="H195" s="242">
        <v>1</v>
      </c>
      <c r="I195" s="243"/>
      <c r="J195" s="244">
        <f>ROUND(I195*H195,2)</f>
        <v>0</v>
      </c>
      <c r="K195" s="240" t="s">
        <v>210</v>
      </c>
      <c r="L195" s="74"/>
      <c r="M195" s="245" t="s">
        <v>38</v>
      </c>
      <c r="N195" s="246" t="s">
        <v>53</v>
      </c>
      <c r="O195" s="49"/>
      <c r="P195" s="247">
        <f>O195*H195</f>
        <v>0</v>
      </c>
      <c r="Q195" s="247">
        <v>0</v>
      </c>
      <c r="R195" s="247">
        <f>Q195*H195</f>
        <v>0</v>
      </c>
      <c r="S195" s="247">
        <v>0.21</v>
      </c>
      <c r="T195" s="248">
        <f>S195*H195</f>
        <v>0.21</v>
      </c>
      <c r="AR195" s="25" t="s">
        <v>211</v>
      </c>
      <c r="AT195" s="25" t="s">
        <v>206</v>
      </c>
      <c r="AU195" s="25" t="s">
        <v>90</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211</v>
      </c>
      <c r="BM195" s="25" t="s">
        <v>5589</v>
      </c>
    </row>
    <row r="196" spans="2:63" s="11" customFormat="1" ht="29.85" customHeight="1">
      <c r="B196" s="222"/>
      <c r="C196" s="223"/>
      <c r="D196" s="224" t="s">
        <v>81</v>
      </c>
      <c r="E196" s="236" t="s">
        <v>850</v>
      </c>
      <c r="F196" s="236" t="s">
        <v>851</v>
      </c>
      <c r="G196" s="223"/>
      <c r="H196" s="223"/>
      <c r="I196" s="226"/>
      <c r="J196" s="237">
        <f>BK196</f>
        <v>0</v>
      </c>
      <c r="K196" s="223"/>
      <c r="L196" s="228"/>
      <c r="M196" s="229"/>
      <c r="N196" s="230"/>
      <c r="O196" s="230"/>
      <c r="P196" s="231">
        <f>SUM(P197:P235)</f>
        <v>0</v>
      </c>
      <c r="Q196" s="230"/>
      <c r="R196" s="231">
        <f>SUM(R197:R235)</f>
        <v>0</v>
      </c>
      <c r="S196" s="230"/>
      <c r="T196" s="232">
        <f>SUM(T197:T235)</f>
        <v>0</v>
      </c>
      <c r="AR196" s="233" t="s">
        <v>25</v>
      </c>
      <c r="AT196" s="234" t="s">
        <v>81</v>
      </c>
      <c r="AU196" s="234" t="s">
        <v>25</v>
      </c>
      <c r="AY196" s="233" t="s">
        <v>204</v>
      </c>
      <c r="BK196" s="235">
        <f>SUM(BK197:BK235)</f>
        <v>0</v>
      </c>
    </row>
    <row r="197" spans="2:65" s="1" customFormat="1" ht="16.5" customHeight="1">
      <c r="B197" s="48"/>
      <c r="C197" s="238" t="s">
        <v>381</v>
      </c>
      <c r="D197" s="238" t="s">
        <v>206</v>
      </c>
      <c r="E197" s="239" t="s">
        <v>904</v>
      </c>
      <c r="F197" s="240" t="s">
        <v>905</v>
      </c>
      <c r="G197" s="241" t="s">
        <v>906</v>
      </c>
      <c r="H197" s="242">
        <v>-1309</v>
      </c>
      <c r="I197" s="243"/>
      <c r="J197" s="244">
        <f>ROUND(I197*H197,2)</f>
        <v>0</v>
      </c>
      <c r="K197" s="240" t="s">
        <v>38</v>
      </c>
      <c r="L197" s="74"/>
      <c r="M197" s="245" t="s">
        <v>38</v>
      </c>
      <c r="N197" s="246" t="s">
        <v>53</v>
      </c>
      <c r="O197" s="49"/>
      <c r="P197" s="247">
        <f>O197*H197</f>
        <v>0</v>
      </c>
      <c r="Q197" s="247">
        <v>0</v>
      </c>
      <c r="R197" s="247">
        <f>Q197*H197</f>
        <v>0</v>
      </c>
      <c r="S197" s="247">
        <v>0</v>
      </c>
      <c r="T197" s="248">
        <f>S197*H197</f>
        <v>0</v>
      </c>
      <c r="AR197" s="25" t="s">
        <v>211</v>
      </c>
      <c r="AT197" s="25" t="s">
        <v>206</v>
      </c>
      <c r="AU197" s="25" t="s">
        <v>90</v>
      </c>
      <c r="AY197" s="25" t="s">
        <v>204</v>
      </c>
      <c r="BE197" s="249">
        <f>IF(N197="základní",J197,0)</f>
        <v>0</v>
      </c>
      <c r="BF197" s="249">
        <f>IF(N197="snížená",J197,0)</f>
        <v>0</v>
      </c>
      <c r="BG197" s="249">
        <f>IF(N197="zákl. přenesená",J197,0)</f>
        <v>0</v>
      </c>
      <c r="BH197" s="249">
        <f>IF(N197="sníž. přenesená",J197,0)</f>
        <v>0</v>
      </c>
      <c r="BI197" s="249">
        <f>IF(N197="nulová",J197,0)</f>
        <v>0</v>
      </c>
      <c r="BJ197" s="25" t="s">
        <v>25</v>
      </c>
      <c r="BK197" s="249">
        <f>ROUND(I197*H197,2)</f>
        <v>0</v>
      </c>
      <c r="BL197" s="25" t="s">
        <v>211</v>
      </c>
      <c r="BM197" s="25" t="s">
        <v>5590</v>
      </c>
    </row>
    <row r="198" spans="2:51" s="12" customFormat="1" ht="13.5">
      <c r="B198" s="253"/>
      <c r="C198" s="254"/>
      <c r="D198" s="250" t="s">
        <v>215</v>
      </c>
      <c r="E198" s="255" t="s">
        <v>38</v>
      </c>
      <c r="F198" s="256" t="s">
        <v>5591</v>
      </c>
      <c r="G198" s="254"/>
      <c r="H198" s="257">
        <v>-1309</v>
      </c>
      <c r="I198" s="258"/>
      <c r="J198" s="254"/>
      <c r="K198" s="254"/>
      <c r="L198" s="259"/>
      <c r="M198" s="260"/>
      <c r="N198" s="261"/>
      <c r="O198" s="261"/>
      <c r="P198" s="261"/>
      <c r="Q198" s="261"/>
      <c r="R198" s="261"/>
      <c r="S198" s="261"/>
      <c r="T198" s="262"/>
      <c r="AT198" s="263" t="s">
        <v>215</v>
      </c>
      <c r="AU198" s="263" t="s">
        <v>90</v>
      </c>
      <c r="AV198" s="12" t="s">
        <v>90</v>
      </c>
      <c r="AW198" s="12" t="s">
        <v>45</v>
      </c>
      <c r="AX198" s="12" t="s">
        <v>82</v>
      </c>
      <c r="AY198" s="263" t="s">
        <v>204</v>
      </c>
    </row>
    <row r="199" spans="2:51" s="13" customFormat="1" ht="13.5">
      <c r="B199" s="264"/>
      <c r="C199" s="265"/>
      <c r="D199" s="250" t="s">
        <v>215</v>
      </c>
      <c r="E199" s="266" t="s">
        <v>38</v>
      </c>
      <c r="F199" s="267" t="s">
        <v>217</v>
      </c>
      <c r="G199" s="265"/>
      <c r="H199" s="268">
        <v>-1309</v>
      </c>
      <c r="I199" s="269"/>
      <c r="J199" s="265"/>
      <c r="K199" s="265"/>
      <c r="L199" s="270"/>
      <c r="M199" s="271"/>
      <c r="N199" s="272"/>
      <c r="O199" s="272"/>
      <c r="P199" s="272"/>
      <c r="Q199" s="272"/>
      <c r="R199" s="272"/>
      <c r="S199" s="272"/>
      <c r="T199" s="273"/>
      <c r="AT199" s="274" t="s">
        <v>215</v>
      </c>
      <c r="AU199" s="274" t="s">
        <v>90</v>
      </c>
      <c r="AV199" s="13" t="s">
        <v>211</v>
      </c>
      <c r="AW199" s="13" t="s">
        <v>45</v>
      </c>
      <c r="AX199" s="13" t="s">
        <v>25</v>
      </c>
      <c r="AY199" s="274" t="s">
        <v>204</v>
      </c>
    </row>
    <row r="200" spans="2:65" s="1" customFormat="1" ht="16.5" customHeight="1">
      <c r="B200" s="48"/>
      <c r="C200" s="238" t="s">
        <v>392</v>
      </c>
      <c r="D200" s="238" t="s">
        <v>206</v>
      </c>
      <c r="E200" s="239" t="s">
        <v>899</v>
      </c>
      <c r="F200" s="240" t="s">
        <v>900</v>
      </c>
      <c r="G200" s="241" t="s">
        <v>252</v>
      </c>
      <c r="H200" s="242">
        <v>0.225</v>
      </c>
      <c r="I200" s="243"/>
      <c r="J200" s="244">
        <f>ROUND(I200*H200,2)</f>
        <v>0</v>
      </c>
      <c r="K200" s="240" t="s">
        <v>210</v>
      </c>
      <c r="L200" s="74"/>
      <c r="M200" s="245" t="s">
        <v>38</v>
      </c>
      <c r="N200" s="246" t="s">
        <v>53</v>
      </c>
      <c r="O200" s="49"/>
      <c r="P200" s="247">
        <f>O200*H200</f>
        <v>0</v>
      </c>
      <c r="Q200" s="247">
        <v>0</v>
      </c>
      <c r="R200" s="247">
        <f>Q200*H200</f>
        <v>0</v>
      </c>
      <c r="S200" s="247">
        <v>0</v>
      </c>
      <c r="T200" s="248">
        <f>S200*H200</f>
        <v>0</v>
      </c>
      <c r="AR200" s="25" t="s">
        <v>211</v>
      </c>
      <c r="AT200" s="25" t="s">
        <v>206</v>
      </c>
      <c r="AU200" s="25" t="s">
        <v>90</v>
      </c>
      <c r="AY200" s="25" t="s">
        <v>204</v>
      </c>
      <c r="BE200" s="249">
        <f>IF(N200="základní",J200,0)</f>
        <v>0</v>
      </c>
      <c r="BF200" s="249">
        <f>IF(N200="snížená",J200,0)</f>
        <v>0</v>
      </c>
      <c r="BG200" s="249">
        <f>IF(N200="zákl. přenesená",J200,0)</f>
        <v>0</v>
      </c>
      <c r="BH200" s="249">
        <f>IF(N200="sníž. přenesená",J200,0)</f>
        <v>0</v>
      </c>
      <c r="BI200" s="249">
        <f>IF(N200="nulová",J200,0)</f>
        <v>0</v>
      </c>
      <c r="BJ200" s="25" t="s">
        <v>25</v>
      </c>
      <c r="BK200" s="249">
        <f>ROUND(I200*H200,2)</f>
        <v>0</v>
      </c>
      <c r="BL200" s="25" t="s">
        <v>211</v>
      </c>
      <c r="BM200" s="25" t="s">
        <v>5592</v>
      </c>
    </row>
    <row r="201" spans="2:47" s="1" customFormat="1" ht="13.5">
      <c r="B201" s="48"/>
      <c r="C201" s="76"/>
      <c r="D201" s="250" t="s">
        <v>213</v>
      </c>
      <c r="E201" s="76"/>
      <c r="F201" s="251" t="s">
        <v>871</v>
      </c>
      <c r="G201" s="76"/>
      <c r="H201" s="76"/>
      <c r="I201" s="206"/>
      <c r="J201" s="76"/>
      <c r="K201" s="76"/>
      <c r="L201" s="74"/>
      <c r="M201" s="252"/>
      <c r="N201" s="49"/>
      <c r="O201" s="49"/>
      <c r="P201" s="49"/>
      <c r="Q201" s="49"/>
      <c r="R201" s="49"/>
      <c r="S201" s="49"/>
      <c r="T201" s="97"/>
      <c r="AT201" s="25" t="s">
        <v>213</v>
      </c>
      <c r="AU201" s="25" t="s">
        <v>90</v>
      </c>
    </row>
    <row r="202" spans="2:51" s="12" customFormat="1" ht="13.5">
      <c r="B202" s="253"/>
      <c r="C202" s="254"/>
      <c r="D202" s="250" t="s">
        <v>215</v>
      </c>
      <c r="E202" s="255" t="s">
        <v>38</v>
      </c>
      <c r="F202" s="256" t="s">
        <v>5593</v>
      </c>
      <c r="G202" s="254"/>
      <c r="H202" s="257">
        <v>0.225</v>
      </c>
      <c r="I202" s="258"/>
      <c r="J202" s="254"/>
      <c r="K202" s="254"/>
      <c r="L202" s="259"/>
      <c r="M202" s="260"/>
      <c r="N202" s="261"/>
      <c r="O202" s="261"/>
      <c r="P202" s="261"/>
      <c r="Q202" s="261"/>
      <c r="R202" s="261"/>
      <c r="S202" s="261"/>
      <c r="T202" s="262"/>
      <c r="AT202" s="263" t="s">
        <v>215</v>
      </c>
      <c r="AU202" s="263" t="s">
        <v>90</v>
      </c>
      <c r="AV202" s="12" t="s">
        <v>90</v>
      </c>
      <c r="AW202" s="12" t="s">
        <v>45</v>
      </c>
      <c r="AX202" s="12" t="s">
        <v>82</v>
      </c>
      <c r="AY202" s="263" t="s">
        <v>204</v>
      </c>
    </row>
    <row r="203" spans="2:51" s="13" customFormat="1" ht="13.5">
      <c r="B203" s="264"/>
      <c r="C203" s="265"/>
      <c r="D203" s="250" t="s">
        <v>215</v>
      </c>
      <c r="E203" s="266" t="s">
        <v>38</v>
      </c>
      <c r="F203" s="267" t="s">
        <v>217</v>
      </c>
      <c r="G203" s="265"/>
      <c r="H203" s="268">
        <v>0.225</v>
      </c>
      <c r="I203" s="269"/>
      <c r="J203" s="265"/>
      <c r="K203" s="265"/>
      <c r="L203" s="270"/>
      <c r="M203" s="271"/>
      <c r="N203" s="272"/>
      <c r="O203" s="272"/>
      <c r="P203" s="272"/>
      <c r="Q203" s="272"/>
      <c r="R203" s="272"/>
      <c r="S203" s="272"/>
      <c r="T203" s="273"/>
      <c r="AT203" s="274" t="s">
        <v>215</v>
      </c>
      <c r="AU203" s="274" t="s">
        <v>90</v>
      </c>
      <c r="AV203" s="13" t="s">
        <v>211</v>
      </c>
      <c r="AW203" s="13" t="s">
        <v>45</v>
      </c>
      <c r="AX203" s="13" t="s">
        <v>25</v>
      </c>
      <c r="AY203" s="274" t="s">
        <v>204</v>
      </c>
    </row>
    <row r="204" spans="2:65" s="1" customFormat="1" ht="25.5" customHeight="1">
      <c r="B204" s="48"/>
      <c r="C204" s="238" t="s">
        <v>398</v>
      </c>
      <c r="D204" s="238" t="s">
        <v>206</v>
      </c>
      <c r="E204" s="239" t="s">
        <v>5594</v>
      </c>
      <c r="F204" s="240" t="s">
        <v>5595</v>
      </c>
      <c r="G204" s="241" t="s">
        <v>252</v>
      </c>
      <c r="H204" s="242">
        <v>16.078</v>
      </c>
      <c r="I204" s="243"/>
      <c r="J204" s="244">
        <f>ROUND(I204*H204,2)</f>
        <v>0</v>
      </c>
      <c r="K204" s="240" t="s">
        <v>210</v>
      </c>
      <c r="L204" s="74"/>
      <c r="M204" s="245" t="s">
        <v>38</v>
      </c>
      <c r="N204" s="246" t="s">
        <v>53</v>
      </c>
      <c r="O204" s="49"/>
      <c r="P204" s="247">
        <f>O204*H204</f>
        <v>0</v>
      </c>
      <c r="Q204" s="247">
        <v>0</v>
      </c>
      <c r="R204" s="247">
        <f>Q204*H204</f>
        <v>0</v>
      </c>
      <c r="S204" s="247">
        <v>0</v>
      </c>
      <c r="T204" s="248">
        <f>S204*H204</f>
        <v>0</v>
      </c>
      <c r="AR204" s="25" t="s">
        <v>211</v>
      </c>
      <c r="AT204" s="25" t="s">
        <v>206</v>
      </c>
      <c r="AU204" s="25" t="s">
        <v>90</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5596</v>
      </c>
    </row>
    <row r="205" spans="2:47" s="1" customFormat="1" ht="13.5">
      <c r="B205" s="48"/>
      <c r="C205" s="76"/>
      <c r="D205" s="250" t="s">
        <v>213</v>
      </c>
      <c r="E205" s="76"/>
      <c r="F205" s="251" t="s">
        <v>4744</v>
      </c>
      <c r="G205" s="76"/>
      <c r="H205" s="76"/>
      <c r="I205" s="206"/>
      <c r="J205" s="76"/>
      <c r="K205" s="76"/>
      <c r="L205" s="74"/>
      <c r="M205" s="252"/>
      <c r="N205" s="49"/>
      <c r="O205" s="49"/>
      <c r="P205" s="49"/>
      <c r="Q205" s="49"/>
      <c r="R205" s="49"/>
      <c r="S205" s="49"/>
      <c r="T205" s="97"/>
      <c r="AT205" s="25" t="s">
        <v>213</v>
      </c>
      <c r="AU205" s="25" t="s">
        <v>90</v>
      </c>
    </row>
    <row r="206" spans="2:51" s="12" customFormat="1" ht="13.5">
      <c r="B206" s="253"/>
      <c r="C206" s="254"/>
      <c r="D206" s="250" t="s">
        <v>215</v>
      </c>
      <c r="E206" s="255" t="s">
        <v>38</v>
      </c>
      <c r="F206" s="256" t="s">
        <v>5597</v>
      </c>
      <c r="G206" s="254"/>
      <c r="H206" s="257">
        <v>16.078</v>
      </c>
      <c r="I206" s="258"/>
      <c r="J206" s="254"/>
      <c r="K206" s="254"/>
      <c r="L206" s="259"/>
      <c r="M206" s="260"/>
      <c r="N206" s="261"/>
      <c r="O206" s="261"/>
      <c r="P206" s="261"/>
      <c r="Q206" s="261"/>
      <c r="R206" s="261"/>
      <c r="S206" s="261"/>
      <c r="T206" s="262"/>
      <c r="AT206" s="263" t="s">
        <v>215</v>
      </c>
      <c r="AU206" s="263" t="s">
        <v>90</v>
      </c>
      <c r="AV206" s="12" t="s">
        <v>90</v>
      </c>
      <c r="AW206" s="12" t="s">
        <v>45</v>
      </c>
      <c r="AX206" s="12" t="s">
        <v>82</v>
      </c>
      <c r="AY206" s="263" t="s">
        <v>204</v>
      </c>
    </row>
    <row r="207" spans="2:51" s="13" customFormat="1" ht="13.5">
      <c r="B207" s="264"/>
      <c r="C207" s="265"/>
      <c r="D207" s="250" t="s">
        <v>215</v>
      </c>
      <c r="E207" s="266" t="s">
        <v>38</v>
      </c>
      <c r="F207" s="267" t="s">
        <v>217</v>
      </c>
      <c r="G207" s="265"/>
      <c r="H207" s="268">
        <v>16.078</v>
      </c>
      <c r="I207" s="269"/>
      <c r="J207" s="265"/>
      <c r="K207" s="265"/>
      <c r="L207" s="270"/>
      <c r="M207" s="271"/>
      <c r="N207" s="272"/>
      <c r="O207" s="272"/>
      <c r="P207" s="272"/>
      <c r="Q207" s="272"/>
      <c r="R207" s="272"/>
      <c r="S207" s="272"/>
      <c r="T207" s="273"/>
      <c r="AT207" s="274" t="s">
        <v>215</v>
      </c>
      <c r="AU207" s="274" t="s">
        <v>90</v>
      </c>
      <c r="AV207" s="13" t="s">
        <v>211</v>
      </c>
      <c r="AW207" s="13" t="s">
        <v>45</v>
      </c>
      <c r="AX207" s="13" t="s">
        <v>25</v>
      </c>
      <c r="AY207" s="274" t="s">
        <v>204</v>
      </c>
    </row>
    <row r="208" spans="2:65" s="1" customFormat="1" ht="25.5" customHeight="1">
      <c r="B208" s="48"/>
      <c r="C208" s="238" t="s">
        <v>402</v>
      </c>
      <c r="D208" s="238" t="s">
        <v>206</v>
      </c>
      <c r="E208" s="239" t="s">
        <v>5598</v>
      </c>
      <c r="F208" s="240" t="s">
        <v>5599</v>
      </c>
      <c r="G208" s="241" t="s">
        <v>252</v>
      </c>
      <c r="H208" s="242">
        <v>96.468</v>
      </c>
      <c r="I208" s="243"/>
      <c r="J208" s="244">
        <f>ROUND(I208*H208,2)</f>
        <v>0</v>
      </c>
      <c r="K208" s="240" t="s">
        <v>210</v>
      </c>
      <c r="L208" s="74"/>
      <c r="M208" s="245" t="s">
        <v>38</v>
      </c>
      <c r="N208" s="246" t="s">
        <v>53</v>
      </c>
      <c r="O208" s="49"/>
      <c r="P208" s="247">
        <f>O208*H208</f>
        <v>0</v>
      </c>
      <c r="Q208" s="247">
        <v>0</v>
      </c>
      <c r="R208" s="247">
        <f>Q208*H208</f>
        <v>0</v>
      </c>
      <c r="S208" s="247">
        <v>0</v>
      </c>
      <c r="T208" s="248">
        <f>S208*H208</f>
        <v>0</v>
      </c>
      <c r="AR208" s="25" t="s">
        <v>211</v>
      </c>
      <c r="AT208" s="25" t="s">
        <v>206</v>
      </c>
      <c r="AU208" s="25" t="s">
        <v>90</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5600</v>
      </c>
    </row>
    <row r="209" spans="2:47" s="1" customFormat="1" ht="13.5">
      <c r="B209" s="48"/>
      <c r="C209" s="76"/>
      <c r="D209" s="250" t="s">
        <v>213</v>
      </c>
      <c r="E209" s="76"/>
      <c r="F209" s="251" t="s">
        <v>4744</v>
      </c>
      <c r="G209" s="76"/>
      <c r="H209" s="76"/>
      <c r="I209" s="206"/>
      <c r="J209" s="76"/>
      <c r="K209" s="76"/>
      <c r="L209" s="74"/>
      <c r="M209" s="252"/>
      <c r="N209" s="49"/>
      <c r="O209" s="49"/>
      <c r="P209" s="49"/>
      <c r="Q209" s="49"/>
      <c r="R209" s="49"/>
      <c r="S209" s="49"/>
      <c r="T209" s="97"/>
      <c r="AT209" s="25" t="s">
        <v>213</v>
      </c>
      <c r="AU209" s="25" t="s">
        <v>90</v>
      </c>
    </row>
    <row r="210" spans="2:51" s="12" customFormat="1" ht="13.5">
      <c r="B210" s="253"/>
      <c r="C210" s="254"/>
      <c r="D210" s="250" t="s">
        <v>215</v>
      </c>
      <c r="E210" s="255" t="s">
        <v>38</v>
      </c>
      <c r="F210" s="256" t="s">
        <v>5601</v>
      </c>
      <c r="G210" s="254"/>
      <c r="H210" s="257">
        <v>96.468</v>
      </c>
      <c r="I210" s="258"/>
      <c r="J210" s="254"/>
      <c r="K210" s="254"/>
      <c r="L210" s="259"/>
      <c r="M210" s="260"/>
      <c r="N210" s="261"/>
      <c r="O210" s="261"/>
      <c r="P210" s="261"/>
      <c r="Q210" s="261"/>
      <c r="R210" s="261"/>
      <c r="S210" s="261"/>
      <c r="T210" s="262"/>
      <c r="AT210" s="263" t="s">
        <v>215</v>
      </c>
      <c r="AU210" s="263" t="s">
        <v>90</v>
      </c>
      <c r="AV210" s="12" t="s">
        <v>90</v>
      </c>
      <c r="AW210" s="12" t="s">
        <v>45</v>
      </c>
      <c r="AX210" s="12" t="s">
        <v>82</v>
      </c>
      <c r="AY210" s="263" t="s">
        <v>204</v>
      </c>
    </row>
    <row r="211" spans="2:51" s="13" customFormat="1" ht="13.5">
      <c r="B211" s="264"/>
      <c r="C211" s="265"/>
      <c r="D211" s="250" t="s">
        <v>215</v>
      </c>
      <c r="E211" s="266" t="s">
        <v>38</v>
      </c>
      <c r="F211" s="267" t="s">
        <v>217</v>
      </c>
      <c r="G211" s="265"/>
      <c r="H211" s="268">
        <v>96.468</v>
      </c>
      <c r="I211" s="269"/>
      <c r="J211" s="265"/>
      <c r="K211" s="265"/>
      <c r="L211" s="270"/>
      <c r="M211" s="271"/>
      <c r="N211" s="272"/>
      <c r="O211" s="272"/>
      <c r="P211" s="272"/>
      <c r="Q211" s="272"/>
      <c r="R211" s="272"/>
      <c r="S211" s="272"/>
      <c r="T211" s="273"/>
      <c r="AT211" s="274" t="s">
        <v>215</v>
      </c>
      <c r="AU211" s="274" t="s">
        <v>90</v>
      </c>
      <c r="AV211" s="13" t="s">
        <v>211</v>
      </c>
      <c r="AW211" s="13" t="s">
        <v>45</v>
      </c>
      <c r="AX211" s="13" t="s">
        <v>25</v>
      </c>
      <c r="AY211" s="274" t="s">
        <v>204</v>
      </c>
    </row>
    <row r="212" spans="2:65" s="1" customFormat="1" ht="25.5" customHeight="1">
      <c r="B212" s="48"/>
      <c r="C212" s="238" t="s">
        <v>409</v>
      </c>
      <c r="D212" s="238" t="s">
        <v>206</v>
      </c>
      <c r="E212" s="239" t="s">
        <v>4741</v>
      </c>
      <c r="F212" s="240" t="s">
        <v>5602</v>
      </c>
      <c r="G212" s="241" t="s">
        <v>252</v>
      </c>
      <c r="H212" s="242">
        <v>1.309</v>
      </c>
      <c r="I212" s="243"/>
      <c r="J212" s="244">
        <f>ROUND(I212*H212,2)</f>
        <v>0</v>
      </c>
      <c r="K212" s="240" t="s">
        <v>210</v>
      </c>
      <c r="L212" s="74"/>
      <c r="M212" s="245" t="s">
        <v>38</v>
      </c>
      <c r="N212" s="246" t="s">
        <v>53</v>
      </c>
      <c r="O212" s="49"/>
      <c r="P212" s="247">
        <f>O212*H212</f>
        <v>0</v>
      </c>
      <c r="Q212" s="247">
        <v>0</v>
      </c>
      <c r="R212" s="247">
        <f>Q212*H212</f>
        <v>0</v>
      </c>
      <c r="S212" s="247">
        <v>0</v>
      </c>
      <c r="T212" s="248">
        <f>S212*H212</f>
        <v>0</v>
      </c>
      <c r="AR212" s="25" t="s">
        <v>211</v>
      </c>
      <c r="AT212" s="25" t="s">
        <v>206</v>
      </c>
      <c r="AU212" s="25" t="s">
        <v>90</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211</v>
      </c>
      <c r="BM212" s="25" t="s">
        <v>5603</v>
      </c>
    </row>
    <row r="213" spans="2:47" s="1" customFormat="1" ht="13.5">
      <c r="B213" s="48"/>
      <c r="C213" s="76"/>
      <c r="D213" s="250" t="s">
        <v>213</v>
      </c>
      <c r="E213" s="76"/>
      <c r="F213" s="251" t="s">
        <v>4744</v>
      </c>
      <c r="G213" s="76"/>
      <c r="H213" s="76"/>
      <c r="I213" s="206"/>
      <c r="J213" s="76"/>
      <c r="K213" s="76"/>
      <c r="L213" s="74"/>
      <c r="M213" s="252"/>
      <c r="N213" s="49"/>
      <c r="O213" s="49"/>
      <c r="P213" s="49"/>
      <c r="Q213" s="49"/>
      <c r="R213" s="49"/>
      <c r="S213" s="49"/>
      <c r="T213" s="97"/>
      <c r="AT213" s="25" t="s">
        <v>213</v>
      </c>
      <c r="AU213" s="25" t="s">
        <v>90</v>
      </c>
    </row>
    <row r="214" spans="2:51" s="12" customFormat="1" ht="13.5">
      <c r="B214" s="253"/>
      <c r="C214" s="254"/>
      <c r="D214" s="250" t="s">
        <v>215</v>
      </c>
      <c r="E214" s="255" t="s">
        <v>38</v>
      </c>
      <c r="F214" s="256" t="s">
        <v>5604</v>
      </c>
      <c r="G214" s="254"/>
      <c r="H214" s="257">
        <v>1.309</v>
      </c>
      <c r="I214" s="258"/>
      <c r="J214" s="254"/>
      <c r="K214" s="254"/>
      <c r="L214" s="259"/>
      <c r="M214" s="260"/>
      <c r="N214" s="261"/>
      <c r="O214" s="261"/>
      <c r="P214" s="261"/>
      <c r="Q214" s="261"/>
      <c r="R214" s="261"/>
      <c r="S214" s="261"/>
      <c r="T214" s="262"/>
      <c r="AT214" s="263" t="s">
        <v>215</v>
      </c>
      <c r="AU214" s="263" t="s">
        <v>90</v>
      </c>
      <c r="AV214" s="12" t="s">
        <v>90</v>
      </c>
      <c r="AW214" s="12" t="s">
        <v>45</v>
      </c>
      <c r="AX214" s="12" t="s">
        <v>82</v>
      </c>
      <c r="AY214" s="263" t="s">
        <v>204</v>
      </c>
    </row>
    <row r="215" spans="2:51" s="13" customFormat="1" ht="13.5">
      <c r="B215" s="264"/>
      <c r="C215" s="265"/>
      <c r="D215" s="250" t="s">
        <v>215</v>
      </c>
      <c r="E215" s="266" t="s">
        <v>38</v>
      </c>
      <c r="F215" s="267" t="s">
        <v>217</v>
      </c>
      <c r="G215" s="265"/>
      <c r="H215" s="268">
        <v>1.309</v>
      </c>
      <c r="I215" s="269"/>
      <c r="J215" s="265"/>
      <c r="K215" s="265"/>
      <c r="L215" s="270"/>
      <c r="M215" s="271"/>
      <c r="N215" s="272"/>
      <c r="O215" s="272"/>
      <c r="P215" s="272"/>
      <c r="Q215" s="272"/>
      <c r="R215" s="272"/>
      <c r="S215" s="272"/>
      <c r="T215" s="273"/>
      <c r="AT215" s="274" t="s">
        <v>215</v>
      </c>
      <c r="AU215" s="274" t="s">
        <v>90</v>
      </c>
      <c r="AV215" s="13" t="s">
        <v>211</v>
      </c>
      <c r="AW215" s="13" t="s">
        <v>45</v>
      </c>
      <c r="AX215" s="13" t="s">
        <v>25</v>
      </c>
      <c r="AY215" s="274" t="s">
        <v>204</v>
      </c>
    </row>
    <row r="216" spans="2:65" s="1" customFormat="1" ht="25.5" customHeight="1">
      <c r="B216" s="48"/>
      <c r="C216" s="238" t="s">
        <v>416</v>
      </c>
      <c r="D216" s="238" t="s">
        <v>206</v>
      </c>
      <c r="E216" s="239" t="s">
        <v>4746</v>
      </c>
      <c r="F216" s="240" t="s">
        <v>5599</v>
      </c>
      <c r="G216" s="241" t="s">
        <v>252</v>
      </c>
      <c r="H216" s="242">
        <v>7.854</v>
      </c>
      <c r="I216" s="243"/>
      <c r="J216" s="244">
        <f>ROUND(I216*H216,2)</f>
        <v>0</v>
      </c>
      <c r="K216" s="240" t="s">
        <v>210</v>
      </c>
      <c r="L216" s="74"/>
      <c r="M216" s="245" t="s">
        <v>38</v>
      </c>
      <c r="N216" s="246" t="s">
        <v>53</v>
      </c>
      <c r="O216" s="49"/>
      <c r="P216" s="247">
        <f>O216*H216</f>
        <v>0</v>
      </c>
      <c r="Q216" s="247">
        <v>0</v>
      </c>
      <c r="R216" s="247">
        <f>Q216*H216</f>
        <v>0</v>
      </c>
      <c r="S216" s="247">
        <v>0</v>
      </c>
      <c r="T216" s="248">
        <f>S216*H216</f>
        <v>0</v>
      </c>
      <c r="AR216" s="25" t="s">
        <v>211</v>
      </c>
      <c r="AT216" s="25" t="s">
        <v>206</v>
      </c>
      <c r="AU216" s="25" t="s">
        <v>90</v>
      </c>
      <c r="AY216" s="25" t="s">
        <v>204</v>
      </c>
      <c r="BE216" s="249">
        <f>IF(N216="základní",J216,0)</f>
        <v>0</v>
      </c>
      <c r="BF216" s="249">
        <f>IF(N216="snížená",J216,0)</f>
        <v>0</v>
      </c>
      <c r="BG216" s="249">
        <f>IF(N216="zákl. přenesená",J216,0)</f>
        <v>0</v>
      </c>
      <c r="BH216" s="249">
        <f>IF(N216="sníž. přenesená",J216,0)</f>
        <v>0</v>
      </c>
      <c r="BI216" s="249">
        <f>IF(N216="nulová",J216,0)</f>
        <v>0</v>
      </c>
      <c r="BJ216" s="25" t="s">
        <v>25</v>
      </c>
      <c r="BK216" s="249">
        <f>ROUND(I216*H216,2)</f>
        <v>0</v>
      </c>
      <c r="BL216" s="25" t="s">
        <v>211</v>
      </c>
      <c r="BM216" s="25" t="s">
        <v>5605</v>
      </c>
    </row>
    <row r="217" spans="2:47" s="1" customFormat="1" ht="13.5">
      <c r="B217" s="48"/>
      <c r="C217" s="76"/>
      <c r="D217" s="250" t="s">
        <v>213</v>
      </c>
      <c r="E217" s="76"/>
      <c r="F217" s="251" t="s">
        <v>4744</v>
      </c>
      <c r="G217" s="76"/>
      <c r="H217" s="76"/>
      <c r="I217" s="206"/>
      <c r="J217" s="76"/>
      <c r="K217" s="76"/>
      <c r="L217" s="74"/>
      <c r="M217" s="252"/>
      <c r="N217" s="49"/>
      <c r="O217" s="49"/>
      <c r="P217" s="49"/>
      <c r="Q217" s="49"/>
      <c r="R217" s="49"/>
      <c r="S217" s="49"/>
      <c r="T217" s="97"/>
      <c r="AT217" s="25" t="s">
        <v>213</v>
      </c>
      <c r="AU217" s="25" t="s">
        <v>90</v>
      </c>
    </row>
    <row r="218" spans="2:51" s="12" customFormat="1" ht="13.5">
      <c r="B218" s="253"/>
      <c r="C218" s="254"/>
      <c r="D218" s="250" t="s">
        <v>215</v>
      </c>
      <c r="E218" s="255" t="s">
        <v>38</v>
      </c>
      <c r="F218" s="256" t="s">
        <v>5606</v>
      </c>
      <c r="G218" s="254"/>
      <c r="H218" s="257">
        <v>7.854</v>
      </c>
      <c r="I218" s="258"/>
      <c r="J218" s="254"/>
      <c r="K218" s="254"/>
      <c r="L218" s="259"/>
      <c r="M218" s="260"/>
      <c r="N218" s="261"/>
      <c r="O218" s="261"/>
      <c r="P218" s="261"/>
      <c r="Q218" s="261"/>
      <c r="R218" s="261"/>
      <c r="S218" s="261"/>
      <c r="T218" s="262"/>
      <c r="AT218" s="263" t="s">
        <v>215</v>
      </c>
      <c r="AU218" s="263" t="s">
        <v>90</v>
      </c>
      <c r="AV218" s="12" t="s">
        <v>90</v>
      </c>
      <c r="AW218" s="12" t="s">
        <v>45</v>
      </c>
      <c r="AX218" s="12" t="s">
        <v>82</v>
      </c>
      <c r="AY218" s="263" t="s">
        <v>204</v>
      </c>
    </row>
    <row r="219" spans="2:51" s="13" customFormat="1" ht="13.5">
      <c r="B219" s="264"/>
      <c r="C219" s="265"/>
      <c r="D219" s="250" t="s">
        <v>215</v>
      </c>
      <c r="E219" s="266" t="s">
        <v>38</v>
      </c>
      <c r="F219" s="267" t="s">
        <v>217</v>
      </c>
      <c r="G219" s="265"/>
      <c r="H219" s="268">
        <v>7.854</v>
      </c>
      <c r="I219" s="269"/>
      <c r="J219" s="265"/>
      <c r="K219" s="265"/>
      <c r="L219" s="270"/>
      <c r="M219" s="271"/>
      <c r="N219" s="272"/>
      <c r="O219" s="272"/>
      <c r="P219" s="272"/>
      <c r="Q219" s="272"/>
      <c r="R219" s="272"/>
      <c r="S219" s="272"/>
      <c r="T219" s="273"/>
      <c r="AT219" s="274" t="s">
        <v>215</v>
      </c>
      <c r="AU219" s="274" t="s">
        <v>90</v>
      </c>
      <c r="AV219" s="13" t="s">
        <v>211</v>
      </c>
      <c r="AW219" s="13" t="s">
        <v>45</v>
      </c>
      <c r="AX219" s="13" t="s">
        <v>25</v>
      </c>
      <c r="AY219" s="274" t="s">
        <v>204</v>
      </c>
    </row>
    <row r="220" spans="2:65" s="1" customFormat="1" ht="16.5" customHeight="1">
      <c r="B220" s="48"/>
      <c r="C220" s="238" t="s">
        <v>425</v>
      </c>
      <c r="D220" s="238" t="s">
        <v>206</v>
      </c>
      <c r="E220" s="239" t="s">
        <v>5607</v>
      </c>
      <c r="F220" s="240" t="s">
        <v>5608</v>
      </c>
      <c r="G220" s="241" t="s">
        <v>252</v>
      </c>
      <c r="H220" s="242">
        <v>16.078</v>
      </c>
      <c r="I220" s="243"/>
      <c r="J220" s="244">
        <f>ROUND(I220*H220,2)</f>
        <v>0</v>
      </c>
      <c r="K220" s="240" t="s">
        <v>210</v>
      </c>
      <c r="L220" s="74"/>
      <c r="M220" s="245" t="s">
        <v>38</v>
      </c>
      <c r="N220" s="246" t="s">
        <v>53</v>
      </c>
      <c r="O220" s="49"/>
      <c r="P220" s="247">
        <f>O220*H220</f>
        <v>0</v>
      </c>
      <c r="Q220" s="247">
        <v>0</v>
      </c>
      <c r="R220" s="247">
        <f>Q220*H220</f>
        <v>0</v>
      </c>
      <c r="S220" s="247">
        <v>0</v>
      </c>
      <c r="T220" s="248">
        <f>S220*H220</f>
        <v>0</v>
      </c>
      <c r="AR220" s="25" t="s">
        <v>211</v>
      </c>
      <c r="AT220" s="25" t="s">
        <v>206</v>
      </c>
      <c r="AU220" s="25" t="s">
        <v>90</v>
      </c>
      <c r="AY220" s="25" t="s">
        <v>204</v>
      </c>
      <c r="BE220" s="249">
        <f>IF(N220="základní",J220,0)</f>
        <v>0</v>
      </c>
      <c r="BF220" s="249">
        <f>IF(N220="snížená",J220,0)</f>
        <v>0</v>
      </c>
      <c r="BG220" s="249">
        <f>IF(N220="zákl. přenesená",J220,0)</f>
        <v>0</v>
      </c>
      <c r="BH220" s="249">
        <f>IF(N220="sníž. přenesená",J220,0)</f>
        <v>0</v>
      </c>
      <c r="BI220" s="249">
        <f>IF(N220="nulová",J220,0)</f>
        <v>0</v>
      </c>
      <c r="BJ220" s="25" t="s">
        <v>25</v>
      </c>
      <c r="BK220" s="249">
        <f>ROUND(I220*H220,2)</f>
        <v>0</v>
      </c>
      <c r="BL220" s="25" t="s">
        <v>211</v>
      </c>
      <c r="BM220" s="25" t="s">
        <v>5609</v>
      </c>
    </row>
    <row r="221" spans="2:47" s="1" customFormat="1" ht="13.5">
      <c r="B221" s="48"/>
      <c r="C221" s="76"/>
      <c r="D221" s="250" t="s">
        <v>213</v>
      </c>
      <c r="E221" s="76"/>
      <c r="F221" s="251" t="s">
        <v>5610</v>
      </c>
      <c r="G221" s="76"/>
      <c r="H221" s="76"/>
      <c r="I221" s="206"/>
      <c r="J221" s="76"/>
      <c r="K221" s="76"/>
      <c r="L221" s="74"/>
      <c r="M221" s="252"/>
      <c r="N221" s="49"/>
      <c r="O221" s="49"/>
      <c r="P221" s="49"/>
      <c r="Q221" s="49"/>
      <c r="R221" s="49"/>
      <c r="S221" s="49"/>
      <c r="T221" s="97"/>
      <c r="AT221" s="25" t="s">
        <v>213</v>
      </c>
      <c r="AU221" s="25" t="s">
        <v>90</v>
      </c>
    </row>
    <row r="222" spans="2:51" s="12" customFormat="1" ht="13.5">
      <c r="B222" s="253"/>
      <c r="C222" s="254"/>
      <c r="D222" s="250" t="s">
        <v>215</v>
      </c>
      <c r="E222" s="255" t="s">
        <v>38</v>
      </c>
      <c r="F222" s="256" t="s">
        <v>5611</v>
      </c>
      <c r="G222" s="254"/>
      <c r="H222" s="257">
        <v>16.078</v>
      </c>
      <c r="I222" s="258"/>
      <c r="J222" s="254"/>
      <c r="K222" s="254"/>
      <c r="L222" s="259"/>
      <c r="M222" s="260"/>
      <c r="N222" s="261"/>
      <c r="O222" s="261"/>
      <c r="P222" s="261"/>
      <c r="Q222" s="261"/>
      <c r="R222" s="261"/>
      <c r="S222" s="261"/>
      <c r="T222" s="262"/>
      <c r="AT222" s="263" t="s">
        <v>215</v>
      </c>
      <c r="AU222" s="263" t="s">
        <v>90</v>
      </c>
      <c r="AV222" s="12" t="s">
        <v>90</v>
      </c>
      <c r="AW222" s="12" t="s">
        <v>45</v>
      </c>
      <c r="AX222" s="12" t="s">
        <v>82</v>
      </c>
      <c r="AY222" s="263" t="s">
        <v>204</v>
      </c>
    </row>
    <row r="223" spans="2:51" s="13" customFormat="1" ht="13.5">
      <c r="B223" s="264"/>
      <c r="C223" s="265"/>
      <c r="D223" s="250" t="s">
        <v>215</v>
      </c>
      <c r="E223" s="266" t="s">
        <v>38</v>
      </c>
      <c r="F223" s="267" t="s">
        <v>217</v>
      </c>
      <c r="G223" s="265"/>
      <c r="H223" s="268">
        <v>16.078</v>
      </c>
      <c r="I223" s="269"/>
      <c r="J223" s="265"/>
      <c r="K223" s="265"/>
      <c r="L223" s="270"/>
      <c r="M223" s="271"/>
      <c r="N223" s="272"/>
      <c r="O223" s="272"/>
      <c r="P223" s="272"/>
      <c r="Q223" s="272"/>
      <c r="R223" s="272"/>
      <c r="S223" s="272"/>
      <c r="T223" s="273"/>
      <c r="AT223" s="274" t="s">
        <v>215</v>
      </c>
      <c r="AU223" s="274" t="s">
        <v>90</v>
      </c>
      <c r="AV223" s="13" t="s">
        <v>211</v>
      </c>
      <c r="AW223" s="13" t="s">
        <v>45</v>
      </c>
      <c r="AX223" s="13" t="s">
        <v>25</v>
      </c>
      <c r="AY223" s="274" t="s">
        <v>204</v>
      </c>
    </row>
    <row r="224" spans="2:65" s="1" customFormat="1" ht="16.5" customHeight="1">
      <c r="B224" s="48"/>
      <c r="C224" s="238" t="s">
        <v>434</v>
      </c>
      <c r="D224" s="238" t="s">
        <v>206</v>
      </c>
      <c r="E224" s="239" t="s">
        <v>5612</v>
      </c>
      <c r="F224" s="240" t="s">
        <v>5613</v>
      </c>
      <c r="G224" s="241" t="s">
        <v>252</v>
      </c>
      <c r="H224" s="242">
        <v>1.309</v>
      </c>
      <c r="I224" s="243"/>
      <c r="J224" s="244">
        <f>ROUND(I224*H224,2)</f>
        <v>0</v>
      </c>
      <c r="K224" s="240" t="s">
        <v>210</v>
      </c>
      <c r="L224" s="74"/>
      <c r="M224" s="245" t="s">
        <v>38</v>
      </c>
      <c r="N224" s="246" t="s">
        <v>53</v>
      </c>
      <c r="O224" s="49"/>
      <c r="P224" s="247">
        <f>O224*H224</f>
        <v>0</v>
      </c>
      <c r="Q224" s="247">
        <v>0</v>
      </c>
      <c r="R224" s="247">
        <f>Q224*H224</f>
        <v>0</v>
      </c>
      <c r="S224" s="247">
        <v>0</v>
      </c>
      <c r="T224" s="248">
        <f>S224*H224</f>
        <v>0</v>
      </c>
      <c r="AR224" s="25" t="s">
        <v>211</v>
      </c>
      <c r="AT224" s="25" t="s">
        <v>206</v>
      </c>
      <c r="AU224" s="25" t="s">
        <v>90</v>
      </c>
      <c r="AY224" s="25" t="s">
        <v>204</v>
      </c>
      <c r="BE224" s="249">
        <f>IF(N224="základní",J224,0)</f>
        <v>0</v>
      </c>
      <c r="BF224" s="249">
        <f>IF(N224="snížená",J224,0)</f>
        <v>0</v>
      </c>
      <c r="BG224" s="249">
        <f>IF(N224="zákl. přenesená",J224,0)</f>
        <v>0</v>
      </c>
      <c r="BH224" s="249">
        <f>IF(N224="sníž. přenesená",J224,0)</f>
        <v>0</v>
      </c>
      <c r="BI224" s="249">
        <f>IF(N224="nulová",J224,0)</f>
        <v>0</v>
      </c>
      <c r="BJ224" s="25" t="s">
        <v>25</v>
      </c>
      <c r="BK224" s="249">
        <f>ROUND(I224*H224,2)</f>
        <v>0</v>
      </c>
      <c r="BL224" s="25" t="s">
        <v>211</v>
      </c>
      <c r="BM224" s="25" t="s">
        <v>5614</v>
      </c>
    </row>
    <row r="225" spans="2:47" s="1" customFormat="1" ht="13.5">
      <c r="B225" s="48"/>
      <c r="C225" s="76"/>
      <c r="D225" s="250" t="s">
        <v>213</v>
      </c>
      <c r="E225" s="76"/>
      <c r="F225" s="251" t="s">
        <v>5610</v>
      </c>
      <c r="G225" s="76"/>
      <c r="H225" s="76"/>
      <c r="I225" s="206"/>
      <c r="J225" s="76"/>
      <c r="K225" s="76"/>
      <c r="L225" s="74"/>
      <c r="M225" s="252"/>
      <c r="N225" s="49"/>
      <c r="O225" s="49"/>
      <c r="P225" s="49"/>
      <c r="Q225" s="49"/>
      <c r="R225" s="49"/>
      <c r="S225" s="49"/>
      <c r="T225" s="97"/>
      <c r="AT225" s="25" t="s">
        <v>213</v>
      </c>
      <c r="AU225" s="25" t="s">
        <v>90</v>
      </c>
    </row>
    <row r="226" spans="2:51" s="12" customFormat="1" ht="13.5">
      <c r="B226" s="253"/>
      <c r="C226" s="254"/>
      <c r="D226" s="250" t="s">
        <v>215</v>
      </c>
      <c r="E226" s="255" t="s">
        <v>38</v>
      </c>
      <c r="F226" s="256" t="s">
        <v>5604</v>
      </c>
      <c r="G226" s="254"/>
      <c r="H226" s="257">
        <v>1.309</v>
      </c>
      <c r="I226" s="258"/>
      <c r="J226" s="254"/>
      <c r="K226" s="254"/>
      <c r="L226" s="259"/>
      <c r="M226" s="260"/>
      <c r="N226" s="261"/>
      <c r="O226" s="261"/>
      <c r="P226" s="261"/>
      <c r="Q226" s="261"/>
      <c r="R226" s="261"/>
      <c r="S226" s="261"/>
      <c r="T226" s="262"/>
      <c r="AT226" s="263" t="s">
        <v>215</v>
      </c>
      <c r="AU226" s="263" t="s">
        <v>90</v>
      </c>
      <c r="AV226" s="12" t="s">
        <v>90</v>
      </c>
      <c r="AW226" s="12" t="s">
        <v>45</v>
      </c>
      <c r="AX226" s="12" t="s">
        <v>82</v>
      </c>
      <c r="AY226" s="263" t="s">
        <v>204</v>
      </c>
    </row>
    <row r="227" spans="2:51" s="13" customFormat="1" ht="13.5">
      <c r="B227" s="264"/>
      <c r="C227" s="265"/>
      <c r="D227" s="250" t="s">
        <v>215</v>
      </c>
      <c r="E227" s="266" t="s">
        <v>38</v>
      </c>
      <c r="F227" s="267" t="s">
        <v>217</v>
      </c>
      <c r="G227" s="265"/>
      <c r="H227" s="268">
        <v>1.309</v>
      </c>
      <c r="I227" s="269"/>
      <c r="J227" s="265"/>
      <c r="K227" s="265"/>
      <c r="L227" s="270"/>
      <c r="M227" s="271"/>
      <c r="N227" s="272"/>
      <c r="O227" s="272"/>
      <c r="P227" s="272"/>
      <c r="Q227" s="272"/>
      <c r="R227" s="272"/>
      <c r="S227" s="272"/>
      <c r="T227" s="273"/>
      <c r="AT227" s="274" t="s">
        <v>215</v>
      </c>
      <c r="AU227" s="274" t="s">
        <v>90</v>
      </c>
      <c r="AV227" s="13" t="s">
        <v>211</v>
      </c>
      <c r="AW227" s="13" t="s">
        <v>45</v>
      </c>
      <c r="AX227" s="13" t="s">
        <v>25</v>
      </c>
      <c r="AY227" s="274" t="s">
        <v>204</v>
      </c>
    </row>
    <row r="228" spans="2:65" s="1" customFormat="1" ht="16.5" customHeight="1">
      <c r="B228" s="48"/>
      <c r="C228" s="238" t="s">
        <v>440</v>
      </c>
      <c r="D228" s="238" t="s">
        <v>206</v>
      </c>
      <c r="E228" s="239" t="s">
        <v>4750</v>
      </c>
      <c r="F228" s="240" t="s">
        <v>869</v>
      </c>
      <c r="G228" s="241" t="s">
        <v>252</v>
      </c>
      <c r="H228" s="242">
        <v>15.488</v>
      </c>
      <c r="I228" s="243"/>
      <c r="J228" s="244">
        <f>ROUND(I228*H228,2)</f>
        <v>0</v>
      </c>
      <c r="K228" s="240" t="s">
        <v>210</v>
      </c>
      <c r="L228" s="74"/>
      <c r="M228" s="245" t="s">
        <v>38</v>
      </c>
      <c r="N228" s="246" t="s">
        <v>53</v>
      </c>
      <c r="O228" s="49"/>
      <c r="P228" s="247">
        <f>O228*H228</f>
        <v>0</v>
      </c>
      <c r="Q228" s="247">
        <v>0</v>
      </c>
      <c r="R228" s="247">
        <f>Q228*H228</f>
        <v>0</v>
      </c>
      <c r="S228" s="247">
        <v>0</v>
      </c>
      <c r="T228" s="248">
        <f>S228*H228</f>
        <v>0</v>
      </c>
      <c r="AR228" s="25" t="s">
        <v>211</v>
      </c>
      <c r="AT228" s="25" t="s">
        <v>206</v>
      </c>
      <c r="AU228" s="25" t="s">
        <v>90</v>
      </c>
      <c r="AY228" s="25" t="s">
        <v>204</v>
      </c>
      <c r="BE228" s="249">
        <f>IF(N228="základní",J228,0)</f>
        <v>0</v>
      </c>
      <c r="BF228" s="249">
        <f>IF(N228="snížená",J228,0)</f>
        <v>0</v>
      </c>
      <c r="BG228" s="249">
        <f>IF(N228="zákl. přenesená",J228,0)</f>
        <v>0</v>
      </c>
      <c r="BH228" s="249">
        <f>IF(N228="sníž. přenesená",J228,0)</f>
        <v>0</v>
      </c>
      <c r="BI228" s="249">
        <f>IF(N228="nulová",J228,0)</f>
        <v>0</v>
      </c>
      <c r="BJ228" s="25" t="s">
        <v>25</v>
      </c>
      <c r="BK228" s="249">
        <f>ROUND(I228*H228,2)</f>
        <v>0</v>
      </c>
      <c r="BL228" s="25" t="s">
        <v>211</v>
      </c>
      <c r="BM228" s="25" t="s">
        <v>5615</v>
      </c>
    </row>
    <row r="229" spans="2:47" s="1" customFormat="1" ht="13.5">
      <c r="B229" s="48"/>
      <c r="C229" s="76"/>
      <c r="D229" s="250" t="s">
        <v>213</v>
      </c>
      <c r="E229" s="76"/>
      <c r="F229" s="251" t="s">
        <v>5616</v>
      </c>
      <c r="G229" s="76"/>
      <c r="H229" s="76"/>
      <c r="I229" s="206"/>
      <c r="J229" s="76"/>
      <c r="K229" s="76"/>
      <c r="L229" s="74"/>
      <c r="M229" s="252"/>
      <c r="N229" s="49"/>
      <c r="O229" s="49"/>
      <c r="P229" s="49"/>
      <c r="Q229" s="49"/>
      <c r="R229" s="49"/>
      <c r="S229" s="49"/>
      <c r="T229" s="97"/>
      <c r="AT229" s="25" t="s">
        <v>213</v>
      </c>
      <c r="AU229" s="25" t="s">
        <v>90</v>
      </c>
    </row>
    <row r="230" spans="2:51" s="12" customFormat="1" ht="13.5">
      <c r="B230" s="253"/>
      <c r="C230" s="254"/>
      <c r="D230" s="250" t="s">
        <v>215</v>
      </c>
      <c r="E230" s="255" t="s">
        <v>38</v>
      </c>
      <c r="F230" s="256" t="s">
        <v>5617</v>
      </c>
      <c r="G230" s="254"/>
      <c r="H230" s="257">
        <v>15.488</v>
      </c>
      <c r="I230" s="258"/>
      <c r="J230" s="254"/>
      <c r="K230" s="254"/>
      <c r="L230" s="259"/>
      <c r="M230" s="260"/>
      <c r="N230" s="261"/>
      <c r="O230" s="261"/>
      <c r="P230" s="261"/>
      <c r="Q230" s="261"/>
      <c r="R230" s="261"/>
      <c r="S230" s="261"/>
      <c r="T230" s="262"/>
      <c r="AT230" s="263" t="s">
        <v>215</v>
      </c>
      <c r="AU230" s="263" t="s">
        <v>90</v>
      </c>
      <c r="AV230" s="12" t="s">
        <v>90</v>
      </c>
      <c r="AW230" s="12" t="s">
        <v>45</v>
      </c>
      <c r="AX230" s="12" t="s">
        <v>82</v>
      </c>
      <c r="AY230" s="263" t="s">
        <v>204</v>
      </c>
    </row>
    <row r="231" spans="2:51" s="13" customFormat="1" ht="13.5">
      <c r="B231" s="264"/>
      <c r="C231" s="265"/>
      <c r="D231" s="250" t="s">
        <v>215</v>
      </c>
      <c r="E231" s="266" t="s">
        <v>38</v>
      </c>
      <c r="F231" s="267" t="s">
        <v>217</v>
      </c>
      <c r="G231" s="265"/>
      <c r="H231" s="268">
        <v>15.488</v>
      </c>
      <c r="I231" s="269"/>
      <c r="J231" s="265"/>
      <c r="K231" s="265"/>
      <c r="L231" s="270"/>
      <c r="M231" s="271"/>
      <c r="N231" s="272"/>
      <c r="O231" s="272"/>
      <c r="P231" s="272"/>
      <c r="Q231" s="272"/>
      <c r="R231" s="272"/>
      <c r="S231" s="272"/>
      <c r="T231" s="273"/>
      <c r="AT231" s="274" t="s">
        <v>215</v>
      </c>
      <c r="AU231" s="274" t="s">
        <v>90</v>
      </c>
      <c r="AV231" s="13" t="s">
        <v>211</v>
      </c>
      <c r="AW231" s="13" t="s">
        <v>45</v>
      </c>
      <c r="AX231" s="13" t="s">
        <v>25</v>
      </c>
      <c r="AY231" s="274" t="s">
        <v>204</v>
      </c>
    </row>
    <row r="232" spans="2:65" s="1" customFormat="1" ht="25.5" customHeight="1">
      <c r="B232" s="48"/>
      <c r="C232" s="238" t="s">
        <v>446</v>
      </c>
      <c r="D232" s="238" t="s">
        <v>206</v>
      </c>
      <c r="E232" s="239" t="s">
        <v>4849</v>
      </c>
      <c r="F232" s="240" t="s">
        <v>5618</v>
      </c>
      <c r="G232" s="241" t="s">
        <v>252</v>
      </c>
      <c r="H232" s="242">
        <v>0.365</v>
      </c>
      <c r="I232" s="243"/>
      <c r="J232" s="244">
        <f>ROUND(I232*H232,2)</f>
        <v>0</v>
      </c>
      <c r="K232" s="240" t="s">
        <v>210</v>
      </c>
      <c r="L232" s="74"/>
      <c r="M232" s="245" t="s">
        <v>38</v>
      </c>
      <c r="N232" s="246" t="s">
        <v>53</v>
      </c>
      <c r="O232" s="49"/>
      <c r="P232" s="247">
        <f>O232*H232</f>
        <v>0</v>
      </c>
      <c r="Q232" s="247">
        <v>0</v>
      </c>
      <c r="R232" s="247">
        <f>Q232*H232</f>
        <v>0</v>
      </c>
      <c r="S232" s="247">
        <v>0</v>
      </c>
      <c r="T232" s="248">
        <f>S232*H232</f>
        <v>0</v>
      </c>
      <c r="AR232" s="25" t="s">
        <v>211</v>
      </c>
      <c r="AT232" s="25" t="s">
        <v>206</v>
      </c>
      <c r="AU232" s="25" t="s">
        <v>90</v>
      </c>
      <c r="AY232" s="25" t="s">
        <v>204</v>
      </c>
      <c r="BE232" s="249">
        <f>IF(N232="základní",J232,0)</f>
        <v>0</v>
      </c>
      <c r="BF232" s="249">
        <f>IF(N232="snížená",J232,0)</f>
        <v>0</v>
      </c>
      <c r="BG232" s="249">
        <f>IF(N232="zákl. přenesená",J232,0)</f>
        <v>0</v>
      </c>
      <c r="BH232" s="249">
        <f>IF(N232="sníž. přenesená",J232,0)</f>
        <v>0</v>
      </c>
      <c r="BI232" s="249">
        <f>IF(N232="nulová",J232,0)</f>
        <v>0</v>
      </c>
      <c r="BJ232" s="25" t="s">
        <v>25</v>
      </c>
      <c r="BK232" s="249">
        <f>ROUND(I232*H232,2)</f>
        <v>0</v>
      </c>
      <c r="BL232" s="25" t="s">
        <v>211</v>
      </c>
      <c r="BM232" s="25" t="s">
        <v>5619</v>
      </c>
    </row>
    <row r="233" spans="2:47" s="1" customFormat="1" ht="13.5">
      <c r="B233" s="48"/>
      <c r="C233" s="76"/>
      <c r="D233" s="250" t="s">
        <v>213</v>
      </c>
      <c r="E233" s="76"/>
      <c r="F233" s="251" t="s">
        <v>5616</v>
      </c>
      <c r="G233" s="76"/>
      <c r="H233" s="76"/>
      <c r="I233" s="206"/>
      <c r="J233" s="76"/>
      <c r="K233" s="76"/>
      <c r="L233" s="74"/>
      <c r="M233" s="252"/>
      <c r="N233" s="49"/>
      <c r="O233" s="49"/>
      <c r="P233" s="49"/>
      <c r="Q233" s="49"/>
      <c r="R233" s="49"/>
      <c r="S233" s="49"/>
      <c r="T233" s="97"/>
      <c r="AT233" s="25" t="s">
        <v>213</v>
      </c>
      <c r="AU233" s="25" t="s">
        <v>90</v>
      </c>
    </row>
    <row r="234" spans="2:51" s="12" customFormat="1" ht="13.5">
      <c r="B234" s="253"/>
      <c r="C234" s="254"/>
      <c r="D234" s="250" t="s">
        <v>215</v>
      </c>
      <c r="E234" s="255" t="s">
        <v>38</v>
      </c>
      <c r="F234" s="256" t="s">
        <v>5620</v>
      </c>
      <c r="G234" s="254"/>
      <c r="H234" s="257">
        <v>0.365</v>
      </c>
      <c r="I234" s="258"/>
      <c r="J234" s="254"/>
      <c r="K234" s="254"/>
      <c r="L234" s="259"/>
      <c r="M234" s="260"/>
      <c r="N234" s="261"/>
      <c r="O234" s="261"/>
      <c r="P234" s="261"/>
      <c r="Q234" s="261"/>
      <c r="R234" s="261"/>
      <c r="S234" s="261"/>
      <c r="T234" s="262"/>
      <c r="AT234" s="263" t="s">
        <v>215</v>
      </c>
      <c r="AU234" s="263" t="s">
        <v>90</v>
      </c>
      <c r="AV234" s="12" t="s">
        <v>90</v>
      </c>
      <c r="AW234" s="12" t="s">
        <v>45</v>
      </c>
      <c r="AX234" s="12" t="s">
        <v>82</v>
      </c>
      <c r="AY234" s="263" t="s">
        <v>204</v>
      </c>
    </row>
    <row r="235" spans="2:51" s="13" customFormat="1" ht="13.5">
      <c r="B235" s="264"/>
      <c r="C235" s="265"/>
      <c r="D235" s="250" t="s">
        <v>215</v>
      </c>
      <c r="E235" s="266" t="s">
        <v>38</v>
      </c>
      <c r="F235" s="267" t="s">
        <v>217</v>
      </c>
      <c r="G235" s="265"/>
      <c r="H235" s="268">
        <v>0.365</v>
      </c>
      <c r="I235" s="269"/>
      <c r="J235" s="265"/>
      <c r="K235" s="265"/>
      <c r="L235" s="270"/>
      <c r="M235" s="271"/>
      <c r="N235" s="272"/>
      <c r="O235" s="272"/>
      <c r="P235" s="272"/>
      <c r="Q235" s="272"/>
      <c r="R235" s="272"/>
      <c r="S235" s="272"/>
      <c r="T235" s="273"/>
      <c r="AT235" s="274" t="s">
        <v>215</v>
      </c>
      <c r="AU235" s="274" t="s">
        <v>90</v>
      </c>
      <c r="AV235" s="13" t="s">
        <v>211</v>
      </c>
      <c r="AW235" s="13" t="s">
        <v>45</v>
      </c>
      <c r="AX235" s="13" t="s">
        <v>25</v>
      </c>
      <c r="AY235" s="274" t="s">
        <v>204</v>
      </c>
    </row>
    <row r="236" spans="2:63" s="11" customFormat="1" ht="29.85" customHeight="1">
      <c r="B236" s="222"/>
      <c r="C236" s="223"/>
      <c r="D236" s="224" t="s">
        <v>81</v>
      </c>
      <c r="E236" s="236" t="s">
        <v>909</v>
      </c>
      <c r="F236" s="236" t="s">
        <v>910</v>
      </c>
      <c r="G236" s="223"/>
      <c r="H236" s="223"/>
      <c r="I236" s="226"/>
      <c r="J236" s="237">
        <f>BK236</f>
        <v>0</v>
      </c>
      <c r="K236" s="223"/>
      <c r="L236" s="228"/>
      <c r="M236" s="229"/>
      <c r="N236" s="230"/>
      <c r="O236" s="230"/>
      <c r="P236" s="231">
        <f>SUM(P237:P238)</f>
        <v>0</v>
      </c>
      <c r="Q236" s="230"/>
      <c r="R236" s="231">
        <f>SUM(R237:R238)</f>
        <v>0</v>
      </c>
      <c r="S236" s="230"/>
      <c r="T236" s="232">
        <f>SUM(T237:T238)</f>
        <v>0</v>
      </c>
      <c r="AR236" s="233" t="s">
        <v>25</v>
      </c>
      <c r="AT236" s="234" t="s">
        <v>81</v>
      </c>
      <c r="AU236" s="234" t="s">
        <v>25</v>
      </c>
      <c r="AY236" s="233" t="s">
        <v>204</v>
      </c>
      <c r="BK236" s="235">
        <f>SUM(BK237:BK238)</f>
        <v>0</v>
      </c>
    </row>
    <row r="237" spans="2:65" s="1" customFormat="1" ht="38.25" customHeight="1">
      <c r="B237" s="48"/>
      <c r="C237" s="238" t="s">
        <v>452</v>
      </c>
      <c r="D237" s="238" t="s">
        <v>206</v>
      </c>
      <c r="E237" s="239" t="s">
        <v>5621</v>
      </c>
      <c r="F237" s="240" t="s">
        <v>5622</v>
      </c>
      <c r="G237" s="241" t="s">
        <v>252</v>
      </c>
      <c r="H237" s="242">
        <v>6.128</v>
      </c>
      <c r="I237" s="243"/>
      <c r="J237" s="244">
        <f>ROUND(I237*H237,2)</f>
        <v>0</v>
      </c>
      <c r="K237" s="240" t="s">
        <v>210</v>
      </c>
      <c r="L237" s="74"/>
      <c r="M237" s="245" t="s">
        <v>38</v>
      </c>
      <c r="N237" s="246" t="s">
        <v>53</v>
      </c>
      <c r="O237" s="49"/>
      <c r="P237" s="247">
        <f>O237*H237</f>
        <v>0</v>
      </c>
      <c r="Q237" s="247">
        <v>0</v>
      </c>
      <c r="R237" s="247">
        <f>Q237*H237</f>
        <v>0</v>
      </c>
      <c r="S237" s="247">
        <v>0</v>
      </c>
      <c r="T237" s="248">
        <f>S237*H237</f>
        <v>0</v>
      </c>
      <c r="AR237" s="25" t="s">
        <v>211</v>
      </c>
      <c r="AT237" s="25" t="s">
        <v>206</v>
      </c>
      <c r="AU237" s="25" t="s">
        <v>90</v>
      </c>
      <c r="AY237" s="25" t="s">
        <v>204</v>
      </c>
      <c r="BE237" s="249">
        <f>IF(N237="základní",J237,0)</f>
        <v>0</v>
      </c>
      <c r="BF237" s="249">
        <f>IF(N237="snížená",J237,0)</f>
        <v>0</v>
      </c>
      <c r="BG237" s="249">
        <f>IF(N237="zákl. přenesená",J237,0)</f>
        <v>0</v>
      </c>
      <c r="BH237" s="249">
        <f>IF(N237="sníž. přenesená",J237,0)</f>
        <v>0</v>
      </c>
      <c r="BI237" s="249">
        <f>IF(N237="nulová",J237,0)</f>
        <v>0</v>
      </c>
      <c r="BJ237" s="25" t="s">
        <v>25</v>
      </c>
      <c r="BK237" s="249">
        <f>ROUND(I237*H237,2)</f>
        <v>0</v>
      </c>
      <c r="BL237" s="25" t="s">
        <v>211</v>
      </c>
      <c r="BM237" s="25" t="s">
        <v>5623</v>
      </c>
    </row>
    <row r="238" spans="2:47" s="1" customFormat="1" ht="13.5">
      <c r="B238" s="48"/>
      <c r="C238" s="76"/>
      <c r="D238" s="250" t="s">
        <v>213</v>
      </c>
      <c r="E238" s="76"/>
      <c r="F238" s="251" t="s">
        <v>5624</v>
      </c>
      <c r="G238" s="76"/>
      <c r="H238" s="76"/>
      <c r="I238" s="206"/>
      <c r="J238" s="76"/>
      <c r="K238" s="76"/>
      <c r="L238" s="74"/>
      <c r="M238" s="252"/>
      <c r="N238" s="49"/>
      <c r="O238" s="49"/>
      <c r="P238" s="49"/>
      <c r="Q238" s="49"/>
      <c r="R238" s="49"/>
      <c r="S238" s="49"/>
      <c r="T238" s="97"/>
      <c r="AT238" s="25" t="s">
        <v>213</v>
      </c>
      <c r="AU238" s="25" t="s">
        <v>90</v>
      </c>
    </row>
    <row r="239" spans="2:63" s="11" customFormat="1" ht="37.4" customHeight="1">
      <c r="B239" s="222"/>
      <c r="C239" s="223"/>
      <c r="D239" s="224" t="s">
        <v>81</v>
      </c>
      <c r="E239" s="225" t="s">
        <v>916</v>
      </c>
      <c r="F239" s="225" t="s">
        <v>917</v>
      </c>
      <c r="G239" s="223"/>
      <c r="H239" s="223"/>
      <c r="I239" s="226"/>
      <c r="J239" s="227">
        <f>BK239</f>
        <v>0</v>
      </c>
      <c r="K239" s="223"/>
      <c r="L239" s="228"/>
      <c r="M239" s="229"/>
      <c r="N239" s="230"/>
      <c r="O239" s="230"/>
      <c r="P239" s="231">
        <f>P240</f>
        <v>0</v>
      </c>
      <c r="Q239" s="230"/>
      <c r="R239" s="231">
        <f>R240</f>
        <v>0</v>
      </c>
      <c r="S239" s="230"/>
      <c r="T239" s="232">
        <f>T240</f>
        <v>0.5760000000000001</v>
      </c>
      <c r="AR239" s="233" t="s">
        <v>90</v>
      </c>
      <c r="AT239" s="234" t="s">
        <v>81</v>
      </c>
      <c r="AU239" s="234" t="s">
        <v>82</v>
      </c>
      <c r="AY239" s="233" t="s">
        <v>204</v>
      </c>
      <c r="BK239" s="235">
        <f>BK240</f>
        <v>0</v>
      </c>
    </row>
    <row r="240" spans="2:63" s="11" customFormat="1" ht="19.9" customHeight="1">
      <c r="B240" s="222"/>
      <c r="C240" s="223"/>
      <c r="D240" s="224" t="s">
        <v>81</v>
      </c>
      <c r="E240" s="236" t="s">
        <v>1052</v>
      </c>
      <c r="F240" s="236" t="s">
        <v>1053</v>
      </c>
      <c r="G240" s="223"/>
      <c r="H240" s="223"/>
      <c r="I240" s="226"/>
      <c r="J240" s="237">
        <f>BK240</f>
        <v>0</v>
      </c>
      <c r="K240" s="223"/>
      <c r="L240" s="228"/>
      <c r="M240" s="229"/>
      <c r="N240" s="230"/>
      <c r="O240" s="230"/>
      <c r="P240" s="231">
        <f>SUM(P241:P245)</f>
        <v>0</v>
      </c>
      <c r="Q240" s="230"/>
      <c r="R240" s="231">
        <f>SUM(R241:R245)</f>
        <v>0</v>
      </c>
      <c r="S240" s="230"/>
      <c r="T240" s="232">
        <f>SUM(T241:T245)</f>
        <v>0.5760000000000001</v>
      </c>
      <c r="AR240" s="233" t="s">
        <v>90</v>
      </c>
      <c r="AT240" s="234" t="s">
        <v>81</v>
      </c>
      <c r="AU240" s="234" t="s">
        <v>25</v>
      </c>
      <c r="AY240" s="233" t="s">
        <v>204</v>
      </c>
      <c r="BK240" s="235">
        <f>SUM(BK241:BK245)</f>
        <v>0</v>
      </c>
    </row>
    <row r="241" spans="2:65" s="1" customFormat="1" ht="25.5" customHeight="1">
      <c r="B241" s="48"/>
      <c r="C241" s="238" t="s">
        <v>460</v>
      </c>
      <c r="D241" s="238" t="s">
        <v>206</v>
      </c>
      <c r="E241" s="239" t="s">
        <v>5625</v>
      </c>
      <c r="F241" s="240" t="s">
        <v>5626</v>
      </c>
      <c r="G241" s="241" t="s">
        <v>343</v>
      </c>
      <c r="H241" s="242">
        <v>36</v>
      </c>
      <c r="I241" s="243"/>
      <c r="J241" s="244">
        <f>ROUND(I241*H241,2)</f>
        <v>0</v>
      </c>
      <c r="K241" s="240" t="s">
        <v>210</v>
      </c>
      <c r="L241" s="74"/>
      <c r="M241" s="245" t="s">
        <v>38</v>
      </c>
      <c r="N241" s="246" t="s">
        <v>53</v>
      </c>
      <c r="O241" s="49"/>
      <c r="P241" s="247">
        <f>O241*H241</f>
        <v>0</v>
      </c>
      <c r="Q241" s="247">
        <v>0</v>
      </c>
      <c r="R241" s="247">
        <f>Q241*H241</f>
        <v>0</v>
      </c>
      <c r="S241" s="247">
        <v>0.016</v>
      </c>
      <c r="T241" s="248">
        <f>S241*H241</f>
        <v>0.5760000000000001</v>
      </c>
      <c r="AR241" s="25" t="s">
        <v>294</v>
      </c>
      <c r="AT241" s="25" t="s">
        <v>206</v>
      </c>
      <c r="AU241" s="25" t="s">
        <v>90</v>
      </c>
      <c r="AY241" s="25" t="s">
        <v>204</v>
      </c>
      <c r="BE241" s="249">
        <f>IF(N241="základní",J241,0)</f>
        <v>0</v>
      </c>
      <c r="BF241" s="249">
        <f>IF(N241="snížená",J241,0)</f>
        <v>0</v>
      </c>
      <c r="BG241" s="249">
        <f>IF(N241="zákl. přenesená",J241,0)</f>
        <v>0</v>
      </c>
      <c r="BH241" s="249">
        <f>IF(N241="sníž. přenesená",J241,0)</f>
        <v>0</v>
      </c>
      <c r="BI241" s="249">
        <f>IF(N241="nulová",J241,0)</f>
        <v>0</v>
      </c>
      <c r="BJ241" s="25" t="s">
        <v>25</v>
      </c>
      <c r="BK241" s="249">
        <f>ROUND(I241*H241,2)</f>
        <v>0</v>
      </c>
      <c r="BL241" s="25" t="s">
        <v>294</v>
      </c>
      <c r="BM241" s="25" t="s">
        <v>5627</v>
      </c>
    </row>
    <row r="242" spans="2:51" s="12" customFormat="1" ht="13.5">
      <c r="B242" s="253"/>
      <c r="C242" s="254"/>
      <c r="D242" s="250" t="s">
        <v>215</v>
      </c>
      <c r="E242" s="255" t="s">
        <v>38</v>
      </c>
      <c r="F242" s="256" t="s">
        <v>5628</v>
      </c>
      <c r="G242" s="254"/>
      <c r="H242" s="257">
        <v>36</v>
      </c>
      <c r="I242" s="258"/>
      <c r="J242" s="254"/>
      <c r="K242" s="254"/>
      <c r="L242" s="259"/>
      <c r="M242" s="260"/>
      <c r="N242" s="261"/>
      <c r="O242" s="261"/>
      <c r="P242" s="261"/>
      <c r="Q242" s="261"/>
      <c r="R242" s="261"/>
      <c r="S242" s="261"/>
      <c r="T242" s="262"/>
      <c r="AT242" s="263" t="s">
        <v>215</v>
      </c>
      <c r="AU242" s="263" t="s">
        <v>90</v>
      </c>
      <c r="AV242" s="12" t="s">
        <v>90</v>
      </c>
      <c r="AW242" s="12" t="s">
        <v>45</v>
      </c>
      <c r="AX242" s="12" t="s">
        <v>82</v>
      </c>
      <c r="AY242" s="263" t="s">
        <v>204</v>
      </c>
    </row>
    <row r="243" spans="2:51" s="13" customFormat="1" ht="13.5">
      <c r="B243" s="264"/>
      <c r="C243" s="265"/>
      <c r="D243" s="250" t="s">
        <v>215</v>
      </c>
      <c r="E243" s="266" t="s">
        <v>38</v>
      </c>
      <c r="F243" s="267" t="s">
        <v>217</v>
      </c>
      <c r="G243" s="265"/>
      <c r="H243" s="268">
        <v>36</v>
      </c>
      <c r="I243" s="269"/>
      <c r="J243" s="265"/>
      <c r="K243" s="265"/>
      <c r="L243" s="270"/>
      <c r="M243" s="271"/>
      <c r="N243" s="272"/>
      <c r="O243" s="272"/>
      <c r="P243" s="272"/>
      <c r="Q243" s="272"/>
      <c r="R243" s="272"/>
      <c r="S243" s="272"/>
      <c r="T243" s="273"/>
      <c r="AT243" s="274" t="s">
        <v>215</v>
      </c>
      <c r="AU243" s="274" t="s">
        <v>90</v>
      </c>
      <c r="AV243" s="13" t="s">
        <v>211</v>
      </c>
      <c r="AW243" s="13" t="s">
        <v>45</v>
      </c>
      <c r="AX243" s="13" t="s">
        <v>25</v>
      </c>
      <c r="AY243" s="274" t="s">
        <v>204</v>
      </c>
    </row>
    <row r="244" spans="2:65" s="1" customFormat="1" ht="25.5" customHeight="1">
      <c r="B244" s="48"/>
      <c r="C244" s="238" t="s">
        <v>465</v>
      </c>
      <c r="D244" s="238" t="s">
        <v>206</v>
      </c>
      <c r="E244" s="239" t="s">
        <v>2043</v>
      </c>
      <c r="F244" s="240" t="s">
        <v>2044</v>
      </c>
      <c r="G244" s="241" t="s">
        <v>949</v>
      </c>
      <c r="H244" s="306"/>
      <c r="I244" s="243"/>
      <c r="J244" s="244">
        <f>ROUND(I244*H244,2)</f>
        <v>0</v>
      </c>
      <c r="K244" s="240" t="s">
        <v>210</v>
      </c>
      <c r="L244" s="74"/>
      <c r="M244" s="245" t="s">
        <v>38</v>
      </c>
      <c r="N244" s="246" t="s">
        <v>53</v>
      </c>
      <c r="O244" s="49"/>
      <c r="P244" s="247">
        <f>O244*H244</f>
        <v>0</v>
      </c>
      <c r="Q244" s="247">
        <v>0</v>
      </c>
      <c r="R244" s="247">
        <f>Q244*H244</f>
        <v>0</v>
      </c>
      <c r="S244" s="247">
        <v>0</v>
      </c>
      <c r="T244" s="248">
        <f>S244*H244</f>
        <v>0</v>
      </c>
      <c r="AR244" s="25" t="s">
        <v>294</v>
      </c>
      <c r="AT244" s="25" t="s">
        <v>206</v>
      </c>
      <c r="AU244" s="25" t="s">
        <v>90</v>
      </c>
      <c r="AY244" s="25" t="s">
        <v>204</v>
      </c>
      <c r="BE244" s="249">
        <f>IF(N244="základní",J244,0)</f>
        <v>0</v>
      </c>
      <c r="BF244" s="249">
        <f>IF(N244="snížená",J244,0)</f>
        <v>0</v>
      </c>
      <c r="BG244" s="249">
        <f>IF(N244="zákl. přenesená",J244,0)</f>
        <v>0</v>
      </c>
      <c r="BH244" s="249">
        <f>IF(N244="sníž. přenesená",J244,0)</f>
        <v>0</v>
      </c>
      <c r="BI244" s="249">
        <f>IF(N244="nulová",J244,0)</f>
        <v>0</v>
      </c>
      <c r="BJ244" s="25" t="s">
        <v>25</v>
      </c>
      <c r="BK244" s="249">
        <f>ROUND(I244*H244,2)</f>
        <v>0</v>
      </c>
      <c r="BL244" s="25" t="s">
        <v>294</v>
      </c>
      <c r="BM244" s="25" t="s">
        <v>5629</v>
      </c>
    </row>
    <row r="245" spans="2:47" s="1" customFormat="1" ht="13.5">
      <c r="B245" s="48"/>
      <c r="C245" s="76"/>
      <c r="D245" s="250" t="s">
        <v>213</v>
      </c>
      <c r="E245" s="76"/>
      <c r="F245" s="251" t="s">
        <v>1136</v>
      </c>
      <c r="G245" s="76"/>
      <c r="H245" s="76"/>
      <c r="I245" s="206"/>
      <c r="J245" s="76"/>
      <c r="K245" s="76"/>
      <c r="L245" s="74"/>
      <c r="M245" s="307"/>
      <c r="N245" s="308"/>
      <c r="O245" s="308"/>
      <c r="P245" s="308"/>
      <c r="Q245" s="308"/>
      <c r="R245" s="308"/>
      <c r="S245" s="308"/>
      <c r="T245" s="309"/>
      <c r="AT245" s="25" t="s">
        <v>213</v>
      </c>
      <c r="AU245" s="25" t="s">
        <v>90</v>
      </c>
    </row>
    <row r="246" spans="2:12" s="1" customFormat="1" ht="6.95" customHeight="1">
      <c r="B246" s="69"/>
      <c r="C246" s="70"/>
      <c r="D246" s="70"/>
      <c r="E246" s="70"/>
      <c r="F246" s="70"/>
      <c r="G246" s="70"/>
      <c r="H246" s="70"/>
      <c r="I246" s="181"/>
      <c r="J246" s="70"/>
      <c r="K246" s="70"/>
      <c r="L246" s="74"/>
    </row>
  </sheetData>
  <sheetProtection password="CC35" sheet="1" objects="1" scenarios="1" formatColumns="0" formatRows="0" autoFilter="0"/>
  <autoFilter ref="C85:K245"/>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152</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s="1" customFormat="1" ht="13.5">
      <c r="B8" s="48"/>
      <c r="C8" s="49"/>
      <c r="D8" s="41" t="s">
        <v>159</v>
      </c>
      <c r="E8" s="49"/>
      <c r="F8" s="49"/>
      <c r="G8" s="49"/>
      <c r="H8" s="49"/>
      <c r="I8" s="159"/>
      <c r="J8" s="49"/>
      <c r="K8" s="53"/>
    </row>
    <row r="9" spans="2:11" s="1" customFormat="1" ht="36.95" customHeight="1">
      <c r="B9" s="48"/>
      <c r="C9" s="49"/>
      <c r="D9" s="49"/>
      <c r="E9" s="160" t="s">
        <v>5630</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1" t="s">
        <v>21</v>
      </c>
      <c r="E11" s="49"/>
      <c r="F11" s="36" t="s">
        <v>22</v>
      </c>
      <c r="G11" s="49"/>
      <c r="H11" s="49"/>
      <c r="I11" s="161" t="s">
        <v>23</v>
      </c>
      <c r="J11" s="36" t="s">
        <v>38</v>
      </c>
      <c r="K11" s="53"/>
    </row>
    <row r="12" spans="2:11" s="1" customFormat="1" ht="14.4" customHeight="1">
      <c r="B12" s="48"/>
      <c r="C12" s="49"/>
      <c r="D12" s="41" t="s">
        <v>26</v>
      </c>
      <c r="E12" s="49"/>
      <c r="F12" s="36" t="s">
        <v>27</v>
      </c>
      <c r="G12" s="49"/>
      <c r="H12" s="49"/>
      <c r="I12" s="161" t="s">
        <v>28</v>
      </c>
      <c r="J12" s="162" t="str">
        <f>'Rekapitulace stavby'!AN8</f>
        <v>25. 1. 2018</v>
      </c>
      <c r="K12" s="53"/>
    </row>
    <row r="13" spans="2:11" s="1" customFormat="1" ht="10.8" customHeight="1">
      <c r="B13" s="48"/>
      <c r="C13" s="49"/>
      <c r="D13" s="49"/>
      <c r="E13" s="49"/>
      <c r="F13" s="49"/>
      <c r="G13" s="49"/>
      <c r="H13" s="49"/>
      <c r="I13" s="159"/>
      <c r="J13" s="49"/>
      <c r="K13" s="53"/>
    </row>
    <row r="14" spans="2:11" s="1" customFormat="1" ht="14.4" customHeight="1">
      <c r="B14" s="48"/>
      <c r="C14" s="49"/>
      <c r="D14" s="41" t="s">
        <v>36</v>
      </c>
      <c r="E14" s="49"/>
      <c r="F14" s="49"/>
      <c r="G14" s="49"/>
      <c r="H14" s="49"/>
      <c r="I14" s="161" t="s">
        <v>37</v>
      </c>
      <c r="J14" s="36" t="s">
        <v>38</v>
      </c>
      <c r="K14" s="53"/>
    </row>
    <row r="15" spans="2:11" s="1" customFormat="1" ht="18" customHeight="1">
      <c r="B15" s="48"/>
      <c r="C15" s="49"/>
      <c r="D15" s="49"/>
      <c r="E15" s="36" t="s">
        <v>39</v>
      </c>
      <c r="F15" s="49"/>
      <c r="G15" s="49"/>
      <c r="H15" s="49"/>
      <c r="I15" s="161" t="s">
        <v>40</v>
      </c>
      <c r="J15" s="36" t="s">
        <v>38</v>
      </c>
      <c r="K15" s="53"/>
    </row>
    <row r="16" spans="2:11" s="1" customFormat="1" ht="6.95" customHeight="1">
      <c r="B16" s="48"/>
      <c r="C16" s="49"/>
      <c r="D16" s="49"/>
      <c r="E16" s="49"/>
      <c r="F16" s="49"/>
      <c r="G16" s="49"/>
      <c r="H16" s="49"/>
      <c r="I16" s="159"/>
      <c r="J16" s="49"/>
      <c r="K16" s="53"/>
    </row>
    <row r="17" spans="2:11" s="1" customFormat="1" ht="14.4" customHeight="1">
      <c r="B17" s="48"/>
      <c r="C17" s="49"/>
      <c r="D17" s="41" t="s">
        <v>41</v>
      </c>
      <c r="E17" s="49"/>
      <c r="F17" s="49"/>
      <c r="G17" s="49"/>
      <c r="H17" s="49"/>
      <c r="I17" s="161" t="s">
        <v>37</v>
      </c>
      <c r="J17" s="36" t="str">
        <f>IF('Rekapitulace stavby'!AN13="Vyplň údaj","",IF('Rekapitulace stavby'!AN13="","",'Rekapitulace stavby'!AN13))</f>
        <v/>
      </c>
      <c r="K17" s="53"/>
    </row>
    <row r="18" spans="2:11" s="1" customFormat="1" ht="18" customHeight="1">
      <c r="B18" s="48"/>
      <c r="C18" s="49"/>
      <c r="D18" s="49"/>
      <c r="E18" s="36" t="str">
        <f>IF('Rekapitulace stavby'!E14="Vyplň údaj","",IF('Rekapitulace stavby'!E14="","",'Rekapitulace stavby'!E14))</f>
        <v/>
      </c>
      <c r="F18" s="49"/>
      <c r="G18" s="49"/>
      <c r="H18" s="49"/>
      <c r="I18" s="161" t="s">
        <v>40</v>
      </c>
      <c r="J18" s="36"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1" t="s">
        <v>43</v>
      </c>
      <c r="E20" s="49"/>
      <c r="F20" s="49"/>
      <c r="G20" s="49"/>
      <c r="H20" s="49"/>
      <c r="I20" s="161" t="s">
        <v>37</v>
      </c>
      <c r="J20" s="36" t="s">
        <v>38</v>
      </c>
      <c r="K20" s="53"/>
    </row>
    <row r="21" spans="2:11" s="1" customFormat="1" ht="18" customHeight="1">
      <c r="B21" s="48"/>
      <c r="C21" s="49"/>
      <c r="D21" s="49"/>
      <c r="E21" s="36" t="s">
        <v>44</v>
      </c>
      <c r="F21" s="49"/>
      <c r="G21" s="49"/>
      <c r="H21" s="49"/>
      <c r="I21" s="161" t="s">
        <v>40</v>
      </c>
      <c r="J21" s="36"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1" t="s">
        <v>46</v>
      </c>
      <c r="E23" s="49"/>
      <c r="F23" s="49"/>
      <c r="G23" s="49"/>
      <c r="H23" s="49"/>
      <c r="I23" s="159"/>
      <c r="J23" s="49"/>
      <c r="K23" s="53"/>
    </row>
    <row r="24" spans="2:11" s="7" customFormat="1" ht="16.5" customHeight="1">
      <c r="B24" s="163"/>
      <c r="C24" s="164"/>
      <c r="D24" s="164"/>
      <c r="E24" s="46" t="s">
        <v>38</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48</v>
      </c>
      <c r="E27" s="49"/>
      <c r="F27" s="49"/>
      <c r="G27" s="49"/>
      <c r="H27" s="49"/>
      <c r="I27" s="159"/>
      <c r="J27" s="170">
        <f>ROUND(J82,2)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50</v>
      </c>
      <c r="G29" s="49"/>
      <c r="H29" s="49"/>
      <c r="I29" s="171" t="s">
        <v>49</v>
      </c>
      <c r="J29" s="54" t="s">
        <v>51</v>
      </c>
      <c r="K29" s="53"/>
    </row>
    <row r="30" spans="2:11" s="1" customFormat="1" ht="14.4" customHeight="1">
      <c r="B30" s="48"/>
      <c r="C30" s="49"/>
      <c r="D30" s="57" t="s">
        <v>52</v>
      </c>
      <c r="E30" s="57" t="s">
        <v>53</v>
      </c>
      <c r="F30" s="172">
        <f>ROUND(SUM(BE82:BE99),2)</f>
        <v>0</v>
      </c>
      <c r="G30" s="49"/>
      <c r="H30" s="49"/>
      <c r="I30" s="173">
        <v>0.21</v>
      </c>
      <c r="J30" s="172">
        <f>ROUND(ROUND((SUM(BE82:BE99)),2)*I30,2)</f>
        <v>0</v>
      </c>
      <c r="K30" s="53"/>
    </row>
    <row r="31" spans="2:11" s="1" customFormat="1" ht="14.4" customHeight="1">
      <c r="B31" s="48"/>
      <c r="C31" s="49"/>
      <c r="D31" s="49"/>
      <c r="E31" s="57" t="s">
        <v>54</v>
      </c>
      <c r="F31" s="172">
        <f>ROUND(SUM(BF82:BF99),2)</f>
        <v>0</v>
      </c>
      <c r="G31" s="49"/>
      <c r="H31" s="49"/>
      <c r="I31" s="173">
        <v>0.15</v>
      </c>
      <c r="J31" s="172">
        <f>ROUND(ROUND((SUM(BF82:BF99)),2)*I31,2)</f>
        <v>0</v>
      </c>
      <c r="K31" s="53"/>
    </row>
    <row r="32" spans="2:11" s="1" customFormat="1" ht="14.4" customHeight="1" hidden="1">
      <c r="B32" s="48"/>
      <c r="C32" s="49"/>
      <c r="D32" s="49"/>
      <c r="E32" s="57" t="s">
        <v>55</v>
      </c>
      <c r="F32" s="172">
        <f>ROUND(SUM(BG82:BG99),2)</f>
        <v>0</v>
      </c>
      <c r="G32" s="49"/>
      <c r="H32" s="49"/>
      <c r="I32" s="173">
        <v>0.21</v>
      </c>
      <c r="J32" s="172">
        <v>0</v>
      </c>
      <c r="K32" s="53"/>
    </row>
    <row r="33" spans="2:11" s="1" customFormat="1" ht="14.4" customHeight="1" hidden="1">
      <c r="B33" s="48"/>
      <c r="C33" s="49"/>
      <c r="D33" s="49"/>
      <c r="E33" s="57" t="s">
        <v>56</v>
      </c>
      <c r="F33" s="172">
        <f>ROUND(SUM(BH82:BH99),2)</f>
        <v>0</v>
      </c>
      <c r="G33" s="49"/>
      <c r="H33" s="49"/>
      <c r="I33" s="173">
        <v>0.15</v>
      </c>
      <c r="J33" s="172">
        <v>0</v>
      </c>
      <c r="K33" s="53"/>
    </row>
    <row r="34" spans="2:11" s="1" customFormat="1" ht="14.4" customHeight="1" hidden="1">
      <c r="B34" s="48"/>
      <c r="C34" s="49"/>
      <c r="D34" s="49"/>
      <c r="E34" s="57" t="s">
        <v>57</v>
      </c>
      <c r="F34" s="172">
        <f>ROUND(SUM(BI82:BI99),2)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58</v>
      </c>
      <c r="E36" s="100"/>
      <c r="F36" s="100"/>
      <c r="G36" s="176" t="s">
        <v>59</v>
      </c>
      <c r="H36" s="177" t="s">
        <v>60</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1" t="s">
        <v>164</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1" t="s">
        <v>18</v>
      </c>
      <c r="D44" s="49"/>
      <c r="E44" s="49"/>
      <c r="F44" s="49"/>
      <c r="G44" s="49"/>
      <c r="H44" s="49"/>
      <c r="I44" s="159"/>
      <c r="J44" s="49"/>
      <c r="K44" s="53"/>
    </row>
    <row r="45" spans="2:11" s="1" customFormat="1" ht="16.5" customHeight="1">
      <c r="B45" s="48"/>
      <c r="C45" s="49"/>
      <c r="D45" s="49"/>
      <c r="E45" s="158" t="str">
        <f>E7</f>
        <v>Areál TJ Lokomotiva Cheb-I.etapa-Fáze I.B-Rekonstrukce haly s přístavbou šaten-Uznatelné výdaje</v>
      </c>
      <c r="F45" s="41"/>
      <c r="G45" s="41"/>
      <c r="H45" s="41"/>
      <c r="I45" s="159"/>
      <c r="J45" s="49"/>
      <c r="K45" s="53"/>
    </row>
    <row r="46" spans="2:11" s="1" customFormat="1" ht="14.4" customHeight="1">
      <c r="B46" s="48"/>
      <c r="C46" s="41" t="s">
        <v>159</v>
      </c>
      <c r="D46" s="49"/>
      <c r="E46" s="49"/>
      <c r="F46" s="49"/>
      <c r="G46" s="49"/>
      <c r="H46" s="49"/>
      <c r="I46" s="159"/>
      <c r="J46" s="49"/>
      <c r="K46" s="53"/>
    </row>
    <row r="47" spans="2:11" s="1" customFormat="1" ht="17.25" customHeight="1">
      <c r="B47" s="48"/>
      <c r="C47" s="49"/>
      <c r="D47" s="49"/>
      <c r="E47" s="160" t="str">
        <f>E9</f>
        <v>02 - Soupis prací VON-UZNATELNÉ VÝDAJE</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1" t="s">
        <v>26</v>
      </c>
      <c r="D49" s="49"/>
      <c r="E49" s="49"/>
      <c r="F49" s="36" t="str">
        <f>F12</f>
        <v>Cheb</v>
      </c>
      <c r="G49" s="49"/>
      <c r="H49" s="49"/>
      <c r="I49" s="161" t="s">
        <v>28</v>
      </c>
      <c r="J49" s="162" t="str">
        <f>IF(J12="","",J12)</f>
        <v>25. 1. 2018</v>
      </c>
      <c r="K49" s="53"/>
    </row>
    <row r="50" spans="2:11" s="1" customFormat="1" ht="6.95" customHeight="1">
      <c r="B50" s="48"/>
      <c r="C50" s="49"/>
      <c r="D50" s="49"/>
      <c r="E50" s="49"/>
      <c r="F50" s="49"/>
      <c r="G50" s="49"/>
      <c r="H50" s="49"/>
      <c r="I50" s="159"/>
      <c r="J50" s="49"/>
      <c r="K50" s="53"/>
    </row>
    <row r="51" spans="2:11" s="1" customFormat="1" ht="13.5">
      <c r="B51" s="48"/>
      <c r="C51" s="41" t="s">
        <v>36</v>
      </c>
      <c r="D51" s="49"/>
      <c r="E51" s="49"/>
      <c r="F51" s="36" t="str">
        <f>E15</f>
        <v>Město Cheb, Nám. Krále Jiřího z Poděbrad 1/14 Cheb</v>
      </c>
      <c r="G51" s="49"/>
      <c r="H51" s="49"/>
      <c r="I51" s="161" t="s">
        <v>43</v>
      </c>
      <c r="J51" s="46" t="str">
        <f>E21</f>
        <v>Ing. J. Šedivec-Staving Ateliér, Školní 27, Plzeň</v>
      </c>
      <c r="K51" s="53"/>
    </row>
    <row r="52" spans="2:11" s="1" customFormat="1" ht="14.4" customHeight="1">
      <c r="B52" s="48"/>
      <c r="C52" s="41" t="s">
        <v>41</v>
      </c>
      <c r="D52" s="49"/>
      <c r="E52" s="49"/>
      <c r="F52" s="36"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165</v>
      </c>
      <c r="D54" s="174"/>
      <c r="E54" s="174"/>
      <c r="F54" s="174"/>
      <c r="G54" s="174"/>
      <c r="H54" s="174"/>
      <c r="I54" s="188"/>
      <c r="J54" s="189" t="s">
        <v>166</v>
      </c>
      <c r="K54" s="190"/>
    </row>
    <row r="55" spans="2:11" s="1" customFormat="1" ht="10.3" customHeight="1">
      <c r="B55" s="48"/>
      <c r="C55" s="49"/>
      <c r="D55" s="49"/>
      <c r="E55" s="49"/>
      <c r="F55" s="49"/>
      <c r="G55" s="49"/>
      <c r="H55" s="49"/>
      <c r="I55" s="159"/>
      <c r="J55" s="49"/>
      <c r="K55" s="53"/>
    </row>
    <row r="56" spans="2:47" s="1" customFormat="1" ht="29.25" customHeight="1">
      <c r="B56" s="48"/>
      <c r="C56" s="191" t="s">
        <v>167</v>
      </c>
      <c r="D56" s="49"/>
      <c r="E56" s="49"/>
      <c r="F56" s="49"/>
      <c r="G56" s="49"/>
      <c r="H56" s="49"/>
      <c r="I56" s="159"/>
      <c r="J56" s="170">
        <f>J82</f>
        <v>0</v>
      </c>
      <c r="K56" s="53"/>
      <c r="AU56" s="25" t="s">
        <v>168</v>
      </c>
    </row>
    <row r="57" spans="2:11" s="8" customFormat="1" ht="24.95" customHeight="1">
      <c r="B57" s="192"/>
      <c r="C57" s="193"/>
      <c r="D57" s="194" t="s">
        <v>5083</v>
      </c>
      <c r="E57" s="195"/>
      <c r="F57" s="195"/>
      <c r="G57" s="195"/>
      <c r="H57" s="195"/>
      <c r="I57" s="196"/>
      <c r="J57" s="197">
        <f>J83</f>
        <v>0</v>
      </c>
      <c r="K57" s="198"/>
    </row>
    <row r="58" spans="2:11" s="9" customFormat="1" ht="19.9" customHeight="1">
      <c r="B58" s="199"/>
      <c r="C58" s="200"/>
      <c r="D58" s="201" t="s">
        <v>5631</v>
      </c>
      <c r="E58" s="202"/>
      <c r="F58" s="202"/>
      <c r="G58" s="202"/>
      <c r="H58" s="202"/>
      <c r="I58" s="203"/>
      <c r="J58" s="204">
        <f>J84</f>
        <v>0</v>
      </c>
      <c r="K58" s="205"/>
    </row>
    <row r="59" spans="2:11" s="9" customFormat="1" ht="19.9" customHeight="1">
      <c r="B59" s="199"/>
      <c r="C59" s="200"/>
      <c r="D59" s="201" t="s">
        <v>5632</v>
      </c>
      <c r="E59" s="202"/>
      <c r="F59" s="202"/>
      <c r="G59" s="202"/>
      <c r="H59" s="202"/>
      <c r="I59" s="203"/>
      <c r="J59" s="204">
        <f>J90</f>
        <v>0</v>
      </c>
      <c r="K59" s="205"/>
    </row>
    <row r="60" spans="2:11" s="9" customFormat="1" ht="19.9" customHeight="1">
      <c r="B60" s="199"/>
      <c r="C60" s="200"/>
      <c r="D60" s="201" t="s">
        <v>5633</v>
      </c>
      <c r="E60" s="202"/>
      <c r="F60" s="202"/>
      <c r="G60" s="202"/>
      <c r="H60" s="202"/>
      <c r="I60" s="203"/>
      <c r="J60" s="204">
        <f>J93</f>
        <v>0</v>
      </c>
      <c r="K60" s="205"/>
    </row>
    <row r="61" spans="2:11" s="9" customFormat="1" ht="19.9" customHeight="1">
      <c r="B61" s="199"/>
      <c r="C61" s="200"/>
      <c r="D61" s="201" t="s">
        <v>5634</v>
      </c>
      <c r="E61" s="202"/>
      <c r="F61" s="202"/>
      <c r="G61" s="202"/>
      <c r="H61" s="202"/>
      <c r="I61" s="203"/>
      <c r="J61" s="204">
        <f>J96</f>
        <v>0</v>
      </c>
      <c r="K61" s="205"/>
    </row>
    <row r="62" spans="2:11" s="9" customFormat="1" ht="19.9" customHeight="1">
      <c r="B62" s="199"/>
      <c r="C62" s="200"/>
      <c r="D62" s="201" t="s">
        <v>5635</v>
      </c>
      <c r="E62" s="202"/>
      <c r="F62" s="202"/>
      <c r="G62" s="202"/>
      <c r="H62" s="202"/>
      <c r="I62" s="203"/>
      <c r="J62" s="204">
        <f>J98</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188</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18</v>
      </c>
      <c r="D71" s="76"/>
      <c r="E71" s="76"/>
      <c r="F71" s="76"/>
      <c r="G71" s="76"/>
      <c r="H71" s="76"/>
      <c r="I71" s="206"/>
      <c r="J71" s="76"/>
      <c r="K71" s="76"/>
      <c r="L71" s="74"/>
    </row>
    <row r="72" spans="2:12" s="1" customFormat="1" ht="16.5" customHeight="1">
      <c r="B72" s="48"/>
      <c r="C72" s="76"/>
      <c r="D72" s="76"/>
      <c r="E72" s="207" t="str">
        <f>E7</f>
        <v>Areál TJ Lokomotiva Cheb-I.etapa-Fáze I.B-Rekonstrukce haly s přístavbou šaten-Uznatelné výdaje</v>
      </c>
      <c r="F72" s="78"/>
      <c r="G72" s="78"/>
      <c r="H72" s="78"/>
      <c r="I72" s="206"/>
      <c r="J72" s="76"/>
      <c r="K72" s="76"/>
      <c r="L72" s="74"/>
    </row>
    <row r="73" spans="2:12" s="1" customFormat="1" ht="14.4" customHeight="1">
      <c r="B73" s="48"/>
      <c r="C73" s="78" t="s">
        <v>159</v>
      </c>
      <c r="D73" s="76"/>
      <c r="E73" s="76"/>
      <c r="F73" s="76"/>
      <c r="G73" s="76"/>
      <c r="H73" s="76"/>
      <c r="I73" s="206"/>
      <c r="J73" s="76"/>
      <c r="K73" s="76"/>
      <c r="L73" s="74"/>
    </row>
    <row r="74" spans="2:12" s="1" customFormat="1" ht="17.25" customHeight="1">
      <c r="B74" s="48"/>
      <c r="C74" s="76"/>
      <c r="D74" s="76"/>
      <c r="E74" s="84" t="str">
        <f>E9</f>
        <v>02 - Soupis prací VON-UZNATELNÉ VÝDAJE</v>
      </c>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8" customHeight="1">
      <c r="B76" s="48"/>
      <c r="C76" s="78" t="s">
        <v>26</v>
      </c>
      <c r="D76" s="76"/>
      <c r="E76" s="76"/>
      <c r="F76" s="210" t="str">
        <f>F12</f>
        <v>Cheb</v>
      </c>
      <c r="G76" s="76"/>
      <c r="H76" s="76"/>
      <c r="I76" s="211" t="s">
        <v>28</v>
      </c>
      <c r="J76" s="87" t="str">
        <f>IF(J12="","",J12)</f>
        <v>25. 1. 2018</v>
      </c>
      <c r="K76" s="76"/>
      <c r="L76" s="74"/>
    </row>
    <row r="77" spans="2:12" s="1" customFormat="1" ht="6.95" customHeight="1">
      <c r="B77" s="48"/>
      <c r="C77" s="76"/>
      <c r="D77" s="76"/>
      <c r="E77" s="76"/>
      <c r="F77" s="76"/>
      <c r="G77" s="76"/>
      <c r="H77" s="76"/>
      <c r="I77" s="206"/>
      <c r="J77" s="76"/>
      <c r="K77" s="76"/>
      <c r="L77" s="74"/>
    </row>
    <row r="78" spans="2:12" s="1" customFormat="1" ht="13.5">
      <c r="B78" s="48"/>
      <c r="C78" s="78" t="s">
        <v>36</v>
      </c>
      <c r="D78" s="76"/>
      <c r="E78" s="76"/>
      <c r="F78" s="210" t="str">
        <f>E15</f>
        <v>Město Cheb, Nám. Krále Jiřího z Poděbrad 1/14 Cheb</v>
      </c>
      <c r="G78" s="76"/>
      <c r="H78" s="76"/>
      <c r="I78" s="211" t="s">
        <v>43</v>
      </c>
      <c r="J78" s="210" t="str">
        <f>E21</f>
        <v>Ing. J. Šedivec-Staving Ateliér, Školní 27, Plzeň</v>
      </c>
      <c r="K78" s="76"/>
      <c r="L78" s="74"/>
    </row>
    <row r="79" spans="2:12" s="1" customFormat="1" ht="14.4" customHeight="1">
      <c r="B79" s="48"/>
      <c r="C79" s="78" t="s">
        <v>41</v>
      </c>
      <c r="D79" s="76"/>
      <c r="E79" s="76"/>
      <c r="F79" s="210" t="str">
        <f>IF(E18="","",E18)</f>
        <v/>
      </c>
      <c r="G79" s="76"/>
      <c r="H79" s="76"/>
      <c r="I79" s="206"/>
      <c r="J79" s="76"/>
      <c r="K79" s="76"/>
      <c r="L79" s="74"/>
    </row>
    <row r="80" spans="2:12" s="1" customFormat="1" ht="10.3" customHeight="1">
      <c r="B80" s="48"/>
      <c r="C80" s="76"/>
      <c r="D80" s="76"/>
      <c r="E80" s="76"/>
      <c r="F80" s="76"/>
      <c r="G80" s="76"/>
      <c r="H80" s="76"/>
      <c r="I80" s="206"/>
      <c r="J80" s="76"/>
      <c r="K80" s="76"/>
      <c r="L80" s="74"/>
    </row>
    <row r="81" spans="2:20" s="10" customFormat="1" ht="29.25" customHeight="1">
      <c r="B81" s="212"/>
      <c r="C81" s="213" t="s">
        <v>189</v>
      </c>
      <c r="D81" s="214" t="s">
        <v>67</v>
      </c>
      <c r="E81" s="214" t="s">
        <v>63</v>
      </c>
      <c r="F81" s="214" t="s">
        <v>190</v>
      </c>
      <c r="G81" s="214" t="s">
        <v>191</v>
      </c>
      <c r="H81" s="214" t="s">
        <v>192</v>
      </c>
      <c r="I81" s="215" t="s">
        <v>193</v>
      </c>
      <c r="J81" s="214" t="s">
        <v>166</v>
      </c>
      <c r="K81" s="216" t="s">
        <v>194</v>
      </c>
      <c r="L81" s="217"/>
      <c r="M81" s="104" t="s">
        <v>195</v>
      </c>
      <c r="N81" s="105" t="s">
        <v>52</v>
      </c>
      <c r="O81" s="105" t="s">
        <v>196</v>
      </c>
      <c r="P81" s="105" t="s">
        <v>197</v>
      </c>
      <c r="Q81" s="105" t="s">
        <v>198</v>
      </c>
      <c r="R81" s="105" t="s">
        <v>199</v>
      </c>
      <c r="S81" s="105" t="s">
        <v>200</v>
      </c>
      <c r="T81" s="106" t="s">
        <v>201</v>
      </c>
    </row>
    <row r="82" spans="2:63" s="1" customFormat="1" ht="29.25" customHeight="1">
      <c r="B82" s="48"/>
      <c r="C82" s="110" t="s">
        <v>167</v>
      </c>
      <c r="D82" s="76"/>
      <c r="E82" s="76"/>
      <c r="F82" s="76"/>
      <c r="G82" s="76"/>
      <c r="H82" s="76"/>
      <c r="I82" s="206"/>
      <c r="J82" s="218">
        <f>BK82</f>
        <v>0</v>
      </c>
      <c r="K82" s="76"/>
      <c r="L82" s="74"/>
      <c r="M82" s="107"/>
      <c r="N82" s="108"/>
      <c r="O82" s="108"/>
      <c r="P82" s="219">
        <f>P83</f>
        <v>0</v>
      </c>
      <c r="Q82" s="108"/>
      <c r="R82" s="219">
        <f>R83</f>
        <v>0</v>
      </c>
      <c r="S82" s="108"/>
      <c r="T82" s="220">
        <f>T83</f>
        <v>0</v>
      </c>
      <c r="AT82" s="25" t="s">
        <v>81</v>
      </c>
      <c r="AU82" s="25" t="s">
        <v>168</v>
      </c>
      <c r="BK82" s="221">
        <f>BK83</f>
        <v>0</v>
      </c>
    </row>
    <row r="83" spans="2:63" s="11" customFormat="1" ht="37.4" customHeight="1">
      <c r="B83" s="222"/>
      <c r="C83" s="223"/>
      <c r="D83" s="224" t="s">
        <v>81</v>
      </c>
      <c r="E83" s="225" t="s">
        <v>5338</v>
      </c>
      <c r="F83" s="225" t="s">
        <v>5339</v>
      </c>
      <c r="G83" s="223"/>
      <c r="H83" s="223"/>
      <c r="I83" s="226"/>
      <c r="J83" s="227">
        <f>BK83</f>
        <v>0</v>
      </c>
      <c r="K83" s="223"/>
      <c r="L83" s="228"/>
      <c r="M83" s="229"/>
      <c r="N83" s="230"/>
      <c r="O83" s="230"/>
      <c r="P83" s="231">
        <f>P84+P90+P93+P96+P98</f>
        <v>0</v>
      </c>
      <c r="Q83" s="230"/>
      <c r="R83" s="231">
        <f>R84+R90+R93+R96+R98</f>
        <v>0</v>
      </c>
      <c r="S83" s="230"/>
      <c r="T83" s="232">
        <f>T84+T90+T93+T96+T98</f>
        <v>0</v>
      </c>
      <c r="AR83" s="233" t="s">
        <v>233</v>
      </c>
      <c r="AT83" s="234" t="s">
        <v>81</v>
      </c>
      <c r="AU83" s="234" t="s">
        <v>82</v>
      </c>
      <c r="AY83" s="233" t="s">
        <v>204</v>
      </c>
      <c r="BK83" s="235">
        <f>BK84+BK90+BK93+BK96+BK98</f>
        <v>0</v>
      </c>
    </row>
    <row r="84" spans="2:63" s="11" customFormat="1" ht="19.9" customHeight="1">
      <c r="B84" s="222"/>
      <c r="C84" s="223"/>
      <c r="D84" s="224" t="s">
        <v>81</v>
      </c>
      <c r="E84" s="236" t="s">
        <v>5340</v>
      </c>
      <c r="F84" s="236" t="s">
        <v>5636</v>
      </c>
      <c r="G84" s="223"/>
      <c r="H84" s="223"/>
      <c r="I84" s="226"/>
      <c r="J84" s="237">
        <f>BK84</f>
        <v>0</v>
      </c>
      <c r="K84" s="223"/>
      <c r="L84" s="228"/>
      <c r="M84" s="229"/>
      <c r="N84" s="230"/>
      <c r="O84" s="230"/>
      <c r="P84" s="231">
        <f>SUM(P85:P89)</f>
        <v>0</v>
      </c>
      <c r="Q84" s="230"/>
      <c r="R84" s="231">
        <f>SUM(R85:R89)</f>
        <v>0</v>
      </c>
      <c r="S84" s="230"/>
      <c r="T84" s="232">
        <f>SUM(T85:T89)</f>
        <v>0</v>
      </c>
      <c r="AR84" s="233" t="s">
        <v>233</v>
      </c>
      <c r="AT84" s="234" t="s">
        <v>81</v>
      </c>
      <c r="AU84" s="234" t="s">
        <v>25</v>
      </c>
      <c r="AY84" s="233" t="s">
        <v>204</v>
      </c>
      <c r="BK84" s="235">
        <f>SUM(BK85:BK89)</f>
        <v>0</v>
      </c>
    </row>
    <row r="85" spans="2:65" s="1" customFormat="1" ht="25.5" customHeight="1">
      <c r="B85" s="48"/>
      <c r="C85" s="238" t="s">
        <v>25</v>
      </c>
      <c r="D85" s="238" t="s">
        <v>206</v>
      </c>
      <c r="E85" s="239" t="s">
        <v>5637</v>
      </c>
      <c r="F85" s="240" t="s">
        <v>5638</v>
      </c>
      <c r="G85" s="241" t="s">
        <v>5639</v>
      </c>
      <c r="H85" s="242">
        <v>1</v>
      </c>
      <c r="I85" s="243"/>
      <c r="J85" s="244">
        <f>ROUND(I85*H85,2)</f>
        <v>0</v>
      </c>
      <c r="K85" s="240" t="s">
        <v>210</v>
      </c>
      <c r="L85" s="74"/>
      <c r="M85" s="245" t="s">
        <v>38</v>
      </c>
      <c r="N85" s="246" t="s">
        <v>53</v>
      </c>
      <c r="O85" s="49"/>
      <c r="P85" s="247">
        <f>O85*H85</f>
        <v>0</v>
      </c>
      <c r="Q85" s="247">
        <v>0</v>
      </c>
      <c r="R85" s="247">
        <f>Q85*H85</f>
        <v>0</v>
      </c>
      <c r="S85" s="247">
        <v>0</v>
      </c>
      <c r="T85" s="248">
        <f>S85*H85</f>
        <v>0</v>
      </c>
      <c r="AR85" s="25" t="s">
        <v>5345</v>
      </c>
      <c r="AT85" s="25" t="s">
        <v>206</v>
      </c>
      <c r="AU85" s="25" t="s">
        <v>90</v>
      </c>
      <c r="AY85" s="25" t="s">
        <v>204</v>
      </c>
      <c r="BE85" s="249">
        <f>IF(N85="základní",J85,0)</f>
        <v>0</v>
      </c>
      <c r="BF85" s="249">
        <f>IF(N85="snížená",J85,0)</f>
        <v>0</v>
      </c>
      <c r="BG85" s="249">
        <f>IF(N85="zákl. přenesená",J85,0)</f>
        <v>0</v>
      </c>
      <c r="BH85" s="249">
        <f>IF(N85="sníž. přenesená",J85,0)</f>
        <v>0</v>
      </c>
      <c r="BI85" s="249">
        <f>IF(N85="nulová",J85,0)</f>
        <v>0</v>
      </c>
      <c r="BJ85" s="25" t="s">
        <v>25</v>
      </c>
      <c r="BK85" s="249">
        <f>ROUND(I85*H85,2)</f>
        <v>0</v>
      </c>
      <c r="BL85" s="25" t="s">
        <v>5345</v>
      </c>
      <c r="BM85" s="25" t="s">
        <v>5640</v>
      </c>
    </row>
    <row r="86" spans="2:65" s="1" customFormat="1" ht="16.5" customHeight="1">
      <c r="B86" s="48"/>
      <c r="C86" s="238" t="s">
        <v>90</v>
      </c>
      <c r="D86" s="238" t="s">
        <v>206</v>
      </c>
      <c r="E86" s="239" t="s">
        <v>5641</v>
      </c>
      <c r="F86" s="240" t="s">
        <v>5642</v>
      </c>
      <c r="G86" s="241" t="s">
        <v>5639</v>
      </c>
      <c r="H86" s="242">
        <v>1</v>
      </c>
      <c r="I86" s="243"/>
      <c r="J86" s="244">
        <f>ROUND(I86*H86,2)</f>
        <v>0</v>
      </c>
      <c r="K86" s="240" t="s">
        <v>210</v>
      </c>
      <c r="L86" s="74"/>
      <c r="M86" s="245" t="s">
        <v>38</v>
      </c>
      <c r="N86" s="246" t="s">
        <v>53</v>
      </c>
      <c r="O86" s="49"/>
      <c r="P86" s="247">
        <f>O86*H86</f>
        <v>0</v>
      </c>
      <c r="Q86" s="247">
        <v>0</v>
      </c>
      <c r="R86" s="247">
        <f>Q86*H86</f>
        <v>0</v>
      </c>
      <c r="S86" s="247">
        <v>0</v>
      </c>
      <c r="T86" s="248">
        <f>S86*H86</f>
        <v>0</v>
      </c>
      <c r="AR86" s="25" t="s">
        <v>5345</v>
      </c>
      <c r="AT86" s="25" t="s">
        <v>206</v>
      </c>
      <c r="AU86" s="25" t="s">
        <v>90</v>
      </c>
      <c r="AY86" s="25" t="s">
        <v>204</v>
      </c>
      <c r="BE86" s="249">
        <f>IF(N86="základní",J86,0)</f>
        <v>0</v>
      </c>
      <c r="BF86" s="249">
        <f>IF(N86="snížená",J86,0)</f>
        <v>0</v>
      </c>
      <c r="BG86" s="249">
        <f>IF(N86="zákl. přenesená",J86,0)</f>
        <v>0</v>
      </c>
      <c r="BH86" s="249">
        <f>IF(N86="sníž. přenesená",J86,0)</f>
        <v>0</v>
      </c>
      <c r="BI86" s="249">
        <f>IF(N86="nulová",J86,0)</f>
        <v>0</v>
      </c>
      <c r="BJ86" s="25" t="s">
        <v>25</v>
      </c>
      <c r="BK86" s="249">
        <f>ROUND(I86*H86,2)</f>
        <v>0</v>
      </c>
      <c r="BL86" s="25" t="s">
        <v>5345</v>
      </c>
      <c r="BM86" s="25" t="s">
        <v>5643</v>
      </c>
    </row>
    <row r="87" spans="2:65" s="1" customFormat="1" ht="25.5" customHeight="1">
      <c r="B87" s="48"/>
      <c r="C87" s="238" t="s">
        <v>113</v>
      </c>
      <c r="D87" s="238" t="s">
        <v>206</v>
      </c>
      <c r="E87" s="239" t="s">
        <v>5644</v>
      </c>
      <c r="F87" s="240" t="s">
        <v>5645</v>
      </c>
      <c r="G87" s="241" t="s">
        <v>5639</v>
      </c>
      <c r="H87" s="242">
        <v>1</v>
      </c>
      <c r="I87" s="243"/>
      <c r="J87" s="244">
        <f>ROUND(I87*H87,2)</f>
        <v>0</v>
      </c>
      <c r="K87" s="240" t="s">
        <v>210</v>
      </c>
      <c r="L87" s="74"/>
      <c r="M87" s="245" t="s">
        <v>38</v>
      </c>
      <c r="N87" s="246" t="s">
        <v>53</v>
      </c>
      <c r="O87" s="49"/>
      <c r="P87" s="247">
        <f>O87*H87</f>
        <v>0</v>
      </c>
      <c r="Q87" s="247">
        <v>0</v>
      </c>
      <c r="R87" s="247">
        <f>Q87*H87</f>
        <v>0</v>
      </c>
      <c r="S87" s="247">
        <v>0</v>
      </c>
      <c r="T87" s="248">
        <f>S87*H87</f>
        <v>0</v>
      </c>
      <c r="AR87" s="25" t="s">
        <v>5345</v>
      </c>
      <c r="AT87" s="25" t="s">
        <v>206</v>
      </c>
      <c r="AU87" s="25" t="s">
        <v>90</v>
      </c>
      <c r="AY87" s="25" t="s">
        <v>204</v>
      </c>
      <c r="BE87" s="249">
        <f>IF(N87="základní",J87,0)</f>
        <v>0</v>
      </c>
      <c r="BF87" s="249">
        <f>IF(N87="snížená",J87,0)</f>
        <v>0</v>
      </c>
      <c r="BG87" s="249">
        <f>IF(N87="zákl. přenesená",J87,0)</f>
        <v>0</v>
      </c>
      <c r="BH87" s="249">
        <f>IF(N87="sníž. přenesená",J87,0)</f>
        <v>0</v>
      </c>
      <c r="BI87" s="249">
        <f>IF(N87="nulová",J87,0)</f>
        <v>0</v>
      </c>
      <c r="BJ87" s="25" t="s">
        <v>25</v>
      </c>
      <c r="BK87" s="249">
        <f>ROUND(I87*H87,2)</f>
        <v>0</v>
      </c>
      <c r="BL87" s="25" t="s">
        <v>5345</v>
      </c>
      <c r="BM87" s="25" t="s">
        <v>5646</v>
      </c>
    </row>
    <row r="88" spans="2:65" s="1" customFormat="1" ht="16.5" customHeight="1">
      <c r="B88" s="48"/>
      <c r="C88" s="238" t="s">
        <v>211</v>
      </c>
      <c r="D88" s="238" t="s">
        <v>206</v>
      </c>
      <c r="E88" s="239" t="s">
        <v>5342</v>
      </c>
      <c r="F88" s="240" t="s">
        <v>5343</v>
      </c>
      <c r="G88" s="241" t="s">
        <v>5639</v>
      </c>
      <c r="H88" s="242">
        <v>1</v>
      </c>
      <c r="I88" s="243"/>
      <c r="J88" s="244">
        <f>ROUND(I88*H88,2)</f>
        <v>0</v>
      </c>
      <c r="K88" s="240" t="s">
        <v>210</v>
      </c>
      <c r="L88" s="74"/>
      <c r="M88" s="245" t="s">
        <v>38</v>
      </c>
      <c r="N88" s="246" t="s">
        <v>53</v>
      </c>
      <c r="O88" s="49"/>
      <c r="P88" s="247">
        <f>O88*H88</f>
        <v>0</v>
      </c>
      <c r="Q88" s="247">
        <v>0</v>
      </c>
      <c r="R88" s="247">
        <f>Q88*H88</f>
        <v>0</v>
      </c>
      <c r="S88" s="247">
        <v>0</v>
      </c>
      <c r="T88" s="248">
        <f>S88*H88</f>
        <v>0</v>
      </c>
      <c r="AR88" s="25" t="s">
        <v>5345</v>
      </c>
      <c r="AT88" s="25" t="s">
        <v>206</v>
      </c>
      <c r="AU88" s="25" t="s">
        <v>90</v>
      </c>
      <c r="AY88" s="25" t="s">
        <v>204</v>
      </c>
      <c r="BE88" s="249">
        <f>IF(N88="základní",J88,0)</f>
        <v>0</v>
      </c>
      <c r="BF88" s="249">
        <f>IF(N88="snížená",J88,0)</f>
        <v>0</v>
      </c>
      <c r="BG88" s="249">
        <f>IF(N88="zákl. přenesená",J88,0)</f>
        <v>0</v>
      </c>
      <c r="BH88" s="249">
        <f>IF(N88="sníž. přenesená",J88,0)</f>
        <v>0</v>
      </c>
      <c r="BI88" s="249">
        <f>IF(N88="nulová",J88,0)</f>
        <v>0</v>
      </c>
      <c r="BJ88" s="25" t="s">
        <v>25</v>
      </c>
      <c r="BK88" s="249">
        <f>ROUND(I88*H88,2)</f>
        <v>0</v>
      </c>
      <c r="BL88" s="25" t="s">
        <v>5345</v>
      </c>
      <c r="BM88" s="25" t="s">
        <v>5647</v>
      </c>
    </row>
    <row r="89" spans="2:65" s="1" customFormat="1" ht="25.5" customHeight="1">
      <c r="B89" s="48"/>
      <c r="C89" s="238" t="s">
        <v>233</v>
      </c>
      <c r="D89" s="238" t="s">
        <v>206</v>
      </c>
      <c r="E89" s="239" t="s">
        <v>5347</v>
      </c>
      <c r="F89" s="240" t="s">
        <v>5348</v>
      </c>
      <c r="G89" s="241" t="s">
        <v>5639</v>
      </c>
      <c r="H89" s="242">
        <v>1</v>
      </c>
      <c r="I89" s="243"/>
      <c r="J89" s="244">
        <f>ROUND(I89*H89,2)</f>
        <v>0</v>
      </c>
      <c r="K89" s="240" t="s">
        <v>210</v>
      </c>
      <c r="L89" s="74"/>
      <c r="M89" s="245" t="s">
        <v>38</v>
      </c>
      <c r="N89" s="246" t="s">
        <v>53</v>
      </c>
      <c r="O89" s="49"/>
      <c r="P89" s="247">
        <f>O89*H89</f>
        <v>0</v>
      </c>
      <c r="Q89" s="247">
        <v>0</v>
      </c>
      <c r="R89" s="247">
        <f>Q89*H89</f>
        <v>0</v>
      </c>
      <c r="S89" s="247">
        <v>0</v>
      </c>
      <c r="T89" s="248">
        <f>S89*H89</f>
        <v>0</v>
      </c>
      <c r="AR89" s="25" t="s">
        <v>5345</v>
      </c>
      <c r="AT89" s="25" t="s">
        <v>206</v>
      </c>
      <c r="AU89" s="25" t="s">
        <v>90</v>
      </c>
      <c r="AY89" s="25" t="s">
        <v>204</v>
      </c>
      <c r="BE89" s="249">
        <f>IF(N89="základní",J89,0)</f>
        <v>0</v>
      </c>
      <c r="BF89" s="249">
        <f>IF(N89="snížená",J89,0)</f>
        <v>0</v>
      </c>
      <c r="BG89" s="249">
        <f>IF(N89="zákl. přenesená",J89,0)</f>
        <v>0</v>
      </c>
      <c r="BH89" s="249">
        <f>IF(N89="sníž. přenesená",J89,0)</f>
        <v>0</v>
      </c>
      <c r="BI89" s="249">
        <f>IF(N89="nulová",J89,0)</f>
        <v>0</v>
      </c>
      <c r="BJ89" s="25" t="s">
        <v>25</v>
      </c>
      <c r="BK89" s="249">
        <f>ROUND(I89*H89,2)</f>
        <v>0</v>
      </c>
      <c r="BL89" s="25" t="s">
        <v>5345</v>
      </c>
      <c r="BM89" s="25" t="s">
        <v>5648</v>
      </c>
    </row>
    <row r="90" spans="2:63" s="11" customFormat="1" ht="29.85" customHeight="1">
      <c r="B90" s="222"/>
      <c r="C90" s="223"/>
      <c r="D90" s="224" t="s">
        <v>81</v>
      </c>
      <c r="E90" s="236" t="s">
        <v>5350</v>
      </c>
      <c r="F90" s="236" t="s">
        <v>5649</v>
      </c>
      <c r="G90" s="223"/>
      <c r="H90" s="223"/>
      <c r="I90" s="226"/>
      <c r="J90" s="237">
        <f>BK90</f>
        <v>0</v>
      </c>
      <c r="K90" s="223"/>
      <c r="L90" s="228"/>
      <c r="M90" s="229"/>
      <c r="N90" s="230"/>
      <c r="O90" s="230"/>
      <c r="P90" s="231">
        <f>SUM(P91:P92)</f>
        <v>0</v>
      </c>
      <c r="Q90" s="230"/>
      <c r="R90" s="231">
        <f>SUM(R91:R92)</f>
        <v>0</v>
      </c>
      <c r="S90" s="230"/>
      <c r="T90" s="232">
        <f>SUM(T91:T92)</f>
        <v>0</v>
      </c>
      <c r="AR90" s="233" t="s">
        <v>233</v>
      </c>
      <c r="AT90" s="234" t="s">
        <v>81</v>
      </c>
      <c r="AU90" s="234" t="s">
        <v>25</v>
      </c>
      <c r="AY90" s="233" t="s">
        <v>204</v>
      </c>
      <c r="BK90" s="235">
        <f>SUM(BK91:BK92)</f>
        <v>0</v>
      </c>
    </row>
    <row r="91" spans="2:65" s="1" customFormat="1" ht="16.5" customHeight="1">
      <c r="B91" s="48"/>
      <c r="C91" s="238" t="s">
        <v>239</v>
      </c>
      <c r="D91" s="238" t="s">
        <v>206</v>
      </c>
      <c r="E91" s="239" t="s">
        <v>5650</v>
      </c>
      <c r="F91" s="240" t="s">
        <v>5651</v>
      </c>
      <c r="G91" s="241" t="s">
        <v>3465</v>
      </c>
      <c r="H91" s="242">
        <v>1</v>
      </c>
      <c r="I91" s="243"/>
      <c r="J91" s="244">
        <f>ROUND(I91*H91,2)</f>
        <v>0</v>
      </c>
      <c r="K91" s="240" t="s">
        <v>210</v>
      </c>
      <c r="L91" s="74"/>
      <c r="M91" s="245" t="s">
        <v>38</v>
      </c>
      <c r="N91" s="246" t="s">
        <v>53</v>
      </c>
      <c r="O91" s="49"/>
      <c r="P91" s="247">
        <f>O91*H91</f>
        <v>0</v>
      </c>
      <c r="Q91" s="247">
        <v>0</v>
      </c>
      <c r="R91" s="247">
        <f>Q91*H91</f>
        <v>0</v>
      </c>
      <c r="S91" s="247">
        <v>0</v>
      </c>
      <c r="T91" s="248">
        <f>S91*H91</f>
        <v>0</v>
      </c>
      <c r="AR91" s="25" t="s">
        <v>5345</v>
      </c>
      <c r="AT91" s="25" t="s">
        <v>206</v>
      </c>
      <c r="AU91" s="25" t="s">
        <v>90</v>
      </c>
      <c r="AY91" s="25" t="s">
        <v>204</v>
      </c>
      <c r="BE91" s="249">
        <f>IF(N91="základní",J91,0)</f>
        <v>0</v>
      </c>
      <c r="BF91" s="249">
        <f>IF(N91="snížená",J91,0)</f>
        <v>0</v>
      </c>
      <c r="BG91" s="249">
        <f>IF(N91="zákl. přenesená",J91,0)</f>
        <v>0</v>
      </c>
      <c r="BH91" s="249">
        <f>IF(N91="sníž. přenesená",J91,0)</f>
        <v>0</v>
      </c>
      <c r="BI91" s="249">
        <f>IF(N91="nulová",J91,0)</f>
        <v>0</v>
      </c>
      <c r="BJ91" s="25" t="s">
        <v>25</v>
      </c>
      <c r="BK91" s="249">
        <f>ROUND(I91*H91,2)</f>
        <v>0</v>
      </c>
      <c r="BL91" s="25" t="s">
        <v>5345</v>
      </c>
      <c r="BM91" s="25" t="s">
        <v>5652</v>
      </c>
    </row>
    <row r="92" spans="2:65" s="1" customFormat="1" ht="25.5" customHeight="1">
      <c r="B92" s="48"/>
      <c r="C92" s="238" t="s">
        <v>244</v>
      </c>
      <c r="D92" s="238" t="s">
        <v>206</v>
      </c>
      <c r="E92" s="239" t="s">
        <v>5653</v>
      </c>
      <c r="F92" s="240" t="s">
        <v>5654</v>
      </c>
      <c r="G92" s="241" t="s">
        <v>5639</v>
      </c>
      <c r="H92" s="242">
        <v>1</v>
      </c>
      <c r="I92" s="243"/>
      <c r="J92" s="244">
        <f>ROUND(I92*H92,2)</f>
        <v>0</v>
      </c>
      <c r="K92" s="240" t="s">
        <v>210</v>
      </c>
      <c r="L92" s="74"/>
      <c r="M92" s="245" t="s">
        <v>38</v>
      </c>
      <c r="N92" s="246" t="s">
        <v>53</v>
      </c>
      <c r="O92" s="49"/>
      <c r="P92" s="247">
        <f>O92*H92</f>
        <v>0</v>
      </c>
      <c r="Q92" s="247">
        <v>0</v>
      </c>
      <c r="R92" s="247">
        <f>Q92*H92</f>
        <v>0</v>
      </c>
      <c r="S92" s="247">
        <v>0</v>
      </c>
      <c r="T92" s="248">
        <f>S92*H92</f>
        <v>0</v>
      </c>
      <c r="AR92" s="25" t="s">
        <v>5345</v>
      </c>
      <c r="AT92" s="25" t="s">
        <v>206</v>
      </c>
      <c r="AU92" s="25" t="s">
        <v>90</v>
      </c>
      <c r="AY92" s="25" t="s">
        <v>204</v>
      </c>
      <c r="BE92" s="249">
        <f>IF(N92="základní",J92,0)</f>
        <v>0</v>
      </c>
      <c r="BF92" s="249">
        <f>IF(N92="snížená",J92,0)</f>
        <v>0</v>
      </c>
      <c r="BG92" s="249">
        <f>IF(N92="zákl. přenesená",J92,0)</f>
        <v>0</v>
      </c>
      <c r="BH92" s="249">
        <f>IF(N92="sníž. přenesená",J92,0)</f>
        <v>0</v>
      </c>
      <c r="BI92" s="249">
        <f>IF(N92="nulová",J92,0)</f>
        <v>0</v>
      </c>
      <c r="BJ92" s="25" t="s">
        <v>25</v>
      </c>
      <c r="BK92" s="249">
        <f>ROUND(I92*H92,2)</f>
        <v>0</v>
      </c>
      <c r="BL92" s="25" t="s">
        <v>5345</v>
      </c>
      <c r="BM92" s="25" t="s">
        <v>5655</v>
      </c>
    </row>
    <row r="93" spans="2:63" s="11" customFormat="1" ht="29.85" customHeight="1">
      <c r="B93" s="222"/>
      <c r="C93" s="223"/>
      <c r="D93" s="224" t="s">
        <v>81</v>
      </c>
      <c r="E93" s="236" t="s">
        <v>5656</v>
      </c>
      <c r="F93" s="236" t="s">
        <v>5657</v>
      </c>
      <c r="G93" s="223"/>
      <c r="H93" s="223"/>
      <c r="I93" s="226"/>
      <c r="J93" s="237">
        <f>BK93</f>
        <v>0</v>
      </c>
      <c r="K93" s="223"/>
      <c r="L93" s="228"/>
      <c r="M93" s="229"/>
      <c r="N93" s="230"/>
      <c r="O93" s="230"/>
      <c r="P93" s="231">
        <f>SUM(P94:P95)</f>
        <v>0</v>
      </c>
      <c r="Q93" s="230"/>
      <c r="R93" s="231">
        <f>SUM(R94:R95)</f>
        <v>0</v>
      </c>
      <c r="S93" s="230"/>
      <c r="T93" s="232">
        <f>SUM(T94:T95)</f>
        <v>0</v>
      </c>
      <c r="AR93" s="233" t="s">
        <v>233</v>
      </c>
      <c r="AT93" s="234" t="s">
        <v>81</v>
      </c>
      <c r="AU93" s="234" t="s">
        <v>25</v>
      </c>
      <c r="AY93" s="233" t="s">
        <v>204</v>
      </c>
      <c r="BK93" s="235">
        <f>SUM(BK94:BK95)</f>
        <v>0</v>
      </c>
    </row>
    <row r="94" spans="2:65" s="1" customFormat="1" ht="16.5" customHeight="1">
      <c r="B94" s="48"/>
      <c r="C94" s="238" t="s">
        <v>249</v>
      </c>
      <c r="D94" s="238" t="s">
        <v>206</v>
      </c>
      <c r="E94" s="239" t="s">
        <v>5658</v>
      </c>
      <c r="F94" s="240" t="s">
        <v>5659</v>
      </c>
      <c r="G94" s="241" t="s">
        <v>5639</v>
      </c>
      <c r="H94" s="242">
        <v>1</v>
      </c>
      <c r="I94" s="243"/>
      <c r="J94" s="244">
        <f>ROUND(I94*H94,2)</f>
        <v>0</v>
      </c>
      <c r="K94" s="240" t="s">
        <v>210</v>
      </c>
      <c r="L94" s="74"/>
      <c r="M94" s="245" t="s">
        <v>38</v>
      </c>
      <c r="N94" s="246" t="s">
        <v>53</v>
      </c>
      <c r="O94" s="49"/>
      <c r="P94" s="247">
        <f>O94*H94</f>
        <v>0</v>
      </c>
      <c r="Q94" s="247">
        <v>0</v>
      </c>
      <c r="R94" s="247">
        <f>Q94*H94</f>
        <v>0</v>
      </c>
      <c r="S94" s="247">
        <v>0</v>
      </c>
      <c r="T94" s="248">
        <f>S94*H94</f>
        <v>0</v>
      </c>
      <c r="AR94" s="25" t="s">
        <v>5345</v>
      </c>
      <c r="AT94" s="25" t="s">
        <v>206</v>
      </c>
      <c r="AU94" s="25" t="s">
        <v>90</v>
      </c>
      <c r="AY94" s="25" t="s">
        <v>204</v>
      </c>
      <c r="BE94" s="249">
        <f>IF(N94="základní",J94,0)</f>
        <v>0</v>
      </c>
      <c r="BF94" s="249">
        <f>IF(N94="snížená",J94,0)</f>
        <v>0</v>
      </c>
      <c r="BG94" s="249">
        <f>IF(N94="zákl. přenesená",J94,0)</f>
        <v>0</v>
      </c>
      <c r="BH94" s="249">
        <f>IF(N94="sníž. přenesená",J94,0)</f>
        <v>0</v>
      </c>
      <c r="BI94" s="249">
        <f>IF(N94="nulová",J94,0)</f>
        <v>0</v>
      </c>
      <c r="BJ94" s="25" t="s">
        <v>25</v>
      </c>
      <c r="BK94" s="249">
        <f>ROUND(I94*H94,2)</f>
        <v>0</v>
      </c>
      <c r="BL94" s="25" t="s">
        <v>5345</v>
      </c>
      <c r="BM94" s="25" t="s">
        <v>5660</v>
      </c>
    </row>
    <row r="95" spans="2:65" s="1" customFormat="1" ht="16.5" customHeight="1">
      <c r="B95" s="48"/>
      <c r="C95" s="238" t="s">
        <v>255</v>
      </c>
      <c r="D95" s="238" t="s">
        <v>206</v>
      </c>
      <c r="E95" s="239" t="s">
        <v>5661</v>
      </c>
      <c r="F95" s="240" t="s">
        <v>5662</v>
      </c>
      <c r="G95" s="241" t="s">
        <v>5639</v>
      </c>
      <c r="H95" s="242">
        <v>1</v>
      </c>
      <c r="I95" s="243"/>
      <c r="J95" s="244">
        <f>ROUND(I95*H95,2)</f>
        <v>0</v>
      </c>
      <c r="K95" s="240" t="s">
        <v>210</v>
      </c>
      <c r="L95" s="74"/>
      <c r="M95" s="245" t="s">
        <v>38</v>
      </c>
      <c r="N95" s="246" t="s">
        <v>53</v>
      </c>
      <c r="O95" s="49"/>
      <c r="P95" s="247">
        <f>O95*H95</f>
        <v>0</v>
      </c>
      <c r="Q95" s="247">
        <v>0</v>
      </c>
      <c r="R95" s="247">
        <f>Q95*H95</f>
        <v>0</v>
      </c>
      <c r="S95" s="247">
        <v>0</v>
      </c>
      <c r="T95" s="248">
        <f>S95*H95</f>
        <v>0</v>
      </c>
      <c r="AR95" s="25" t="s">
        <v>5345</v>
      </c>
      <c r="AT95" s="25" t="s">
        <v>206</v>
      </c>
      <c r="AU95" s="25" t="s">
        <v>90</v>
      </c>
      <c r="AY95" s="25" t="s">
        <v>204</v>
      </c>
      <c r="BE95" s="249">
        <f>IF(N95="základní",J95,0)</f>
        <v>0</v>
      </c>
      <c r="BF95" s="249">
        <f>IF(N95="snížená",J95,0)</f>
        <v>0</v>
      </c>
      <c r="BG95" s="249">
        <f>IF(N95="zákl. přenesená",J95,0)</f>
        <v>0</v>
      </c>
      <c r="BH95" s="249">
        <f>IF(N95="sníž. přenesená",J95,0)</f>
        <v>0</v>
      </c>
      <c r="BI95" s="249">
        <f>IF(N95="nulová",J95,0)</f>
        <v>0</v>
      </c>
      <c r="BJ95" s="25" t="s">
        <v>25</v>
      </c>
      <c r="BK95" s="249">
        <f>ROUND(I95*H95,2)</f>
        <v>0</v>
      </c>
      <c r="BL95" s="25" t="s">
        <v>5345</v>
      </c>
      <c r="BM95" s="25" t="s">
        <v>5663</v>
      </c>
    </row>
    <row r="96" spans="2:63" s="11" customFormat="1" ht="29.85" customHeight="1">
      <c r="B96" s="222"/>
      <c r="C96" s="223"/>
      <c r="D96" s="224" t="s">
        <v>81</v>
      </c>
      <c r="E96" s="236" t="s">
        <v>5664</v>
      </c>
      <c r="F96" s="236" t="s">
        <v>5665</v>
      </c>
      <c r="G96" s="223"/>
      <c r="H96" s="223"/>
      <c r="I96" s="226"/>
      <c r="J96" s="237">
        <f>BK96</f>
        <v>0</v>
      </c>
      <c r="K96" s="223"/>
      <c r="L96" s="228"/>
      <c r="M96" s="229"/>
      <c r="N96" s="230"/>
      <c r="O96" s="230"/>
      <c r="P96" s="231">
        <f>P97</f>
        <v>0</v>
      </c>
      <c r="Q96" s="230"/>
      <c r="R96" s="231">
        <f>R97</f>
        <v>0</v>
      </c>
      <c r="S96" s="230"/>
      <c r="T96" s="232">
        <f>T97</f>
        <v>0</v>
      </c>
      <c r="AR96" s="233" t="s">
        <v>233</v>
      </c>
      <c r="AT96" s="234" t="s">
        <v>81</v>
      </c>
      <c r="AU96" s="234" t="s">
        <v>25</v>
      </c>
      <c r="AY96" s="233" t="s">
        <v>204</v>
      </c>
      <c r="BK96" s="235">
        <f>BK97</f>
        <v>0</v>
      </c>
    </row>
    <row r="97" spans="2:65" s="1" customFormat="1" ht="25.5" customHeight="1">
      <c r="B97" s="48"/>
      <c r="C97" s="238" t="s">
        <v>30</v>
      </c>
      <c r="D97" s="238" t="s">
        <v>206</v>
      </c>
      <c r="E97" s="239" t="s">
        <v>5666</v>
      </c>
      <c r="F97" s="240" t="s">
        <v>5667</v>
      </c>
      <c r="G97" s="241" t="s">
        <v>5639</v>
      </c>
      <c r="H97" s="242">
        <v>1</v>
      </c>
      <c r="I97" s="243"/>
      <c r="J97" s="244">
        <f>ROUND(I97*H97,2)</f>
        <v>0</v>
      </c>
      <c r="K97" s="240" t="s">
        <v>210</v>
      </c>
      <c r="L97" s="74"/>
      <c r="M97" s="245" t="s">
        <v>38</v>
      </c>
      <c r="N97" s="246" t="s">
        <v>53</v>
      </c>
      <c r="O97" s="49"/>
      <c r="P97" s="247">
        <f>O97*H97</f>
        <v>0</v>
      </c>
      <c r="Q97" s="247">
        <v>0</v>
      </c>
      <c r="R97" s="247">
        <f>Q97*H97</f>
        <v>0</v>
      </c>
      <c r="S97" s="247">
        <v>0</v>
      </c>
      <c r="T97" s="248">
        <f>S97*H97</f>
        <v>0</v>
      </c>
      <c r="AR97" s="25" t="s">
        <v>5345</v>
      </c>
      <c r="AT97" s="25" t="s">
        <v>206</v>
      </c>
      <c r="AU97" s="25" t="s">
        <v>90</v>
      </c>
      <c r="AY97" s="25" t="s">
        <v>204</v>
      </c>
      <c r="BE97" s="249">
        <f>IF(N97="základní",J97,0)</f>
        <v>0</v>
      </c>
      <c r="BF97" s="249">
        <f>IF(N97="snížená",J97,0)</f>
        <v>0</v>
      </c>
      <c r="BG97" s="249">
        <f>IF(N97="zákl. přenesená",J97,0)</f>
        <v>0</v>
      </c>
      <c r="BH97" s="249">
        <f>IF(N97="sníž. přenesená",J97,0)</f>
        <v>0</v>
      </c>
      <c r="BI97" s="249">
        <f>IF(N97="nulová",J97,0)</f>
        <v>0</v>
      </c>
      <c r="BJ97" s="25" t="s">
        <v>25</v>
      </c>
      <c r="BK97" s="249">
        <f>ROUND(I97*H97,2)</f>
        <v>0</v>
      </c>
      <c r="BL97" s="25" t="s">
        <v>5345</v>
      </c>
      <c r="BM97" s="25" t="s">
        <v>5668</v>
      </c>
    </row>
    <row r="98" spans="2:63" s="11" customFormat="1" ht="29.85" customHeight="1">
      <c r="B98" s="222"/>
      <c r="C98" s="223"/>
      <c r="D98" s="224" t="s">
        <v>81</v>
      </c>
      <c r="E98" s="236" t="s">
        <v>5669</v>
      </c>
      <c r="F98" s="236" t="s">
        <v>5670</v>
      </c>
      <c r="G98" s="223"/>
      <c r="H98" s="223"/>
      <c r="I98" s="226"/>
      <c r="J98" s="237">
        <f>BK98</f>
        <v>0</v>
      </c>
      <c r="K98" s="223"/>
      <c r="L98" s="228"/>
      <c r="M98" s="229"/>
      <c r="N98" s="230"/>
      <c r="O98" s="230"/>
      <c r="P98" s="231">
        <f>P99</f>
        <v>0</v>
      </c>
      <c r="Q98" s="230"/>
      <c r="R98" s="231">
        <f>R99</f>
        <v>0</v>
      </c>
      <c r="S98" s="230"/>
      <c r="T98" s="232">
        <f>T99</f>
        <v>0</v>
      </c>
      <c r="AR98" s="233" t="s">
        <v>233</v>
      </c>
      <c r="AT98" s="234" t="s">
        <v>81</v>
      </c>
      <c r="AU98" s="234" t="s">
        <v>25</v>
      </c>
      <c r="AY98" s="233" t="s">
        <v>204</v>
      </c>
      <c r="BK98" s="235">
        <f>BK99</f>
        <v>0</v>
      </c>
    </row>
    <row r="99" spans="2:65" s="1" customFormat="1" ht="25.5" customHeight="1">
      <c r="B99" s="48"/>
      <c r="C99" s="238" t="s">
        <v>268</v>
      </c>
      <c r="D99" s="238" t="s">
        <v>206</v>
      </c>
      <c r="E99" s="239" t="s">
        <v>5671</v>
      </c>
      <c r="F99" s="240" t="s">
        <v>5672</v>
      </c>
      <c r="G99" s="241" t="s">
        <v>5639</v>
      </c>
      <c r="H99" s="242">
        <v>1</v>
      </c>
      <c r="I99" s="243"/>
      <c r="J99" s="244">
        <f>ROUND(I99*H99,2)</f>
        <v>0</v>
      </c>
      <c r="K99" s="240" t="s">
        <v>210</v>
      </c>
      <c r="L99" s="74"/>
      <c r="M99" s="245" t="s">
        <v>38</v>
      </c>
      <c r="N99" s="317" t="s">
        <v>53</v>
      </c>
      <c r="O99" s="308"/>
      <c r="P99" s="314">
        <f>O99*H99</f>
        <v>0</v>
      </c>
      <c r="Q99" s="314">
        <v>0</v>
      </c>
      <c r="R99" s="314">
        <f>Q99*H99</f>
        <v>0</v>
      </c>
      <c r="S99" s="314">
        <v>0</v>
      </c>
      <c r="T99" s="315">
        <f>S99*H99</f>
        <v>0</v>
      </c>
      <c r="AR99" s="25" t="s">
        <v>5345</v>
      </c>
      <c r="AT99" s="25" t="s">
        <v>206</v>
      </c>
      <c r="AU99" s="25" t="s">
        <v>90</v>
      </c>
      <c r="AY99" s="25" t="s">
        <v>204</v>
      </c>
      <c r="BE99" s="249">
        <f>IF(N99="základní",J99,0)</f>
        <v>0</v>
      </c>
      <c r="BF99" s="249">
        <f>IF(N99="snížená",J99,0)</f>
        <v>0</v>
      </c>
      <c r="BG99" s="249">
        <f>IF(N99="zákl. přenesená",J99,0)</f>
        <v>0</v>
      </c>
      <c r="BH99" s="249">
        <f>IF(N99="sníž. přenesená",J99,0)</f>
        <v>0</v>
      </c>
      <c r="BI99" s="249">
        <f>IF(N99="nulová",J99,0)</f>
        <v>0</v>
      </c>
      <c r="BJ99" s="25" t="s">
        <v>25</v>
      </c>
      <c r="BK99" s="249">
        <f>ROUND(I99*H99,2)</f>
        <v>0</v>
      </c>
      <c r="BL99" s="25" t="s">
        <v>5345</v>
      </c>
      <c r="BM99" s="25" t="s">
        <v>5673</v>
      </c>
    </row>
    <row r="100" spans="2:12" s="1" customFormat="1" ht="6.95" customHeight="1">
      <c r="B100" s="69"/>
      <c r="C100" s="70"/>
      <c r="D100" s="70"/>
      <c r="E100" s="70"/>
      <c r="F100" s="70"/>
      <c r="G100" s="70"/>
      <c r="H100" s="70"/>
      <c r="I100" s="181"/>
      <c r="J100" s="70"/>
      <c r="K100" s="70"/>
      <c r="L100" s="74"/>
    </row>
  </sheetData>
  <sheetProtection password="CC35" sheet="1" objects="1" scenarios="1" formatColumns="0" formatRows="0" autoFilter="0"/>
  <autoFilter ref="C81:K99"/>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95</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s="1" customFormat="1" ht="16.5" customHeight="1">
      <c r="B9" s="48"/>
      <c r="C9" s="49"/>
      <c r="D9" s="49"/>
      <c r="E9" s="158" t="s">
        <v>160</v>
      </c>
      <c r="F9" s="49"/>
      <c r="G9" s="49"/>
      <c r="H9" s="49"/>
      <c r="I9" s="159"/>
      <c r="J9" s="49"/>
      <c r="K9" s="53"/>
    </row>
    <row r="10" spans="2:11" s="1" customFormat="1" ht="13.5">
      <c r="B10" s="48"/>
      <c r="C10" s="49"/>
      <c r="D10" s="41" t="s">
        <v>161</v>
      </c>
      <c r="E10" s="49"/>
      <c r="F10" s="49"/>
      <c r="G10" s="49"/>
      <c r="H10" s="49"/>
      <c r="I10" s="159"/>
      <c r="J10" s="49"/>
      <c r="K10" s="53"/>
    </row>
    <row r="11" spans="2:11" s="1" customFormat="1" ht="36.95" customHeight="1">
      <c r="B11" s="48"/>
      <c r="C11" s="49"/>
      <c r="D11" s="49"/>
      <c r="E11" s="160" t="s">
        <v>162</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1" t="s">
        <v>21</v>
      </c>
      <c r="E13" s="49"/>
      <c r="F13" s="36" t="s">
        <v>22</v>
      </c>
      <c r="G13" s="49"/>
      <c r="H13" s="49"/>
      <c r="I13" s="161" t="s">
        <v>23</v>
      </c>
      <c r="J13" s="36" t="s">
        <v>38</v>
      </c>
      <c r="K13" s="53"/>
    </row>
    <row r="14" spans="2:11" s="1" customFormat="1" ht="14.4" customHeight="1">
      <c r="B14" s="48"/>
      <c r="C14" s="49"/>
      <c r="D14" s="41" t="s">
        <v>26</v>
      </c>
      <c r="E14" s="49"/>
      <c r="F14" s="36" t="s">
        <v>27</v>
      </c>
      <c r="G14" s="49"/>
      <c r="H14" s="49"/>
      <c r="I14" s="161" t="s">
        <v>28</v>
      </c>
      <c r="J14" s="162" t="str">
        <f>'Rekapitulace stavby'!AN8</f>
        <v>25. 1. 2018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1" t="s">
        <v>36</v>
      </c>
      <c r="E16" s="49"/>
      <c r="F16" s="49"/>
      <c r="G16" s="49"/>
      <c r="H16" s="49"/>
      <c r="I16" s="161" t="s">
        <v>37</v>
      </c>
      <c r="J16" s="36" t="s">
        <v>38</v>
      </c>
      <c r="K16" s="53"/>
    </row>
    <row r="17" spans="2:11" s="1" customFormat="1" ht="18" customHeight="1">
      <c r="B17" s="48"/>
      <c r="C17" s="49"/>
      <c r="D17" s="49"/>
      <c r="E17" s="36" t="s">
        <v>39</v>
      </c>
      <c r="F17" s="49"/>
      <c r="G17" s="49"/>
      <c r="H17" s="49"/>
      <c r="I17" s="161" t="s">
        <v>40</v>
      </c>
      <c r="J17" s="36" t="s">
        <v>38</v>
      </c>
      <c r="K17" s="53"/>
    </row>
    <row r="18" spans="2:11" s="1" customFormat="1" ht="6.95" customHeight="1">
      <c r="B18" s="48"/>
      <c r="C18" s="49"/>
      <c r="D18" s="49"/>
      <c r="E18" s="49"/>
      <c r="F18" s="49"/>
      <c r="G18" s="49"/>
      <c r="H18" s="49"/>
      <c r="I18" s="159"/>
      <c r="J18" s="49"/>
      <c r="K18" s="53"/>
    </row>
    <row r="19" spans="2:11" s="1" customFormat="1" ht="14.4" customHeight="1">
      <c r="B19" s="48"/>
      <c r="C19" s="49"/>
      <c r="D19" s="41" t="s">
        <v>41</v>
      </c>
      <c r="E19" s="49"/>
      <c r="F19" s="49"/>
      <c r="G19" s="49"/>
      <c r="H19" s="49"/>
      <c r="I19" s="161" t="s">
        <v>37</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1" t="s">
        <v>40</v>
      </c>
      <c r="J20" s="36"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1" t="s">
        <v>43</v>
      </c>
      <c r="E22" s="49"/>
      <c r="F22" s="49"/>
      <c r="G22" s="49"/>
      <c r="H22" s="49"/>
      <c r="I22" s="161" t="s">
        <v>37</v>
      </c>
      <c r="J22" s="36" t="s">
        <v>38</v>
      </c>
      <c r="K22" s="53"/>
    </row>
    <row r="23" spans="2:11" s="1" customFormat="1" ht="18" customHeight="1">
      <c r="B23" s="48"/>
      <c r="C23" s="49"/>
      <c r="D23" s="49"/>
      <c r="E23" s="36" t="s">
        <v>44</v>
      </c>
      <c r="F23" s="49"/>
      <c r="G23" s="49"/>
      <c r="H23" s="49"/>
      <c r="I23" s="161" t="s">
        <v>40</v>
      </c>
      <c r="J23" s="36"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1" t="s">
        <v>46</v>
      </c>
      <c r="E25" s="49"/>
      <c r="F25" s="49"/>
      <c r="G25" s="49"/>
      <c r="H25" s="49"/>
      <c r="I25" s="159"/>
      <c r="J25" s="49"/>
      <c r="K25" s="53"/>
    </row>
    <row r="26" spans="2:11" s="7" customFormat="1" ht="185.25" customHeight="1">
      <c r="B26" s="163"/>
      <c r="C26" s="164"/>
      <c r="D26" s="164"/>
      <c r="E26" s="46" t="s">
        <v>163</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48</v>
      </c>
      <c r="E29" s="49"/>
      <c r="F29" s="49"/>
      <c r="G29" s="49"/>
      <c r="H29" s="49"/>
      <c r="I29" s="159"/>
      <c r="J29" s="170">
        <f>ROUND(J101,2)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50</v>
      </c>
      <c r="G31" s="49"/>
      <c r="H31" s="49"/>
      <c r="I31" s="171" t="s">
        <v>49</v>
      </c>
      <c r="J31" s="54" t="s">
        <v>51</v>
      </c>
      <c r="K31" s="53"/>
    </row>
    <row r="32" spans="2:11" s="1" customFormat="1" ht="14.4" customHeight="1">
      <c r="B32" s="48"/>
      <c r="C32" s="49"/>
      <c r="D32" s="57" t="s">
        <v>52</v>
      </c>
      <c r="E32" s="57" t="s">
        <v>53</v>
      </c>
      <c r="F32" s="172">
        <f>ROUND(SUM(BE101:BE837),2)</f>
        <v>0</v>
      </c>
      <c r="G32" s="49"/>
      <c r="H32" s="49"/>
      <c r="I32" s="173">
        <v>0.21</v>
      </c>
      <c r="J32" s="172">
        <f>ROUND(ROUND((SUM(BE101:BE837)),2)*I32,2)</f>
        <v>0</v>
      </c>
      <c r="K32" s="53"/>
    </row>
    <row r="33" spans="2:11" s="1" customFormat="1" ht="14.4" customHeight="1">
      <c r="B33" s="48"/>
      <c r="C33" s="49"/>
      <c r="D33" s="49"/>
      <c r="E33" s="57" t="s">
        <v>54</v>
      </c>
      <c r="F33" s="172">
        <f>ROUND(SUM(BF101:BF837),2)</f>
        <v>0</v>
      </c>
      <c r="G33" s="49"/>
      <c r="H33" s="49"/>
      <c r="I33" s="173">
        <v>0.15</v>
      </c>
      <c r="J33" s="172">
        <f>ROUND(ROUND((SUM(BF101:BF837)),2)*I33,2)</f>
        <v>0</v>
      </c>
      <c r="K33" s="53"/>
    </row>
    <row r="34" spans="2:11" s="1" customFormat="1" ht="14.4" customHeight="1" hidden="1">
      <c r="B34" s="48"/>
      <c r="C34" s="49"/>
      <c r="D34" s="49"/>
      <c r="E34" s="57" t="s">
        <v>55</v>
      </c>
      <c r="F34" s="172">
        <f>ROUND(SUM(BG101:BG837),2)</f>
        <v>0</v>
      </c>
      <c r="G34" s="49"/>
      <c r="H34" s="49"/>
      <c r="I34" s="173">
        <v>0.21</v>
      </c>
      <c r="J34" s="172">
        <v>0</v>
      </c>
      <c r="K34" s="53"/>
    </row>
    <row r="35" spans="2:11" s="1" customFormat="1" ht="14.4" customHeight="1" hidden="1">
      <c r="B35" s="48"/>
      <c r="C35" s="49"/>
      <c r="D35" s="49"/>
      <c r="E35" s="57" t="s">
        <v>56</v>
      </c>
      <c r="F35" s="172">
        <f>ROUND(SUM(BH101:BH837),2)</f>
        <v>0</v>
      </c>
      <c r="G35" s="49"/>
      <c r="H35" s="49"/>
      <c r="I35" s="173">
        <v>0.15</v>
      </c>
      <c r="J35" s="172">
        <v>0</v>
      </c>
      <c r="K35" s="53"/>
    </row>
    <row r="36" spans="2:11" s="1" customFormat="1" ht="14.4" customHeight="1" hidden="1">
      <c r="B36" s="48"/>
      <c r="C36" s="49"/>
      <c r="D36" s="49"/>
      <c r="E36" s="57" t="s">
        <v>57</v>
      </c>
      <c r="F36" s="172">
        <f>ROUND(SUM(BI101:BI837),2)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58</v>
      </c>
      <c r="E38" s="100"/>
      <c r="F38" s="100"/>
      <c r="G38" s="176" t="s">
        <v>59</v>
      </c>
      <c r="H38" s="177" t="s">
        <v>60</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1" t="s">
        <v>164</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1" t="s">
        <v>18</v>
      </c>
      <c r="D46" s="49"/>
      <c r="E46" s="49"/>
      <c r="F46" s="49"/>
      <c r="G46" s="49"/>
      <c r="H46" s="49"/>
      <c r="I46" s="159"/>
      <c r="J46" s="49"/>
      <c r="K46" s="53"/>
    </row>
    <row r="47" spans="2:11" s="1" customFormat="1" ht="16.5" customHeight="1">
      <c r="B47" s="48"/>
      <c r="C47" s="49"/>
      <c r="D47" s="49"/>
      <c r="E47" s="158" t="str">
        <f>E7</f>
        <v>Areál TJ Lokomotiva Cheb-I.etapa-Fáze I.B-Rekonstrukce haly s přístavbou šaten-Uznatelné výdaje</v>
      </c>
      <c r="F47" s="41"/>
      <c r="G47" s="41"/>
      <c r="H47" s="41"/>
      <c r="I47" s="159"/>
      <c r="J47" s="49"/>
      <c r="K47" s="53"/>
    </row>
    <row r="48" spans="2:11" ht="13.5">
      <c r="B48" s="29"/>
      <c r="C48" s="41" t="s">
        <v>159</v>
      </c>
      <c r="D48" s="30"/>
      <c r="E48" s="30"/>
      <c r="F48" s="30"/>
      <c r="G48" s="30"/>
      <c r="H48" s="30"/>
      <c r="I48" s="157"/>
      <c r="J48" s="30"/>
      <c r="K48" s="32"/>
    </row>
    <row r="49" spans="2:11" s="1" customFormat="1" ht="16.5" customHeight="1">
      <c r="B49" s="48"/>
      <c r="C49" s="49"/>
      <c r="D49" s="49"/>
      <c r="E49" s="158" t="s">
        <v>160</v>
      </c>
      <c r="F49" s="49"/>
      <c r="G49" s="49"/>
      <c r="H49" s="49"/>
      <c r="I49" s="159"/>
      <c r="J49" s="49"/>
      <c r="K49" s="53"/>
    </row>
    <row r="50" spans="2:11" s="1" customFormat="1" ht="14.4" customHeight="1">
      <c r="B50" s="48"/>
      <c r="C50" s="41" t="s">
        <v>161</v>
      </c>
      <c r="D50" s="49"/>
      <c r="E50" s="49"/>
      <c r="F50" s="49"/>
      <c r="G50" s="49"/>
      <c r="H50" s="49"/>
      <c r="I50" s="159"/>
      <c r="J50" s="49"/>
      <c r="K50" s="53"/>
    </row>
    <row r="51" spans="2:11" s="1" customFormat="1" ht="17.25" customHeight="1">
      <c r="B51" s="48"/>
      <c r="C51" s="49"/>
      <c r="D51" s="49"/>
      <c r="E51" s="160" t="str">
        <f>E11</f>
        <v>01/A1-D1.1 - Soupis prací-D.1.1.1 Stavební část-Sportovní hala-UZNATELNÉ VÝDAJE</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1" t="s">
        <v>26</v>
      </c>
      <c r="D53" s="49"/>
      <c r="E53" s="49"/>
      <c r="F53" s="36" t="str">
        <f>F14</f>
        <v>Cheb</v>
      </c>
      <c r="G53" s="49"/>
      <c r="H53" s="49"/>
      <c r="I53" s="161" t="s">
        <v>28</v>
      </c>
      <c r="J53" s="162" t="str">
        <f>IF(J14="","",J14)</f>
        <v>25. 1. 2018</v>
      </c>
      <c r="K53" s="53"/>
    </row>
    <row r="54" spans="2:11" s="1" customFormat="1" ht="6.95" customHeight="1">
      <c r="B54" s="48"/>
      <c r="C54" s="49"/>
      <c r="D54" s="49"/>
      <c r="E54" s="49"/>
      <c r="F54" s="49"/>
      <c r="G54" s="49"/>
      <c r="H54" s="49"/>
      <c r="I54" s="159"/>
      <c r="J54" s="49"/>
      <c r="K54" s="53"/>
    </row>
    <row r="55" spans="2:11" s="1" customFormat="1" ht="13.5">
      <c r="B55" s="48"/>
      <c r="C55" s="41" t="s">
        <v>36</v>
      </c>
      <c r="D55" s="49"/>
      <c r="E55" s="49"/>
      <c r="F55" s="36" t="str">
        <f>E17</f>
        <v>Město Cheb, Nám. Krále Jiřího z Poděbrad 1/14 Cheb</v>
      </c>
      <c r="G55" s="49"/>
      <c r="H55" s="49"/>
      <c r="I55" s="161" t="s">
        <v>43</v>
      </c>
      <c r="J55" s="46" t="str">
        <f>E23</f>
        <v>Ing. J. Šedivec-Staving Ateliér, Školní 27, Plzeň</v>
      </c>
      <c r="K55" s="53"/>
    </row>
    <row r="56" spans="2:11" s="1" customFormat="1" ht="14.4" customHeight="1">
      <c r="B56" s="48"/>
      <c r="C56" s="41" t="s">
        <v>41</v>
      </c>
      <c r="D56" s="49"/>
      <c r="E56" s="49"/>
      <c r="F56" s="36"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165</v>
      </c>
      <c r="D58" s="174"/>
      <c r="E58" s="174"/>
      <c r="F58" s="174"/>
      <c r="G58" s="174"/>
      <c r="H58" s="174"/>
      <c r="I58" s="188"/>
      <c r="J58" s="189" t="s">
        <v>166</v>
      </c>
      <c r="K58" s="190"/>
    </row>
    <row r="59" spans="2:11" s="1" customFormat="1" ht="10.3" customHeight="1">
      <c r="B59" s="48"/>
      <c r="C59" s="49"/>
      <c r="D59" s="49"/>
      <c r="E59" s="49"/>
      <c r="F59" s="49"/>
      <c r="G59" s="49"/>
      <c r="H59" s="49"/>
      <c r="I59" s="159"/>
      <c r="J59" s="49"/>
      <c r="K59" s="53"/>
    </row>
    <row r="60" spans="2:47" s="1" customFormat="1" ht="29.25" customHeight="1">
      <c r="B60" s="48"/>
      <c r="C60" s="191" t="s">
        <v>167</v>
      </c>
      <c r="D60" s="49"/>
      <c r="E60" s="49"/>
      <c r="F60" s="49"/>
      <c r="G60" s="49"/>
      <c r="H60" s="49"/>
      <c r="I60" s="159"/>
      <c r="J60" s="170">
        <f>J101</f>
        <v>0</v>
      </c>
      <c r="K60" s="53"/>
      <c r="AU60" s="25" t="s">
        <v>168</v>
      </c>
    </row>
    <row r="61" spans="2:11" s="8" customFormat="1" ht="24.95" customHeight="1">
      <c r="B61" s="192"/>
      <c r="C61" s="193"/>
      <c r="D61" s="194" t="s">
        <v>169</v>
      </c>
      <c r="E61" s="195"/>
      <c r="F61" s="195"/>
      <c r="G61" s="195"/>
      <c r="H61" s="195"/>
      <c r="I61" s="196"/>
      <c r="J61" s="197">
        <f>J102</f>
        <v>0</v>
      </c>
      <c r="K61" s="198"/>
    </row>
    <row r="62" spans="2:11" s="9" customFormat="1" ht="19.9" customHeight="1">
      <c r="B62" s="199"/>
      <c r="C62" s="200"/>
      <c r="D62" s="201" t="s">
        <v>170</v>
      </c>
      <c r="E62" s="202"/>
      <c r="F62" s="202"/>
      <c r="G62" s="202"/>
      <c r="H62" s="202"/>
      <c r="I62" s="203"/>
      <c r="J62" s="204">
        <f>J103</f>
        <v>0</v>
      </c>
      <c r="K62" s="205"/>
    </row>
    <row r="63" spans="2:11" s="9" customFormat="1" ht="19.9" customHeight="1">
      <c r="B63" s="199"/>
      <c r="C63" s="200"/>
      <c r="D63" s="201" t="s">
        <v>171</v>
      </c>
      <c r="E63" s="202"/>
      <c r="F63" s="202"/>
      <c r="G63" s="202"/>
      <c r="H63" s="202"/>
      <c r="I63" s="203"/>
      <c r="J63" s="204">
        <f>J148</f>
        <v>0</v>
      </c>
      <c r="K63" s="205"/>
    </row>
    <row r="64" spans="2:11" s="9" customFormat="1" ht="19.9" customHeight="1">
      <c r="B64" s="199"/>
      <c r="C64" s="200"/>
      <c r="D64" s="201" t="s">
        <v>172</v>
      </c>
      <c r="E64" s="202"/>
      <c r="F64" s="202"/>
      <c r="G64" s="202"/>
      <c r="H64" s="202"/>
      <c r="I64" s="203"/>
      <c r="J64" s="204">
        <f>J166</f>
        <v>0</v>
      </c>
      <c r="K64" s="205"/>
    </row>
    <row r="65" spans="2:11" s="9" customFormat="1" ht="19.9" customHeight="1">
      <c r="B65" s="199"/>
      <c r="C65" s="200"/>
      <c r="D65" s="201" t="s">
        <v>173</v>
      </c>
      <c r="E65" s="202"/>
      <c r="F65" s="202"/>
      <c r="G65" s="202"/>
      <c r="H65" s="202"/>
      <c r="I65" s="203"/>
      <c r="J65" s="204">
        <f>J248</f>
        <v>0</v>
      </c>
      <c r="K65" s="205"/>
    </row>
    <row r="66" spans="2:11" s="9" customFormat="1" ht="19.9" customHeight="1">
      <c r="B66" s="199"/>
      <c r="C66" s="200"/>
      <c r="D66" s="201" t="s">
        <v>174</v>
      </c>
      <c r="E66" s="202"/>
      <c r="F66" s="202"/>
      <c r="G66" s="202"/>
      <c r="H66" s="202"/>
      <c r="I66" s="203"/>
      <c r="J66" s="204">
        <f>J260</f>
        <v>0</v>
      </c>
      <c r="K66" s="205"/>
    </row>
    <row r="67" spans="2:11" s="9" customFormat="1" ht="19.9" customHeight="1">
      <c r="B67" s="199"/>
      <c r="C67" s="200"/>
      <c r="D67" s="201" t="s">
        <v>175</v>
      </c>
      <c r="E67" s="202"/>
      <c r="F67" s="202"/>
      <c r="G67" s="202"/>
      <c r="H67" s="202"/>
      <c r="I67" s="203"/>
      <c r="J67" s="204">
        <f>J397</f>
        <v>0</v>
      </c>
      <c r="K67" s="205"/>
    </row>
    <row r="68" spans="2:11" s="9" customFormat="1" ht="19.9" customHeight="1">
      <c r="B68" s="199"/>
      <c r="C68" s="200"/>
      <c r="D68" s="201" t="s">
        <v>176</v>
      </c>
      <c r="E68" s="202"/>
      <c r="F68" s="202"/>
      <c r="G68" s="202"/>
      <c r="H68" s="202"/>
      <c r="I68" s="203"/>
      <c r="J68" s="204">
        <f>J596</f>
        <v>0</v>
      </c>
      <c r="K68" s="205"/>
    </row>
    <row r="69" spans="2:11" s="9" customFormat="1" ht="19.9" customHeight="1">
      <c r="B69" s="199"/>
      <c r="C69" s="200"/>
      <c r="D69" s="201" t="s">
        <v>177</v>
      </c>
      <c r="E69" s="202"/>
      <c r="F69" s="202"/>
      <c r="G69" s="202"/>
      <c r="H69" s="202"/>
      <c r="I69" s="203"/>
      <c r="J69" s="204">
        <f>J636</f>
        <v>0</v>
      </c>
      <c r="K69" s="205"/>
    </row>
    <row r="70" spans="2:11" s="8" customFormat="1" ht="24.95" customHeight="1">
      <c r="B70" s="192"/>
      <c r="C70" s="193"/>
      <c r="D70" s="194" t="s">
        <v>178</v>
      </c>
      <c r="E70" s="195"/>
      <c r="F70" s="195"/>
      <c r="G70" s="195"/>
      <c r="H70" s="195"/>
      <c r="I70" s="196"/>
      <c r="J70" s="197">
        <f>J639</f>
        <v>0</v>
      </c>
      <c r="K70" s="198"/>
    </row>
    <row r="71" spans="2:11" s="9" customFormat="1" ht="19.9" customHeight="1">
      <c r="B71" s="199"/>
      <c r="C71" s="200"/>
      <c r="D71" s="201" t="s">
        <v>179</v>
      </c>
      <c r="E71" s="202"/>
      <c r="F71" s="202"/>
      <c r="G71" s="202"/>
      <c r="H71" s="202"/>
      <c r="I71" s="203"/>
      <c r="J71" s="204">
        <f>J640</f>
        <v>0</v>
      </c>
      <c r="K71" s="205"/>
    </row>
    <row r="72" spans="2:11" s="9" customFormat="1" ht="19.9" customHeight="1">
      <c r="B72" s="199"/>
      <c r="C72" s="200"/>
      <c r="D72" s="201" t="s">
        <v>180</v>
      </c>
      <c r="E72" s="202"/>
      <c r="F72" s="202"/>
      <c r="G72" s="202"/>
      <c r="H72" s="202"/>
      <c r="I72" s="203"/>
      <c r="J72" s="204">
        <f>J657</f>
        <v>0</v>
      </c>
      <c r="K72" s="205"/>
    </row>
    <row r="73" spans="2:11" s="9" customFormat="1" ht="19.9" customHeight="1">
      <c r="B73" s="199"/>
      <c r="C73" s="200"/>
      <c r="D73" s="201" t="s">
        <v>181</v>
      </c>
      <c r="E73" s="202"/>
      <c r="F73" s="202"/>
      <c r="G73" s="202"/>
      <c r="H73" s="202"/>
      <c r="I73" s="203"/>
      <c r="J73" s="204">
        <f>J674</f>
        <v>0</v>
      </c>
      <c r="K73" s="205"/>
    </row>
    <row r="74" spans="2:11" s="9" customFormat="1" ht="19.9" customHeight="1">
      <c r="B74" s="199"/>
      <c r="C74" s="200"/>
      <c r="D74" s="201" t="s">
        <v>182</v>
      </c>
      <c r="E74" s="202"/>
      <c r="F74" s="202"/>
      <c r="G74" s="202"/>
      <c r="H74" s="202"/>
      <c r="I74" s="203"/>
      <c r="J74" s="204">
        <f>J707</f>
        <v>0</v>
      </c>
      <c r="K74" s="205"/>
    </row>
    <row r="75" spans="2:11" s="9" customFormat="1" ht="19.9" customHeight="1">
      <c r="B75" s="199"/>
      <c r="C75" s="200"/>
      <c r="D75" s="201" t="s">
        <v>183</v>
      </c>
      <c r="E75" s="202"/>
      <c r="F75" s="202"/>
      <c r="G75" s="202"/>
      <c r="H75" s="202"/>
      <c r="I75" s="203"/>
      <c r="J75" s="204">
        <f>J713</f>
        <v>0</v>
      </c>
      <c r="K75" s="205"/>
    </row>
    <row r="76" spans="2:11" s="9" customFormat="1" ht="19.9" customHeight="1">
      <c r="B76" s="199"/>
      <c r="C76" s="200"/>
      <c r="D76" s="201" t="s">
        <v>184</v>
      </c>
      <c r="E76" s="202"/>
      <c r="F76" s="202"/>
      <c r="G76" s="202"/>
      <c r="H76" s="202"/>
      <c r="I76" s="203"/>
      <c r="J76" s="204">
        <f>J747</f>
        <v>0</v>
      </c>
      <c r="K76" s="205"/>
    </row>
    <row r="77" spans="2:11" s="9" customFormat="1" ht="19.9" customHeight="1">
      <c r="B77" s="199"/>
      <c r="C77" s="200"/>
      <c r="D77" s="201" t="s">
        <v>185</v>
      </c>
      <c r="E77" s="202"/>
      <c r="F77" s="202"/>
      <c r="G77" s="202"/>
      <c r="H77" s="202"/>
      <c r="I77" s="203"/>
      <c r="J77" s="204">
        <f>J816</f>
        <v>0</v>
      </c>
      <c r="K77" s="205"/>
    </row>
    <row r="78" spans="2:11" s="9" customFormat="1" ht="19.9" customHeight="1">
      <c r="B78" s="199"/>
      <c r="C78" s="200"/>
      <c r="D78" s="201" t="s">
        <v>186</v>
      </c>
      <c r="E78" s="202"/>
      <c r="F78" s="202"/>
      <c r="G78" s="202"/>
      <c r="H78" s="202"/>
      <c r="I78" s="203"/>
      <c r="J78" s="204">
        <f>J823</f>
        <v>0</v>
      </c>
      <c r="K78" s="205"/>
    </row>
    <row r="79" spans="2:11" s="9" customFormat="1" ht="19.9" customHeight="1">
      <c r="B79" s="199"/>
      <c r="C79" s="200"/>
      <c r="D79" s="201" t="s">
        <v>187</v>
      </c>
      <c r="E79" s="202"/>
      <c r="F79" s="202"/>
      <c r="G79" s="202"/>
      <c r="H79" s="202"/>
      <c r="I79" s="203"/>
      <c r="J79" s="204">
        <f>J831</f>
        <v>0</v>
      </c>
      <c r="K79" s="205"/>
    </row>
    <row r="80" spans="2:11" s="1" customFormat="1" ht="21.8" customHeight="1">
      <c r="B80" s="48"/>
      <c r="C80" s="49"/>
      <c r="D80" s="49"/>
      <c r="E80" s="49"/>
      <c r="F80" s="49"/>
      <c r="G80" s="49"/>
      <c r="H80" s="49"/>
      <c r="I80" s="159"/>
      <c r="J80" s="49"/>
      <c r="K80" s="53"/>
    </row>
    <row r="81" spans="2:11" s="1" customFormat="1" ht="6.95" customHeight="1">
      <c r="B81" s="69"/>
      <c r="C81" s="70"/>
      <c r="D81" s="70"/>
      <c r="E81" s="70"/>
      <c r="F81" s="70"/>
      <c r="G81" s="70"/>
      <c r="H81" s="70"/>
      <c r="I81" s="181"/>
      <c r="J81" s="70"/>
      <c r="K81" s="71"/>
    </row>
    <row r="85" spans="2:12" s="1" customFormat="1" ht="6.95" customHeight="1">
      <c r="B85" s="72"/>
      <c r="C85" s="73"/>
      <c r="D85" s="73"/>
      <c r="E85" s="73"/>
      <c r="F85" s="73"/>
      <c r="G85" s="73"/>
      <c r="H85" s="73"/>
      <c r="I85" s="184"/>
      <c r="J85" s="73"/>
      <c r="K85" s="73"/>
      <c r="L85" s="74"/>
    </row>
    <row r="86" spans="2:12" s="1" customFormat="1" ht="36.95" customHeight="1">
      <c r="B86" s="48"/>
      <c r="C86" s="75" t="s">
        <v>188</v>
      </c>
      <c r="D86" s="76"/>
      <c r="E86" s="76"/>
      <c r="F86" s="76"/>
      <c r="G86" s="76"/>
      <c r="H86" s="76"/>
      <c r="I86" s="206"/>
      <c r="J86" s="76"/>
      <c r="K86" s="76"/>
      <c r="L86" s="74"/>
    </row>
    <row r="87" spans="2:12" s="1" customFormat="1" ht="6.95" customHeight="1">
      <c r="B87" s="48"/>
      <c r="C87" s="76"/>
      <c r="D87" s="76"/>
      <c r="E87" s="76"/>
      <c r="F87" s="76"/>
      <c r="G87" s="76"/>
      <c r="H87" s="76"/>
      <c r="I87" s="206"/>
      <c r="J87" s="76"/>
      <c r="K87" s="76"/>
      <c r="L87" s="74"/>
    </row>
    <row r="88" spans="2:12" s="1" customFormat="1" ht="14.4" customHeight="1">
      <c r="B88" s="48"/>
      <c r="C88" s="78" t="s">
        <v>18</v>
      </c>
      <c r="D88" s="76"/>
      <c r="E88" s="76"/>
      <c r="F88" s="76"/>
      <c r="G88" s="76"/>
      <c r="H88" s="76"/>
      <c r="I88" s="206"/>
      <c r="J88" s="76"/>
      <c r="K88" s="76"/>
      <c r="L88" s="74"/>
    </row>
    <row r="89" spans="2:12" s="1" customFormat="1" ht="16.5" customHeight="1">
      <c r="B89" s="48"/>
      <c r="C89" s="76"/>
      <c r="D89" s="76"/>
      <c r="E89" s="207" t="str">
        <f>E7</f>
        <v>Areál TJ Lokomotiva Cheb-I.etapa-Fáze I.B-Rekonstrukce haly s přístavbou šaten-Uznatelné výdaje</v>
      </c>
      <c r="F89" s="78"/>
      <c r="G89" s="78"/>
      <c r="H89" s="78"/>
      <c r="I89" s="206"/>
      <c r="J89" s="76"/>
      <c r="K89" s="76"/>
      <c r="L89" s="74"/>
    </row>
    <row r="90" spans="2:12" ht="13.5">
      <c r="B90" s="29"/>
      <c r="C90" s="78" t="s">
        <v>159</v>
      </c>
      <c r="D90" s="208"/>
      <c r="E90" s="208"/>
      <c r="F90" s="208"/>
      <c r="G90" s="208"/>
      <c r="H90" s="208"/>
      <c r="I90" s="151"/>
      <c r="J90" s="208"/>
      <c r="K90" s="208"/>
      <c r="L90" s="209"/>
    </row>
    <row r="91" spans="2:12" s="1" customFormat="1" ht="16.5" customHeight="1">
      <c r="B91" s="48"/>
      <c r="C91" s="76"/>
      <c r="D91" s="76"/>
      <c r="E91" s="207" t="s">
        <v>160</v>
      </c>
      <c r="F91" s="76"/>
      <c r="G91" s="76"/>
      <c r="H91" s="76"/>
      <c r="I91" s="206"/>
      <c r="J91" s="76"/>
      <c r="K91" s="76"/>
      <c r="L91" s="74"/>
    </row>
    <row r="92" spans="2:12" s="1" customFormat="1" ht="14.4" customHeight="1">
      <c r="B92" s="48"/>
      <c r="C92" s="78" t="s">
        <v>161</v>
      </c>
      <c r="D92" s="76"/>
      <c r="E92" s="76"/>
      <c r="F92" s="76"/>
      <c r="G92" s="76"/>
      <c r="H92" s="76"/>
      <c r="I92" s="206"/>
      <c r="J92" s="76"/>
      <c r="K92" s="76"/>
      <c r="L92" s="74"/>
    </row>
    <row r="93" spans="2:12" s="1" customFormat="1" ht="17.25" customHeight="1">
      <c r="B93" s="48"/>
      <c r="C93" s="76"/>
      <c r="D93" s="76"/>
      <c r="E93" s="84" t="str">
        <f>E11</f>
        <v>01/A1-D1.1 - Soupis prací-D.1.1.1 Stavební část-Sportovní hala-UZNATELNÉ VÝDAJE</v>
      </c>
      <c r="F93" s="76"/>
      <c r="G93" s="76"/>
      <c r="H93" s="76"/>
      <c r="I93" s="206"/>
      <c r="J93" s="76"/>
      <c r="K93" s="76"/>
      <c r="L93" s="74"/>
    </row>
    <row r="94" spans="2:12" s="1" customFormat="1" ht="6.95" customHeight="1">
      <c r="B94" s="48"/>
      <c r="C94" s="76"/>
      <c r="D94" s="76"/>
      <c r="E94" s="76"/>
      <c r="F94" s="76"/>
      <c r="G94" s="76"/>
      <c r="H94" s="76"/>
      <c r="I94" s="206"/>
      <c r="J94" s="76"/>
      <c r="K94" s="76"/>
      <c r="L94" s="74"/>
    </row>
    <row r="95" spans="2:12" s="1" customFormat="1" ht="18" customHeight="1">
      <c r="B95" s="48"/>
      <c r="C95" s="78" t="s">
        <v>26</v>
      </c>
      <c r="D95" s="76"/>
      <c r="E95" s="76"/>
      <c r="F95" s="210" t="str">
        <f>F14</f>
        <v>Cheb</v>
      </c>
      <c r="G95" s="76"/>
      <c r="H95" s="76"/>
      <c r="I95" s="211" t="s">
        <v>28</v>
      </c>
      <c r="J95" s="87" t="str">
        <f>IF(J14="","",J14)</f>
        <v>25. 1. 2018</v>
      </c>
      <c r="K95" s="76"/>
      <c r="L95" s="74"/>
    </row>
    <row r="96" spans="2:12" s="1" customFormat="1" ht="6.95" customHeight="1">
      <c r="B96" s="48"/>
      <c r="C96" s="76"/>
      <c r="D96" s="76"/>
      <c r="E96" s="76"/>
      <c r="F96" s="76"/>
      <c r="G96" s="76"/>
      <c r="H96" s="76"/>
      <c r="I96" s="206"/>
      <c r="J96" s="76"/>
      <c r="K96" s="76"/>
      <c r="L96" s="74"/>
    </row>
    <row r="97" spans="2:12" s="1" customFormat="1" ht="13.5">
      <c r="B97" s="48"/>
      <c r="C97" s="78" t="s">
        <v>36</v>
      </c>
      <c r="D97" s="76"/>
      <c r="E97" s="76"/>
      <c r="F97" s="210" t="str">
        <f>E17</f>
        <v>Město Cheb, Nám. Krále Jiřího z Poděbrad 1/14 Cheb</v>
      </c>
      <c r="G97" s="76"/>
      <c r="H97" s="76"/>
      <c r="I97" s="211" t="s">
        <v>43</v>
      </c>
      <c r="J97" s="210" t="str">
        <f>E23</f>
        <v>Ing. J. Šedivec-Staving Ateliér, Školní 27, Plzeň</v>
      </c>
      <c r="K97" s="76"/>
      <c r="L97" s="74"/>
    </row>
    <row r="98" spans="2:12" s="1" customFormat="1" ht="14.4" customHeight="1">
      <c r="B98" s="48"/>
      <c r="C98" s="78" t="s">
        <v>41</v>
      </c>
      <c r="D98" s="76"/>
      <c r="E98" s="76"/>
      <c r="F98" s="210" t="str">
        <f>IF(E20="","",E20)</f>
        <v/>
      </c>
      <c r="G98" s="76"/>
      <c r="H98" s="76"/>
      <c r="I98" s="206"/>
      <c r="J98" s="76"/>
      <c r="K98" s="76"/>
      <c r="L98" s="74"/>
    </row>
    <row r="99" spans="2:12" s="1" customFormat="1" ht="10.3" customHeight="1">
      <c r="B99" s="48"/>
      <c r="C99" s="76"/>
      <c r="D99" s="76"/>
      <c r="E99" s="76"/>
      <c r="F99" s="76"/>
      <c r="G99" s="76"/>
      <c r="H99" s="76"/>
      <c r="I99" s="206"/>
      <c r="J99" s="76"/>
      <c r="K99" s="76"/>
      <c r="L99" s="74"/>
    </row>
    <row r="100" spans="2:20" s="10" customFormat="1" ht="29.25" customHeight="1">
      <c r="B100" s="212"/>
      <c r="C100" s="213" t="s">
        <v>189</v>
      </c>
      <c r="D100" s="214" t="s">
        <v>67</v>
      </c>
      <c r="E100" s="214" t="s">
        <v>63</v>
      </c>
      <c r="F100" s="214" t="s">
        <v>190</v>
      </c>
      <c r="G100" s="214" t="s">
        <v>191</v>
      </c>
      <c r="H100" s="214" t="s">
        <v>192</v>
      </c>
      <c r="I100" s="215" t="s">
        <v>193</v>
      </c>
      <c r="J100" s="214" t="s">
        <v>166</v>
      </c>
      <c r="K100" s="216" t="s">
        <v>194</v>
      </c>
      <c r="L100" s="217"/>
      <c r="M100" s="104" t="s">
        <v>195</v>
      </c>
      <c r="N100" s="105" t="s">
        <v>52</v>
      </c>
      <c r="O100" s="105" t="s">
        <v>196</v>
      </c>
      <c r="P100" s="105" t="s">
        <v>197</v>
      </c>
      <c r="Q100" s="105" t="s">
        <v>198</v>
      </c>
      <c r="R100" s="105" t="s">
        <v>199</v>
      </c>
      <c r="S100" s="105" t="s">
        <v>200</v>
      </c>
      <c r="T100" s="106" t="s">
        <v>201</v>
      </c>
    </row>
    <row r="101" spans="2:63" s="1" customFormat="1" ht="29.25" customHeight="1">
      <c r="B101" s="48"/>
      <c r="C101" s="110" t="s">
        <v>167</v>
      </c>
      <c r="D101" s="76"/>
      <c r="E101" s="76"/>
      <c r="F101" s="76"/>
      <c r="G101" s="76"/>
      <c r="H101" s="76"/>
      <c r="I101" s="206"/>
      <c r="J101" s="218">
        <f>BK101</f>
        <v>0</v>
      </c>
      <c r="K101" s="76"/>
      <c r="L101" s="74"/>
      <c r="M101" s="107"/>
      <c r="N101" s="108"/>
      <c r="O101" s="108"/>
      <c r="P101" s="219">
        <f>P102+P639</f>
        <v>0</v>
      </c>
      <c r="Q101" s="108"/>
      <c r="R101" s="219">
        <f>R102+R639</f>
        <v>51.78020883000001</v>
      </c>
      <c r="S101" s="108"/>
      <c r="T101" s="220">
        <f>T102+T639</f>
        <v>86.70833999999999</v>
      </c>
      <c r="AT101" s="25" t="s">
        <v>81</v>
      </c>
      <c r="AU101" s="25" t="s">
        <v>168</v>
      </c>
      <c r="BK101" s="221">
        <f>BK102+BK639</f>
        <v>0</v>
      </c>
    </row>
    <row r="102" spans="2:63" s="11" customFormat="1" ht="37.4" customHeight="1">
      <c r="B102" s="222"/>
      <c r="C102" s="223"/>
      <c r="D102" s="224" t="s">
        <v>81</v>
      </c>
      <c r="E102" s="225" t="s">
        <v>202</v>
      </c>
      <c r="F102" s="225" t="s">
        <v>203</v>
      </c>
      <c r="G102" s="223"/>
      <c r="H102" s="223"/>
      <c r="I102" s="226"/>
      <c r="J102" s="227">
        <f>BK102</f>
        <v>0</v>
      </c>
      <c r="K102" s="223"/>
      <c r="L102" s="228"/>
      <c r="M102" s="229"/>
      <c r="N102" s="230"/>
      <c r="O102" s="230"/>
      <c r="P102" s="231">
        <f>P103+P148+P166+P248+P260+P397+P596+P636</f>
        <v>0</v>
      </c>
      <c r="Q102" s="230"/>
      <c r="R102" s="231">
        <f>R103+R148+R166+R248+R260+R397+R596+R636</f>
        <v>49.32466694000001</v>
      </c>
      <c r="S102" s="230"/>
      <c r="T102" s="232">
        <f>T103+T148+T166+T248+T260+T397+T596+T636</f>
        <v>86.55077999999999</v>
      </c>
      <c r="AR102" s="233" t="s">
        <v>25</v>
      </c>
      <c r="AT102" s="234" t="s">
        <v>81</v>
      </c>
      <c r="AU102" s="234" t="s">
        <v>82</v>
      </c>
      <c r="AY102" s="233" t="s">
        <v>204</v>
      </c>
      <c r="BK102" s="235">
        <f>BK103+BK148+BK166+BK248+BK260+BK397+BK596+BK636</f>
        <v>0</v>
      </c>
    </row>
    <row r="103" spans="2:63" s="11" customFormat="1" ht="19.9" customHeight="1">
      <c r="B103" s="222"/>
      <c r="C103" s="223"/>
      <c r="D103" s="224" t="s">
        <v>81</v>
      </c>
      <c r="E103" s="236" t="s">
        <v>25</v>
      </c>
      <c r="F103" s="236" t="s">
        <v>205</v>
      </c>
      <c r="G103" s="223"/>
      <c r="H103" s="223"/>
      <c r="I103" s="226"/>
      <c r="J103" s="237">
        <f>BK103</f>
        <v>0</v>
      </c>
      <c r="K103" s="223"/>
      <c r="L103" s="228"/>
      <c r="M103" s="229"/>
      <c r="N103" s="230"/>
      <c r="O103" s="230"/>
      <c r="P103" s="231">
        <f>SUM(P104:P147)</f>
        <v>0</v>
      </c>
      <c r="Q103" s="230"/>
      <c r="R103" s="231">
        <f>SUM(R104:R147)</f>
        <v>0</v>
      </c>
      <c r="S103" s="230"/>
      <c r="T103" s="232">
        <f>SUM(T104:T147)</f>
        <v>0.796691</v>
      </c>
      <c r="AR103" s="233" t="s">
        <v>25</v>
      </c>
      <c r="AT103" s="234" t="s">
        <v>81</v>
      </c>
      <c r="AU103" s="234" t="s">
        <v>25</v>
      </c>
      <c r="AY103" s="233" t="s">
        <v>204</v>
      </c>
      <c r="BK103" s="235">
        <f>SUM(BK104:BK147)</f>
        <v>0</v>
      </c>
    </row>
    <row r="104" spans="2:65" s="1" customFormat="1" ht="51" customHeight="1">
      <c r="B104" s="48"/>
      <c r="C104" s="238" t="s">
        <v>25</v>
      </c>
      <c r="D104" s="238" t="s">
        <v>206</v>
      </c>
      <c r="E104" s="239" t="s">
        <v>207</v>
      </c>
      <c r="F104" s="240" t="s">
        <v>208</v>
      </c>
      <c r="G104" s="241" t="s">
        <v>209</v>
      </c>
      <c r="H104" s="242">
        <v>3.479</v>
      </c>
      <c r="I104" s="243"/>
      <c r="J104" s="244">
        <f>ROUND(I104*H104,2)</f>
        <v>0</v>
      </c>
      <c r="K104" s="240" t="s">
        <v>210</v>
      </c>
      <c r="L104" s="74"/>
      <c r="M104" s="245" t="s">
        <v>38</v>
      </c>
      <c r="N104" s="246" t="s">
        <v>53</v>
      </c>
      <c r="O104" s="49"/>
      <c r="P104" s="247">
        <f>O104*H104</f>
        <v>0</v>
      </c>
      <c r="Q104" s="247">
        <v>0</v>
      </c>
      <c r="R104" s="247">
        <f>Q104*H104</f>
        <v>0</v>
      </c>
      <c r="S104" s="247">
        <v>0.229</v>
      </c>
      <c r="T104" s="248">
        <f>S104*H104</f>
        <v>0.796691</v>
      </c>
      <c r="AR104" s="25" t="s">
        <v>211</v>
      </c>
      <c r="AT104" s="25" t="s">
        <v>206</v>
      </c>
      <c r="AU104" s="25" t="s">
        <v>90</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212</v>
      </c>
    </row>
    <row r="105" spans="2:47" s="1" customFormat="1" ht="13.5">
      <c r="B105" s="48"/>
      <c r="C105" s="76"/>
      <c r="D105" s="250" t="s">
        <v>213</v>
      </c>
      <c r="E105" s="76"/>
      <c r="F105" s="251" t="s">
        <v>214</v>
      </c>
      <c r="G105" s="76"/>
      <c r="H105" s="76"/>
      <c r="I105" s="206"/>
      <c r="J105" s="76"/>
      <c r="K105" s="76"/>
      <c r="L105" s="74"/>
      <c r="M105" s="252"/>
      <c r="N105" s="49"/>
      <c r="O105" s="49"/>
      <c r="P105" s="49"/>
      <c r="Q105" s="49"/>
      <c r="R105" s="49"/>
      <c r="S105" s="49"/>
      <c r="T105" s="97"/>
      <c r="AT105" s="25" t="s">
        <v>213</v>
      </c>
      <c r="AU105" s="25" t="s">
        <v>90</v>
      </c>
    </row>
    <row r="106" spans="2:51" s="12" customFormat="1" ht="13.5">
      <c r="B106" s="253"/>
      <c r="C106" s="254"/>
      <c r="D106" s="250" t="s">
        <v>215</v>
      </c>
      <c r="E106" s="255" t="s">
        <v>38</v>
      </c>
      <c r="F106" s="256" t="s">
        <v>216</v>
      </c>
      <c r="G106" s="254"/>
      <c r="H106" s="257">
        <v>3.479</v>
      </c>
      <c r="I106" s="258"/>
      <c r="J106" s="254"/>
      <c r="K106" s="254"/>
      <c r="L106" s="259"/>
      <c r="M106" s="260"/>
      <c r="N106" s="261"/>
      <c r="O106" s="261"/>
      <c r="P106" s="261"/>
      <c r="Q106" s="261"/>
      <c r="R106" s="261"/>
      <c r="S106" s="261"/>
      <c r="T106" s="262"/>
      <c r="AT106" s="263" t="s">
        <v>215</v>
      </c>
      <c r="AU106" s="263" t="s">
        <v>90</v>
      </c>
      <c r="AV106" s="12" t="s">
        <v>90</v>
      </c>
      <c r="AW106" s="12" t="s">
        <v>45</v>
      </c>
      <c r="AX106" s="12" t="s">
        <v>82</v>
      </c>
      <c r="AY106" s="263" t="s">
        <v>204</v>
      </c>
    </row>
    <row r="107" spans="2:51" s="13" customFormat="1" ht="13.5">
      <c r="B107" s="264"/>
      <c r="C107" s="265"/>
      <c r="D107" s="250" t="s">
        <v>215</v>
      </c>
      <c r="E107" s="266" t="s">
        <v>38</v>
      </c>
      <c r="F107" s="267" t="s">
        <v>217</v>
      </c>
      <c r="G107" s="265"/>
      <c r="H107" s="268">
        <v>3.479</v>
      </c>
      <c r="I107" s="269"/>
      <c r="J107" s="265"/>
      <c r="K107" s="265"/>
      <c r="L107" s="270"/>
      <c r="M107" s="271"/>
      <c r="N107" s="272"/>
      <c r="O107" s="272"/>
      <c r="P107" s="272"/>
      <c r="Q107" s="272"/>
      <c r="R107" s="272"/>
      <c r="S107" s="272"/>
      <c r="T107" s="273"/>
      <c r="AT107" s="274" t="s">
        <v>215</v>
      </c>
      <c r="AU107" s="274" t="s">
        <v>90</v>
      </c>
      <c r="AV107" s="13" t="s">
        <v>211</v>
      </c>
      <c r="AW107" s="13" t="s">
        <v>45</v>
      </c>
      <c r="AX107" s="13" t="s">
        <v>25</v>
      </c>
      <c r="AY107" s="274" t="s">
        <v>204</v>
      </c>
    </row>
    <row r="108" spans="2:65" s="1" customFormat="1" ht="25.5" customHeight="1">
      <c r="B108" s="48"/>
      <c r="C108" s="238" t="s">
        <v>90</v>
      </c>
      <c r="D108" s="238" t="s">
        <v>206</v>
      </c>
      <c r="E108" s="239" t="s">
        <v>218</v>
      </c>
      <c r="F108" s="240" t="s">
        <v>219</v>
      </c>
      <c r="G108" s="241" t="s">
        <v>220</v>
      </c>
      <c r="H108" s="242">
        <v>20.634</v>
      </c>
      <c r="I108" s="243"/>
      <c r="J108" s="244">
        <f>ROUND(I108*H108,2)</f>
        <v>0</v>
      </c>
      <c r="K108" s="240" t="s">
        <v>210</v>
      </c>
      <c r="L108" s="74"/>
      <c r="M108" s="245" t="s">
        <v>38</v>
      </c>
      <c r="N108" s="246" t="s">
        <v>53</v>
      </c>
      <c r="O108" s="49"/>
      <c r="P108" s="247">
        <f>O108*H108</f>
        <v>0</v>
      </c>
      <c r="Q108" s="247">
        <v>0</v>
      </c>
      <c r="R108" s="247">
        <f>Q108*H108</f>
        <v>0</v>
      </c>
      <c r="S108" s="247">
        <v>0</v>
      </c>
      <c r="T108" s="248">
        <f>S108*H108</f>
        <v>0</v>
      </c>
      <c r="AR108" s="25" t="s">
        <v>211</v>
      </c>
      <c r="AT108" s="25" t="s">
        <v>206</v>
      </c>
      <c r="AU108" s="25" t="s">
        <v>90</v>
      </c>
      <c r="AY108" s="25" t="s">
        <v>204</v>
      </c>
      <c r="BE108" s="249">
        <f>IF(N108="základní",J108,0)</f>
        <v>0</v>
      </c>
      <c r="BF108" s="249">
        <f>IF(N108="snížená",J108,0)</f>
        <v>0</v>
      </c>
      <c r="BG108" s="249">
        <f>IF(N108="zákl. přenesená",J108,0)</f>
        <v>0</v>
      </c>
      <c r="BH108" s="249">
        <f>IF(N108="sníž. přenesená",J108,0)</f>
        <v>0</v>
      </c>
      <c r="BI108" s="249">
        <f>IF(N108="nulová",J108,0)</f>
        <v>0</v>
      </c>
      <c r="BJ108" s="25" t="s">
        <v>25</v>
      </c>
      <c r="BK108" s="249">
        <f>ROUND(I108*H108,2)</f>
        <v>0</v>
      </c>
      <c r="BL108" s="25" t="s">
        <v>211</v>
      </c>
      <c r="BM108" s="25" t="s">
        <v>221</v>
      </c>
    </row>
    <row r="109" spans="2:47" s="1" customFormat="1" ht="13.5">
      <c r="B109" s="48"/>
      <c r="C109" s="76"/>
      <c r="D109" s="250" t="s">
        <v>213</v>
      </c>
      <c r="E109" s="76"/>
      <c r="F109" s="251" t="s">
        <v>222</v>
      </c>
      <c r="G109" s="76"/>
      <c r="H109" s="76"/>
      <c r="I109" s="206"/>
      <c r="J109" s="76"/>
      <c r="K109" s="76"/>
      <c r="L109" s="74"/>
      <c r="M109" s="252"/>
      <c r="N109" s="49"/>
      <c r="O109" s="49"/>
      <c r="P109" s="49"/>
      <c r="Q109" s="49"/>
      <c r="R109" s="49"/>
      <c r="S109" s="49"/>
      <c r="T109" s="97"/>
      <c r="AT109" s="25" t="s">
        <v>213</v>
      </c>
      <c r="AU109" s="25" t="s">
        <v>90</v>
      </c>
    </row>
    <row r="110" spans="2:51" s="14" customFormat="1" ht="13.5">
      <c r="B110" s="275"/>
      <c r="C110" s="276"/>
      <c r="D110" s="250" t="s">
        <v>215</v>
      </c>
      <c r="E110" s="277" t="s">
        <v>38</v>
      </c>
      <c r="F110" s="278" t="s">
        <v>223</v>
      </c>
      <c r="G110" s="276"/>
      <c r="H110" s="277" t="s">
        <v>38</v>
      </c>
      <c r="I110" s="279"/>
      <c r="J110" s="276"/>
      <c r="K110" s="276"/>
      <c r="L110" s="280"/>
      <c r="M110" s="281"/>
      <c r="N110" s="282"/>
      <c r="O110" s="282"/>
      <c r="P110" s="282"/>
      <c r="Q110" s="282"/>
      <c r="R110" s="282"/>
      <c r="S110" s="282"/>
      <c r="T110" s="283"/>
      <c r="AT110" s="284" t="s">
        <v>215</v>
      </c>
      <c r="AU110" s="284" t="s">
        <v>90</v>
      </c>
      <c r="AV110" s="14" t="s">
        <v>25</v>
      </c>
      <c r="AW110" s="14" t="s">
        <v>45</v>
      </c>
      <c r="AX110" s="14" t="s">
        <v>82</v>
      </c>
      <c r="AY110" s="284" t="s">
        <v>204</v>
      </c>
    </row>
    <row r="111" spans="2:51" s="12" customFormat="1" ht="13.5">
      <c r="B111" s="253"/>
      <c r="C111" s="254"/>
      <c r="D111" s="250" t="s">
        <v>215</v>
      </c>
      <c r="E111" s="255" t="s">
        <v>38</v>
      </c>
      <c r="F111" s="256" t="s">
        <v>224</v>
      </c>
      <c r="G111" s="254"/>
      <c r="H111" s="257">
        <v>14.336</v>
      </c>
      <c r="I111" s="258"/>
      <c r="J111" s="254"/>
      <c r="K111" s="254"/>
      <c r="L111" s="259"/>
      <c r="M111" s="260"/>
      <c r="N111" s="261"/>
      <c r="O111" s="261"/>
      <c r="P111" s="261"/>
      <c r="Q111" s="261"/>
      <c r="R111" s="261"/>
      <c r="S111" s="261"/>
      <c r="T111" s="262"/>
      <c r="AT111" s="263" t="s">
        <v>215</v>
      </c>
      <c r="AU111" s="263" t="s">
        <v>90</v>
      </c>
      <c r="AV111" s="12" t="s">
        <v>90</v>
      </c>
      <c r="AW111" s="12" t="s">
        <v>45</v>
      </c>
      <c r="AX111" s="12" t="s">
        <v>82</v>
      </c>
      <c r="AY111" s="263" t="s">
        <v>204</v>
      </c>
    </row>
    <row r="112" spans="2:51" s="12" customFormat="1" ht="13.5">
      <c r="B112" s="253"/>
      <c r="C112" s="254"/>
      <c r="D112" s="250" t="s">
        <v>215</v>
      </c>
      <c r="E112" s="255" t="s">
        <v>38</v>
      </c>
      <c r="F112" s="256" t="s">
        <v>225</v>
      </c>
      <c r="G112" s="254"/>
      <c r="H112" s="257">
        <v>1.053</v>
      </c>
      <c r="I112" s="258"/>
      <c r="J112" s="254"/>
      <c r="K112" s="254"/>
      <c r="L112" s="259"/>
      <c r="M112" s="260"/>
      <c r="N112" s="261"/>
      <c r="O112" s="261"/>
      <c r="P112" s="261"/>
      <c r="Q112" s="261"/>
      <c r="R112" s="261"/>
      <c r="S112" s="261"/>
      <c r="T112" s="262"/>
      <c r="AT112" s="263" t="s">
        <v>215</v>
      </c>
      <c r="AU112" s="263" t="s">
        <v>90</v>
      </c>
      <c r="AV112" s="12" t="s">
        <v>90</v>
      </c>
      <c r="AW112" s="12" t="s">
        <v>45</v>
      </c>
      <c r="AX112" s="12" t="s">
        <v>82</v>
      </c>
      <c r="AY112" s="263" t="s">
        <v>204</v>
      </c>
    </row>
    <row r="113" spans="2:51" s="12" customFormat="1" ht="13.5">
      <c r="B113" s="253"/>
      <c r="C113" s="254"/>
      <c r="D113" s="250" t="s">
        <v>215</v>
      </c>
      <c r="E113" s="255" t="s">
        <v>38</v>
      </c>
      <c r="F113" s="256" t="s">
        <v>226</v>
      </c>
      <c r="G113" s="254"/>
      <c r="H113" s="257">
        <v>5.245</v>
      </c>
      <c r="I113" s="258"/>
      <c r="J113" s="254"/>
      <c r="K113" s="254"/>
      <c r="L113" s="259"/>
      <c r="M113" s="260"/>
      <c r="N113" s="261"/>
      <c r="O113" s="261"/>
      <c r="P113" s="261"/>
      <c r="Q113" s="261"/>
      <c r="R113" s="261"/>
      <c r="S113" s="261"/>
      <c r="T113" s="262"/>
      <c r="AT113" s="263" t="s">
        <v>215</v>
      </c>
      <c r="AU113" s="263" t="s">
        <v>90</v>
      </c>
      <c r="AV113" s="12" t="s">
        <v>90</v>
      </c>
      <c r="AW113" s="12" t="s">
        <v>45</v>
      </c>
      <c r="AX113" s="12" t="s">
        <v>82</v>
      </c>
      <c r="AY113" s="263" t="s">
        <v>204</v>
      </c>
    </row>
    <row r="114" spans="2:51" s="13" customFormat="1" ht="13.5">
      <c r="B114" s="264"/>
      <c r="C114" s="265"/>
      <c r="D114" s="250" t="s">
        <v>215</v>
      </c>
      <c r="E114" s="266" t="s">
        <v>38</v>
      </c>
      <c r="F114" s="267" t="s">
        <v>217</v>
      </c>
      <c r="G114" s="265"/>
      <c r="H114" s="268">
        <v>20.634</v>
      </c>
      <c r="I114" s="269"/>
      <c r="J114" s="265"/>
      <c r="K114" s="265"/>
      <c r="L114" s="270"/>
      <c r="M114" s="271"/>
      <c r="N114" s="272"/>
      <c r="O114" s="272"/>
      <c r="P114" s="272"/>
      <c r="Q114" s="272"/>
      <c r="R114" s="272"/>
      <c r="S114" s="272"/>
      <c r="T114" s="273"/>
      <c r="AT114" s="274" t="s">
        <v>215</v>
      </c>
      <c r="AU114" s="274" t="s">
        <v>90</v>
      </c>
      <c r="AV114" s="13" t="s">
        <v>211</v>
      </c>
      <c r="AW114" s="13" t="s">
        <v>45</v>
      </c>
      <c r="AX114" s="13" t="s">
        <v>25</v>
      </c>
      <c r="AY114" s="274" t="s">
        <v>204</v>
      </c>
    </row>
    <row r="115" spans="2:65" s="1" customFormat="1" ht="38.25" customHeight="1">
      <c r="B115" s="48"/>
      <c r="C115" s="238" t="s">
        <v>113</v>
      </c>
      <c r="D115" s="238" t="s">
        <v>206</v>
      </c>
      <c r="E115" s="239" t="s">
        <v>227</v>
      </c>
      <c r="F115" s="240" t="s">
        <v>228</v>
      </c>
      <c r="G115" s="241" t="s">
        <v>220</v>
      </c>
      <c r="H115" s="242">
        <v>15.389</v>
      </c>
      <c r="I115" s="243"/>
      <c r="J115" s="244">
        <f>ROUND(I115*H115,2)</f>
        <v>0</v>
      </c>
      <c r="K115" s="240" t="s">
        <v>210</v>
      </c>
      <c r="L115" s="74"/>
      <c r="M115" s="245" t="s">
        <v>38</v>
      </c>
      <c r="N115" s="246" t="s">
        <v>53</v>
      </c>
      <c r="O115" s="49"/>
      <c r="P115" s="247">
        <f>O115*H115</f>
        <v>0</v>
      </c>
      <c r="Q115" s="247">
        <v>0</v>
      </c>
      <c r="R115" s="247">
        <f>Q115*H115</f>
        <v>0</v>
      </c>
      <c r="S115" s="247">
        <v>0</v>
      </c>
      <c r="T115" s="248">
        <f>S115*H115</f>
        <v>0</v>
      </c>
      <c r="AR115" s="25" t="s">
        <v>211</v>
      </c>
      <c r="AT115" s="25" t="s">
        <v>206</v>
      </c>
      <c r="AU115" s="25" t="s">
        <v>90</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229</v>
      </c>
    </row>
    <row r="116" spans="2:51" s="12" customFormat="1" ht="13.5">
      <c r="B116" s="253"/>
      <c r="C116" s="254"/>
      <c r="D116" s="250" t="s">
        <v>215</v>
      </c>
      <c r="E116" s="255" t="s">
        <v>38</v>
      </c>
      <c r="F116" s="256" t="s">
        <v>224</v>
      </c>
      <c r="G116" s="254"/>
      <c r="H116" s="257">
        <v>14.336</v>
      </c>
      <c r="I116" s="258"/>
      <c r="J116" s="254"/>
      <c r="K116" s="254"/>
      <c r="L116" s="259"/>
      <c r="M116" s="260"/>
      <c r="N116" s="261"/>
      <c r="O116" s="261"/>
      <c r="P116" s="261"/>
      <c r="Q116" s="261"/>
      <c r="R116" s="261"/>
      <c r="S116" s="261"/>
      <c r="T116" s="262"/>
      <c r="AT116" s="263" t="s">
        <v>215</v>
      </c>
      <c r="AU116" s="263" t="s">
        <v>90</v>
      </c>
      <c r="AV116" s="12" t="s">
        <v>90</v>
      </c>
      <c r="AW116" s="12" t="s">
        <v>45</v>
      </c>
      <c r="AX116" s="12" t="s">
        <v>82</v>
      </c>
      <c r="AY116" s="263" t="s">
        <v>204</v>
      </c>
    </row>
    <row r="117" spans="2:51" s="12" customFormat="1" ht="13.5">
      <c r="B117" s="253"/>
      <c r="C117" s="254"/>
      <c r="D117" s="250" t="s">
        <v>215</v>
      </c>
      <c r="E117" s="255" t="s">
        <v>38</v>
      </c>
      <c r="F117" s="256" t="s">
        <v>225</v>
      </c>
      <c r="G117" s="254"/>
      <c r="H117" s="257">
        <v>1.053</v>
      </c>
      <c r="I117" s="258"/>
      <c r="J117" s="254"/>
      <c r="K117" s="254"/>
      <c r="L117" s="259"/>
      <c r="M117" s="260"/>
      <c r="N117" s="261"/>
      <c r="O117" s="261"/>
      <c r="P117" s="261"/>
      <c r="Q117" s="261"/>
      <c r="R117" s="261"/>
      <c r="S117" s="261"/>
      <c r="T117" s="262"/>
      <c r="AT117" s="263" t="s">
        <v>215</v>
      </c>
      <c r="AU117" s="263" t="s">
        <v>90</v>
      </c>
      <c r="AV117" s="12" t="s">
        <v>90</v>
      </c>
      <c r="AW117" s="12" t="s">
        <v>45</v>
      </c>
      <c r="AX117" s="12" t="s">
        <v>82</v>
      </c>
      <c r="AY117" s="263" t="s">
        <v>204</v>
      </c>
    </row>
    <row r="118" spans="2:51" s="13" customFormat="1" ht="13.5">
      <c r="B118" s="264"/>
      <c r="C118" s="265"/>
      <c r="D118" s="250" t="s">
        <v>215</v>
      </c>
      <c r="E118" s="266" t="s">
        <v>38</v>
      </c>
      <c r="F118" s="267" t="s">
        <v>217</v>
      </c>
      <c r="G118" s="265"/>
      <c r="H118" s="268">
        <v>15.389</v>
      </c>
      <c r="I118" s="269"/>
      <c r="J118" s="265"/>
      <c r="K118" s="265"/>
      <c r="L118" s="270"/>
      <c r="M118" s="271"/>
      <c r="N118" s="272"/>
      <c r="O118" s="272"/>
      <c r="P118" s="272"/>
      <c r="Q118" s="272"/>
      <c r="R118" s="272"/>
      <c r="S118" s="272"/>
      <c r="T118" s="273"/>
      <c r="AT118" s="274" t="s">
        <v>215</v>
      </c>
      <c r="AU118" s="274" t="s">
        <v>90</v>
      </c>
      <c r="AV118" s="13" t="s">
        <v>211</v>
      </c>
      <c r="AW118" s="13" t="s">
        <v>45</v>
      </c>
      <c r="AX118" s="13" t="s">
        <v>25</v>
      </c>
      <c r="AY118" s="274" t="s">
        <v>204</v>
      </c>
    </row>
    <row r="119" spans="2:65" s="1" customFormat="1" ht="38.25" customHeight="1">
      <c r="B119" s="48"/>
      <c r="C119" s="238" t="s">
        <v>211</v>
      </c>
      <c r="D119" s="238" t="s">
        <v>206</v>
      </c>
      <c r="E119" s="239" t="s">
        <v>230</v>
      </c>
      <c r="F119" s="240" t="s">
        <v>231</v>
      </c>
      <c r="G119" s="241" t="s">
        <v>220</v>
      </c>
      <c r="H119" s="242">
        <v>20.634</v>
      </c>
      <c r="I119" s="243"/>
      <c r="J119" s="244">
        <f>ROUND(I119*H119,2)</f>
        <v>0</v>
      </c>
      <c r="K119" s="240" t="s">
        <v>210</v>
      </c>
      <c r="L119" s="74"/>
      <c r="M119" s="245" t="s">
        <v>38</v>
      </c>
      <c r="N119" s="246" t="s">
        <v>53</v>
      </c>
      <c r="O119" s="49"/>
      <c r="P119" s="247">
        <f>O119*H119</f>
        <v>0</v>
      </c>
      <c r="Q119" s="247">
        <v>0</v>
      </c>
      <c r="R119" s="247">
        <f>Q119*H119</f>
        <v>0</v>
      </c>
      <c r="S119" s="247">
        <v>0</v>
      </c>
      <c r="T119" s="248">
        <f>S119*H119</f>
        <v>0</v>
      </c>
      <c r="AR119" s="25" t="s">
        <v>211</v>
      </c>
      <c r="AT119" s="25" t="s">
        <v>206</v>
      </c>
      <c r="AU119" s="25" t="s">
        <v>90</v>
      </c>
      <c r="AY119" s="25" t="s">
        <v>204</v>
      </c>
      <c r="BE119" s="249">
        <f>IF(N119="základní",J119,0)</f>
        <v>0</v>
      </c>
      <c r="BF119" s="249">
        <f>IF(N119="snížená",J119,0)</f>
        <v>0</v>
      </c>
      <c r="BG119" s="249">
        <f>IF(N119="zákl. přenesená",J119,0)</f>
        <v>0</v>
      </c>
      <c r="BH119" s="249">
        <f>IF(N119="sníž. přenesená",J119,0)</f>
        <v>0</v>
      </c>
      <c r="BI119" s="249">
        <f>IF(N119="nulová",J119,0)</f>
        <v>0</v>
      </c>
      <c r="BJ119" s="25" t="s">
        <v>25</v>
      </c>
      <c r="BK119" s="249">
        <f>ROUND(I119*H119,2)</f>
        <v>0</v>
      </c>
      <c r="BL119" s="25" t="s">
        <v>211</v>
      </c>
      <c r="BM119" s="25" t="s">
        <v>232</v>
      </c>
    </row>
    <row r="120" spans="2:51" s="14" customFormat="1" ht="13.5">
      <c r="B120" s="275"/>
      <c r="C120" s="276"/>
      <c r="D120" s="250" t="s">
        <v>215</v>
      </c>
      <c r="E120" s="277" t="s">
        <v>38</v>
      </c>
      <c r="F120" s="278" t="s">
        <v>223</v>
      </c>
      <c r="G120" s="276"/>
      <c r="H120" s="277" t="s">
        <v>38</v>
      </c>
      <c r="I120" s="279"/>
      <c r="J120" s="276"/>
      <c r="K120" s="276"/>
      <c r="L120" s="280"/>
      <c r="M120" s="281"/>
      <c r="N120" s="282"/>
      <c r="O120" s="282"/>
      <c r="P120" s="282"/>
      <c r="Q120" s="282"/>
      <c r="R120" s="282"/>
      <c r="S120" s="282"/>
      <c r="T120" s="283"/>
      <c r="AT120" s="284" t="s">
        <v>215</v>
      </c>
      <c r="AU120" s="284" t="s">
        <v>90</v>
      </c>
      <c r="AV120" s="14" t="s">
        <v>25</v>
      </c>
      <c r="AW120" s="14" t="s">
        <v>45</v>
      </c>
      <c r="AX120" s="14" t="s">
        <v>82</v>
      </c>
      <c r="AY120" s="284" t="s">
        <v>204</v>
      </c>
    </row>
    <row r="121" spans="2:51" s="12" customFormat="1" ht="13.5">
      <c r="B121" s="253"/>
      <c r="C121" s="254"/>
      <c r="D121" s="250" t="s">
        <v>215</v>
      </c>
      <c r="E121" s="255" t="s">
        <v>38</v>
      </c>
      <c r="F121" s="256" t="s">
        <v>224</v>
      </c>
      <c r="G121" s="254"/>
      <c r="H121" s="257">
        <v>14.336</v>
      </c>
      <c r="I121" s="258"/>
      <c r="J121" s="254"/>
      <c r="K121" s="254"/>
      <c r="L121" s="259"/>
      <c r="M121" s="260"/>
      <c r="N121" s="261"/>
      <c r="O121" s="261"/>
      <c r="P121" s="261"/>
      <c r="Q121" s="261"/>
      <c r="R121" s="261"/>
      <c r="S121" s="261"/>
      <c r="T121" s="262"/>
      <c r="AT121" s="263" t="s">
        <v>215</v>
      </c>
      <c r="AU121" s="263" t="s">
        <v>90</v>
      </c>
      <c r="AV121" s="12" t="s">
        <v>90</v>
      </c>
      <c r="AW121" s="12" t="s">
        <v>45</v>
      </c>
      <c r="AX121" s="12" t="s">
        <v>82</v>
      </c>
      <c r="AY121" s="263" t="s">
        <v>204</v>
      </c>
    </row>
    <row r="122" spans="2:51" s="12" customFormat="1" ht="13.5">
      <c r="B122" s="253"/>
      <c r="C122" s="254"/>
      <c r="D122" s="250" t="s">
        <v>215</v>
      </c>
      <c r="E122" s="255" t="s">
        <v>38</v>
      </c>
      <c r="F122" s="256" t="s">
        <v>225</v>
      </c>
      <c r="G122" s="254"/>
      <c r="H122" s="257">
        <v>1.053</v>
      </c>
      <c r="I122" s="258"/>
      <c r="J122" s="254"/>
      <c r="K122" s="254"/>
      <c r="L122" s="259"/>
      <c r="M122" s="260"/>
      <c r="N122" s="261"/>
      <c r="O122" s="261"/>
      <c r="P122" s="261"/>
      <c r="Q122" s="261"/>
      <c r="R122" s="261"/>
      <c r="S122" s="261"/>
      <c r="T122" s="262"/>
      <c r="AT122" s="263" t="s">
        <v>215</v>
      </c>
      <c r="AU122" s="263" t="s">
        <v>90</v>
      </c>
      <c r="AV122" s="12" t="s">
        <v>90</v>
      </c>
      <c r="AW122" s="12" t="s">
        <v>45</v>
      </c>
      <c r="AX122" s="12" t="s">
        <v>82</v>
      </c>
      <c r="AY122" s="263" t="s">
        <v>204</v>
      </c>
    </row>
    <row r="123" spans="2:51" s="12" customFormat="1" ht="13.5">
      <c r="B123" s="253"/>
      <c r="C123" s="254"/>
      <c r="D123" s="250" t="s">
        <v>215</v>
      </c>
      <c r="E123" s="255" t="s">
        <v>38</v>
      </c>
      <c r="F123" s="256" t="s">
        <v>226</v>
      </c>
      <c r="G123" s="254"/>
      <c r="H123" s="257">
        <v>5.245</v>
      </c>
      <c r="I123" s="258"/>
      <c r="J123" s="254"/>
      <c r="K123" s="254"/>
      <c r="L123" s="259"/>
      <c r="M123" s="260"/>
      <c r="N123" s="261"/>
      <c r="O123" s="261"/>
      <c r="P123" s="261"/>
      <c r="Q123" s="261"/>
      <c r="R123" s="261"/>
      <c r="S123" s="261"/>
      <c r="T123" s="262"/>
      <c r="AT123" s="263" t="s">
        <v>215</v>
      </c>
      <c r="AU123" s="263" t="s">
        <v>90</v>
      </c>
      <c r="AV123" s="12" t="s">
        <v>90</v>
      </c>
      <c r="AW123" s="12" t="s">
        <v>45</v>
      </c>
      <c r="AX123" s="12" t="s">
        <v>82</v>
      </c>
      <c r="AY123" s="263" t="s">
        <v>204</v>
      </c>
    </row>
    <row r="124" spans="2:51" s="13" customFormat="1" ht="13.5">
      <c r="B124" s="264"/>
      <c r="C124" s="265"/>
      <c r="D124" s="250" t="s">
        <v>215</v>
      </c>
      <c r="E124" s="266" t="s">
        <v>38</v>
      </c>
      <c r="F124" s="267" t="s">
        <v>217</v>
      </c>
      <c r="G124" s="265"/>
      <c r="H124" s="268">
        <v>20.634</v>
      </c>
      <c r="I124" s="269"/>
      <c r="J124" s="265"/>
      <c r="K124" s="265"/>
      <c r="L124" s="270"/>
      <c r="M124" s="271"/>
      <c r="N124" s="272"/>
      <c r="O124" s="272"/>
      <c r="P124" s="272"/>
      <c r="Q124" s="272"/>
      <c r="R124" s="272"/>
      <c r="S124" s="272"/>
      <c r="T124" s="273"/>
      <c r="AT124" s="274" t="s">
        <v>215</v>
      </c>
      <c r="AU124" s="274" t="s">
        <v>90</v>
      </c>
      <c r="AV124" s="13" t="s">
        <v>211</v>
      </c>
      <c r="AW124" s="13" t="s">
        <v>45</v>
      </c>
      <c r="AX124" s="13" t="s">
        <v>25</v>
      </c>
      <c r="AY124" s="274" t="s">
        <v>204</v>
      </c>
    </row>
    <row r="125" spans="2:65" s="1" customFormat="1" ht="38.25" customHeight="1">
      <c r="B125" s="48"/>
      <c r="C125" s="238" t="s">
        <v>233</v>
      </c>
      <c r="D125" s="238" t="s">
        <v>206</v>
      </c>
      <c r="E125" s="239" t="s">
        <v>234</v>
      </c>
      <c r="F125" s="240" t="s">
        <v>235</v>
      </c>
      <c r="G125" s="241" t="s">
        <v>220</v>
      </c>
      <c r="H125" s="242">
        <v>20.634</v>
      </c>
      <c r="I125" s="243"/>
      <c r="J125" s="244">
        <f>ROUND(I125*H125,2)</f>
        <v>0</v>
      </c>
      <c r="K125" s="240" t="s">
        <v>210</v>
      </c>
      <c r="L125" s="74"/>
      <c r="M125" s="245" t="s">
        <v>38</v>
      </c>
      <c r="N125" s="246" t="s">
        <v>53</v>
      </c>
      <c r="O125" s="49"/>
      <c r="P125" s="247">
        <f>O125*H125</f>
        <v>0</v>
      </c>
      <c r="Q125" s="247">
        <v>0</v>
      </c>
      <c r="R125" s="247">
        <f>Q125*H125</f>
        <v>0</v>
      </c>
      <c r="S125" s="247">
        <v>0</v>
      </c>
      <c r="T125" s="248">
        <f>S125*H125</f>
        <v>0</v>
      </c>
      <c r="AR125" s="25" t="s">
        <v>211</v>
      </c>
      <c r="AT125" s="25" t="s">
        <v>206</v>
      </c>
      <c r="AU125" s="25" t="s">
        <v>90</v>
      </c>
      <c r="AY125" s="25" t="s">
        <v>204</v>
      </c>
      <c r="BE125" s="249">
        <f>IF(N125="základní",J125,0)</f>
        <v>0</v>
      </c>
      <c r="BF125" s="249">
        <f>IF(N125="snížená",J125,0)</f>
        <v>0</v>
      </c>
      <c r="BG125" s="249">
        <f>IF(N125="zákl. přenesená",J125,0)</f>
        <v>0</v>
      </c>
      <c r="BH125" s="249">
        <f>IF(N125="sníž. přenesená",J125,0)</f>
        <v>0</v>
      </c>
      <c r="BI125" s="249">
        <f>IF(N125="nulová",J125,0)</f>
        <v>0</v>
      </c>
      <c r="BJ125" s="25" t="s">
        <v>25</v>
      </c>
      <c r="BK125" s="249">
        <f>ROUND(I125*H125,2)</f>
        <v>0</v>
      </c>
      <c r="BL125" s="25" t="s">
        <v>211</v>
      </c>
      <c r="BM125" s="25" t="s">
        <v>236</v>
      </c>
    </row>
    <row r="126" spans="2:47" s="1" customFormat="1" ht="13.5">
      <c r="B126" s="48"/>
      <c r="C126" s="76"/>
      <c r="D126" s="250" t="s">
        <v>213</v>
      </c>
      <c r="E126" s="76"/>
      <c r="F126" s="251" t="s">
        <v>237</v>
      </c>
      <c r="G126" s="76"/>
      <c r="H126" s="76"/>
      <c r="I126" s="206"/>
      <c r="J126" s="76"/>
      <c r="K126" s="76"/>
      <c r="L126" s="74"/>
      <c r="M126" s="252"/>
      <c r="N126" s="49"/>
      <c r="O126" s="49"/>
      <c r="P126" s="49"/>
      <c r="Q126" s="49"/>
      <c r="R126" s="49"/>
      <c r="S126" s="49"/>
      <c r="T126" s="97"/>
      <c r="AT126" s="25" t="s">
        <v>213</v>
      </c>
      <c r="AU126" s="25" t="s">
        <v>90</v>
      </c>
    </row>
    <row r="127" spans="2:51" s="12" customFormat="1" ht="13.5">
      <c r="B127" s="253"/>
      <c r="C127" s="254"/>
      <c r="D127" s="250" t="s">
        <v>215</v>
      </c>
      <c r="E127" s="255" t="s">
        <v>38</v>
      </c>
      <c r="F127" s="256" t="s">
        <v>238</v>
      </c>
      <c r="G127" s="254"/>
      <c r="H127" s="257">
        <v>20.634</v>
      </c>
      <c r="I127" s="258"/>
      <c r="J127" s="254"/>
      <c r="K127" s="254"/>
      <c r="L127" s="259"/>
      <c r="M127" s="260"/>
      <c r="N127" s="261"/>
      <c r="O127" s="261"/>
      <c r="P127" s="261"/>
      <c r="Q127" s="261"/>
      <c r="R127" s="261"/>
      <c r="S127" s="261"/>
      <c r="T127" s="262"/>
      <c r="AT127" s="263" t="s">
        <v>215</v>
      </c>
      <c r="AU127" s="263" t="s">
        <v>90</v>
      </c>
      <c r="AV127" s="12" t="s">
        <v>90</v>
      </c>
      <c r="AW127" s="12" t="s">
        <v>45</v>
      </c>
      <c r="AX127" s="12" t="s">
        <v>82</v>
      </c>
      <c r="AY127" s="263" t="s">
        <v>204</v>
      </c>
    </row>
    <row r="128" spans="2:51" s="13" customFormat="1" ht="13.5">
      <c r="B128" s="264"/>
      <c r="C128" s="265"/>
      <c r="D128" s="250" t="s">
        <v>215</v>
      </c>
      <c r="E128" s="266" t="s">
        <v>38</v>
      </c>
      <c r="F128" s="267" t="s">
        <v>217</v>
      </c>
      <c r="G128" s="265"/>
      <c r="H128" s="268">
        <v>20.634</v>
      </c>
      <c r="I128" s="269"/>
      <c r="J128" s="265"/>
      <c r="K128" s="265"/>
      <c r="L128" s="270"/>
      <c r="M128" s="271"/>
      <c r="N128" s="272"/>
      <c r="O128" s="272"/>
      <c r="P128" s="272"/>
      <c r="Q128" s="272"/>
      <c r="R128" s="272"/>
      <c r="S128" s="272"/>
      <c r="T128" s="273"/>
      <c r="AT128" s="274" t="s">
        <v>215</v>
      </c>
      <c r="AU128" s="274" t="s">
        <v>90</v>
      </c>
      <c r="AV128" s="13" t="s">
        <v>211</v>
      </c>
      <c r="AW128" s="13" t="s">
        <v>45</v>
      </c>
      <c r="AX128" s="13" t="s">
        <v>25</v>
      </c>
      <c r="AY128" s="274" t="s">
        <v>204</v>
      </c>
    </row>
    <row r="129" spans="2:65" s="1" customFormat="1" ht="25.5" customHeight="1">
      <c r="B129" s="48"/>
      <c r="C129" s="238" t="s">
        <v>239</v>
      </c>
      <c r="D129" s="238" t="s">
        <v>206</v>
      </c>
      <c r="E129" s="239" t="s">
        <v>240</v>
      </c>
      <c r="F129" s="240" t="s">
        <v>241</v>
      </c>
      <c r="G129" s="241" t="s">
        <v>220</v>
      </c>
      <c r="H129" s="242">
        <v>20.634</v>
      </c>
      <c r="I129" s="243"/>
      <c r="J129" s="244">
        <f>ROUND(I129*H129,2)</f>
        <v>0</v>
      </c>
      <c r="K129" s="240" t="s">
        <v>210</v>
      </c>
      <c r="L129" s="74"/>
      <c r="M129" s="245" t="s">
        <v>38</v>
      </c>
      <c r="N129" s="246" t="s">
        <v>53</v>
      </c>
      <c r="O129" s="49"/>
      <c r="P129" s="247">
        <f>O129*H129</f>
        <v>0</v>
      </c>
      <c r="Q129" s="247">
        <v>0</v>
      </c>
      <c r="R129" s="247">
        <f>Q129*H129</f>
        <v>0</v>
      </c>
      <c r="S129" s="247">
        <v>0</v>
      </c>
      <c r="T129" s="248">
        <f>S129*H129</f>
        <v>0</v>
      </c>
      <c r="AR129" s="25" t="s">
        <v>211</v>
      </c>
      <c r="AT129" s="25" t="s">
        <v>206</v>
      </c>
      <c r="AU129" s="25" t="s">
        <v>90</v>
      </c>
      <c r="AY129" s="25" t="s">
        <v>204</v>
      </c>
      <c r="BE129" s="249">
        <f>IF(N129="základní",J129,0)</f>
        <v>0</v>
      </c>
      <c r="BF129" s="249">
        <f>IF(N129="snížená",J129,0)</f>
        <v>0</v>
      </c>
      <c r="BG129" s="249">
        <f>IF(N129="zákl. přenesená",J129,0)</f>
        <v>0</v>
      </c>
      <c r="BH129" s="249">
        <f>IF(N129="sníž. přenesená",J129,0)</f>
        <v>0</v>
      </c>
      <c r="BI129" s="249">
        <f>IF(N129="nulová",J129,0)</f>
        <v>0</v>
      </c>
      <c r="BJ129" s="25" t="s">
        <v>25</v>
      </c>
      <c r="BK129" s="249">
        <f>ROUND(I129*H129,2)</f>
        <v>0</v>
      </c>
      <c r="BL129" s="25" t="s">
        <v>211</v>
      </c>
      <c r="BM129" s="25" t="s">
        <v>242</v>
      </c>
    </row>
    <row r="130" spans="2:47" s="1" customFormat="1" ht="13.5">
      <c r="B130" s="48"/>
      <c r="C130" s="76"/>
      <c r="D130" s="250" t="s">
        <v>213</v>
      </c>
      <c r="E130" s="76"/>
      <c r="F130" s="251" t="s">
        <v>243</v>
      </c>
      <c r="G130" s="76"/>
      <c r="H130" s="76"/>
      <c r="I130" s="206"/>
      <c r="J130" s="76"/>
      <c r="K130" s="76"/>
      <c r="L130" s="74"/>
      <c r="M130" s="252"/>
      <c r="N130" s="49"/>
      <c r="O130" s="49"/>
      <c r="P130" s="49"/>
      <c r="Q130" s="49"/>
      <c r="R130" s="49"/>
      <c r="S130" s="49"/>
      <c r="T130" s="97"/>
      <c r="AT130" s="25" t="s">
        <v>213</v>
      </c>
      <c r="AU130" s="25" t="s">
        <v>90</v>
      </c>
    </row>
    <row r="131" spans="2:65" s="1" customFormat="1" ht="16.5" customHeight="1">
      <c r="B131" s="48"/>
      <c r="C131" s="238" t="s">
        <v>244</v>
      </c>
      <c r="D131" s="238" t="s">
        <v>206</v>
      </c>
      <c r="E131" s="239" t="s">
        <v>245</v>
      </c>
      <c r="F131" s="240" t="s">
        <v>246</v>
      </c>
      <c r="G131" s="241" t="s">
        <v>220</v>
      </c>
      <c r="H131" s="242">
        <v>20.634</v>
      </c>
      <c r="I131" s="243"/>
      <c r="J131" s="244">
        <f>ROUND(I131*H131,2)</f>
        <v>0</v>
      </c>
      <c r="K131" s="240" t="s">
        <v>210</v>
      </c>
      <c r="L131" s="74"/>
      <c r="M131" s="245" t="s">
        <v>38</v>
      </c>
      <c r="N131" s="246" t="s">
        <v>53</v>
      </c>
      <c r="O131" s="49"/>
      <c r="P131" s="247">
        <f>O131*H131</f>
        <v>0</v>
      </c>
      <c r="Q131" s="247">
        <v>0</v>
      </c>
      <c r="R131" s="247">
        <f>Q131*H131</f>
        <v>0</v>
      </c>
      <c r="S131" s="247">
        <v>0</v>
      </c>
      <c r="T131" s="248">
        <f>S131*H131</f>
        <v>0</v>
      </c>
      <c r="AR131" s="25" t="s">
        <v>211</v>
      </c>
      <c r="AT131" s="25" t="s">
        <v>206</v>
      </c>
      <c r="AU131" s="25" t="s">
        <v>90</v>
      </c>
      <c r="AY131" s="25" t="s">
        <v>204</v>
      </c>
      <c r="BE131" s="249">
        <f>IF(N131="základní",J131,0)</f>
        <v>0</v>
      </c>
      <c r="BF131" s="249">
        <f>IF(N131="snížená",J131,0)</f>
        <v>0</v>
      </c>
      <c r="BG131" s="249">
        <f>IF(N131="zákl. přenesená",J131,0)</f>
        <v>0</v>
      </c>
      <c r="BH131" s="249">
        <f>IF(N131="sníž. přenesená",J131,0)</f>
        <v>0</v>
      </c>
      <c r="BI131" s="249">
        <f>IF(N131="nulová",J131,0)</f>
        <v>0</v>
      </c>
      <c r="BJ131" s="25" t="s">
        <v>25</v>
      </c>
      <c r="BK131" s="249">
        <f>ROUND(I131*H131,2)</f>
        <v>0</v>
      </c>
      <c r="BL131" s="25" t="s">
        <v>211</v>
      </c>
      <c r="BM131" s="25" t="s">
        <v>247</v>
      </c>
    </row>
    <row r="132" spans="2:47" s="1" customFormat="1" ht="13.5">
      <c r="B132" s="48"/>
      <c r="C132" s="76"/>
      <c r="D132" s="250" t="s">
        <v>213</v>
      </c>
      <c r="E132" s="76"/>
      <c r="F132" s="251" t="s">
        <v>248</v>
      </c>
      <c r="G132" s="76"/>
      <c r="H132" s="76"/>
      <c r="I132" s="206"/>
      <c r="J132" s="76"/>
      <c r="K132" s="76"/>
      <c r="L132" s="74"/>
      <c r="M132" s="252"/>
      <c r="N132" s="49"/>
      <c r="O132" s="49"/>
      <c r="P132" s="49"/>
      <c r="Q132" s="49"/>
      <c r="R132" s="49"/>
      <c r="S132" s="49"/>
      <c r="T132" s="97"/>
      <c r="AT132" s="25" t="s">
        <v>213</v>
      </c>
      <c r="AU132" s="25" t="s">
        <v>90</v>
      </c>
    </row>
    <row r="133" spans="2:51" s="14" customFormat="1" ht="13.5">
      <c r="B133" s="275"/>
      <c r="C133" s="276"/>
      <c r="D133" s="250" t="s">
        <v>215</v>
      </c>
      <c r="E133" s="277" t="s">
        <v>38</v>
      </c>
      <c r="F133" s="278" t="s">
        <v>223</v>
      </c>
      <c r="G133" s="276"/>
      <c r="H133" s="277" t="s">
        <v>38</v>
      </c>
      <c r="I133" s="279"/>
      <c r="J133" s="276"/>
      <c r="K133" s="276"/>
      <c r="L133" s="280"/>
      <c r="M133" s="281"/>
      <c r="N133" s="282"/>
      <c r="O133" s="282"/>
      <c r="P133" s="282"/>
      <c r="Q133" s="282"/>
      <c r="R133" s="282"/>
      <c r="S133" s="282"/>
      <c r="T133" s="283"/>
      <c r="AT133" s="284" t="s">
        <v>215</v>
      </c>
      <c r="AU133" s="284" t="s">
        <v>90</v>
      </c>
      <c r="AV133" s="14" t="s">
        <v>25</v>
      </c>
      <c r="AW133" s="14" t="s">
        <v>45</v>
      </c>
      <c r="AX133" s="14" t="s">
        <v>82</v>
      </c>
      <c r="AY133" s="284" t="s">
        <v>204</v>
      </c>
    </row>
    <row r="134" spans="2:51" s="12" customFormat="1" ht="13.5">
      <c r="B134" s="253"/>
      <c r="C134" s="254"/>
      <c r="D134" s="250" t="s">
        <v>215</v>
      </c>
      <c r="E134" s="255" t="s">
        <v>38</v>
      </c>
      <c r="F134" s="256" t="s">
        <v>224</v>
      </c>
      <c r="G134" s="254"/>
      <c r="H134" s="257">
        <v>14.336</v>
      </c>
      <c r="I134" s="258"/>
      <c r="J134" s="254"/>
      <c r="K134" s="254"/>
      <c r="L134" s="259"/>
      <c r="M134" s="260"/>
      <c r="N134" s="261"/>
      <c r="O134" s="261"/>
      <c r="P134" s="261"/>
      <c r="Q134" s="261"/>
      <c r="R134" s="261"/>
      <c r="S134" s="261"/>
      <c r="T134" s="262"/>
      <c r="AT134" s="263" t="s">
        <v>215</v>
      </c>
      <c r="AU134" s="263" t="s">
        <v>90</v>
      </c>
      <c r="AV134" s="12" t="s">
        <v>90</v>
      </c>
      <c r="AW134" s="12" t="s">
        <v>45</v>
      </c>
      <c r="AX134" s="12" t="s">
        <v>82</v>
      </c>
      <c r="AY134" s="263" t="s">
        <v>204</v>
      </c>
    </row>
    <row r="135" spans="2:51" s="12" customFormat="1" ht="13.5">
      <c r="B135" s="253"/>
      <c r="C135" s="254"/>
      <c r="D135" s="250" t="s">
        <v>215</v>
      </c>
      <c r="E135" s="255" t="s">
        <v>38</v>
      </c>
      <c r="F135" s="256" t="s">
        <v>225</v>
      </c>
      <c r="G135" s="254"/>
      <c r="H135" s="257">
        <v>1.053</v>
      </c>
      <c r="I135" s="258"/>
      <c r="J135" s="254"/>
      <c r="K135" s="254"/>
      <c r="L135" s="259"/>
      <c r="M135" s="260"/>
      <c r="N135" s="261"/>
      <c r="O135" s="261"/>
      <c r="P135" s="261"/>
      <c r="Q135" s="261"/>
      <c r="R135" s="261"/>
      <c r="S135" s="261"/>
      <c r="T135" s="262"/>
      <c r="AT135" s="263" t="s">
        <v>215</v>
      </c>
      <c r="AU135" s="263" t="s">
        <v>90</v>
      </c>
      <c r="AV135" s="12" t="s">
        <v>90</v>
      </c>
      <c r="AW135" s="12" t="s">
        <v>45</v>
      </c>
      <c r="AX135" s="12" t="s">
        <v>82</v>
      </c>
      <c r="AY135" s="263" t="s">
        <v>204</v>
      </c>
    </row>
    <row r="136" spans="2:51" s="12" customFormat="1" ht="13.5">
      <c r="B136" s="253"/>
      <c r="C136" s="254"/>
      <c r="D136" s="250" t="s">
        <v>215</v>
      </c>
      <c r="E136" s="255" t="s">
        <v>38</v>
      </c>
      <c r="F136" s="256" t="s">
        <v>226</v>
      </c>
      <c r="G136" s="254"/>
      <c r="H136" s="257">
        <v>5.245</v>
      </c>
      <c r="I136" s="258"/>
      <c r="J136" s="254"/>
      <c r="K136" s="254"/>
      <c r="L136" s="259"/>
      <c r="M136" s="260"/>
      <c r="N136" s="261"/>
      <c r="O136" s="261"/>
      <c r="P136" s="261"/>
      <c r="Q136" s="261"/>
      <c r="R136" s="261"/>
      <c r="S136" s="261"/>
      <c r="T136" s="262"/>
      <c r="AT136" s="263" t="s">
        <v>215</v>
      </c>
      <c r="AU136" s="263" t="s">
        <v>90</v>
      </c>
      <c r="AV136" s="12" t="s">
        <v>90</v>
      </c>
      <c r="AW136" s="12" t="s">
        <v>45</v>
      </c>
      <c r="AX136" s="12" t="s">
        <v>82</v>
      </c>
      <c r="AY136" s="263" t="s">
        <v>204</v>
      </c>
    </row>
    <row r="137" spans="2:51" s="13" customFormat="1" ht="13.5">
      <c r="B137" s="264"/>
      <c r="C137" s="265"/>
      <c r="D137" s="250" t="s">
        <v>215</v>
      </c>
      <c r="E137" s="266" t="s">
        <v>38</v>
      </c>
      <c r="F137" s="267" t="s">
        <v>217</v>
      </c>
      <c r="G137" s="265"/>
      <c r="H137" s="268">
        <v>20.634</v>
      </c>
      <c r="I137" s="269"/>
      <c r="J137" s="265"/>
      <c r="K137" s="265"/>
      <c r="L137" s="270"/>
      <c r="M137" s="271"/>
      <c r="N137" s="272"/>
      <c r="O137" s="272"/>
      <c r="P137" s="272"/>
      <c r="Q137" s="272"/>
      <c r="R137" s="272"/>
      <c r="S137" s="272"/>
      <c r="T137" s="273"/>
      <c r="AT137" s="274" t="s">
        <v>215</v>
      </c>
      <c r="AU137" s="274" t="s">
        <v>90</v>
      </c>
      <c r="AV137" s="13" t="s">
        <v>211</v>
      </c>
      <c r="AW137" s="13" t="s">
        <v>45</v>
      </c>
      <c r="AX137" s="13" t="s">
        <v>25</v>
      </c>
      <c r="AY137" s="274" t="s">
        <v>204</v>
      </c>
    </row>
    <row r="138" spans="2:65" s="1" customFormat="1" ht="16.5" customHeight="1">
      <c r="B138" s="48"/>
      <c r="C138" s="238" t="s">
        <v>249</v>
      </c>
      <c r="D138" s="238" t="s">
        <v>206</v>
      </c>
      <c r="E138" s="239" t="s">
        <v>250</v>
      </c>
      <c r="F138" s="240" t="s">
        <v>251</v>
      </c>
      <c r="G138" s="241" t="s">
        <v>252</v>
      </c>
      <c r="H138" s="242">
        <v>37.141</v>
      </c>
      <c r="I138" s="243"/>
      <c r="J138" s="244">
        <f>ROUND(I138*H138,2)</f>
        <v>0</v>
      </c>
      <c r="K138" s="240" t="s">
        <v>210</v>
      </c>
      <c r="L138" s="74"/>
      <c r="M138" s="245" t="s">
        <v>38</v>
      </c>
      <c r="N138" s="246" t="s">
        <v>53</v>
      </c>
      <c r="O138" s="49"/>
      <c r="P138" s="247">
        <f>O138*H138</f>
        <v>0</v>
      </c>
      <c r="Q138" s="247">
        <v>0</v>
      </c>
      <c r="R138" s="247">
        <f>Q138*H138</f>
        <v>0</v>
      </c>
      <c r="S138" s="247">
        <v>0</v>
      </c>
      <c r="T138" s="248">
        <f>S138*H138</f>
        <v>0</v>
      </c>
      <c r="AR138" s="25" t="s">
        <v>211</v>
      </c>
      <c r="AT138" s="25" t="s">
        <v>206</v>
      </c>
      <c r="AU138" s="25" t="s">
        <v>90</v>
      </c>
      <c r="AY138" s="25" t="s">
        <v>204</v>
      </c>
      <c r="BE138" s="249">
        <f>IF(N138="základní",J138,0)</f>
        <v>0</v>
      </c>
      <c r="BF138" s="249">
        <f>IF(N138="snížená",J138,0)</f>
        <v>0</v>
      </c>
      <c r="BG138" s="249">
        <f>IF(N138="zákl. přenesená",J138,0)</f>
        <v>0</v>
      </c>
      <c r="BH138" s="249">
        <f>IF(N138="sníž. přenesená",J138,0)</f>
        <v>0</v>
      </c>
      <c r="BI138" s="249">
        <f>IF(N138="nulová",J138,0)</f>
        <v>0</v>
      </c>
      <c r="BJ138" s="25" t="s">
        <v>25</v>
      </c>
      <c r="BK138" s="249">
        <f>ROUND(I138*H138,2)</f>
        <v>0</v>
      </c>
      <c r="BL138" s="25" t="s">
        <v>211</v>
      </c>
      <c r="BM138" s="25" t="s">
        <v>253</v>
      </c>
    </row>
    <row r="139" spans="2:47" s="1" customFormat="1" ht="13.5">
      <c r="B139" s="48"/>
      <c r="C139" s="76"/>
      <c r="D139" s="250" t="s">
        <v>213</v>
      </c>
      <c r="E139" s="76"/>
      <c r="F139" s="251" t="s">
        <v>248</v>
      </c>
      <c r="G139" s="76"/>
      <c r="H139" s="76"/>
      <c r="I139" s="206"/>
      <c r="J139" s="76"/>
      <c r="K139" s="76"/>
      <c r="L139" s="74"/>
      <c r="M139" s="252"/>
      <c r="N139" s="49"/>
      <c r="O139" s="49"/>
      <c r="P139" s="49"/>
      <c r="Q139" s="49"/>
      <c r="R139" s="49"/>
      <c r="S139" s="49"/>
      <c r="T139" s="97"/>
      <c r="AT139" s="25" t="s">
        <v>213</v>
      </c>
      <c r="AU139" s="25" t="s">
        <v>90</v>
      </c>
    </row>
    <row r="140" spans="2:51" s="12" customFormat="1" ht="13.5">
      <c r="B140" s="253"/>
      <c r="C140" s="254"/>
      <c r="D140" s="250" t="s">
        <v>215</v>
      </c>
      <c r="E140" s="255" t="s">
        <v>38</v>
      </c>
      <c r="F140" s="256" t="s">
        <v>254</v>
      </c>
      <c r="G140" s="254"/>
      <c r="H140" s="257">
        <v>37.141</v>
      </c>
      <c r="I140" s="258"/>
      <c r="J140" s="254"/>
      <c r="K140" s="254"/>
      <c r="L140" s="259"/>
      <c r="M140" s="260"/>
      <c r="N140" s="261"/>
      <c r="O140" s="261"/>
      <c r="P140" s="261"/>
      <c r="Q140" s="261"/>
      <c r="R140" s="261"/>
      <c r="S140" s="261"/>
      <c r="T140" s="262"/>
      <c r="AT140" s="263" t="s">
        <v>215</v>
      </c>
      <c r="AU140" s="263" t="s">
        <v>90</v>
      </c>
      <c r="AV140" s="12" t="s">
        <v>90</v>
      </c>
      <c r="AW140" s="12" t="s">
        <v>45</v>
      </c>
      <c r="AX140" s="12" t="s">
        <v>82</v>
      </c>
      <c r="AY140" s="263" t="s">
        <v>204</v>
      </c>
    </row>
    <row r="141" spans="2:51" s="13" customFormat="1" ht="13.5">
      <c r="B141" s="264"/>
      <c r="C141" s="265"/>
      <c r="D141" s="250" t="s">
        <v>215</v>
      </c>
      <c r="E141" s="266" t="s">
        <v>38</v>
      </c>
      <c r="F141" s="267" t="s">
        <v>217</v>
      </c>
      <c r="G141" s="265"/>
      <c r="H141" s="268">
        <v>37.141</v>
      </c>
      <c r="I141" s="269"/>
      <c r="J141" s="265"/>
      <c r="K141" s="265"/>
      <c r="L141" s="270"/>
      <c r="M141" s="271"/>
      <c r="N141" s="272"/>
      <c r="O141" s="272"/>
      <c r="P141" s="272"/>
      <c r="Q141" s="272"/>
      <c r="R141" s="272"/>
      <c r="S141" s="272"/>
      <c r="T141" s="273"/>
      <c r="AT141" s="274" t="s">
        <v>215</v>
      </c>
      <c r="AU141" s="274" t="s">
        <v>90</v>
      </c>
      <c r="AV141" s="13" t="s">
        <v>211</v>
      </c>
      <c r="AW141" s="13" t="s">
        <v>45</v>
      </c>
      <c r="AX141" s="13" t="s">
        <v>25</v>
      </c>
      <c r="AY141" s="274" t="s">
        <v>204</v>
      </c>
    </row>
    <row r="142" spans="2:65" s="1" customFormat="1" ht="25.5" customHeight="1">
      <c r="B142" s="48"/>
      <c r="C142" s="238" t="s">
        <v>255</v>
      </c>
      <c r="D142" s="238" t="s">
        <v>206</v>
      </c>
      <c r="E142" s="239" t="s">
        <v>256</v>
      </c>
      <c r="F142" s="240" t="s">
        <v>257</v>
      </c>
      <c r="G142" s="241" t="s">
        <v>209</v>
      </c>
      <c r="H142" s="242">
        <v>34.339</v>
      </c>
      <c r="I142" s="243"/>
      <c r="J142" s="244">
        <f>ROUND(I142*H142,2)</f>
        <v>0</v>
      </c>
      <c r="K142" s="240" t="s">
        <v>210</v>
      </c>
      <c r="L142" s="74"/>
      <c r="M142" s="245" t="s">
        <v>38</v>
      </c>
      <c r="N142" s="246" t="s">
        <v>53</v>
      </c>
      <c r="O142" s="49"/>
      <c r="P142" s="247">
        <f>O142*H142</f>
        <v>0</v>
      </c>
      <c r="Q142" s="247">
        <v>0</v>
      </c>
      <c r="R142" s="247">
        <f>Q142*H142</f>
        <v>0</v>
      </c>
      <c r="S142" s="247">
        <v>0</v>
      </c>
      <c r="T142" s="248">
        <f>S142*H142</f>
        <v>0</v>
      </c>
      <c r="AR142" s="25" t="s">
        <v>211</v>
      </c>
      <c r="AT142" s="25" t="s">
        <v>206</v>
      </c>
      <c r="AU142" s="25" t="s">
        <v>90</v>
      </c>
      <c r="AY142" s="25" t="s">
        <v>204</v>
      </c>
      <c r="BE142" s="249">
        <f>IF(N142="základní",J142,0)</f>
        <v>0</v>
      </c>
      <c r="BF142" s="249">
        <f>IF(N142="snížená",J142,0)</f>
        <v>0</v>
      </c>
      <c r="BG142" s="249">
        <f>IF(N142="zákl. přenesená",J142,0)</f>
        <v>0</v>
      </c>
      <c r="BH142" s="249">
        <f>IF(N142="sníž. přenesená",J142,0)</f>
        <v>0</v>
      </c>
      <c r="BI142" s="249">
        <f>IF(N142="nulová",J142,0)</f>
        <v>0</v>
      </c>
      <c r="BJ142" s="25" t="s">
        <v>25</v>
      </c>
      <c r="BK142" s="249">
        <f>ROUND(I142*H142,2)</f>
        <v>0</v>
      </c>
      <c r="BL142" s="25" t="s">
        <v>211</v>
      </c>
      <c r="BM142" s="25" t="s">
        <v>258</v>
      </c>
    </row>
    <row r="143" spans="2:47" s="1" customFormat="1" ht="13.5">
      <c r="B143" s="48"/>
      <c r="C143" s="76"/>
      <c r="D143" s="250" t="s">
        <v>213</v>
      </c>
      <c r="E143" s="76"/>
      <c r="F143" s="251" t="s">
        <v>259</v>
      </c>
      <c r="G143" s="76"/>
      <c r="H143" s="76"/>
      <c r="I143" s="206"/>
      <c r="J143" s="76"/>
      <c r="K143" s="76"/>
      <c r="L143" s="74"/>
      <c r="M143" s="252"/>
      <c r="N143" s="49"/>
      <c r="O143" s="49"/>
      <c r="P143" s="49"/>
      <c r="Q143" s="49"/>
      <c r="R143" s="49"/>
      <c r="S143" s="49"/>
      <c r="T143" s="97"/>
      <c r="AT143" s="25" t="s">
        <v>213</v>
      </c>
      <c r="AU143" s="25" t="s">
        <v>90</v>
      </c>
    </row>
    <row r="144" spans="2:51" s="14" customFormat="1" ht="13.5">
      <c r="B144" s="275"/>
      <c r="C144" s="276"/>
      <c r="D144" s="250" t="s">
        <v>215</v>
      </c>
      <c r="E144" s="277" t="s">
        <v>38</v>
      </c>
      <c r="F144" s="278" t="s">
        <v>223</v>
      </c>
      <c r="G144" s="276"/>
      <c r="H144" s="277" t="s">
        <v>38</v>
      </c>
      <c r="I144" s="279"/>
      <c r="J144" s="276"/>
      <c r="K144" s="276"/>
      <c r="L144" s="280"/>
      <c r="M144" s="281"/>
      <c r="N144" s="282"/>
      <c r="O144" s="282"/>
      <c r="P144" s="282"/>
      <c r="Q144" s="282"/>
      <c r="R144" s="282"/>
      <c r="S144" s="282"/>
      <c r="T144" s="283"/>
      <c r="AT144" s="284" t="s">
        <v>215</v>
      </c>
      <c r="AU144" s="284" t="s">
        <v>90</v>
      </c>
      <c r="AV144" s="14" t="s">
        <v>25</v>
      </c>
      <c r="AW144" s="14" t="s">
        <v>45</v>
      </c>
      <c r="AX144" s="14" t="s">
        <v>82</v>
      </c>
      <c r="AY144" s="284" t="s">
        <v>204</v>
      </c>
    </row>
    <row r="145" spans="2:51" s="12" customFormat="1" ht="13.5">
      <c r="B145" s="253"/>
      <c r="C145" s="254"/>
      <c r="D145" s="250" t="s">
        <v>215</v>
      </c>
      <c r="E145" s="255" t="s">
        <v>38</v>
      </c>
      <c r="F145" s="256" t="s">
        <v>260</v>
      </c>
      <c r="G145" s="254"/>
      <c r="H145" s="257">
        <v>11.028</v>
      </c>
      <c r="I145" s="258"/>
      <c r="J145" s="254"/>
      <c r="K145" s="254"/>
      <c r="L145" s="259"/>
      <c r="M145" s="260"/>
      <c r="N145" s="261"/>
      <c r="O145" s="261"/>
      <c r="P145" s="261"/>
      <c r="Q145" s="261"/>
      <c r="R145" s="261"/>
      <c r="S145" s="261"/>
      <c r="T145" s="262"/>
      <c r="AT145" s="263" t="s">
        <v>215</v>
      </c>
      <c r="AU145" s="263" t="s">
        <v>90</v>
      </c>
      <c r="AV145" s="12" t="s">
        <v>90</v>
      </c>
      <c r="AW145" s="12" t="s">
        <v>45</v>
      </c>
      <c r="AX145" s="12" t="s">
        <v>82</v>
      </c>
      <c r="AY145" s="263" t="s">
        <v>204</v>
      </c>
    </row>
    <row r="146" spans="2:51" s="12" customFormat="1" ht="13.5">
      <c r="B146" s="253"/>
      <c r="C146" s="254"/>
      <c r="D146" s="250" t="s">
        <v>215</v>
      </c>
      <c r="E146" s="255" t="s">
        <v>38</v>
      </c>
      <c r="F146" s="256" t="s">
        <v>261</v>
      </c>
      <c r="G146" s="254"/>
      <c r="H146" s="257">
        <v>23.311</v>
      </c>
      <c r="I146" s="258"/>
      <c r="J146" s="254"/>
      <c r="K146" s="254"/>
      <c r="L146" s="259"/>
      <c r="M146" s="260"/>
      <c r="N146" s="261"/>
      <c r="O146" s="261"/>
      <c r="P146" s="261"/>
      <c r="Q146" s="261"/>
      <c r="R146" s="261"/>
      <c r="S146" s="261"/>
      <c r="T146" s="262"/>
      <c r="AT146" s="263" t="s">
        <v>215</v>
      </c>
      <c r="AU146" s="263" t="s">
        <v>90</v>
      </c>
      <c r="AV146" s="12" t="s">
        <v>90</v>
      </c>
      <c r="AW146" s="12" t="s">
        <v>45</v>
      </c>
      <c r="AX146" s="12" t="s">
        <v>82</v>
      </c>
      <c r="AY146" s="263" t="s">
        <v>204</v>
      </c>
    </row>
    <row r="147" spans="2:51" s="13" customFormat="1" ht="13.5">
      <c r="B147" s="264"/>
      <c r="C147" s="265"/>
      <c r="D147" s="250" t="s">
        <v>215</v>
      </c>
      <c r="E147" s="266" t="s">
        <v>38</v>
      </c>
      <c r="F147" s="267" t="s">
        <v>217</v>
      </c>
      <c r="G147" s="265"/>
      <c r="H147" s="268">
        <v>34.339</v>
      </c>
      <c r="I147" s="269"/>
      <c r="J147" s="265"/>
      <c r="K147" s="265"/>
      <c r="L147" s="270"/>
      <c r="M147" s="271"/>
      <c r="N147" s="272"/>
      <c r="O147" s="272"/>
      <c r="P147" s="272"/>
      <c r="Q147" s="272"/>
      <c r="R147" s="272"/>
      <c r="S147" s="272"/>
      <c r="T147" s="273"/>
      <c r="AT147" s="274" t="s">
        <v>215</v>
      </c>
      <c r="AU147" s="274" t="s">
        <v>90</v>
      </c>
      <c r="AV147" s="13" t="s">
        <v>211</v>
      </c>
      <c r="AW147" s="13" t="s">
        <v>45</v>
      </c>
      <c r="AX147" s="13" t="s">
        <v>25</v>
      </c>
      <c r="AY147" s="274" t="s">
        <v>204</v>
      </c>
    </row>
    <row r="148" spans="2:63" s="11" customFormat="1" ht="29.85" customHeight="1">
      <c r="B148" s="222"/>
      <c r="C148" s="223"/>
      <c r="D148" s="224" t="s">
        <v>81</v>
      </c>
      <c r="E148" s="236" t="s">
        <v>90</v>
      </c>
      <c r="F148" s="236" t="s">
        <v>262</v>
      </c>
      <c r="G148" s="223"/>
      <c r="H148" s="223"/>
      <c r="I148" s="226"/>
      <c r="J148" s="237">
        <f>BK148</f>
        <v>0</v>
      </c>
      <c r="K148" s="223"/>
      <c r="L148" s="228"/>
      <c r="M148" s="229"/>
      <c r="N148" s="230"/>
      <c r="O148" s="230"/>
      <c r="P148" s="231">
        <f>SUM(P149:P165)</f>
        <v>0</v>
      </c>
      <c r="Q148" s="230"/>
      <c r="R148" s="231">
        <f>SUM(R149:R165)</f>
        <v>0.22619379</v>
      </c>
      <c r="S148" s="230"/>
      <c r="T148" s="232">
        <f>SUM(T149:T165)</f>
        <v>0</v>
      </c>
      <c r="AR148" s="233" t="s">
        <v>25</v>
      </c>
      <c r="AT148" s="234" t="s">
        <v>81</v>
      </c>
      <c r="AU148" s="234" t="s">
        <v>25</v>
      </c>
      <c r="AY148" s="233" t="s">
        <v>204</v>
      </c>
      <c r="BK148" s="235">
        <f>SUM(BK149:BK165)</f>
        <v>0</v>
      </c>
    </row>
    <row r="149" spans="2:65" s="1" customFormat="1" ht="38.25" customHeight="1">
      <c r="B149" s="48"/>
      <c r="C149" s="238" t="s">
        <v>30</v>
      </c>
      <c r="D149" s="238" t="s">
        <v>206</v>
      </c>
      <c r="E149" s="239" t="s">
        <v>263</v>
      </c>
      <c r="F149" s="240" t="s">
        <v>264</v>
      </c>
      <c r="G149" s="241" t="s">
        <v>209</v>
      </c>
      <c r="H149" s="242">
        <v>34.339</v>
      </c>
      <c r="I149" s="243"/>
      <c r="J149" s="244">
        <f>ROUND(I149*H149,2)</f>
        <v>0</v>
      </c>
      <c r="K149" s="240" t="s">
        <v>210</v>
      </c>
      <c r="L149" s="74"/>
      <c r="M149" s="245" t="s">
        <v>38</v>
      </c>
      <c r="N149" s="246" t="s">
        <v>53</v>
      </c>
      <c r="O149" s="49"/>
      <c r="P149" s="247">
        <f>O149*H149</f>
        <v>0</v>
      </c>
      <c r="Q149" s="247">
        <v>0</v>
      </c>
      <c r="R149" s="247">
        <f>Q149*H149</f>
        <v>0</v>
      </c>
      <c r="S149" s="247">
        <v>0</v>
      </c>
      <c r="T149" s="248">
        <f>S149*H149</f>
        <v>0</v>
      </c>
      <c r="AR149" s="25" t="s">
        <v>211</v>
      </c>
      <c r="AT149" s="25" t="s">
        <v>206</v>
      </c>
      <c r="AU149" s="25" t="s">
        <v>90</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265</v>
      </c>
    </row>
    <row r="150" spans="2:47" s="1" customFormat="1" ht="13.5">
      <c r="B150" s="48"/>
      <c r="C150" s="76"/>
      <c r="D150" s="250" t="s">
        <v>213</v>
      </c>
      <c r="E150" s="76"/>
      <c r="F150" s="251" t="s">
        <v>266</v>
      </c>
      <c r="G150" s="76"/>
      <c r="H150" s="76"/>
      <c r="I150" s="206"/>
      <c r="J150" s="76"/>
      <c r="K150" s="76"/>
      <c r="L150" s="74"/>
      <c r="M150" s="252"/>
      <c r="N150" s="49"/>
      <c r="O150" s="49"/>
      <c r="P150" s="49"/>
      <c r="Q150" s="49"/>
      <c r="R150" s="49"/>
      <c r="S150" s="49"/>
      <c r="T150" s="97"/>
      <c r="AT150" s="25" t="s">
        <v>213</v>
      </c>
      <c r="AU150" s="25" t="s">
        <v>90</v>
      </c>
    </row>
    <row r="151" spans="2:51" s="12" customFormat="1" ht="13.5">
      <c r="B151" s="253"/>
      <c r="C151" s="254"/>
      <c r="D151" s="250" t="s">
        <v>215</v>
      </c>
      <c r="E151" s="255" t="s">
        <v>38</v>
      </c>
      <c r="F151" s="256" t="s">
        <v>267</v>
      </c>
      <c r="G151" s="254"/>
      <c r="H151" s="257">
        <v>34.339</v>
      </c>
      <c r="I151" s="258"/>
      <c r="J151" s="254"/>
      <c r="K151" s="254"/>
      <c r="L151" s="259"/>
      <c r="M151" s="260"/>
      <c r="N151" s="261"/>
      <c r="O151" s="261"/>
      <c r="P151" s="261"/>
      <c r="Q151" s="261"/>
      <c r="R151" s="261"/>
      <c r="S151" s="261"/>
      <c r="T151" s="262"/>
      <c r="AT151" s="263" t="s">
        <v>215</v>
      </c>
      <c r="AU151" s="263" t="s">
        <v>90</v>
      </c>
      <c r="AV151" s="12" t="s">
        <v>90</v>
      </c>
      <c r="AW151" s="12" t="s">
        <v>45</v>
      </c>
      <c r="AX151" s="12" t="s">
        <v>82</v>
      </c>
      <c r="AY151" s="263" t="s">
        <v>204</v>
      </c>
    </row>
    <row r="152" spans="2:51" s="13" customFormat="1" ht="13.5">
      <c r="B152" s="264"/>
      <c r="C152" s="265"/>
      <c r="D152" s="250" t="s">
        <v>215</v>
      </c>
      <c r="E152" s="266" t="s">
        <v>38</v>
      </c>
      <c r="F152" s="267" t="s">
        <v>217</v>
      </c>
      <c r="G152" s="265"/>
      <c r="H152" s="268">
        <v>34.339</v>
      </c>
      <c r="I152" s="269"/>
      <c r="J152" s="265"/>
      <c r="K152" s="265"/>
      <c r="L152" s="270"/>
      <c r="M152" s="271"/>
      <c r="N152" s="272"/>
      <c r="O152" s="272"/>
      <c r="P152" s="272"/>
      <c r="Q152" s="272"/>
      <c r="R152" s="272"/>
      <c r="S152" s="272"/>
      <c r="T152" s="273"/>
      <c r="AT152" s="274" t="s">
        <v>215</v>
      </c>
      <c r="AU152" s="274" t="s">
        <v>90</v>
      </c>
      <c r="AV152" s="13" t="s">
        <v>211</v>
      </c>
      <c r="AW152" s="13" t="s">
        <v>45</v>
      </c>
      <c r="AX152" s="13" t="s">
        <v>25</v>
      </c>
      <c r="AY152" s="274" t="s">
        <v>204</v>
      </c>
    </row>
    <row r="153" spans="2:65" s="1" customFormat="1" ht="63.75" customHeight="1">
      <c r="B153" s="48"/>
      <c r="C153" s="238" t="s">
        <v>268</v>
      </c>
      <c r="D153" s="238" t="s">
        <v>206</v>
      </c>
      <c r="E153" s="239" t="s">
        <v>269</v>
      </c>
      <c r="F153" s="240" t="s">
        <v>270</v>
      </c>
      <c r="G153" s="241" t="s">
        <v>220</v>
      </c>
      <c r="H153" s="242">
        <v>0.083</v>
      </c>
      <c r="I153" s="243"/>
      <c r="J153" s="244">
        <f>ROUND(I153*H153,2)</f>
        <v>0</v>
      </c>
      <c r="K153" s="240" t="s">
        <v>210</v>
      </c>
      <c r="L153" s="74"/>
      <c r="M153" s="245" t="s">
        <v>38</v>
      </c>
      <c r="N153" s="246" t="s">
        <v>53</v>
      </c>
      <c r="O153" s="49"/>
      <c r="P153" s="247">
        <f>O153*H153</f>
        <v>0</v>
      </c>
      <c r="Q153" s="247">
        <v>2.70481</v>
      </c>
      <c r="R153" s="247">
        <f>Q153*H153</f>
        <v>0.22449923000000002</v>
      </c>
      <c r="S153" s="247">
        <v>0</v>
      </c>
      <c r="T153" s="248">
        <f>S153*H153</f>
        <v>0</v>
      </c>
      <c r="AR153" s="25" t="s">
        <v>211</v>
      </c>
      <c r="AT153" s="25" t="s">
        <v>206</v>
      </c>
      <c r="AU153" s="25" t="s">
        <v>90</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271</v>
      </c>
    </row>
    <row r="154" spans="2:47" s="1" customFormat="1" ht="13.5">
      <c r="B154" s="48"/>
      <c r="C154" s="76"/>
      <c r="D154" s="250" t="s">
        <v>213</v>
      </c>
      <c r="E154" s="76"/>
      <c r="F154" s="251" t="s">
        <v>272</v>
      </c>
      <c r="G154" s="76"/>
      <c r="H154" s="76"/>
      <c r="I154" s="206"/>
      <c r="J154" s="76"/>
      <c r="K154" s="76"/>
      <c r="L154" s="74"/>
      <c r="M154" s="252"/>
      <c r="N154" s="49"/>
      <c r="O154" s="49"/>
      <c r="P154" s="49"/>
      <c r="Q154" s="49"/>
      <c r="R154" s="49"/>
      <c r="S154" s="49"/>
      <c r="T154" s="97"/>
      <c r="AT154" s="25" t="s">
        <v>213</v>
      </c>
      <c r="AU154" s="25" t="s">
        <v>90</v>
      </c>
    </row>
    <row r="155" spans="2:51" s="12" customFormat="1" ht="13.5">
      <c r="B155" s="253"/>
      <c r="C155" s="254"/>
      <c r="D155" s="250" t="s">
        <v>215</v>
      </c>
      <c r="E155" s="255" t="s">
        <v>38</v>
      </c>
      <c r="F155" s="256" t="s">
        <v>273</v>
      </c>
      <c r="G155" s="254"/>
      <c r="H155" s="257">
        <v>0.083</v>
      </c>
      <c r="I155" s="258"/>
      <c r="J155" s="254"/>
      <c r="K155" s="254"/>
      <c r="L155" s="259"/>
      <c r="M155" s="260"/>
      <c r="N155" s="261"/>
      <c r="O155" s="261"/>
      <c r="P155" s="261"/>
      <c r="Q155" s="261"/>
      <c r="R155" s="261"/>
      <c r="S155" s="261"/>
      <c r="T155" s="262"/>
      <c r="AT155" s="263" t="s">
        <v>215</v>
      </c>
      <c r="AU155" s="263" t="s">
        <v>90</v>
      </c>
      <c r="AV155" s="12" t="s">
        <v>90</v>
      </c>
      <c r="AW155" s="12" t="s">
        <v>45</v>
      </c>
      <c r="AX155" s="12" t="s">
        <v>82</v>
      </c>
      <c r="AY155" s="263" t="s">
        <v>204</v>
      </c>
    </row>
    <row r="156" spans="2:51" s="13" customFormat="1" ht="13.5">
      <c r="B156" s="264"/>
      <c r="C156" s="265"/>
      <c r="D156" s="250" t="s">
        <v>215</v>
      </c>
      <c r="E156" s="266" t="s">
        <v>38</v>
      </c>
      <c r="F156" s="267" t="s">
        <v>217</v>
      </c>
      <c r="G156" s="265"/>
      <c r="H156" s="268">
        <v>0.083</v>
      </c>
      <c r="I156" s="269"/>
      <c r="J156" s="265"/>
      <c r="K156" s="265"/>
      <c r="L156" s="270"/>
      <c r="M156" s="271"/>
      <c r="N156" s="272"/>
      <c r="O156" s="272"/>
      <c r="P156" s="272"/>
      <c r="Q156" s="272"/>
      <c r="R156" s="272"/>
      <c r="S156" s="272"/>
      <c r="T156" s="273"/>
      <c r="AT156" s="274" t="s">
        <v>215</v>
      </c>
      <c r="AU156" s="274" t="s">
        <v>90</v>
      </c>
      <c r="AV156" s="13" t="s">
        <v>211</v>
      </c>
      <c r="AW156" s="13" t="s">
        <v>45</v>
      </c>
      <c r="AX156" s="13" t="s">
        <v>25</v>
      </c>
      <c r="AY156" s="274" t="s">
        <v>204</v>
      </c>
    </row>
    <row r="157" spans="2:65" s="1" customFormat="1" ht="38.25" customHeight="1">
      <c r="B157" s="48"/>
      <c r="C157" s="238" t="s">
        <v>274</v>
      </c>
      <c r="D157" s="238" t="s">
        <v>206</v>
      </c>
      <c r="E157" s="239" t="s">
        <v>275</v>
      </c>
      <c r="F157" s="240" t="s">
        <v>276</v>
      </c>
      <c r="G157" s="241" t="s">
        <v>209</v>
      </c>
      <c r="H157" s="242">
        <v>0.405</v>
      </c>
      <c r="I157" s="243"/>
      <c r="J157" s="244">
        <f>ROUND(I157*H157,2)</f>
        <v>0</v>
      </c>
      <c r="K157" s="240" t="s">
        <v>210</v>
      </c>
      <c r="L157" s="74"/>
      <c r="M157" s="245" t="s">
        <v>38</v>
      </c>
      <c r="N157" s="246" t="s">
        <v>53</v>
      </c>
      <c r="O157" s="49"/>
      <c r="P157" s="247">
        <f>O157*H157</f>
        <v>0</v>
      </c>
      <c r="Q157" s="247">
        <v>0.00157</v>
      </c>
      <c r="R157" s="247">
        <f>Q157*H157</f>
        <v>0.0006358500000000001</v>
      </c>
      <c r="S157" s="247">
        <v>0</v>
      </c>
      <c r="T157" s="248">
        <f>S157*H157</f>
        <v>0</v>
      </c>
      <c r="AR157" s="25" t="s">
        <v>211</v>
      </c>
      <c r="AT157" s="25" t="s">
        <v>206</v>
      </c>
      <c r="AU157" s="25" t="s">
        <v>90</v>
      </c>
      <c r="AY157" s="25" t="s">
        <v>204</v>
      </c>
      <c r="BE157" s="249">
        <f>IF(N157="základní",J157,0)</f>
        <v>0</v>
      </c>
      <c r="BF157" s="249">
        <f>IF(N157="snížená",J157,0)</f>
        <v>0</v>
      </c>
      <c r="BG157" s="249">
        <f>IF(N157="zákl. přenesená",J157,0)</f>
        <v>0</v>
      </c>
      <c r="BH157" s="249">
        <f>IF(N157="sníž. přenesená",J157,0)</f>
        <v>0</v>
      </c>
      <c r="BI157" s="249">
        <f>IF(N157="nulová",J157,0)</f>
        <v>0</v>
      </c>
      <c r="BJ157" s="25" t="s">
        <v>25</v>
      </c>
      <c r="BK157" s="249">
        <f>ROUND(I157*H157,2)</f>
        <v>0</v>
      </c>
      <c r="BL157" s="25" t="s">
        <v>211</v>
      </c>
      <c r="BM157" s="25" t="s">
        <v>277</v>
      </c>
    </row>
    <row r="158" spans="2:47" s="1" customFormat="1" ht="13.5">
      <c r="B158" s="48"/>
      <c r="C158" s="76"/>
      <c r="D158" s="250" t="s">
        <v>213</v>
      </c>
      <c r="E158" s="76"/>
      <c r="F158" s="251" t="s">
        <v>278</v>
      </c>
      <c r="G158" s="76"/>
      <c r="H158" s="76"/>
      <c r="I158" s="206"/>
      <c r="J158" s="76"/>
      <c r="K158" s="76"/>
      <c r="L158" s="74"/>
      <c r="M158" s="252"/>
      <c r="N158" s="49"/>
      <c r="O158" s="49"/>
      <c r="P158" s="49"/>
      <c r="Q158" s="49"/>
      <c r="R158" s="49"/>
      <c r="S158" s="49"/>
      <c r="T158" s="97"/>
      <c r="AT158" s="25" t="s">
        <v>213</v>
      </c>
      <c r="AU158" s="25" t="s">
        <v>90</v>
      </c>
    </row>
    <row r="159" spans="2:51" s="12" customFormat="1" ht="13.5">
      <c r="B159" s="253"/>
      <c r="C159" s="254"/>
      <c r="D159" s="250" t="s">
        <v>215</v>
      </c>
      <c r="E159" s="255" t="s">
        <v>38</v>
      </c>
      <c r="F159" s="256" t="s">
        <v>279</v>
      </c>
      <c r="G159" s="254"/>
      <c r="H159" s="257">
        <v>0.405</v>
      </c>
      <c r="I159" s="258"/>
      <c r="J159" s="254"/>
      <c r="K159" s="254"/>
      <c r="L159" s="259"/>
      <c r="M159" s="260"/>
      <c r="N159" s="261"/>
      <c r="O159" s="261"/>
      <c r="P159" s="261"/>
      <c r="Q159" s="261"/>
      <c r="R159" s="261"/>
      <c r="S159" s="261"/>
      <c r="T159" s="262"/>
      <c r="AT159" s="263" t="s">
        <v>215</v>
      </c>
      <c r="AU159" s="263" t="s">
        <v>90</v>
      </c>
      <c r="AV159" s="12" t="s">
        <v>90</v>
      </c>
      <c r="AW159" s="12" t="s">
        <v>45</v>
      </c>
      <c r="AX159" s="12" t="s">
        <v>82</v>
      </c>
      <c r="AY159" s="263" t="s">
        <v>204</v>
      </c>
    </row>
    <row r="160" spans="2:51" s="13" customFormat="1" ht="13.5">
      <c r="B160" s="264"/>
      <c r="C160" s="265"/>
      <c r="D160" s="250" t="s">
        <v>215</v>
      </c>
      <c r="E160" s="266" t="s">
        <v>38</v>
      </c>
      <c r="F160" s="267" t="s">
        <v>217</v>
      </c>
      <c r="G160" s="265"/>
      <c r="H160" s="268">
        <v>0.405</v>
      </c>
      <c r="I160" s="269"/>
      <c r="J160" s="265"/>
      <c r="K160" s="265"/>
      <c r="L160" s="270"/>
      <c r="M160" s="271"/>
      <c r="N160" s="272"/>
      <c r="O160" s="272"/>
      <c r="P160" s="272"/>
      <c r="Q160" s="272"/>
      <c r="R160" s="272"/>
      <c r="S160" s="272"/>
      <c r="T160" s="273"/>
      <c r="AT160" s="274" t="s">
        <v>215</v>
      </c>
      <c r="AU160" s="274" t="s">
        <v>90</v>
      </c>
      <c r="AV160" s="13" t="s">
        <v>211</v>
      </c>
      <c r="AW160" s="13" t="s">
        <v>45</v>
      </c>
      <c r="AX160" s="13" t="s">
        <v>25</v>
      </c>
      <c r="AY160" s="274" t="s">
        <v>204</v>
      </c>
    </row>
    <row r="161" spans="2:65" s="1" customFormat="1" ht="38.25" customHeight="1">
      <c r="B161" s="48"/>
      <c r="C161" s="238" t="s">
        <v>280</v>
      </c>
      <c r="D161" s="238" t="s">
        <v>206</v>
      </c>
      <c r="E161" s="239" t="s">
        <v>281</v>
      </c>
      <c r="F161" s="240" t="s">
        <v>282</v>
      </c>
      <c r="G161" s="241" t="s">
        <v>209</v>
      </c>
      <c r="H161" s="242">
        <v>0.405</v>
      </c>
      <c r="I161" s="243"/>
      <c r="J161" s="244">
        <f>ROUND(I161*H161,2)</f>
        <v>0</v>
      </c>
      <c r="K161" s="240" t="s">
        <v>210</v>
      </c>
      <c r="L161" s="74"/>
      <c r="M161" s="245" t="s">
        <v>38</v>
      </c>
      <c r="N161" s="246" t="s">
        <v>53</v>
      </c>
      <c r="O161" s="49"/>
      <c r="P161" s="247">
        <f>O161*H161</f>
        <v>0</v>
      </c>
      <c r="Q161" s="247">
        <v>0</v>
      </c>
      <c r="R161" s="247">
        <f>Q161*H161</f>
        <v>0</v>
      </c>
      <c r="S161" s="247">
        <v>0</v>
      </c>
      <c r="T161" s="248">
        <f>S161*H161</f>
        <v>0</v>
      </c>
      <c r="AR161" s="25" t="s">
        <v>211</v>
      </c>
      <c r="AT161" s="25" t="s">
        <v>206</v>
      </c>
      <c r="AU161" s="25" t="s">
        <v>90</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283</v>
      </c>
    </row>
    <row r="162" spans="2:47" s="1" customFormat="1" ht="13.5">
      <c r="B162" s="48"/>
      <c r="C162" s="76"/>
      <c r="D162" s="250" t="s">
        <v>213</v>
      </c>
      <c r="E162" s="76"/>
      <c r="F162" s="251" t="s">
        <v>278</v>
      </c>
      <c r="G162" s="76"/>
      <c r="H162" s="76"/>
      <c r="I162" s="206"/>
      <c r="J162" s="76"/>
      <c r="K162" s="76"/>
      <c r="L162" s="74"/>
      <c r="M162" s="252"/>
      <c r="N162" s="49"/>
      <c r="O162" s="49"/>
      <c r="P162" s="49"/>
      <c r="Q162" s="49"/>
      <c r="R162" s="49"/>
      <c r="S162" s="49"/>
      <c r="T162" s="97"/>
      <c r="AT162" s="25" t="s">
        <v>213</v>
      </c>
      <c r="AU162" s="25" t="s">
        <v>90</v>
      </c>
    </row>
    <row r="163" spans="2:65" s="1" customFormat="1" ht="38.25" customHeight="1">
      <c r="B163" s="48"/>
      <c r="C163" s="238" t="s">
        <v>284</v>
      </c>
      <c r="D163" s="238" t="s">
        <v>206</v>
      </c>
      <c r="E163" s="239" t="s">
        <v>285</v>
      </c>
      <c r="F163" s="240" t="s">
        <v>286</v>
      </c>
      <c r="G163" s="241" t="s">
        <v>252</v>
      </c>
      <c r="H163" s="242">
        <v>0.001</v>
      </c>
      <c r="I163" s="243"/>
      <c r="J163" s="244">
        <f>ROUND(I163*H163,2)</f>
        <v>0</v>
      </c>
      <c r="K163" s="240" t="s">
        <v>210</v>
      </c>
      <c r="L163" s="74"/>
      <c r="M163" s="245" t="s">
        <v>38</v>
      </c>
      <c r="N163" s="246" t="s">
        <v>53</v>
      </c>
      <c r="O163" s="49"/>
      <c r="P163" s="247">
        <f>O163*H163</f>
        <v>0</v>
      </c>
      <c r="Q163" s="247">
        <v>1.05871</v>
      </c>
      <c r="R163" s="247">
        <f>Q163*H163</f>
        <v>0.00105871</v>
      </c>
      <c r="S163" s="247">
        <v>0</v>
      </c>
      <c r="T163" s="248">
        <f>S163*H163</f>
        <v>0</v>
      </c>
      <c r="AR163" s="25" t="s">
        <v>211</v>
      </c>
      <c r="AT163" s="25" t="s">
        <v>206</v>
      </c>
      <c r="AU163" s="25" t="s">
        <v>90</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287</v>
      </c>
    </row>
    <row r="164" spans="2:51" s="12" customFormat="1" ht="13.5">
      <c r="B164" s="253"/>
      <c r="C164" s="254"/>
      <c r="D164" s="250" t="s">
        <v>215</v>
      </c>
      <c r="E164" s="255" t="s">
        <v>38</v>
      </c>
      <c r="F164" s="256" t="s">
        <v>288</v>
      </c>
      <c r="G164" s="254"/>
      <c r="H164" s="257">
        <v>0.001</v>
      </c>
      <c r="I164" s="258"/>
      <c r="J164" s="254"/>
      <c r="K164" s="254"/>
      <c r="L164" s="259"/>
      <c r="M164" s="260"/>
      <c r="N164" s="261"/>
      <c r="O164" s="261"/>
      <c r="P164" s="261"/>
      <c r="Q164" s="261"/>
      <c r="R164" s="261"/>
      <c r="S164" s="261"/>
      <c r="T164" s="262"/>
      <c r="AT164" s="263" t="s">
        <v>215</v>
      </c>
      <c r="AU164" s="263" t="s">
        <v>90</v>
      </c>
      <c r="AV164" s="12" t="s">
        <v>90</v>
      </c>
      <c r="AW164" s="12" t="s">
        <v>45</v>
      </c>
      <c r="AX164" s="12" t="s">
        <v>82</v>
      </c>
      <c r="AY164" s="263" t="s">
        <v>204</v>
      </c>
    </row>
    <row r="165" spans="2:51" s="13" customFormat="1" ht="13.5">
      <c r="B165" s="264"/>
      <c r="C165" s="265"/>
      <c r="D165" s="250" t="s">
        <v>215</v>
      </c>
      <c r="E165" s="266" t="s">
        <v>38</v>
      </c>
      <c r="F165" s="267" t="s">
        <v>217</v>
      </c>
      <c r="G165" s="265"/>
      <c r="H165" s="268">
        <v>0.001</v>
      </c>
      <c r="I165" s="269"/>
      <c r="J165" s="265"/>
      <c r="K165" s="265"/>
      <c r="L165" s="270"/>
      <c r="M165" s="271"/>
      <c r="N165" s="272"/>
      <c r="O165" s="272"/>
      <c r="P165" s="272"/>
      <c r="Q165" s="272"/>
      <c r="R165" s="272"/>
      <c r="S165" s="272"/>
      <c r="T165" s="273"/>
      <c r="AT165" s="274" t="s">
        <v>215</v>
      </c>
      <c r="AU165" s="274" t="s">
        <v>90</v>
      </c>
      <c r="AV165" s="13" t="s">
        <v>211</v>
      </c>
      <c r="AW165" s="13" t="s">
        <v>45</v>
      </c>
      <c r="AX165" s="13" t="s">
        <v>25</v>
      </c>
      <c r="AY165" s="274" t="s">
        <v>204</v>
      </c>
    </row>
    <row r="166" spans="2:63" s="11" customFormat="1" ht="29.85" customHeight="1">
      <c r="B166" s="222"/>
      <c r="C166" s="223"/>
      <c r="D166" s="224" t="s">
        <v>81</v>
      </c>
      <c r="E166" s="236" t="s">
        <v>113</v>
      </c>
      <c r="F166" s="236" t="s">
        <v>289</v>
      </c>
      <c r="G166" s="223"/>
      <c r="H166" s="223"/>
      <c r="I166" s="226"/>
      <c r="J166" s="237">
        <f>BK166</f>
        <v>0</v>
      </c>
      <c r="K166" s="223"/>
      <c r="L166" s="228"/>
      <c r="M166" s="229"/>
      <c r="N166" s="230"/>
      <c r="O166" s="230"/>
      <c r="P166" s="231">
        <f>SUM(P167:P247)</f>
        <v>0</v>
      </c>
      <c r="Q166" s="230"/>
      <c r="R166" s="231">
        <f>SUM(R167:R247)</f>
        <v>22.724549790000005</v>
      </c>
      <c r="S166" s="230"/>
      <c r="T166" s="232">
        <f>SUM(T167:T247)</f>
        <v>0</v>
      </c>
      <c r="AR166" s="233" t="s">
        <v>25</v>
      </c>
      <c r="AT166" s="234" t="s">
        <v>81</v>
      </c>
      <c r="AU166" s="234" t="s">
        <v>25</v>
      </c>
      <c r="AY166" s="233" t="s">
        <v>204</v>
      </c>
      <c r="BK166" s="235">
        <f>SUM(BK167:BK247)</f>
        <v>0</v>
      </c>
    </row>
    <row r="167" spans="2:65" s="1" customFormat="1" ht="25.5" customHeight="1">
      <c r="B167" s="48"/>
      <c r="C167" s="238" t="s">
        <v>10</v>
      </c>
      <c r="D167" s="238" t="s">
        <v>206</v>
      </c>
      <c r="E167" s="239" t="s">
        <v>290</v>
      </c>
      <c r="F167" s="240" t="s">
        <v>291</v>
      </c>
      <c r="G167" s="241" t="s">
        <v>220</v>
      </c>
      <c r="H167" s="242">
        <v>0.563</v>
      </c>
      <c r="I167" s="243"/>
      <c r="J167" s="244">
        <f>ROUND(I167*H167,2)</f>
        <v>0</v>
      </c>
      <c r="K167" s="240" t="s">
        <v>210</v>
      </c>
      <c r="L167" s="74"/>
      <c r="M167" s="245" t="s">
        <v>38</v>
      </c>
      <c r="N167" s="246" t="s">
        <v>53</v>
      </c>
      <c r="O167" s="49"/>
      <c r="P167" s="247">
        <f>O167*H167</f>
        <v>0</v>
      </c>
      <c r="Q167" s="247">
        <v>1.8775</v>
      </c>
      <c r="R167" s="247">
        <f>Q167*H167</f>
        <v>1.0570324999999998</v>
      </c>
      <c r="S167" s="247">
        <v>0</v>
      </c>
      <c r="T167" s="248">
        <f>S167*H167</f>
        <v>0</v>
      </c>
      <c r="AR167" s="25" t="s">
        <v>211</v>
      </c>
      <c r="AT167" s="25" t="s">
        <v>206</v>
      </c>
      <c r="AU167" s="25" t="s">
        <v>90</v>
      </c>
      <c r="AY167" s="25" t="s">
        <v>204</v>
      </c>
      <c r="BE167" s="249">
        <f>IF(N167="základní",J167,0)</f>
        <v>0</v>
      </c>
      <c r="BF167" s="249">
        <f>IF(N167="snížená",J167,0)</f>
        <v>0</v>
      </c>
      <c r="BG167" s="249">
        <f>IF(N167="zákl. přenesená",J167,0)</f>
        <v>0</v>
      </c>
      <c r="BH167" s="249">
        <f>IF(N167="sníž. přenesená",J167,0)</f>
        <v>0</v>
      </c>
      <c r="BI167" s="249">
        <f>IF(N167="nulová",J167,0)</f>
        <v>0</v>
      </c>
      <c r="BJ167" s="25" t="s">
        <v>25</v>
      </c>
      <c r="BK167" s="249">
        <f>ROUND(I167*H167,2)</f>
        <v>0</v>
      </c>
      <c r="BL167" s="25" t="s">
        <v>211</v>
      </c>
      <c r="BM167" s="25" t="s">
        <v>292</v>
      </c>
    </row>
    <row r="168" spans="2:51" s="12" customFormat="1" ht="13.5">
      <c r="B168" s="253"/>
      <c r="C168" s="254"/>
      <c r="D168" s="250" t="s">
        <v>215</v>
      </c>
      <c r="E168" s="255" t="s">
        <v>38</v>
      </c>
      <c r="F168" s="256" t="s">
        <v>293</v>
      </c>
      <c r="G168" s="254"/>
      <c r="H168" s="257">
        <v>0.563</v>
      </c>
      <c r="I168" s="258"/>
      <c r="J168" s="254"/>
      <c r="K168" s="254"/>
      <c r="L168" s="259"/>
      <c r="M168" s="260"/>
      <c r="N168" s="261"/>
      <c r="O168" s="261"/>
      <c r="P168" s="261"/>
      <c r="Q168" s="261"/>
      <c r="R168" s="261"/>
      <c r="S168" s="261"/>
      <c r="T168" s="262"/>
      <c r="AT168" s="263" t="s">
        <v>215</v>
      </c>
      <c r="AU168" s="263" t="s">
        <v>90</v>
      </c>
      <c r="AV168" s="12" t="s">
        <v>90</v>
      </c>
      <c r="AW168" s="12" t="s">
        <v>45</v>
      </c>
      <c r="AX168" s="12" t="s">
        <v>82</v>
      </c>
      <c r="AY168" s="263" t="s">
        <v>204</v>
      </c>
    </row>
    <row r="169" spans="2:51" s="13" customFormat="1" ht="13.5">
      <c r="B169" s="264"/>
      <c r="C169" s="265"/>
      <c r="D169" s="250" t="s">
        <v>215</v>
      </c>
      <c r="E169" s="266" t="s">
        <v>38</v>
      </c>
      <c r="F169" s="267" t="s">
        <v>217</v>
      </c>
      <c r="G169" s="265"/>
      <c r="H169" s="268">
        <v>0.563</v>
      </c>
      <c r="I169" s="269"/>
      <c r="J169" s="265"/>
      <c r="K169" s="265"/>
      <c r="L169" s="270"/>
      <c r="M169" s="271"/>
      <c r="N169" s="272"/>
      <c r="O169" s="272"/>
      <c r="P169" s="272"/>
      <c r="Q169" s="272"/>
      <c r="R169" s="272"/>
      <c r="S169" s="272"/>
      <c r="T169" s="273"/>
      <c r="AT169" s="274" t="s">
        <v>215</v>
      </c>
      <c r="AU169" s="274" t="s">
        <v>90</v>
      </c>
      <c r="AV169" s="13" t="s">
        <v>211</v>
      </c>
      <c r="AW169" s="13" t="s">
        <v>45</v>
      </c>
      <c r="AX169" s="13" t="s">
        <v>25</v>
      </c>
      <c r="AY169" s="274" t="s">
        <v>204</v>
      </c>
    </row>
    <row r="170" spans="2:65" s="1" customFormat="1" ht="25.5" customHeight="1">
      <c r="B170" s="48"/>
      <c r="C170" s="238" t="s">
        <v>294</v>
      </c>
      <c r="D170" s="238" t="s">
        <v>206</v>
      </c>
      <c r="E170" s="239" t="s">
        <v>295</v>
      </c>
      <c r="F170" s="240" t="s">
        <v>296</v>
      </c>
      <c r="G170" s="241" t="s">
        <v>220</v>
      </c>
      <c r="H170" s="242">
        <v>0.593</v>
      </c>
      <c r="I170" s="243"/>
      <c r="J170" s="244">
        <f>ROUND(I170*H170,2)</f>
        <v>0</v>
      </c>
      <c r="K170" s="240" t="s">
        <v>38</v>
      </c>
      <c r="L170" s="74"/>
      <c r="M170" s="245" t="s">
        <v>38</v>
      </c>
      <c r="N170" s="246" t="s">
        <v>53</v>
      </c>
      <c r="O170" s="49"/>
      <c r="P170" s="247">
        <f>O170*H170</f>
        <v>0</v>
      </c>
      <c r="Q170" s="247">
        <v>1.07965</v>
      </c>
      <c r="R170" s="247">
        <f>Q170*H170</f>
        <v>0.64023245</v>
      </c>
      <c r="S170" s="247">
        <v>0</v>
      </c>
      <c r="T170" s="248">
        <f>S170*H170</f>
        <v>0</v>
      </c>
      <c r="AR170" s="25" t="s">
        <v>211</v>
      </c>
      <c r="AT170" s="25" t="s">
        <v>206</v>
      </c>
      <c r="AU170" s="25" t="s">
        <v>90</v>
      </c>
      <c r="AY170" s="25" t="s">
        <v>204</v>
      </c>
      <c r="BE170" s="249">
        <f>IF(N170="základní",J170,0)</f>
        <v>0</v>
      </c>
      <c r="BF170" s="249">
        <f>IF(N170="snížená",J170,0)</f>
        <v>0</v>
      </c>
      <c r="BG170" s="249">
        <f>IF(N170="zákl. přenesená",J170,0)</f>
        <v>0</v>
      </c>
      <c r="BH170" s="249">
        <f>IF(N170="sníž. přenesená",J170,0)</f>
        <v>0</v>
      </c>
      <c r="BI170" s="249">
        <f>IF(N170="nulová",J170,0)</f>
        <v>0</v>
      </c>
      <c r="BJ170" s="25" t="s">
        <v>25</v>
      </c>
      <c r="BK170" s="249">
        <f>ROUND(I170*H170,2)</f>
        <v>0</v>
      </c>
      <c r="BL170" s="25" t="s">
        <v>211</v>
      </c>
      <c r="BM170" s="25" t="s">
        <v>297</v>
      </c>
    </row>
    <row r="171" spans="2:51" s="14" customFormat="1" ht="13.5">
      <c r="B171" s="275"/>
      <c r="C171" s="276"/>
      <c r="D171" s="250" t="s">
        <v>215</v>
      </c>
      <c r="E171" s="277" t="s">
        <v>38</v>
      </c>
      <c r="F171" s="278" t="s">
        <v>298</v>
      </c>
      <c r="G171" s="276"/>
      <c r="H171" s="277" t="s">
        <v>38</v>
      </c>
      <c r="I171" s="279"/>
      <c r="J171" s="276"/>
      <c r="K171" s="276"/>
      <c r="L171" s="280"/>
      <c r="M171" s="281"/>
      <c r="N171" s="282"/>
      <c r="O171" s="282"/>
      <c r="P171" s="282"/>
      <c r="Q171" s="282"/>
      <c r="R171" s="282"/>
      <c r="S171" s="282"/>
      <c r="T171" s="283"/>
      <c r="AT171" s="284" t="s">
        <v>215</v>
      </c>
      <c r="AU171" s="284" t="s">
        <v>90</v>
      </c>
      <c r="AV171" s="14" t="s">
        <v>25</v>
      </c>
      <c r="AW171" s="14" t="s">
        <v>45</v>
      </c>
      <c r="AX171" s="14" t="s">
        <v>82</v>
      </c>
      <c r="AY171" s="284" t="s">
        <v>204</v>
      </c>
    </row>
    <row r="172" spans="2:51" s="12" customFormat="1" ht="13.5">
      <c r="B172" s="253"/>
      <c r="C172" s="254"/>
      <c r="D172" s="250" t="s">
        <v>215</v>
      </c>
      <c r="E172" s="255" t="s">
        <v>38</v>
      </c>
      <c r="F172" s="256" t="s">
        <v>299</v>
      </c>
      <c r="G172" s="254"/>
      <c r="H172" s="257">
        <v>0.593</v>
      </c>
      <c r="I172" s="258"/>
      <c r="J172" s="254"/>
      <c r="K172" s="254"/>
      <c r="L172" s="259"/>
      <c r="M172" s="260"/>
      <c r="N172" s="261"/>
      <c r="O172" s="261"/>
      <c r="P172" s="261"/>
      <c r="Q172" s="261"/>
      <c r="R172" s="261"/>
      <c r="S172" s="261"/>
      <c r="T172" s="262"/>
      <c r="AT172" s="263" t="s">
        <v>215</v>
      </c>
      <c r="AU172" s="263" t="s">
        <v>90</v>
      </c>
      <c r="AV172" s="12" t="s">
        <v>90</v>
      </c>
      <c r="AW172" s="12" t="s">
        <v>45</v>
      </c>
      <c r="AX172" s="12" t="s">
        <v>82</v>
      </c>
      <c r="AY172" s="263" t="s">
        <v>204</v>
      </c>
    </row>
    <row r="173" spans="2:51" s="13" customFormat="1" ht="13.5">
      <c r="B173" s="264"/>
      <c r="C173" s="265"/>
      <c r="D173" s="250" t="s">
        <v>215</v>
      </c>
      <c r="E173" s="266" t="s">
        <v>38</v>
      </c>
      <c r="F173" s="267" t="s">
        <v>217</v>
      </c>
      <c r="G173" s="265"/>
      <c r="H173" s="268">
        <v>0.593</v>
      </c>
      <c r="I173" s="269"/>
      <c r="J173" s="265"/>
      <c r="K173" s="265"/>
      <c r="L173" s="270"/>
      <c r="M173" s="271"/>
      <c r="N173" s="272"/>
      <c r="O173" s="272"/>
      <c r="P173" s="272"/>
      <c r="Q173" s="272"/>
      <c r="R173" s="272"/>
      <c r="S173" s="272"/>
      <c r="T173" s="273"/>
      <c r="AT173" s="274" t="s">
        <v>215</v>
      </c>
      <c r="AU173" s="274" t="s">
        <v>90</v>
      </c>
      <c r="AV173" s="13" t="s">
        <v>211</v>
      </c>
      <c r="AW173" s="13" t="s">
        <v>45</v>
      </c>
      <c r="AX173" s="13" t="s">
        <v>25</v>
      </c>
      <c r="AY173" s="274" t="s">
        <v>204</v>
      </c>
    </row>
    <row r="174" spans="2:65" s="1" customFormat="1" ht="25.5" customHeight="1">
      <c r="B174" s="48"/>
      <c r="C174" s="238" t="s">
        <v>300</v>
      </c>
      <c r="D174" s="238" t="s">
        <v>206</v>
      </c>
      <c r="E174" s="239" t="s">
        <v>301</v>
      </c>
      <c r="F174" s="240" t="s">
        <v>302</v>
      </c>
      <c r="G174" s="241" t="s">
        <v>220</v>
      </c>
      <c r="H174" s="242">
        <v>2.394</v>
      </c>
      <c r="I174" s="243"/>
      <c r="J174" s="244">
        <f>ROUND(I174*H174,2)</f>
        <v>0</v>
      </c>
      <c r="K174" s="240" t="s">
        <v>38</v>
      </c>
      <c r="L174" s="74"/>
      <c r="M174" s="245" t="s">
        <v>38</v>
      </c>
      <c r="N174" s="246" t="s">
        <v>53</v>
      </c>
      <c r="O174" s="49"/>
      <c r="P174" s="247">
        <f>O174*H174</f>
        <v>0</v>
      </c>
      <c r="Q174" s="247">
        <v>1.07965</v>
      </c>
      <c r="R174" s="247">
        <f>Q174*H174</f>
        <v>2.5846821</v>
      </c>
      <c r="S174" s="247">
        <v>0</v>
      </c>
      <c r="T174" s="248">
        <f>S174*H174</f>
        <v>0</v>
      </c>
      <c r="AR174" s="25" t="s">
        <v>211</v>
      </c>
      <c r="AT174" s="25" t="s">
        <v>206</v>
      </c>
      <c r="AU174" s="25" t="s">
        <v>90</v>
      </c>
      <c r="AY174" s="25" t="s">
        <v>204</v>
      </c>
      <c r="BE174" s="249">
        <f>IF(N174="základní",J174,0)</f>
        <v>0</v>
      </c>
      <c r="BF174" s="249">
        <f>IF(N174="snížená",J174,0)</f>
        <v>0</v>
      </c>
      <c r="BG174" s="249">
        <f>IF(N174="zákl. přenesená",J174,0)</f>
        <v>0</v>
      </c>
      <c r="BH174" s="249">
        <f>IF(N174="sníž. přenesená",J174,0)</f>
        <v>0</v>
      </c>
      <c r="BI174" s="249">
        <f>IF(N174="nulová",J174,0)</f>
        <v>0</v>
      </c>
      <c r="BJ174" s="25" t="s">
        <v>25</v>
      </c>
      <c r="BK174" s="249">
        <f>ROUND(I174*H174,2)</f>
        <v>0</v>
      </c>
      <c r="BL174" s="25" t="s">
        <v>211</v>
      </c>
      <c r="BM174" s="25" t="s">
        <v>303</v>
      </c>
    </row>
    <row r="175" spans="2:51" s="14" customFormat="1" ht="13.5">
      <c r="B175" s="275"/>
      <c r="C175" s="276"/>
      <c r="D175" s="250" t="s">
        <v>215</v>
      </c>
      <c r="E175" s="277" t="s">
        <v>38</v>
      </c>
      <c r="F175" s="278" t="s">
        <v>304</v>
      </c>
      <c r="G175" s="276"/>
      <c r="H175" s="277" t="s">
        <v>38</v>
      </c>
      <c r="I175" s="279"/>
      <c r="J175" s="276"/>
      <c r="K175" s="276"/>
      <c r="L175" s="280"/>
      <c r="M175" s="281"/>
      <c r="N175" s="282"/>
      <c r="O175" s="282"/>
      <c r="P175" s="282"/>
      <c r="Q175" s="282"/>
      <c r="R175" s="282"/>
      <c r="S175" s="282"/>
      <c r="T175" s="283"/>
      <c r="AT175" s="284" t="s">
        <v>215</v>
      </c>
      <c r="AU175" s="284" t="s">
        <v>90</v>
      </c>
      <c r="AV175" s="14" t="s">
        <v>25</v>
      </c>
      <c r="AW175" s="14" t="s">
        <v>45</v>
      </c>
      <c r="AX175" s="14" t="s">
        <v>82</v>
      </c>
      <c r="AY175" s="284" t="s">
        <v>204</v>
      </c>
    </row>
    <row r="176" spans="2:51" s="12" customFormat="1" ht="13.5">
      <c r="B176" s="253"/>
      <c r="C176" s="254"/>
      <c r="D176" s="250" t="s">
        <v>215</v>
      </c>
      <c r="E176" s="255" t="s">
        <v>38</v>
      </c>
      <c r="F176" s="256" t="s">
        <v>305</v>
      </c>
      <c r="G176" s="254"/>
      <c r="H176" s="257">
        <v>2.394</v>
      </c>
      <c r="I176" s="258"/>
      <c r="J176" s="254"/>
      <c r="K176" s="254"/>
      <c r="L176" s="259"/>
      <c r="M176" s="260"/>
      <c r="N176" s="261"/>
      <c r="O176" s="261"/>
      <c r="P176" s="261"/>
      <c r="Q176" s="261"/>
      <c r="R176" s="261"/>
      <c r="S176" s="261"/>
      <c r="T176" s="262"/>
      <c r="AT176" s="263" t="s">
        <v>215</v>
      </c>
      <c r="AU176" s="263" t="s">
        <v>90</v>
      </c>
      <c r="AV176" s="12" t="s">
        <v>90</v>
      </c>
      <c r="AW176" s="12" t="s">
        <v>45</v>
      </c>
      <c r="AX176" s="12" t="s">
        <v>82</v>
      </c>
      <c r="AY176" s="263" t="s">
        <v>204</v>
      </c>
    </row>
    <row r="177" spans="2:51" s="13" customFormat="1" ht="13.5">
      <c r="B177" s="264"/>
      <c r="C177" s="265"/>
      <c r="D177" s="250" t="s">
        <v>215</v>
      </c>
      <c r="E177" s="266" t="s">
        <v>38</v>
      </c>
      <c r="F177" s="267" t="s">
        <v>217</v>
      </c>
      <c r="G177" s="265"/>
      <c r="H177" s="268">
        <v>2.394</v>
      </c>
      <c r="I177" s="269"/>
      <c r="J177" s="265"/>
      <c r="K177" s="265"/>
      <c r="L177" s="270"/>
      <c r="M177" s="271"/>
      <c r="N177" s="272"/>
      <c r="O177" s="272"/>
      <c r="P177" s="272"/>
      <c r="Q177" s="272"/>
      <c r="R177" s="272"/>
      <c r="S177" s="272"/>
      <c r="T177" s="273"/>
      <c r="AT177" s="274" t="s">
        <v>215</v>
      </c>
      <c r="AU177" s="274" t="s">
        <v>90</v>
      </c>
      <c r="AV177" s="13" t="s">
        <v>211</v>
      </c>
      <c r="AW177" s="13" t="s">
        <v>45</v>
      </c>
      <c r="AX177" s="13" t="s">
        <v>25</v>
      </c>
      <c r="AY177" s="274" t="s">
        <v>204</v>
      </c>
    </row>
    <row r="178" spans="2:65" s="1" customFormat="1" ht="38.25" customHeight="1">
      <c r="B178" s="48"/>
      <c r="C178" s="238" t="s">
        <v>306</v>
      </c>
      <c r="D178" s="238" t="s">
        <v>206</v>
      </c>
      <c r="E178" s="239" t="s">
        <v>307</v>
      </c>
      <c r="F178" s="240" t="s">
        <v>308</v>
      </c>
      <c r="G178" s="241" t="s">
        <v>220</v>
      </c>
      <c r="H178" s="242">
        <v>3.514</v>
      </c>
      <c r="I178" s="243"/>
      <c r="J178" s="244">
        <f>ROUND(I178*H178,2)</f>
        <v>0</v>
      </c>
      <c r="K178" s="240" t="s">
        <v>38</v>
      </c>
      <c r="L178" s="74"/>
      <c r="M178" s="245" t="s">
        <v>38</v>
      </c>
      <c r="N178" s="246" t="s">
        <v>53</v>
      </c>
      <c r="O178" s="49"/>
      <c r="P178" s="247">
        <f>O178*H178</f>
        <v>0</v>
      </c>
      <c r="Q178" s="247">
        <v>0.7497</v>
      </c>
      <c r="R178" s="247">
        <f>Q178*H178</f>
        <v>2.6344458</v>
      </c>
      <c r="S178" s="247">
        <v>0</v>
      </c>
      <c r="T178" s="248">
        <f>S178*H178</f>
        <v>0</v>
      </c>
      <c r="AR178" s="25" t="s">
        <v>211</v>
      </c>
      <c r="AT178" s="25" t="s">
        <v>206</v>
      </c>
      <c r="AU178" s="25" t="s">
        <v>90</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309</v>
      </c>
    </row>
    <row r="179" spans="2:51" s="14" customFormat="1" ht="13.5">
      <c r="B179" s="275"/>
      <c r="C179" s="276"/>
      <c r="D179" s="250" t="s">
        <v>215</v>
      </c>
      <c r="E179" s="277" t="s">
        <v>38</v>
      </c>
      <c r="F179" s="278" t="s">
        <v>310</v>
      </c>
      <c r="G179" s="276"/>
      <c r="H179" s="277" t="s">
        <v>38</v>
      </c>
      <c r="I179" s="279"/>
      <c r="J179" s="276"/>
      <c r="K179" s="276"/>
      <c r="L179" s="280"/>
      <c r="M179" s="281"/>
      <c r="N179" s="282"/>
      <c r="O179" s="282"/>
      <c r="P179" s="282"/>
      <c r="Q179" s="282"/>
      <c r="R179" s="282"/>
      <c r="S179" s="282"/>
      <c r="T179" s="283"/>
      <c r="AT179" s="284" t="s">
        <v>215</v>
      </c>
      <c r="AU179" s="284" t="s">
        <v>90</v>
      </c>
      <c r="AV179" s="14" t="s">
        <v>25</v>
      </c>
      <c r="AW179" s="14" t="s">
        <v>45</v>
      </c>
      <c r="AX179" s="14" t="s">
        <v>82</v>
      </c>
      <c r="AY179" s="284" t="s">
        <v>204</v>
      </c>
    </row>
    <row r="180" spans="2:51" s="12" customFormat="1" ht="13.5">
      <c r="B180" s="253"/>
      <c r="C180" s="254"/>
      <c r="D180" s="250" t="s">
        <v>215</v>
      </c>
      <c r="E180" s="255" t="s">
        <v>38</v>
      </c>
      <c r="F180" s="256" t="s">
        <v>311</v>
      </c>
      <c r="G180" s="254"/>
      <c r="H180" s="257">
        <v>3.919</v>
      </c>
      <c r="I180" s="258"/>
      <c r="J180" s="254"/>
      <c r="K180" s="254"/>
      <c r="L180" s="259"/>
      <c r="M180" s="260"/>
      <c r="N180" s="261"/>
      <c r="O180" s="261"/>
      <c r="P180" s="261"/>
      <c r="Q180" s="261"/>
      <c r="R180" s="261"/>
      <c r="S180" s="261"/>
      <c r="T180" s="262"/>
      <c r="AT180" s="263" t="s">
        <v>215</v>
      </c>
      <c r="AU180" s="263" t="s">
        <v>90</v>
      </c>
      <c r="AV180" s="12" t="s">
        <v>90</v>
      </c>
      <c r="AW180" s="12" t="s">
        <v>45</v>
      </c>
      <c r="AX180" s="12" t="s">
        <v>82</v>
      </c>
      <c r="AY180" s="263" t="s">
        <v>204</v>
      </c>
    </row>
    <row r="181" spans="2:51" s="12" customFormat="1" ht="13.5">
      <c r="B181" s="253"/>
      <c r="C181" s="254"/>
      <c r="D181" s="250" t="s">
        <v>215</v>
      </c>
      <c r="E181" s="255" t="s">
        <v>38</v>
      </c>
      <c r="F181" s="256" t="s">
        <v>312</v>
      </c>
      <c r="G181" s="254"/>
      <c r="H181" s="257">
        <v>-0.405</v>
      </c>
      <c r="I181" s="258"/>
      <c r="J181" s="254"/>
      <c r="K181" s="254"/>
      <c r="L181" s="259"/>
      <c r="M181" s="260"/>
      <c r="N181" s="261"/>
      <c r="O181" s="261"/>
      <c r="P181" s="261"/>
      <c r="Q181" s="261"/>
      <c r="R181" s="261"/>
      <c r="S181" s="261"/>
      <c r="T181" s="262"/>
      <c r="AT181" s="263" t="s">
        <v>215</v>
      </c>
      <c r="AU181" s="263" t="s">
        <v>90</v>
      </c>
      <c r="AV181" s="12" t="s">
        <v>90</v>
      </c>
      <c r="AW181" s="12" t="s">
        <v>45</v>
      </c>
      <c r="AX181" s="12" t="s">
        <v>82</v>
      </c>
      <c r="AY181" s="263" t="s">
        <v>204</v>
      </c>
    </row>
    <row r="182" spans="2:51" s="13" customFormat="1" ht="13.5">
      <c r="B182" s="264"/>
      <c r="C182" s="265"/>
      <c r="D182" s="250" t="s">
        <v>215</v>
      </c>
      <c r="E182" s="266" t="s">
        <v>38</v>
      </c>
      <c r="F182" s="267" t="s">
        <v>217</v>
      </c>
      <c r="G182" s="265"/>
      <c r="H182" s="268">
        <v>3.514</v>
      </c>
      <c r="I182" s="269"/>
      <c r="J182" s="265"/>
      <c r="K182" s="265"/>
      <c r="L182" s="270"/>
      <c r="M182" s="271"/>
      <c r="N182" s="272"/>
      <c r="O182" s="272"/>
      <c r="P182" s="272"/>
      <c r="Q182" s="272"/>
      <c r="R182" s="272"/>
      <c r="S182" s="272"/>
      <c r="T182" s="273"/>
      <c r="AT182" s="274" t="s">
        <v>215</v>
      </c>
      <c r="AU182" s="274" t="s">
        <v>90</v>
      </c>
      <c r="AV182" s="13" t="s">
        <v>211</v>
      </c>
      <c r="AW182" s="13" t="s">
        <v>45</v>
      </c>
      <c r="AX182" s="13" t="s">
        <v>25</v>
      </c>
      <c r="AY182" s="274" t="s">
        <v>204</v>
      </c>
    </row>
    <row r="183" spans="2:65" s="1" customFormat="1" ht="38.25" customHeight="1">
      <c r="B183" s="48"/>
      <c r="C183" s="238" t="s">
        <v>313</v>
      </c>
      <c r="D183" s="238" t="s">
        <v>206</v>
      </c>
      <c r="E183" s="239" t="s">
        <v>314</v>
      </c>
      <c r="F183" s="240" t="s">
        <v>315</v>
      </c>
      <c r="G183" s="241" t="s">
        <v>220</v>
      </c>
      <c r="H183" s="242">
        <v>2.595</v>
      </c>
      <c r="I183" s="243"/>
      <c r="J183" s="244">
        <f>ROUND(I183*H183,2)</f>
        <v>0</v>
      </c>
      <c r="K183" s="240" t="s">
        <v>38</v>
      </c>
      <c r="L183" s="74"/>
      <c r="M183" s="245" t="s">
        <v>38</v>
      </c>
      <c r="N183" s="246" t="s">
        <v>53</v>
      </c>
      <c r="O183" s="49"/>
      <c r="P183" s="247">
        <f>O183*H183</f>
        <v>0</v>
      </c>
      <c r="Q183" s="247">
        <v>0.70297</v>
      </c>
      <c r="R183" s="247">
        <f>Q183*H183</f>
        <v>1.82420715</v>
      </c>
      <c r="S183" s="247">
        <v>0</v>
      </c>
      <c r="T183" s="248">
        <f>S183*H183</f>
        <v>0</v>
      </c>
      <c r="AR183" s="25" t="s">
        <v>211</v>
      </c>
      <c r="AT183" s="25" t="s">
        <v>206</v>
      </c>
      <c r="AU183" s="25" t="s">
        <v>90</v>
      </c>
      <c r="AY183" s="25" t="s">
        <v>204</v>
      </c>
      <c r="BE183" s="249">
        <f>IF(N183="základní",J183,0)</f>
        <v>0</v>
      </c>
      <c r="BF183" s="249">
        <f>IF(N183="snížená",J183,0)</f>
        <v>0</v>
      </c>
      <c r="BG183" s="249">
        <f>IF(N183="zákl. přenesená",J183,0)</f>
        <v>0</v>
      </c>
      <c r="BH183" s="249">
        <f>IF(N183="sníž. přenesená",J183,0)</f>
        <v>0</v>
      </c>
      <c r="BI183" s="249">
        <f>IF(N183="nulová",J183,0)</f>
        <v>0</v>
      </c>
      <c r="BJ183" s="25" t="s">
        <v>25</v>
      </c>
      <c r="BK183" s="249">
        <f>ROUND(I183*H183,2)</f>
        <v>0</v>
      </c>
      <c r="BL183" s="25" t="s">
        <v>211</v>
      </c>
      <c r="BM183" s="25" t="s">
        <v>316</v>
      </c>
    </row>
    <row r="184" spans="2:51" s="14" customFormat="1" ht="13.5">
      <c r="B184" s="275"/>
      <c r="C184" s="276"/>
      <c r="D184" s="250" t="s">
        <v>215</v>
      </c>
      <c r="E184" s="277" t="s">
        <v>38</v>
      </c>
      <c r="F184" s="278" t="s">
        <v>298</v>
      </c>
      <c r="G184" s="276"/>
      <c r="H184" s="277" t="s">
        <v>38</v>
      </c>
      <c r="I184" s="279"/>
      <c r="J184" s="276"/>
      <c r="K184" s="276"/>
      <c r="L184" s="280"/>
      <c r="M184" s="281"/>
      <c r="N184" s="282"/>
      <c r="O184" s="282"/>
      <c r="P184" s="282"/>
      <c r="Q184" s="282"/>
      <c r="R184" s="282"/>
      <c r="S184" s="282"/>
      <c r="T184" s="283"/>
      <c r="AT184" s="284" t="s">
        <v>215</v>
      </c>
      <c r="AU184" s="284" t="s">
        <v>90</v>
      </c>
      <c r="AV184" s="14" t="s">
        <v>25</v>
      </c>
      <c r="AW184" s="14" t="s">
        <v>45</v>
      </c>
      <c r="AX184" s="14" t="s">
        <v>82</v>
      </c>
      <c r="AY184" s="284" t="s">
        <v>204</v>
      </c>
    </row>
    <row r="185" spans="2:51" s="12" customFormat="1" ht="13.5">
      <c r="B185" s="253"/>
      <c r="C185" s="254"/>
      <c r="D185" s="250" t="s">
        <v>215</v>
      </c>
      <c r="E185" s="255" t="s">
        <v>38</v>
      </c>
      <c r="F185" s="256" t="s">
        <v>317</v>
      </c>
      <c r="G185" s="254"/>
      <c r="H185" s="257">
        <v>2.595</v>
      </c>
      <c r="I185" s="258"/>
      <c r="J185" s="254"/>
      <c r="K185" s="254"/>
      <c r="L185" s="259"/>
      <c r="M185" s="260"/>
      <c r="N185" s="261"/>
      <c r="O185" s="261"/>
      <c r="P185" s="261"/>
      <c r="Q185" s="261"/>
      <c r="R185" s="261"/>
      <c r="S185" s="261"/>
      <c r="T185" s="262"/>
      <c r="AT185" s="263" t="s">
        <v>215</v>
      </c>
      <c r="AU185" s="263" t="s">
        <v>90</v>
      </c>
      <c r="AV185" s="12" t="s">
        <v>90</v>
      </c>
      <c r="AW185" s="12" t="s">
        <v>45</v>
      </c>
      <c r="AX185" s="12" t="s">
        <v>82</v>
      </c>
      <c r="AY185" s="263" t="s">
        <v>204</v>
      </c>
    </row>
    <row r="186" spans="2:51" s="13" customFormat="1" ht="13.5">
      <c r="B186" s="264"/>
      <c r="C186" s="265"/>
      <c r="D186" s="250" t="s">
        <v>215</v>
      </c>
      <c r="E186" s="266" t="s">
        <v>38</v>
      </c>
      <c r="F186" s="267" t="s">
        <v>217</v>
      </c>
      <c r="G186" s="265"/>
      <c r="H186" s="268">
        <v>2.595</v>
      </c>
      <c r="I186" s="269"/>
      <c r="J186" s="265"/>
      <c r="K186" s="265"/>
      <c r="L186" s="270"/>
      <c r="M186" s="271"/>
      <c r="N186" s="272"/>
      <c r="O186" s="272"/>
      <c r="P186" s="272"/>
      <c r="Q186" s="272"/>
      <c r="R186" s="272"/>
      <c r="S186" s="272"/>
      <c r="T186" s="273"/>
      <c r="AT186" s="274" t="s">
        <v>215</v>
      </c>
      <c r="AU186" s="274" t="s">
        <v>90</v>
      </c>
      <c r="AV186" s="13" t="s">
        <v>211</v>
      </c>
      <c r="AW186" s="13" t="s">
        <v>45</v>
      </c>
      <c r="AX186" s="13" t="s">
        <v>25</v>
      </c>
      <c r="AY186" s="274" t="s">
        <v>204</v>
      </c>
    </row>
    <row r="187" spans="2:65" s="1" customFormat="1" ht="25.5" customHeight="1">
      <c r="B187" s="48"/>
      <c r="C187" s="238" t="s">
        <v>318</v>
      </c>
      <c r="D187" s="238" t="s">
        <v>206</v>
      </c>
      <c r="E187" s="239" t="s">
        <v>319</v>
      </c>
      <c r="F187" s="240" t="s">
        <v>320</v>
      </c>
      <c r="G187" s="241" t="s">
        <v>220</v>
      </c>
      <c r="H187" s="242">
        <v>0.035</v>
      </c>
      <c r="I187" s="243"/>
      <c r="J187" s="244">
        <f>ROUND(I187*H187,2)</f>
        <v>0</v>
      </c>
      <c r="K187" s="240" t="s">
        <v>210</v>
      </c>
      <c r="L187" s="74"/>
      <c r="M187" s="245" t="s">
        <v>38</v>
      </c>
      <c r="N187" s="246" t="s">
        <v>53</v>
      </c>
      <c r="O187" s="49"/>
      <c r="P187" s="247">
        <f>O187*H187</f>
        <v>0</v>
      </c>
      <c r="Q187" s="247">
        <v>2.25634</v>
      </c>
      <c r="R187" s="247">
        <f>Q187*H187</f>
        <v>0.0789719</v>
      </c>
      <c r="S187" s="247">
        <v>0</v>
      </c>
      <c r="T187" s="248">
        <f>S187*H187</f>
        <v>0</v>
      </c>
      <c r="AR187" s="25" t="s">
        <v>211</v>
      </c>
      <c r="AT187" s="25" t="s">
        <v>206</v>
      </c>
      <c r="AU187" s="25" t="s">
        <v>90</v>
      </c>
      <c r="AY187" s="25" t="s">
        <v>204</v>
      </c>
      <c r="BE187" s="249">
        <f>IF(N187="základní",J187,0)</f>
        <v>0</v>
      </c>
      <c r="BF187" s="249">
        <f>IF(N187="snížená",J187,0)</f>
        <v>0</v>
      </c>
      <c r="BG187" s="249">
        <f>IF(N187="zákl. přenesená",J187,0)</f>
        <v>0</v>
      </c>
      <c r="BH187" s="249">
        <f>IF(N187="sníž. přenesená",J187,0)</f>
        <v>0</v>
      </c>
      <c r="BI187" s="249">
        <f>IF(N187="nulová",J187,0)</f>
        <v>0</v>
      </c>
      <c r="BJ187" s="25" t="s">
        <v>25</v>
      </c>
      <c r="BK187" s="249">
        <f>ROUND(I187*H187,2)</f>
        <v>0</v>
      </c>
      <c r="BL187" s="25" t="s">
        <v>211</v>
      </c>
      <c r="BM187" s="25" t="s">
        <v>321</v>
      </c>
    </row>
    <row r="188" spans="2:47" s="1" customFormat="1" ht="13.5">
      <c r="B188" s="48"/>
      <c r="C188" s="76"/>
      <c r="D188" s="250" t="s">
        <v>213</v>
      </c>
      <c r="E188" s="76"/>
      <c r="F188" s="251" t="s">
        <v>322</v>
      </c>
      <c r="G188" s="76"/>
      <c r="H188" s="76"/>
      <c r="I188" s="206"/>
      <c r="J188" s="76"/>
      <c r="K188" s="76"/>
      <c r="L188" s="74"/>
      <c r="M188" s="252"/>
      <c r="N188" s="49"/>
      <c r="O188" s="49"/>
      <c r="P188" s="49"/>
      <c r="Q188" s="49"/>
      <c r="R188" s="49"/>
      <c r="S188" s="49"/>
      <c r="T188" s="97"/>
      <c r="AT188" s="25" t="s">
        <v>213</v>
      </c>
      <c r="AU188" s="25" t="s">
        <v>90</v>
      </c>
    </row>
    <row r="189" spans="2:51" s="12" customFormat="1" ht="13.5">
      <c r="B189" s="253"/>
      <c r="C189" s="254"/>
      <c r="D189" s="250" t="s">
        <v>215</v>
      </c>
      <c r="E189" s="255" t="s">
        <v>38</v>
      </c>
      <c r="F189" s="256" t="s">
        <v>323</v>
      </c>
      <c r="G189" s="254"/>
      <c r="H189" s="257">
        <v>0.035</v>
      </c>
      <c r="I189" s="258"/>
      <c r="J189" s="254"/>
      <c r="K189" s="254"/>
      <c r="L189" s="259"/>
      <c r="M189" s="260"/>
      <c r="N189" s="261"/>
      <c r="O189" s="261"/>
      <c r="P189" s="261"/>
      <c r="Q189" s="261"/>
      <c r="R189" s="261"/>
      <c r="S189" s="261"/>
      <c r="T189" s="262"/>
      <c r="AT189" s="263" t="s">
        <v>215</v>
      </c>
      <c r="AU189" s="263" t="s">
        <v>90</v>
      </c>
      <c r="AV189" s="12" t="s">
        <v>90</v>
      </c>
      <c r="AW189" s="12" t="s">
        <v>45</v>
      </c>
      <c r="AX189" s="12" t="s">
        <v>82</v>
      </c>
      <c r="AY189" s="263" t="s">
        <v>204</v>
      </c>
    </row>
    <row r="190" spans="2:51" s="13" customFormat="1" ht="13.5">
      <c r="B190" s="264"/>
      <c r="C190" s="265"/>
      <c r="D190" s="250" t="s">
        <v>215</v>
      </c>
      <c r="E190" s="266" t="s">
        <v>38</v>
      </c>
      <c r="F190" s="267" t="s">
        <v>217</v>
      </c>
      <c r="G190" s="265"/>
      <c r="H190" s="268">
        <v>0.035</v>
      </c>
      <c r="I190" s="269"/>
      <c r="J190" s="265"/>
      <c r="K190" s="265"/>
      <c r="L190" s="270"/>
      <c r="M190" s="271"/>
      <c r="N190" s="272"/>
      <c r="O190" s="272"/>
      <c r="P190" s="272"/>
      <c r="Q190" s="272"/>
      <c r="R190" s="272"/>
      <c r="S190" s="272"/>
      <c r="T190" s="273"/>
      <c r="AT190" s="274" t="s">
        <v>215</v>
      </c>
      <c r="AU190" s="274" t="s">
        <v>90</v>
      </c>
      <c r="AV190" s="13" t="s">
        <v>211</v>
      </c>
      <c r="AW190" s="13" t="s">
        <v>45</v>
      </c>
      <c r="AX190" s="13" t="s">
        <v>25</v>
      </c>
      <c r="AY190" s="274" t="s">
        <v>204</v>
      </c>
    </row>
    <row r="191" spans="2:65" s="1" customFormat="1" ht="38.25" customHeight="1">
      <c r="B191" s="48"/>
      <c r="C191" s="238" t="s">
        <v>9</v>
      </c>
      <c r="D191" s="238" t="s">
        <v>206</v>
      </c>
      <c r="E191" s="239" t="s">
        <v>324</v>
      </c>
      <c r="F191" s="240" t="s">
        <v>325</v>
      </c>
      <c r="G191" s="241" t="s">
        <v>209</v>
      </c>
      <c r="H191" s="242">
        <v>14.88</v>
      </c>
      <c r="I191" s="243"/>
      <c r="J191" s="244">
        <f>ROUND(I191*H191,2)</f>
        <v>0</v>
      </c>
      <c r="K191" s="240" t="s">
        <v>210</v>
      </c>
      <c r="L191" s="74"/>
      <c r="M191" s="245" t="s">
        <v>38</v>
      </c>
      <c r="N191" s="246" t="s">
        <v>53</v>
      </c>
      <c r="O191" s="49"/>
      <c r="P191" s="247">
        <f>O191*H191</f>
        <v>0</v>
      </c>
      <c r="Q191" s="247">
        <v>0.00187</v>
      </c>
      <c r="R191" s="247">
        <f>Q191*H191</f>
        <v>0.0278256</v>
      </c>
      <c r="S191" s="247">
        <v>0</v>
      </c>
      <c r="T191" s="248">
        <f>S191*H191</f>
        <v>0</v>
      </c>
      <c r="AR191" s="25" t="s">
        <v>211</v>
      </c>
      <c r="AT191" s="25" t="s">
        <v>206</v>
      </c>
      <c r="AU191" s="25" t="s">
        <v>90</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326</v>
      </c>
    </row>
    <row r="192" spans="2:47" s="1" customFormat="1" ht="13.5">
      <c r="B192" s="48"/>
      <c r="C192" s="76"/>
      <c r="D192" s="250" t="s">
        <v>213</v>
      </c>
      <c r="E192" s="76"/>
      <c r="F192" s="251" t="s">
        <v>327</v>
      </c>
      <c r="G192" s="76"/>
      <c r="H192" s="76"/>
      <c r="I192" s="206"/>
      <c r="J192" s="76"/>
      <c r="K192" s="76"/>
      <c r="L192" s="74"/>
      <c r="M192" s="252"/>
      <c r="N192" s="49"/>
      <c r="O192" s="49"/>
      <c r="P192" s="49"/>
      <c r="Q192" s="49"/>
      <c r="R192" s="49"/>
      <c r="S192" s="49"/>
      <c r="T192" s="97"/>
      <c r="AT192" s="25" t="s">
        <v>213</v>
      </c>
      <c r="AU192" s="25" t="s">
        <v>90</v>
      </c>
    </row>
    <row r="193" spans="2:51" s="12" customFormat="1" ht="13.5">
      <c r="B193" s="253"/>
      <c r="C193" s="254"/>
      <c r="D193" s="250" t="s">
        <v>215</v>
      </c>
      <c r="E193" s="255" t="s">
        <v>38</v>
      </c>
      <c r="F193" s="256" t="s">
        <v>328</v>
      </c>
      <c r="G193" s="254"/>
      <c r="H193" s="257">
        <v>13.998</v>
      </c>
      <c r="I193" s="258"/>
      <c r="J193" s="254"/>
      <c r="K193" s="254"/>
      <c r="L193" s="259"/>
      <c r="M193" s="260"/>
      <c r="N193" s="261"/>
      <c r="O193" s="261"/>
      <c r="P193" s="261"/>
      <c r="Q193" s="261"/>
      <c r="R193" s="261"/>
      <c r="S193" s="261"/>
      <c r="T193" s="262"/>
      <c r="AT193" s="263" t="s">
        <v>215</v>
      </c>
      <c r="AU193" s="263" t="s">
        <v>90</v>
      </c>
      <c r="AV193" s="12" t="s">
        <v>90</v>
      </c>
      <c r="AW193" s="12" t="s">
        <v>45</v>
      </c>
      <c r="AX193" s="12" t="s">
        <v>82</v>
      </c>
      <c r="AY193" s="263" t="s">
        <v>204</v>
      </c>
    </row>
    <row r="194" spans="2:51" s="12" customFormat="1" ht="13.5">
      <c r="B194" s="253"/>
      <c r="C194" s="254"/>
      <c r="D194" s="250" t="s">
        <v>215</v>
      </c>
      <c r="E194" s="255" t="s">
        <v>38</v>
      </c>
      <c r="F194" s="256" t="s">
        <v>329</v>
      </c>
      <c r="G194" s="254"/>
      <c r="H194" s="257">
        <v>0.336</v>
      </c>
      <c r="I194" s="258"/>
      <c r="J194" s="254"/>
      <c r="K194" s="254"/>
      <c r="L194" s="259"/>
      <c r="M194" s="260"/>
      <c r="N194" s="261"/>
      <c r="O194" s="261"/>
      <c r="P194" s="261"/>
      <c r="Q194" s="261"/>
      <c r="R194" s="261"/>
      <c r="S194" s="261"/>
      <c r="T194" s="262"/>
      <c r="AT194" s="263" t="s">
        <v>215</v>
      </c>
      <c r="AU194" s="263" t="s">
        <v>90</v>
      </c>
      <c r="AV194" s="12" t="s">
        <v>90</v>
      </c>
      <c r="AW194" s="12" t="s">
        <v>45</v>
      </c>
      <c r="AX194" s="12" t="s">
        <v>82</v>
      </c>
      <c r="AY194" s="263" t="s">
        <v>204</v>
      </c>
    </row>
    <row r="195" spans="2:51" s="12" customFormat="1" ht="13.5">
      <c r="B195" s="253"/>
      <c r="C195" s="254"/>
      <c r="D195" s="250" t="s">
        <v>215</v>
      </c>
      <c r="E195" s="255" t="s">
        <v>38</v>
      </c>
      <c r="F195" s="256" t="s">
        <v>330</v>
      </c>
      <c r="G195" s="254"/>
      <c r="H195" s="257">
        <v>0.546</v>
      </c>
      <c r="I195" s="258"/>
      <c r="J195" s="254"/>
      <c r="K195" s="254"/>
      <c r="L195" s="259"/>
      <c r="M195" s="260"/>
      <c r="N195" s="261"/>
      <c r="O195" s="261"/>
      <c r="P195" s="261"/>
      <c r="Q195" s="261"/>
      <c r="R195" s="261"/>
      <c r="S195" s="261"/>
      <c r="T195" s="262"/>
      <c r="AT195" s="263" t="s">
        <v>215</v>
      </c>
      <c r="AU195" s="263" t="s">
        <v>90</v>
      </c>
      <c r="AV195" s="12" t="s">
        <v>90</v>
      </c>
      <c r="AW195" s="12" t="s">
        <v>45</v>
      </c>
      <c r="AX195" s="12" t="s">
        <v>82</v>
      </c>
      <c r="AY195" s="263" t="s">
        <v>204</v>
      </c>
    </row>
    <row r="196" spans="2:51" s="13" customFormat="1" ht="13.5">
      <c r="B196" s="264"/>
      <c r="C196" s="265"/>
      <c r="D196" s="250" t="s">
        <v>215</v>
      </c>
      <c r="E196" s="266" t="s">
        <v>38</v>
      </c>
      <c r="F196" s="267" t="s">
        <v>217</v>
      </c>
      <c r="G196" s="265"/>
      <c r="H196" s="268">
        <v>14.88</v>
      </c>
      <c r="I196" s="269"/>
      <c r="J196" s="265"/>
      <c r="K196" s="265"/>
      <c r="L196" s="270"/>
      <c r="M196" s="271"/>
      <c r="N196" s="272"/>
      <c r="O196" s="272"/>
      <c r="P196" s="272"/>
      <c r="Q196" s="272"/>
      <c r="R196" s="272"/>
      <c r="S196" s="272"/>
      <c r="T196" s="273"/>
      <c r="AT196" s="274" t="s">
        <v>215</v>
      </c>
      <c r="AU196" s="274" t="s">
        <v>90</v>
      </c>
      <c r="AV196" s="13" t="s">
        <v>211</v>
      </c>
      <c r="AW196" s="13" t="s">
        <v>45</v>
      </c>
      <c r="AX196" s="13" t="s">
        <v>25</v>
      </c>
      <c r="AY196" s="274" t="s">
        <v>204</v>
      </c>
    </row>
    <row r="197" spans="2:65" s="1" customFormat="1" ht="38.25" customHeight="1">
      <c r="B197" s="48"/>
      <c r="C197" s="238" t="s">
        <v>331</v>
      </c>
      <c r="D197" s="238" t="s">
        <v>206</v>
      </c>
      <c r="E197" s="239" t="s">
        <v>332</v>
      </c>
      <c r="F197" s="240" t="s">
        <v>333</v>
      </c>
      <c r="G197" s="241" t="s">
        <v>209</v>
      </c>
      <c r="H197" s="242">
        <v>14.88</v>
      </c>
      <c r="I197" s="243"/>
      <c r="J197" s="244">
        <f>ROUND(I197*H197,2)</f>
        <v>0</v>
      </c>
      <c r="K197" s="240" t="s">
        <v>210</v>
      </c>
      <c r="L197" s="74"/>
      <c r="M197" s="245" t="s">
        <v>38</v>
      </c>
      <c r="N197" s="246" t="s">
        <v>53</v>
      </c>
      <c r="O197" s="49"/>
      <c r="P197" s="247">
        <f>O197*H197</f>
        <v>0</v>
      </c>
      <c r="Q197" s="247">
        <v>0</v>
      </c>
      <c r="R197" s="247">
        <f>Q197*H197</f>
        <v>0</v>
      </c>
      <c r="S197" s="247">
        <v>0</v>
      </c>
      <c r="T197" s="248">
        <f>S197*H197</f>
        <v>0</v>
      </c>
      <c r="AR197" s="25" t="s">
        <v>211</v>
      </c>
      <c r="AT197" s="25" t="s">
        <v>206</v>
      </c>
      <c r="AU197" s="25" t="s">
        <v>90</v>
      </c>
      <c r="AY197" s="25" t="s">
        <v>204</v>
      </c>
      <c r="BE197" s="249">
        <f>IF(N197="základní",J197,0)</f>
        <v>0</v>
      </c>
      <c r="BF197" s="249">
        <f>IF(N197="snížená",J197,0)</f>
        <v>0</v>
      </c>
      <c r="BG197" s="249">
        <f>IF(N197="zákl. přenesená",J197,0)</f>
        <v>0</v>
      </c>
      <c r="BH197" s="249">
        <f>IF(N197="sníž. přenesená",J197,0)</f>
        <v>0</v>
      </c>
      <c r="BI197" s="249">
        <f>IF(N197="nulová",J197,0)</f>
        <v>0</v>
      </c>
      <c r="BJ197" s="25" t="s">
        <v>25</v>
      </c>
      <c r="BK197" s="249">
        <f>ROUND(I197*H197,2)</f>
        <v>0</v>
      </c>
      <c r="BL197" s="25" t="s">
        <v>211</v>
      </c>
      <c r="BM197" s="25" t="s">
        <v>334</v>
      </c>
    </row>
    <row r="198" spans="2:47" s="1" customFormat="1" ht="13.5">
      <c r="B198" s="48"/>
      <c r="C198" s="76"/>
      <c r="D198" s="250" t="s">
        <v>213</v>
      </c>
      <c r="E198" s="76"/>
      <c r="F198" s="251" t="s">
        <v>327</v>
      </c>
      <c r="G198" s="76"/>
      <c r="H198" s="76"/>
      <c r="I198" s="206"/>
      <c r="J198" s="76"/>
      <c r="K198" s="76"/>
      <c r="L198" s="74"/>
      <c r="M198" s="252"/>
      <c r="N198" s="49"/>
      <c r="O198" s="49"/>
      <c r="P198" s="49"/>
      <c r="Q198" s="49"/>
      <c r="R198" s="49"/>
      <c r="S198" s="49"/>
      <c r="T198" s="97"/>
      <c r="AT198" s="25" t="s">
        <v>213</v>
      </c>
      <c r="AU198" s="25" t="s">
        <v>90</v>
      </c>
    </row>
    <row r="199" spans="2:65" s="1" customFormat="1" ht="25.5" customHeight="1">
      <c r="B199" s="48"/>
      <c r="C199" s="238" t="s">
        <v>335</v>
      </c>
      <c r="D199" s="238" t="s">
        <v>206</v>
      </c>
      <c r="E199" s="239" t="s">
        <v>336</v>
      </c>
      <c r="F199" s="240" t="s">
        <v>337</v>
      </c>
      <c r="G199" s="241" t="s">
        <v>220</v>
      </c>
      <c r="H199" s="242">
        <v>5.121</v>
      </c>
      <c r="I199" s="243"/>
      <c r="J199" s="244">
        <f>ROUND(I199*H199,2)</f>
        <v>0</v>
      </c>
      <c r="K199" s="240" t="s">
        <v>210</v>
      </c>
      <c r="L199" s="74"/>
      <c r="M199" s="245" t="s">
        <v>38</v>
      </c>
      <c r="N199" s="246" t="s">
        <v>53</v>
      </c>
      <c r="O199" s="49"/>
      <c r="P199" s="247">
        <f>O199*H199</f>
        <v>0</v>
      </c>
      <c r="Q199" s="247">
        <v>2.45329</v>
      </c>
      <c r="R199" s="247">
        <f>Q199*H199</f>
        <v>12.563298090000002</v>
      </c>
      <c r="S199" s="247">
        <v>0</v>
      </c>
      <c r="T199" s="248">
        <f>S199*H199</f>
        <v>0</v>
      </c>
      <c r="AR199" s="25" t="s">
        <v>211</v>
      </c>
      <c r="AT199" s="25" t="s">
        <v>206</v>
      </c>
      <c r="AU199" s="25" t="s">
        <v>90</v>
      </c>
      <c r="AY199" s="25" t="s">
        <v>204</v>
      </c>
      <c r="BE199" s="249">
        <f>IF(N199="základní",J199,0)</f>
        <v>0</v>
      </c>
      <c r="BF199" s="249">
        <f>IF(N199="snížená",J199,0)</f>
        <v>0</v>
      </c>
      <c r="BG199" s="249">
        <f>IF(N199="zákl. přenesená",J199,0)</f>
        <v>0</v>
      </c>
      <c r="BH199" s="249">
        <f>IF(N199="sníž. přenesená",J199,0)</f>
        <v>0</v>
      </c>
      <c r="BI199" s="249">
        <f>IF(N199="nulová",J199,0)</f>
        <v>0</v>
      </c>
      <c r="BJ199" s="25" t="s">
        <v>25</v>
      </c>
      <c r="BK199" s="249">
        <f>ROUND(I199*H199,2)</f>
        <v>0</v>
      </c>
      <c r="BL199" s="25" t="s">
        <v>211</v>
      </c>
      <c r="BM199" s="25" t="s">
        <v>338</v>
      </c>
    </row>
    <row r="200" spans="2:47" s="1" customFormat="1" ht="13.5">
      <c r="B200" s="48"/>
      <c r="C200" s="76"/>
      <c r="D200" s="250" t="s">
        <v>213</v>
      </c>
      <c r="E200" s="76"/>
      <c r="F200" s="251" t="s">
        <v>322</v>
      </c>
      <c r="G200" s="76"/>
      <c r="H200" s="76"/>
      <c r="I200" s="206"/>
      <c r="J200" s="76"/>
      <c r="K200" s="76"/>
      <c r="L200" s="74"/>
      <c r="M200" s="252"/>
      <c r="N200" s="49"/>
      <c r="O200" s="49"/>
      <c r="P200" s="49"/>
      <c r="Q200" s="49"/>
      <c r="R200" s="49"/>
      <c r="S200" s="49"/>
      <c r="T200" s="97"/>
      <c r="AT200" s="25" t="s">
        <v>213</v>
      </c>
      <c r="AU200" s="25" t="s">
        <v>90</v>
      </c>
    </row>
    <row r="201" spans="2:51" s="12" customFormat="1" ht="13.5">
      <c r="B201" s="253"/>
      <c r="C201" s="254"/>
      <c r="D201" s="250" t="s">
        <v>215</v>
      </c>
      <c r="E201" s="255" t="s">
        <v>38</v>
      </c>
      <c r="F201" s="256" t="s">
        <v>339</v>
      </c>
      <c r="G201" s="254"/>
      <c r="H201" s="257">
        <v>5.121</v>
      </c>
      <c r="I201" s="258"/>
      <c r="J201" s="254"/>
      <c r="K201" s="254"/>
      <c r="L201" s="259"/>
      <c r="M201" s="260"/>
      <c r="N201" s="261"/>
      <c r="O201" s="261"/>
      <c r="P201" s="261"/>
      <c r="Q201" s="261"/>
      <c r="R201" s="261"/>
      <c r="S201" s="261"/>
      <c r="T201" s="262"/>
      <c r="AT201" s="263" t="s">
        <v>215</v>
      </c>
      <c r="AU201" s="263" t="s">
        <v>90</v>
      </c>
      <c r="AV201" s="12" t="s">
        <v>90</v>
      </c>
      <c r="AW201" s="12" t="s">
        <v>45</v>
      </c>
      <c r="AX201" s="12" t="s">
        <v>82</v>
      </c>
      <c r="AY201" s="263" t="s">
        <v>204</v>
      </c>
    </row>
    <row r="202" spans="2:51" s="13" customFormat="1" ht="13.5">
      <c r="B202" s="264"/>
      <c r="C202" s="265"/>
      <c r="D202" s="250" t="s">
        <v>215</v>
      </c>
      <c r="E202" s="266" t="s">
        <v>38</v>
      </c>
      <c r="F202" s="267" t="s">
        <v>217</v>
      </c>
      <c r="G202" s="265"/>
      <c r="H202" s="268">
        <v>5.121</v>
      </c>
      <c r="I202" s="269"/>
      <c r="J202" s="265"/>
      <c r="K202" s="265"/>
      <c r="L202" s="270"/>
      <c r="M202" s="271"/>
      <c r="N202" s="272"/>
      <c r="O202" s="272"/>
      <c r="P202" s="272"/>
      <c r="Q202" s="272"/>
      <c r="R202" s="272"/>
      <c r="S202" s="272"/>
      <c r="T202" s="273"/>
      <c r="AT202" s="274" t="s">
        <v>215</v>
      </c>
      <c r="AU202" s="274" t="s">
        <v>90</v>
      </c>
      <c r="AV202" s="13" t="s">
        <v>211</v>
      </c>
      <c r="AW202" s="13" t="s">
        <v>45</v>
      </c>
      <c r="AX202" s="13" t="s">
        <v>25</v>
      </c>
      <c r="AY202" s="274" t="s">
        <v>204</v>
      </c>
    </row>
    <row r="203" spans="2:65" s="1" customFormat="1" ht="16.5" customHeight="1">
      <c r="B203" s="48"/>
      <c r="C203" s="238" t="s">
        <v>340</v>
      </c>
      <c r="D203" s="238" t="s">
        <v>206</v>
      </c>
      <c r="E203" s="239" t="s">
        <v>341</v>
      </c>
      <c r="F203" s="240" t="s">
        <v>342</v>
      </c>
      <c r="G203" s="241" t="s">
        <v>343</v>
      </c>
      <c r="H203" s="242">
        <v>23.93</v>
      </c>
      <c r="I203" s="243"/>
      <c r="J203" s="244">
        <f>ROUND(I203*H203,2)</f>
        <v>0</v>
      </c>
      <c r="K203" s="240" t="s">
        <v>38</v>
      </c>
      <c r="L203" s="74"/>
      <c r="M203" s="245" t="s">
        <v>38</v>
      </c>
      <c r="N203" s="246" t="s">
        <v>53</v>
      </c>
      <c r="O203" s="49"/>
      <c r="P203" s="247">
        <f>O203*H203</f>
        <v>0</v>
      </c>
      <c r="Q203" s="247">
        <v>0.00589</v>
      </c>
      <c r="R203" s="247">
        <f>Q203*H203</f>
        <v>0.1409477</v>
      </c>
      <c r="S203" s="247">
        <v>0</v>
      </c>
      <c r="T203" s="248">
        <f>S203*H203</f>
        <v>0</v>
      </c>
      <c r="AR203" s="25" t="s">
        <v>211</v>
      </c>
      <c r="AT203" s="25" t="s">
        <v>206</v>
      </c>
      <c r="AU203" s="25" t="s">
        <v>90</v>
      </c>
      <c r="AY203" s="25" t="s">
        <v>204</v>
      </c>
      <c r="BE203" s="249">
        <f>IF(N203="základní",J203,0)</f>
        <v>0</v>
      </c>
      <c r="BF203" s="249">
        <f>IF(N203="snížená",J203,0)</f>
        <v>0</v>
      </c>
      <c r="BG203" s="249">
        <f>IF(N203="zákl. přenesená",J203,0)</f>
        <v>0</v>
      </c>
      <c r="BH203" s="249">
        <f>IF(N203="sníž. přenesená",J203,0)</f>
        <v>0</v>
      </c>
      <c r="BI203" s="249">
        <f>IF(N203="nulová",J203,0)</f>
        <v>0</v>
      </c>
      <c r="BJ203" s="25" t="s">
        <v>25</v>
      </c>
      <c r="BK203" s="249">
        <f>ROUND(I203*H203,2)</f>
        <v>0</v>
      </c>
      <c r="BL203" s="25" t="s">
        <v>211</v>
      </c>
      <c r="BM203" s="25" t="s">
        <v>344</v>
      </c>
    </row>
    <row r="204" spans="2:51" s="14" customFormat="1" ht="13.5">
      <c r="B204" s="275"/>
      <c r="C204" s="276"/>
      <c r="D204" s="250" t="s">
        <v>215</v>
      </c>
      <c r="E204" s="277" t="s">
        <v>38</v>
      </c>
      <c r="F204" s="278" t="s">
        <v>310</v>
      </c>
      <c r="G204" s="276"/>
      <c r="H204" s="277" t="s">
        <v>38</v>
      </c>
      <c r="I204" s="279"/>
      <c r="J204" s="276"/>
      <c r="K204" s="276"/>
      <c r="L204" s="280"/>
      <c r="M204" s="281"/>
      <c r="N204" s="282"/>
      <c r="O204" s="282"/>
      <c r="P204" s="282"/>
      <c r="Q204" s="282"/>
      <c r="R204" s="282"/>
      <c r="S204" s="282"/>
      <c r="T204" s="283"/>
      <c r="AT204" s="284" t="s">
        <v>215</v>
      </c>
      <c r="AU204" s="284" t="s">
        <v>90</v>
      </c>
      <c r="AV204" s="14" t="s">
        <v>25</v>
      </c>
      <c r="AW204" s="14" t="s">
        <v>45</v>
      </c>
      <c r="AX204" s="14" t="s">
        <v>82</v>
      </c>
      <c r="AY204" s="284" t="s">
        <v>204</v>
      </c>
    </row>
    <row r="205" spans="2:51" s="12" customFormat="1" ht="13.5">
      <c r="B205" s="253"/>
      <c r="C205" s="254"/>
      <c r="D205" s="250" t="s">
        <v>215</v>
      </c>
      <c r="E205" s="255" t="s">
        <v>38</v>
      </c>
      <c r="F205" s="256" t="s">
        <v>345</v>
      </c>
      <c r="G205" s="254"/>
      <c r="H205" s="257">
        <v>23.93</v>
      </c>
      <c r="I205" s="258"/>
      <c r="J205" s="254"/>
      <c r="K205" s="254"/>
      <c r="L205" s="259"/>
      <c r="M205" s="260"/>
      <c r="N205" s="261"/>
      <c r="O205" s="261"/>
      <c r="P205" s="261"/>
      <c r="Q205" s="261"/>
      <c r="R205" s="261"/>
      <c r="S205" s="261"/>
      <c r="T205" s="262"/>
      <c r="AT205" s="263" t="s">
        <v>215</v>
      </c>
      <c r="AU205" s="263" t="s">
        <v>90</v>
      </c>
      <c r="AV205" s="12" t="s">
        <v>90</v>
      </c>
      <c r="AW205" s="12" t="s">
        <v>45</v>
      </c>
      <c r="AX205" s="12" t="s">
        <v>82</v>
      </c>
      <c r="AY205" s="263" t="s">
        <v>204</v>
      </c>
    </row>
    <row r="206" spans="2:51" s="13" customFormat="1" ht="13.5">
      <c r="B206" s="264"/>
      <c r="C206" s="265"/>
      <c r="D206" s="250" t="s">
        <v>215</v>
      </c>
      <c r="E206" s="266" t="s">
        <v>38</v>
      </c>
      <c r="F206" s="267" t="s">
        <v>217</v>
      </c>
      <c r="G206" s="265"/>
      <c r="H206" s="268">
        <v>23.93</v>
      </c>
      <c r="I206" s="269"/>
      <c r="J206" s="265"/>
      <c r="K206" s="265"/>
      <c r="L206" s="270"/>
      <c r="M206" s="271"/>
      <c r="N206" s="272"/>
      <c r="O206" s="272"/>
      <c r="P206" s="272"/>
      <c r="Q206" s="272"/>
      <c r="R206" s="272"/>
      <c r="S206" s="272"/>
      <c r="T206" s="273"/>
      <c r="AT206" s="274" t="s">
        <v>215</v>
      </c>
      <c r="AU206" s="274" t="s">
        <v>90</v>
      </c>
      <c r="AV206" s="13" t="s">
        <v>211</v>
      </c>
      <c r="AW206" s="13" t="s">
        <v>45</v>
      </c>
      <c r="AX206" s="13" t="s">
        <v>25</v>
      </c>
      <c r="AY206" s="274" t="s">
        <v>204</v>
      </c>
    </row>
    <row r="207" spans="2:65" s="1" customFormat="1" ht="16.5" customHeight="1">
      <c r="B207" s="48"/>
      <c r="C207" s="238" t="s">
        <v>346</v>
      </c>
      <c r="D207" s="238" t="s">
        <v>206</v>
      </c>
      <c r="E207" s="239" t="s">
        <v>347</v>
      </c>
      <c r="F207" s="240" t="s">
        <v>348</v>
      </c>
      <c r="G207" s="241" t="s">
        <v>220</v>
      </c>
      <c r="H207" s="242">
        <v>0.281</v>
      </c>
      <c r="I207" s="243"/>
      <c r="J207" s="244">
        <f>ROUND(I207*H207,2)</f>
        <v>0</v>
      </c>
      <c r="K207" s="240" t="s">
        <v>210</v>
      </c>
      <c r="L207" s="74"/>
      <c r="M207" s="245" t="s">
        <v>38</v>
      </c>
      <c r="N207" s="246" t="s">
        <v>53</v>
      </c>
      <c r="O207" s="49"/>
      <c r="P207" s="247">
        <f>O207*H207</f>
        <v>0</v>
      </c>
      <c r="Q207" s="247">
        <v>1.94302</v>
      </c>
      <c r="R207" s="247">
        <f>Q207*H207</f>
        <v>0.54598862</v>
      </c>
      <c r="S207" s="247">
        <v>0</v>
      </c>
      <c r="T207" s="248">
        <f>S207*H207</f>
        <v>0</v>
      </c>
      <c r="AR207" s="25" t="s">
        <v>211</v>
      </c>
      <c r="AT207" s="25" t="s">
        <v>206</v>
      </c>
      <c r="AU207" s="25" t="s">
        <v>90</v>
      </c>
      <c r="AY207" s="25" t="s">
        <v>204</v>
      </c>
      <c r="BE207" s="249">
        <f>IF(N207="základní",J207,0)</f>
        <v>0</v>
      </c>
      <c r="BF207" s="249">
        <f>IF(N207="snížená",J207,0)</f>
        <v>0</v>
      </c>
      <c r="BG207" s="249">
        <f>IF(N207="zákl. přenesená",J207,0)</f>
        <v>0</v>
      </c>
      <c r="BH207" s="249">
        <f>IF(N207="sníž. přenesená",J207,0)</f>
        <v>0</v>
      </c>
      <c r="BI207" s="249">
        <f>IF(N207="nulová",J207,0)</f>
        <v>0</v>
      </c>
      <c r="BJ207" s="25" t="s">
        <v>25</v>
      </c>
      <c r="BK207" s="249">
        <f>ROUND(I207*H207,2)</f>
        <v>0</v>
      </c>
      <c r="BL207" s="25" t="s">
        <v>211</v>
      </c>
      <c r="BM207" s="25" t="s">
        <v>349</v>
      </c>
    </row>
    <row r="208" spans="2:47" s="1" customFormat="1" ht="13.5">
      <c r="B208" s="48"/>
      <c r="C208" s="76"/>
      <c r="D208" s="250" t="s">
        <v>213</v>
      </c>
      <c r="E208" s="76"/>
      <c r="F208" s="251" t="s">
        <v>350</v>
      </c>
      <c r="G208" s="76"/>
      <c r="H208" s="76"/>
      <c r="I208" s="206"/>
      <c r="J208" s="76"/>
      <c r="K208" s="76"/>
      <c r="L208" s="74"/>
      <c r="M208" s="252"/>
      <c r="N208" s="49"/>
      <c r="O208" s="49"/>
      <c r="P208" s="49"/>
      <c r="Q208" s="49"/>
      <c r="R208" s="49"/>
      <c r="S208" s="49"/>
      <c r="T208" s="97"/>
      <c r="AT208" s="25" t="s">
        <v>213</v>
      </c>
      <c r="AU208" s="25" t="s">
        <v>90</v>
      </c>
    </row>
    <row r="209" spans="2:51" s="14" customFormat="1" ht="13.5">
      <c r="B209" s="275"/>
      <c r="C209" s="276"/>
      <c r="D209" s="250" t="s">
        <v>215</v>
      </c>
      <c r="E209" s="277" t="s">
        <v>38</v>
      </c>
      <c r="F209" s="278" t="s">
        <v>304</v>
      </c>
      <c r="G209" s="276"/>
      <c r="H209" s="277" t="s">
        <v>38</v>
      </c>
      <c r="I209" s="279"/>
      <c r="J209" s="276"/>
      <c r="K209" s="276"/>
      <c r="L209" s="280"/>
      <c r="M209" s="281"/>
      <c r="N209" s="282"/>
      <c r="O209" s="282"/>
      <c r="P209" s="282"/>
      <c r="Q209" s="282"/>
      <c r="R209" s="282"/>
      <c r="S209" s="282"/>
      <c r="T209" s="283"/>
      <c r="AT209" s="284" t="s">
        <v>215</v>
      </c>
      <c r="AU209" s="284" t="s">
        <v>90</v>
      </c>
      <c r="AV209" s="14" t="s">
        <v>25</v>
      </c>
      <c r="AW209" s="14" t="s">
        <v>45</v>
      </c>
      <c r="AX209" s="14" t="s">
        <v>82</v>
      </c>
      <c r="AY209" s="284" t="s">
        <v>204</v>
      </c>
    </row>
    <row r="210" spans="2:51" s="12" customFormat="1" ht="13.5">
      <c r="B210" s="253"/>
      <c r="C210" s="254"/>
      <c r="D210" s="250" t="s">
        <v>215</v>
      </c>
      <c r="E210" s="255" t="s">
        <v>38</v>
      </c>
      <c r="F210" s="256" t="s">
        <v>351</v>
      </c>
      <c r="G210" s="254"/>
      <c r="H210" s="257">
        <v>0.281</v>
      </c>
      <c r="I210" s="258"/>
      <c r="J210" s="254"/>
      <c r="K210" s="254"/>
      <c r="L210" s="259"/>
      <c r="M210" s="260"/>
      <c r="N210" s="261"/>
      <c r="O210" s="261"/>
      <c r="P210" s="261"/>
      <c r="Q210" s="261"/>
      <c r="R210" s="261"/>
      <c r="S210" s="261"/>
      <c r="T210" s="262"/>
      <c r="AT210" s="263" t="s">
        <v>215</v>
      </c>
      <c r="AU210" s="263" t="s">
        <v>90</v>
      </c>
      <c r="AV210" s="12" t="s">
        <v>90</v>
      </c>
      <c r="AW210" s="12" t="s">
        <v>45</v>
      </c>
      <c r="AX210" s="12" t="s">
        <v>82</v>
      </c>
      <c r="AY210" s="263" t="s">
        <v>204</v>
      </c>
    </row>
    <row r="211" spans="2:51" s="13" customFormat="1" ht="13.5">
      <c r="B211" s="264"/>
      <c r="C211" s="265"/>
      <c r="D211" s="250" t="s">
        <v>215</v>
      </c>
      <c r="E211" s="266" t="s">
        <v>38</v>
      </c>
      <c r="F211" s="267" t="s">
        <v>217</v>
      </c>
      <c r="G211" s="265"/>
      <c r="H211" s="268">
        <v>0.281</v>
      </c>
      <c r="I211" s="269"/>
      <c r="J211" s="265"/>
      <c r="K211" s="265"/>
      <c r="L211" s="270"/>
      <c r="M211" s="271"/>
      <c r="N211" s="272"/>
      <c r="O211" s="272"/>
      <c r="P211" s="272"/>
      <c r="Q211" s="272"/>
      <c r="R211" s="272"/>
      <c r="S211" s="272"/>
      <c r="T211" s="273"/>
      <c r="AT211" s="274" t="s">
        <v>215</v>
      </c>
      <c r="AU211" s="274" t="s">
        <v>90</v>
      </c>
      <c r="AV211" s="13" t="s">
        <v>211</v>
      </c>
      <c r="AW211" s="13" t="s">
        <v>45</v>
      </c>
      <c r="AX211" s="13" t="s">
        <v>25</v>
      </c>
      <c r="AY211" s="274" t="s">
        <v>204</v>
      </c>
    </row>
    <row r="212" spans="2:65" s="1" customFormat="1" ht="25.5" customHeight="1">
      <c r="B212" s="48"/>
      <c r="C212" s="238" t="s">
        <v>352</v>
      </c>
      <c r="D212" s="238" t="s">
        <v>206</v>
      </c>
      <c r="E212" s="239" t="s">
        <v>353</v>
      </c>
      <c r="F212" s="240" t="s">
        <v>354</v>
      </c>
      <c r="G212" s="241" t="s">
        <v>252</v>
      </c>
      <c r="H212" s="242">
        <v>0.024</v>
      </c>
      <c r="I212" s="243"/>
      <c r="J212" s="244">
        <f>ROUND(I212*H212,2)</f>
        <v>0</v>
      </c>
      <c r="K212" s="240" t="s">
        <v>210</v>
      </c>
      <c r="L212" s="74"/>
      <c r="M212" s="245" t="s">
        <v>38</v>
      </c>
      <c r="N212" s="246" t="s">
        <v>53</v>
      </c>
      <c r="O212" s="49"/>
      <c r="P212" s="247">
        <f>O212*H212</f>
        <v>0</v>
      </c>
      <c r="Q212" s="247">
        <v>1.09</v>
      </c>
      <c r="R212" s="247">
        <f>Q212*H212</f>
        <v>0.026160000000000003</v>
      </c>
      <c r="S212" s="247">
        <v>0</v>
      </c>
      <c r="T212" s="248">
        <f>S212*H212</f>
        <v>0</v>
      </c>
      <c r="AR212" s="25" t="s">
        <v>211</v>
      </c>
      <c r="AT212" s="25" t="s">
        <v>206</v>
      </c>
      <c r="AU212" s="25" t="s">
        <v>90</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211</v>
      </c>
      <c r="BM212" s="25" t="s">
        <v>355</v>
      </c>
    </row>
    <row r="213" spans="2:47" s="1" customFormat="1" ht="13.5">
      <c r="B213" s="48"/>
      <c r="C213" s="76"/>
      <c r="D213" s="250" t="s">
        <v>213</v>
      </c>
      <c r="E213" s="76"/>
      <c r="F213" s="251" t="s">
        <v>356</v>
      </c>
      <c r="G213" s="76"/>
      <c r="H213" s="76"/>
      <c r="I213" s="206"/>
      <c r="J213" s="76"/>
      <c r="K213" s="76"/>
      <c r="L213" s="74"/>
      <c r="M213" s="252"/>
      <c r="N213" s="49"/>
      <c r="O213" s="49"/>
      <c r="P213" s="49"/>
      <c r="Q213" s="49"/>
      <c r="R213" s="49"/>
      <c r="S213" s="49"/>
      <c r="T213" s="97"/>
      <c r="AT213" s="25" t="s">
        <v>213</v>
      </c>
      <c r="AU213" s="25" t="s">
        <v>90</v>
      </c>
    </row>
    <row r="214" spans="2:51" s="14" customFormat="1" ht="13.5">
      <c r="B214" s="275"/>
      <c r="C214" s="276"/>
      <c r="D214" s="250" t="s">
        <v>215</v>
      </c>
      <c r="E214" s="277" t="s">
        <v>38</v>
      </c>
      <c r="F214" s="278" t="s">
        <v>357</v>
      </c>
      <c r="G214" s="276"/>
      <c r="H214" s="277" t="s">
        <v>38</v>
      </c>
      <c r="I214" s="279"/>
      <c r="J214" s="276"/>
      <c r="K214" s="276"/>
      <c r="L214" s="280"/>
      <c r="M214" s="281"/>
      <c r="N214" s="282"/>
      <c r="O214" s="282"/>
      <c r="P214" s="282"/>
      <c r="Q214" s="282"/>
      <c r="R214" s="282"/>
      <c r="S214" s="282"/>
      <c r="T214" s="283"/>
      <c r="AT214" s="284" t="s">
        <v>215</v>
      </c>
      <c r="AU214" s="284" t="s">
        <v>90</v>
      </c>
      <c r="AV214" s="14" t="s">
        <v>25</v>
      </c>
      <c r="AW214" s="14" t="s">
        <v>45</v>
      </c>
      <c r="AX214" s="14" t="s">
        <v>82</v>
      </c>
      <c r="AY214" s="284" t="s">
        <v>204</v>
      </c>
    </row>
    <row r="215" spans="2:51" s="14" customFormat="1" ht="13.5">
      <c r="B215" s="275"/>
      <c r="C215" s="276"/>
      <c r="D215" s="250" t="s">
        <v>215</v>
      </c>
      <c r="E215" s="277" t="s">
        <v>38</v>
      </c>
      <c r="F215" s="278" t="s">
        <v>304</v>
      </c>
      <c r="G215" s="276"/>
      <c r="H215" s="277" t="s">
        <v>38</v>
      </c>
      <c r="I215" s="279"/>
      <c r="J215" s="276"/>
      <c r="K215" s="276"/>
      <c r="L215" s="280"/>
      <c r="M215" s="281"/>
      <c r="N215" s="282"/>
      <c r="O215" s="282"/>
      <c r="P215" s="282"/>
      <c r="Q215" s="282"/>
      <c r="R215" s="282"/>
      <c r="S215" s="282"/>
      <c r="T215" s="283"/>
      <c r="AT215" s="284" t="s">
        <v>215</v>
      </c>
      <c r="AU215" s="284" t="s">
        <v>90</v>
      </c>
      <c r="AV215" s="14" t="s">
        <v>25</v>
      </c>
      <c r="AW215" s="14" t="s">
        <v>45</v>
      </c>
      <c r="AX215" s="14" t="s">
        <v>82</v>
      </c>
      <c r="AY215" s="284" t="s">
        <v>204</v>
      </c>
    </row>
    <row r="216" spans="2:51" s="12" customFormat="1" ht="13.5">
      <c r="B216" s="253"/>
      <c r="C216" s="254"/>
      <c r="D216" s="250" t="s">
        <v>215</v>
      </c>
      <c r="E216" s="255" t="s">
        <v>38</v>
      </c>
      <c r="F216" s="256" t="s">
        <v>358</v>
      </c>
      <c r="G216" s="254"/>
      <c r="H216" s="257">
        <v>0.024</v>
      </c>
      <c r="I216" s="258"/>
      <c r="J216" s="254"/>
      <c r="K216" s="254"/>
      <c r="L216" s="259"/>
      <c r="M216" s="260"/>
      <c r="N216" s="261"/>
      <c r="O216" s="261"/>
      <c r="P216" s="261"/>
      <c r="Q216" s="261"/>
      <c r="R216" s="261"/>
      <c r="S216" s="261"/>
      <c r="T216" s="262"/>
      <c r="AT216" s="263" t="s">
        <v>215</v>
      </c>
      <c r="AU216" s="263" t="s">
        <v>90</v>
      </c>
      <c r="AV216" s="12" t="s">
        <v>90</v>
      </c>
      <c r="AW216" s="12" t="s">
        <v>45</v>
      </c>
      <c r="AX216" s="12" t="s">
        <v>82</v>
      </c>
      <c r="AY216" s="263" t="s">
        <v>204</v>
      </c>
    </row>
    <row r="217" spans="2:51" s="13" customFormat="1" ht="13.5">
      <c r="B217" s="264"/>
      <c r="C217" s="265"/>
      <c r="D217" s="250" t="s">
        <v>215</v>
      </c>
      <c r="E217" s="266" t="s">
        <v>38</v>
      </c>
      <c r="F217" s="267" t="s">
        <v>217</v>
      </c>
      <c r="G217" s="265"/>
      <c r="H217" s="268">
        <v>0.024</v>
      </c>
      <c r="I217" s="269"/>
      <c r="J217" s="265"/>
      <c r="K217" s="265"/>
      <c r="L217" s="270"/>
      <c r="M217" s="271"/>
      <c r="N217" s="272"/>
      <c r="O217" s="272"/>
      <c r="P217" s="272"/>
      <c r="Q217" s="272"/>
      <c r="R217" s="272"/>
      <c r="S217" s="272"/>
      <c r="T217" s="273"/>
      <c r="AT217" s="274" t="s">
        <v>215</v>
      </c>
      <c r="AU217" s="274" t="s">
        <v>90</v>
      </c>
      <c r="AV217" s="13" t="s">
        <v>211</v>
      </c>
      <c r="AW217" s="13" t="s">
        <v>45</v>
      </c>
      <c r="AX217" s="13" t="s">
        <v>25</v>
      </c>
      <c r="AY217" s="274" t="s">
        <v>204</v>
      </c>
    </row>
    <row r="218" spans="2:65" s="1" customFormat="1" ht="25.5" customHeight="1">
      <c r="B218" s="48"/>
      <c r="C218" s="238" t="s">
        <v>359</v>
      </c>
      <c r="D218" s="238" t="s">
        <v>206</v>
      </c>
      <c r="E218" s="239" t="s">
        <v>360</v>
      </c>
      <c r="F218" s="240" t="s">
        <v>361</v>
      </c>
      <c r="G218" s="241" t="s">
        <v>252</v>
      </c>
      <c r="H218" s="242">
        <v>0.137</v>
      </c>
      <c r="I218" s="243"/>
      <c r="J218" s="244">
        <f>ROUND(I218*H218,2)</f>
        <v>0</v>
      </c>
      <c r="K218" s="240" t="s">
        <v>210</v>
      </c>
      <c r="L218" s="74"/>
      <c r="M218" s="245" t="s">
        <v>38</v>
      </c>
      <c r="N218" s="246" t="s">
        <v>53</v>
      </c>
      <c r="O218" s="49"/>
      <c r="P218" s="247">
        <f>O218*H218</f>
        <v>0</v>
      </c>
      <c r="Q218" s="247">
        <v>1.09</v>
      </c>
      <c r="R218" s="247">
        <f>Q218*H218</f>
        <v>0.14933000000000002</v>
      </c>
      <c r="S218" s="247">
        <v>0</v>
      </c>
      <c r="T218" s="248">
        <f>S218*H218</f>
        <v>0</v>
      </c>
      <c r="AR218" s="25" t="s">
        <v>211</v>
      </c>
      <c r="AT218" s="25" t="s">
        <v>206</v>
      </c>
      <c r="AU218" s="25" t="s">
        <v>90</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211</v>
      </c>
      <c r="BM218" s="25" t="s">
        <v>362</v>
      </c>
    </row>
    <row r="219" spans="2:47" s="1" customFormat="1" ht="13.5">
      <c r="B219" s="48"/>
      <c r="C219" s="76"/>
      <c r="D219" s="250" t="s">
        <v>213</v>
      </c>
      <c r="E219" s="76"/>
      <c r="F219" s="251" t="s">
        <v>356</v>
      </c>
      <c r="G219" s="76"/>
      <c r="H219" s="76"/>
      <c r="I219" s="206"/>
      <c r="J219" s="76"/>
      <c r="K219" s="76"/>
      <c r="L219" s="74"/>
      <c r="M219" s="252"/>
      <c r="N219" s="49"/>
      <c r="O219" s="49"/>
      <c r="P219" s="49"/>
      <c r="Q219" s="49"/>
      <c r="R219" s="49"/>
      <c r="S219" s="49"/>
      <c r="T219" s="97"/>
      <c r="AT219" s="25" t="s">
        <v>213</v>
      </c>
      <c r="AU219" s="25" t="s">
        <v>90</v>
      </c>
    </row>
    <row r="220" spans="2:51" s="14" customFormat="1" ht="13.5">
      <c r="B220" s="275"/>
      <c r="C220" s="276"/>
      <c r="D220" s="250" t="s">
        <v>215</v>
      </c>
      <c r="E220" s="277" t="s">
        <v>38</v>
      </c>
      <c r="F220" s="278" t="s">
        <v>357</v>
      </c>
      <c r="G220" s="276"/>
      <c r="H220" s="277" t="s">
        <v>38</v>
      </c>
      <c r="I220" s="279"/>
      <c r="J220" s="276"/>
      <c r="K220" s="276"/>
      <c r="L220" s="280"/>
      <c r="M220" s="281"/>
      <c r="N220" s="282"/>
      <c r="O220" s="282"/>
      <c r="P220" s="282"/>
      <c r="Q220" s="282"/>
      <c r="R220" s="282"/>
      <c r="S220" s="282"/>
      <c r="T220" s="283"/>
      <c r="AT220" s="284" t="s">
        <v>215</v>
      </c>
      <c r="AU220" s="284" t="s">
        <v>90</v>
      </c>
      <c r="AV220" s="14" t="s">
        <v>25</v>
      </c>
      <c r="AW220" s="14" t="s">
        <v>45</v>
      </c>
      <c r="AX220" s="14" t="s">
        <v>82</v>
      </c>
      <c r="AY220" s="284" t="s">
        <v>204</v>
      </c>
    </row>
    <row r="221" spans="2:51" s="14" customFormat="1" ht="13.5">
      <c r="B221" s="275"/>
      <c r="C221" s="276"/>
      <c r="D221" s="250" t="s">
        <v>215</v>
      </c>
      <c r="E221" s="277" t="s">
        <v>38</v>
      </c>
      <c r="F221" s="278" t="s">
        <v>304</v>
      </c>
      <c r="G221" s="276"/>
      <c r="H221" s="277" t="s">
        <v>38</v>
      </c>
      <c r="I221" s="279"/>
      <c r="J221" s="276"/>
      <c r="K221" s="276"/>
      <c r="L221" s="280"/>
      <c r="M221" s="281"/>
      <c r="N221" s="282"/>
      <c r="O221" s="282"/>
      <c r="P221" s="282"/>
      <c r="Q221" s="282"/>
      <c r="R221" s="282"/>
      <c r="S221" s="282"/>
      <c r="T221" s="283"/>
      <c r="AT221" s="284" t="s">
        <v>215</v>
      </c>
      <c r="AU221" s="284" t="s">
        <v>90</v>
      </c>
      <c r="AV221" s="14" t="s">
        <v>25</v>
      </c>
      <c r="AW221" s="14" t="s">
        <v>45</v>
      </c>
      <c r="AX221" s="14" t="s">
        <v>82</v>
      </c>
      <c r="AY221" s="284" t="s">
        <v>204</v>
      </c>
    </row>
    <row r="222" spans="2:51" s="12" customFormat="1" ht="13.5">
      <c r="B222" s="253"/>
      <c r="C222" s="254"/>
      <c r="D222" s="250" t="s">
        <v>215</v>
      </c>
      <c r="E222" s="255" t="s">
        <v>38</v>
      </c>
      <c r="F222" s="256" t="s">
        <v>363</v>
      </c>
      <c r="G222" s="254"/>
      <c r="H222" s="257">
        <v>0.095</v>
      </c>
      <c r="I222" s="258"/>
      <c r="J222" s="254"/>
      <c r="K222" s="254"/>
      <c r="L222" s="259"/>
      <c r="M222" s="260"/>
      <c r="N222" s="261"/>
      <c r="O222" s="261"/>
      <c r="P222" s="261"/>
      <c r="Q222" s="261"/>
      <c r="R222" s="261"/>
      <c r="S222" s="261"/>
      <c r="T222" s="262"/>
      <c r="AT222" s="263" t="s">
        <v>215</v>
      </c>
      <c r="AU222" s="263" t="s">
        <v>90</v>
      </c>
      <c r="AV222" s="12" t="s">
        <v>90</v>
      </c>
      <c r="AW222" s="12" t="s">
        <v>45</v>
      </c>
      <c r="AX222" s="12" t="s">
        <v>82</v>
      </c>
      <c r="AY222" s="263" t="s">
        <v>204</v>
      </c>
    </row>
    <row r="223" spans="2:51" s="12" customFormat="1" ht="13.5">
      <c r="B223" s="253"/>
      <c r="C223" s="254"/>
      <c r="D223" s="250" t="s">
        <v>215</v>
      </c>
      <c r="E223" s="255" t="s">
        <v>38</v>
      </c>
      <c r="F223" s="256" t="s">
        <v>364</v>
      </c>
      <c r="G223" s="254"/>
      <c r="H223" s="257">
        <v>0.042</v>
      </c>
      <c r="I223" s="258"/>
      <c r="J223" s="254"/>
      <c r="K223" s="254"/>
      <c r="L223" s="259"/>
      <c r="M223" s="260"/>
      <c r="N223" s="261"/>
      <c r="O223" s="261"/>
      <c r="P223" s="261"/>
      <c r="Q223" s="261"/>
      <c r="R223" s="261"/>
      <c r="S223" s="261"/>
      <c r="T223" s="262"/>
      <c r="AT223" s="263" t="s">
        <v>215</v>
      </c>
      <c r="AU223" s="263" t="s">
        <v>90</v>
      </c>
      <c r="AV223" s="12" t="s">
        <v>90</v>
      </c>
      <c r="AW223" s="12" t="s">
        <v>45</v>
      </c>
      <c r="AX223" s="12" t="s">
        <v>82</v>
      </c>
      <c r="AY223" s="263" t="s">
        <v>204</v>
      </c>
    </row>
    <row r="224" spans="2:51" s="13" customFormat="1" ht="13.5">
      <c r="B224" s="264"/>
      <c r="C224" s="265"/>
      <c r="D224" s="250" t="s">
        <v>215</v>
      </c>
      <c r="E224" s="266" t="s">
        <v>38</v>
      </c>
      <c r="F224" s="267" t="s">
        <v>217</v>
      </c>
      <c r="G224" s="265"/>
      <c r="H224" s="268">
        <v>0.137</v>
      </c>
      <c r="I224" s="269"/>
      <c r="J224" s="265"/>
      <c r="K224" s="265"/>
      <c r="L224" s="270"/>
      <c r="M224" s="271"/>
      <c r="N224" s="272"/>
      <c r="O224" s="272"/>
      <c r="P224" s="272"/>
      <c r="Q224" s="272"/>
      <c r="R224" s="272"/>
      <c r="S224" s="272"/>
      <c r="T224" s="273"/>
      <c r="AT224" s="274" t="s">
        <v>215</v>
      </c>
      <c r="AU224" s="274" t="s">
        <v>90</v>
      </c>
      <c r="AV224" s="13" t="s">
        <v>211</v>
      </c>
      <c r="AW224" s="13" t="s">
        <v>45</v>
      </c>
      <c r="AX224" s="13" t="s">
        <v>25</v>
      </c>
      <c r="AY224" s="274" t="s">
        <v>204</v>
      </c>
    </row>
    <row r="225" spans="2:65" s="1" customFormat="1" ht="38.25" customHeight="1">
      <c r="B225" s="48"/>
      <c r="C225" s="238" t="s">
        <v>365</v>
      </c>
      <c r="D225" s="238" t="s">
        <v>206</v>
      </c>
      <c r="E225" s="239" t="s">
        <v>366</v>
      </c>
      <c r="F225" s="240" t="s">
        <v>367</v>
      </c>
      <c r="G225" s="241" t="s">
        <v>209</v>
      </c>
      <c r="H225" s="242">
        <v>1.868</v>
      </c>
      <c r="I225" s="243"/>
      <c r="J225" s="244">
        <f>ROUND(I225*H225,2)</f>
        <v>0</v>
      </c>
      <c r="K225" s="240" t="s">
        <v>210</v>
      </c>
      <c r="L225" s="74"/>
      <c r="M225" s="245" t="s">
        <v>38</v>
      </c>
      <c r="N225" s="246" t="s">
        <v>53</v>
      </c>
      <c r="O225" s="49"/>
      <c r="P225" s="247">
        <f>O225*H225</f>
        <v>0</v>
      </c>
      <c r="Q225" s="247">
        <v>0.06951</v>
      </c>
      <c r="R225" s="247">
        <f>Q225*H225</f>
        <v>0.12984468000000002</v>
      </c>
      <c r="S225" s="247">
        <v>0</v>
      </c>
      <c r="T225" s="248">
        <f>S225*H225</f>
        <v>0</v>
      </c>
      <c r="AR225" s="25" t="s">
        <v>211</v>
      </c>
      <c r="AT225" s="25" t="s">
        <v>206</v>
      </c>
      <c r="AU225" s="25" t="s">
        <v>90</v>
      </c>
      <c r="AY225" s="25" t="s">
        <v>204</v>
      </c>
      <c r="BE225" s="249">
        <f>IF(N225="základní",J225,0)</f>
        <v>0</v>
      </c>
      <c r="BF225" s="249">
        <f>IF(N225="snížená",J225,0)</f>
        <v>0</v>
      </c>
      <c r="BG225" s="249">
        <f>IF(N225="zákl. přenesená",J225,0)</f>
        <v>0</v>
      </c>
      <c r="BH225" s="249">
        <f>IF(N225="sníž. přenesená",J225,0)</f>
        <v>0</v>
      </c>
      <c r="BI225" s="249">
        <f>IF(N225="nulová",J225,0)</f>
        <v>0</v>
      </c>
      <c r="BJ225" s="25" t="s">
        <v>25</v>
      </c>
      <c r="BK225" s="249">
        <f>ROUND(I225*H225,2)</f>
        <v>0</v>
      </c>
      <c r="BL225" s="25" t="s">
        <v>211</v>
      </c>
      <c r="BM225" s="25" t="s">
        <v>368</v>
      </c>
    </row>
    <row r="226" spans="2:51" s="14" customFormat="1" ht="13.5">
      <c r="B226" s="275"/>
      <c r="C226" s="276"/>
      <c r="D226" s="250" t="s">
        <v>215</v>
      </c>
      <c r="E226" s="277" t="s">
        <v>38</v>
      </c>
      <c r="F226" s="278" t="s">
        <v>298</v>
      </c>
      <c r="G226" s="276"/>
      <c r="H226" s="277" t="s">
        <v>38</v>
      </c>
      <c r="I226" s="279"/>
      <c r="J226" s="276"/>
      <c r="K226" s="276"/>
      <c r="L226" s="280"/>
      <c r="M226" s="281"/>
      <c r="N226" s="282"/>
      <c r="O226" s="282"/>
      <c r="P226" s="282"/>
      <c r="Q226" s="282"/>
      <c r="R226" s="282"/>
      <c r="S226" s="282"/>
      <c r="T226" s="283"/>
      <c r="AT226" s="284" t="s">
        <v>215</v>
      </c>
      <c r="AU226" s="284" t="s">
        <v>90</v>
      </c>
      <c r="AV226" s="14" t="s">
        <v>25</v>
      </c>
      <c r="AW226" s="14" t="s">
        <v>45</v>
      </c>
      <c r="AX226" s="14" t="s">
        <v>82</v>
      </c>
      <c r="AY226" s="284" t="s">
        <v>204</v>
      </c>
    </row>
    <row r="227" spans="2:51" s="12" customFormat="1" ht="13.5">
      <c r="B227" s="253"/>
      <c r="C227" s="254"/>
      <c r="D227" s="250" t="s">
        <v>215</v>
      </c>
      <c r="E227" s="255" t="s">
        <v>38</v>
      </c>
      <c r="F227" s="256" t="s">
        <v>369</v>
      </c>
      <c r="G227" s="254"/>
      <c r="H227" s="257">
        <v>1.868</v>
      </c>
      <c r="I227" s="258"/>
      <c r="J227" s="254"/>
      <c r="K227" s="254"/>
      <c r="L227" s="259"/>
      <c r="M227" s="260"/>
      <c r="N227" s="261"/>
      <c r="O227" s="261"/>
      <c r="P227" s="261"/>
      <c r="Q227" s="261"/>
      <c r="R227" s="261"/>
      <c r="S227" s="261"/>
      <c r="T227" s="262"/>
      <c r="AT227" s="263" t="s">
        <v>215</v>
      </c>
      <c r="AU227" s="263" t="s">
        <v>90</v>
      </c>
      <c r="AV227" s="12" t="s">
        <v>90</v>
      </c>
      <c r="AW227" s="12" t="s">
        <v>45</v>
      </c>
      <c r="AX227" s="12" t="s">
        <v>82</v>
      </c>
      <c r="AY227" s="263" t="s">
        <v>204</v>
      </c>
    </row>
    <row r="228" spans="2:51" s="13" customFormat="1" ht="13.5">
      <c r="B228" s="264"/>
      <c r="C228" s="265"/>
      <c r="D228" s="250" t="s">
        <v>215</v>
      </c>
      <c r="E228" s="266" t="s">
        <v>38</v>
      </c>
      <c r="F228" s="267" t="s">
        <v>217</v>
      </c>
      <c r="G228" s="265"/>
      <c r="H228" s="268">
        <v>1.868</v>
      </c>
      <c r="I228" s="269"/>
      <c r="J228" s="265"/>
      <c r="K228" s="265"/>
      <c r="L228" s="270"/>
      <c r="M228" s="271"/>
      <c r="N228" s="272"/>
      <c r="O228" s="272"/>
      <c r="P228" s="272"/>
      <c r="Q228" s="272"/>
      <c r="R228" s="272"/>
      <c r="S228" s="272"/>
      <c r="T228" s="273"/>
      <c r="AT228" s="274" t="s">
        <v>215</v>
      </c>
      <c r="AU228" s="274" t="s">
        <v>90</v>
      </c>
      <c r="AV228" s="13" t="s">
        <v>211</v>
      </c>
      <c r="AW228" s="13" t="s">
        <v>45</v>
      </c>
      <c r="AX228" s="13" t="s">
        <v>25</v>
      </c>
      <c r="AY228" s="274" t="s">
        <v>204</v>
      </c>
    </row>
    <row r="229" spans="2:65" s="1" customFormat="1" ht="16.5" customHeight="1">
      <c r="B229" s="48"/>
      <c r="C229" s="238" t="s">
        <v>370</v>
      </c>
      <c r="D229" s="238" t="s">
        <v>206</v>
      </c>
      <c r="E229" s="239" t="s">
        <v>371</v>
      </c>
      <c r="F229" s="240" t="s">
        <v>372</v>
      </c>
      <c r="G229" s="241" t="s">
        <v>343</v>
      </c>
      <c r="H229" s="242">
        <v>1.73</v>
      </c>
      <c r="I229" s="243"/>
      <c r="J229" s="244">
        <f>ROUND(I229*H229,2)</f>
        <v>0</v>
      </c>
      <c r="K229" s="240" t="s">
        <v>210</v>
      </c>
      <c r="L229" s="74"/>
      <c r="M229" s="245" t="s">
        <v>38</v>
      </c>
      <c r="N229" s="246" t="s">
        <v>53</v>
      </c>
      <c r="O229" s="49"/>
      <c r="P229" s="247">
        <f>O229*H229</f>
        <v>0</v>
      </c>
      <c r="Q229" s="247">
        <v>8E-05</v>
      </c>
      <c r="R229" s="247">
        <f>Q229*H229</f>
        <v>0.0001384</v>
      </c>
      <c r="S229" s="247">
        <v>0</v>
      </c>
      <c r="T229" s="248">
        <f>S229*H229</f>
        <v>0</v>
      </c>
      <c r="AR229" s="25" t="s">
        <v>211</v>
      </c>
      <c r="AT229" s="25" t="s">
        <v>206</v>
      </c>
      <c r="AU229" s="25" t="s">
        <v>90</v>
      </c>
      <c r="AY229" s="25" t="s">
        <v>204</v>
      </c>
      <c r="BE229" s="249">
        <f>IF(N229="základní",J229,0)</f>
        <v>0</v>
      </c>
      <c r="BF229" s="249">
        <f>IF(N229="snížená",J229,0)</f>
        <v>0</v>
      </c>
      <c r="BG229" s="249">
        <f>IF(N229="zákl. přenesená",J229,0)</f>
        <v>0</v>
      </c>
      <c r="BH229" s="249">
        <f>IF(N229="sníž. přenesená",J229,0)</f>
        <v>0</v>
      </c>
      <c r="BI229" s="249">
        <f>IF(N229="nulová",J229,0)</f>
        <v>0</v>
      </c>
      <c r="BJ229" s="25" t="s">
        <v>25</v>
      </c>
      <c r="BK229" s="249">
        <f>ROUND(I229*H229,2)</f>
        <v>0</v>
      </c>
      <c r="BL229" s="25" t="s">
        <v>211</v>
      </c>
      <c r="BM229" s="25" t="s">
        <v>373</v>
      </c>
    </row>
    <row r="230" spans="2:47" s="1" customFormat="1" ht="13.5">
      <c r="B230" s="48"/>
      <c r="C230" s="76"/>
      <c r="D230" s="250" t="s">
        <v>213</v>
      </c>
      <c r="E230" s="76"/>
      <c r="F230" s="251" t="s">
        <v>374</v>
      </c>
      <c r="G230" s="76"/>
      <c r="H230" s="76"/>
      <c r="I230" s="206"/>
      <c r="J230" s="76"/>
      <c r="K230" s="76"/>
      <c r="L230" s="74"/>
      <c r="M230" s="252"/>
      <c r="N230" s="49"/>
      <c r="O230" s="49"/>
      <c r="P230" s="49"/>
      <c r="Q230" s="49"/>
      <c r="R230" s="49"/>
      <c r="S230" s="49"/>
      <c r="T230" s="97"/>
      <c r="AT230" s="25" t="s">
        <v>213</v>
      </c>
      <c r="AU230" s="25" t="s">
        <v>90</v>
      </c>
    </row>
    <row r="231" spans="2:51" s="14" customFormat="1" ht="13.5">
      <c r="B231" s="275"/>
      <c r="C231" s="276"/>
      <c r="D231" s="250" t="s">
        <v>215</v>
      </c>
      <c r="E231" s="277" t="s">
        <v>38</v>
      </c>
      <c r="F231" s="278" t="s">
        <v>304</v>
      </c>
      <c r="G231" s="276"/>
      <c r="H231" s="277" t="s">
        <v>38</v>
      </c>
      <c r="I231" s="279"/>
      <c r="J231" s="276"/>
      <c r="K231" s="276"/>
      <c r="L231" s="280"/>
      <c r="M231" s="281"/>
      <c r="N231" s="282"/>
      <c r="O231" s="282"/>
      <c r="P231" s="282"/>
      <c r="Q231" s="282"/>
      <c r="R231" s="282"/>
      <c r="S231" s="282"/>
      <c r="T231" s="283"/>
      <c r="AT231" s="284" t="s">
        <v>215</v>
      </c>
      <c r="AU231" s="284" t="s">
        <v>90</v>
      </c>
      <c r="AV231" s="14" t="s">
        <v>25</v>
      </c>
      <c r="AW231" s="14" t="s">
        <v>45</v>
      </c>
      <c r="AX231" s="14" t="s">
        <v>82</v>
      </c>
      <c r="AY231" s="284" t="s">
        <v>204</v>
      </c>
    </row>
    <row r="232" spans="2:51" s="12" customFormat="1" ht="13.5">
      <c r="B232" s="253"/>
      <c r="C232" s="254"/>
      <c r="D232" s="250" t="s">
        <v>215</v>
      </c>
      <c r="E232" s="255" t="s">
        <v>38</v>
      </c>
      <c r="F232" s="256" t="s">
        <v>375</v>
      </c>
      <c r="G232" s="254"/>
      <c r="H232" s="257">
        <v>1.73</v>
      </c>
      <c r="I232" s="258"/>
      <c r="J232" s="254"/>
      <c r="K232" s="254"/>
      <c r="L232" s="259"/>
      <c r="M232" s="260"/>
      <c r="N232" s="261"/>
      <c r="O232" s="261"/>
      <c r="P232" s="261"/>
      <c r="Q232" s="261"/>
      <c r="R232" s="261"/>
      <c r="S232" s="261"/>
      <c r="T232" s="262"/>
      <c r="AT232" s="263" t="s">
        <v>215</v>
      </c>
      <c r="AU232" s="263" t="s">
        <v>90</v>
      </c>
      <c r="AV232" s="12" t="s">
        <v>90</v>
      </c>
      <c r="AW232" s="12" t="s">
        <v>45</v>
      </c>
      <c r="AX232" s="12" t="s">
        <v>82</v>
      </c>
      <c r="AY232" s="263" t="s">
        <v>204</v>
      </c>
    </row>
    <row r="233" spans="2:51" s="13" customFormat="1" ht="13.5">
      <c r="B233" s="264"/>
      <c r="C233" s="265"/>
      <c r="D233" s="250" t="s">
        <v>215</v>
      </c>
      <c r="E233" s="266" t="s">
        <v>38</v>
      </c>
      <c r="F233" s="267" t="s">
        <v>217</v>
      </c>
      <c r="G233" s="265"/>
      <c r="H233" s="268">
        <v>1.73</v>
      </c>
      <c r="I233" s="269"/>
      <c r="J233" s="265"/>
      <c r="K233" s="265"/>
      <c r="L233" s="270"/>
      <c r="M233" s="271"/>
      <c r="N233" s="272"/>
      <c r="O233" s="272"/>
      <c r="P233" s="272"/>
      <c r="Q233" s="272"/>
      <c r="R233" s="272"/>
      <c r="S233" s="272"/>
      <c r="T233" s="273"/>
      <c r="AT233" s="274" t="s">
        <v>215</v>
      </c>
      <c r="AU233" s="274" t="s">
        <v>90</v>
      </c>
      <c r="AV233" s="13" t="s">
        <v>211</v>
      </c>
      <c r="AW233" s="13" t="s">
        <v>45</v>
      </c>
      <c r="AX233" s="13" t="s">
        <v>25</v>
      </c>
      <c r="AY233" s="274" t="s">
        <v>204</v>
      </c>
    </row>
    <row r="234" spans="2:65" s="1" customFormat="1" ht="25.5" customHeight="1">
      <c r="B234" s="48"/>
      <c r="C234" s="238" t="s">
        <v>376</v>
      </c>
      <c r="D234" s="238" t="s">
        <v>206</v>
      </c>
      <c r="E234" s="239" t="s">
        <v>377</v>
      </c>
      <c r="F234" s="240" t="s">
        <v>378</v>
      </c>
      <c r="G234" s="241" t="s">
        <v>209</v>
      </c>
      <c r="H234" s="242">
        <v>1.37</v>
      </c>
      <c r="I234" s="243"/>
      <c r="J234" s="244">
        <f>ROUND(I234*H234,2)</f>
        <v>0</v>
      </c>
      <c r="K234" s="240" t="s">
        <v>210</v>
      </c>
      <c r="L234" s="74"/>
      <c r="M234" s="245" t="s">
        <v>38</v>
      </c>
      <c r="N234" s="246" t="s">
        <v>53</v>
      </c>
      <c r="O234" s="49"/>
      <c r="P234" s="247">
        <f>O234*H234</f>
        <v>0</v>
      </c>
      <c r="Q234" s="247">
        <v>0.17818</v>
      </c>
      <c r="R234" s="247">
        <f>Q234*H234</f>
        <v>0.24410660000000003</v>
      </c>
      <c r="S234" s="247">
        <v>0</v>
      </c>
      <c r="T234" s="248">
        <f>S234*H234</f>
        <v>0</v>
      </c>
      <c r="AR234" s="25" t="s">
        <v>211</v>
      </c>
      <c r="AT234" s="25" t="s">
        <v>206</v>
      </c>
      <c r="AU234" s="25" t="s">
        <v>90</v>
      </c>
      <c r="AY234" s="25" t="s">
        <v>204</v>
      </c>
      <c r="BE234" s="249">
        <f>IF(N234="základní",J234,0)</f>
        <v>0</v>
      </c>
      <c r="BF234" s="249">
        <f>IF(N234="snížená",J234,0)</f>
        <v>0</v>
      </c>
      <c r="BG234" s="249">
        <f>IF(N234="zákl. přenesená",J234,0)</f>
        <v>0</v>
      </c>
      <c r="BH234" s="249">
        <f>IF(N234="sníž. přenesená",J234,0)</f>
        <v>0</v>
      </c>
      <c r="BI234" s="249">
        <f>IF(N234="nulová",J234,0)</f>
        <v>0</v>
      </c>
      <c r="BJ234" s="25" t="s">
        <v>25</v>
      </c>
      <c r="BK234" s="249">
        <f>ROUND(I234*H234,2)</f>
        <v>0</v>
      </c>
      <c r="BL234" s="25" t="s">
        <v>211</v>
      </c>
      <c r="BM234" s="25" t="s">
        <v>379</v>
      </c>
    </row>
    <row r="235" spans="2:51" s="14" customFormat="1" ht="13.5">
      <c r="B235" s="275"/>
      <c r="C235" s="276"/>
      <c r="D235" s="250" t="s">
        <v>215</v>
      </c>
      <c r="E235" s="277" t="s">
        <v>38</v>
      </c>
      <c r="F235" s="278" t="s">
        <v>304</v>
      </c>
      <c r="G235" s="276"/>
      <c r="H235" s="277" t="s">
        <v>38</v>
      </c>
      <c r="I235" s="279"/>
      <c r="J235" s="276"/>
      <c r="K235" s="276"/>
      <c r="L235" s="280"/>
      <c r="M235" s="281"/>
      <c r="N235" s="282"/>
      <c r="O235" s="282"/>
      <c r="P235" s="282"/>
      <c r="Q235" s="282"/>
      <c r="R235" s="282"/>
      <c r="S235" s="282"/>
      <c r="T235" s="283"/>
      <c r="AT235" s="284" t="s">
        <v>215</v>
      </c>
      <c r="AU235" s="284" t="s">
        <v>90</v>
      </c>
      <c r="AV235" s="14" t="s">
        <v>25</v>
      </c>
      <c r="AW235" s="14" t="s">
        <v>45</v>
      </c>
      <c r="AX235" s="14" t="s">
        <v>82</v>
      </c>
      <c r="AY235" s="284" t="s">
        <v>204</v>
      </c>
    </row>
    <row r="236" spans="2:51" s="12" customFormat="1" ht="13.5">
      <c r="B236" s="253"/>
      <c r="C236" s="254"/>
      <c r="D236" s="250" t="s">
        <v>215</v>
      </c>
      <c r="E236" s="255" t="s">
        <v>38</v>
      </c>
      <c r="F236" s="256" t="s">
        <v>380</v>
      </c>
      <c r="G236" s="254"/>
      <c r="H236" s="257">
        <v>1.37</v>
      </c>
      <c r="I236" s="258"/>
      <c r="J236" s="254"/>
      <c r="K236" s="254"/>
      <c r="L236" s="259"/>
      <c r="M236" s="260"/>
      <c r="N236" s="261"/>
      <c r="O236" s="261"/>
      <c r="P236" s="261"/>
      <c r="Q236" s="261"/>
      <c r="R236" s="261"/>
      <c r="S236" s="261"/>
      <c r="T236" s="262"/>
      <c r="AT236" s="263" t="s">
        <v>215</v>
      </c>
      <c r="AU236" s="263" t="s">
        <v>90</v>
      </c>
      <c r="AV236" s="12" t="s">
        <v>90</v>
      </c>
      <c r="AW236" s="12" t="s">
        <v>45</v>
      </c>
      <c r="AX236" s="12" t="s">
        <v>82</v>
      </c>
      <c r="AY236" s="263" t="s">
        <v>204</v>
      </c>
    </row>
    <row r="237" spans="2:51" s="13" customFormat="1" ht="13.5">
      <c r="B237" s="264"/>
      <c r="C237" s="265"/>
      <c r="D237" s="250" t="s">
        <v>215</v>
      </c>
      <c r="E237" s="266" t="s">
        <v>38</v>
      </c>
      <c r="F237" s="267" t="s">
        <v>217</v>
      </c>
      <c r="G237" s="265"/>
      <c r="H237" s="268">
        <v>1.37</v>
      </c>
      <c r="I237" s="269"/>
      <c r="J237" s="265"/>
      <c r="K237" s="265"/>
      <c r="L237" s="270"/>
      <c r="M237" s="271"/>
      <c r="N237" s="272"/>
      <c r="O237" s="272"/>
      <c r="P237" s="272"/>
      <c r="Q237" s="272"/>
      <c r="R237" s="272"/>
      <c r="S237" s="272"/>
      <c r="T237" s="273"/>
      <c r="AT237" s="274" t="s">
        <v>215</v>
      </c>
      <c r="AU237" s="274" t="s">
        <v>90</v>
      </c>
      <c r="AV237" s="13" t="s">
        <v>211</v>
      </c>
      <c r="AW237" s="13" t="s">
        <v>45</v>
      </c>
      <c r="AX237" s="13" t="s">
        <v>25</v>
      </c>
      <c r="AY237" s="274" t="s">
        <v>204</v>
      </c>
    </row>
    <row r="238" spans="2:65" s="1" customFormat="1" ht="25.5" customHeight="1">
      <c r="B238" s="48"/>
      <c r="C238" s="238" t="s">
        <v>381</v>
      </c>
      <c r="D238" s="238" t="s">
        <v>206</v>
      </c>
      <c r="E238" s="239" t="s">
        <v>382</v>
      </c>
      <c r="F238" s="240" t="s">
        <v>383</v>
      </c>
      <c r="G238" s="241" t="s">
        <v>209</v>
      </c>
      <c r="H238" s="242">
        <v>9.852</v>
      </c>
      <c r="I238" s="243"/>
      <c r="J238" s="244">
        <f>ROUND(I238*H238,2)</f>
        <v>0</v>
      </c>
      <c r="K238" s="240" t="s">
        <v>210</v>
      </c>
      <c r="L238" s="74"/>
      <c r="M238" s="245" t="s">
        <v>38</v>
      </c>
      <c r="N238" s="246" t="s">
        <v>53</v>
      </c>
      <c r="O238" s="49"/>
      <c r="P238" s="247">
        <f>O238*H238</f>
        <v>0</v>
      </c>
      <c r="Q238" s="247">
        <v>0.00785</v>
      </c>
      <c r="R238" s="247">
        <f>Q238*H238</f>
        <v>0.0773382</v>
      </c>
      <c r="S238" s="247">
        <v>0</v>
      </c>
      <c r="T238" s="248">
        <f>S238*H238</f>
        <v>0</v>
      </c>
      <c r="AR238" s="25" t="s">
        <v>211</v>
      </c>
      <c r="AT238" s="25" t="s">
        <v>206</v>
      </c>
      <c r="AU238" s="25" t="s">
        <v>90</v>
      </c>
      <c r="AY238" s="25" t="s">
        <v>204</v>
      </c>
      <c r="BE238" s="249">
        <f>IF(N238="základní",J238,0)</f>
        <v>0</v>
      </c>
      <c r="BF238" s="249">
        <f>IF(N238="snížená",J238,0)</f>
        <v>0</v>
      </c>
      <c r="BG238" s="249">
        <f>IF(N238="zákl. přenesená",J238,0)</f>
        <v>0</v>
      </c>
      <c r="BH238" s="249">
        <f>IF(N238="sníž. přenesená",J238,0)</f>
        <v>0</v>
      </c>
      <c r="BI238" s="249">
        <f>IF(N238="nulová",J238,0)</f>
        <v>0</v>
      </c>
      <c r="BJ238" s="25" t="s">
        <v>25</v>
      </c>
      <c r="BK238" s="249">
        <f>ROUND(I238*H238,2)</f>
        <v>0</v>
      </c>
      <c r="BL238" s="25" t="s">
        <v>211</v>
      </c>
      <c r="BM238" s="25" t="s">
        <v>384</v>
      </c>
    </row>
    <row r="239" spans="2:47" s="1" customFormat="1" ht="13.5">
      <c r="B239" s="48"/>
      <c r="C239" s="76"/>
      <c r="D239" s="250" t="s">
        <v>213</v>
      </c>
      <c r="E239" s="76"/>
      <c r="F239" s="251" t="s">
        <v>385</v>
      </c>
      <c r="G239" s="76"/>
      <c r="H239" s="76"/>
      <c r="I239" s="206"/>
      <c r="J239" s="76"/>
      <c r="K239" s="76"/>
      <c r="L239" s="74"/>
      <c r="M239" s="252"/>
      <c r="N239" s="49"/>
      <c r="O239" s="49"/>
      <c r="P239" s="49"/>
      <c r="Q239" s="49"/>
      <c r="R239" s="49"/>
      <c r="S239" s="49"/>
      <c r="T239" s="97"/>
      <c r="AT239" s="25" t="s">
        <v>213</v>
      </c>
      <c r="AU239" s="25" t="s">
        <v>90</v>
      </c>
    </row>
    <row r="240" spans="2:51" s="14" customFormat="1" ht="13.5">
      <c r="B240" s="275"/>
      <c r="C240" s="276"/>
      <c r="D240" s="250" t="s">
        <v>215</v>
      </c>
      <c r="E240" s="277" t="s">
        <v>38</v>
      </c>
      <c r="F240" s="278" t="s">
        <v>298</v>
      </c>
      <c r="G240" s="276"/>
      <c r="H240" s="277" t="s">
        <v>38</v>
      </c>
      <c r="I240" s="279"/>
      <c r="J240" s="276"/>
      <c r="K240" s="276"/>
      <c r="L240" s="280"/>
      <c r="M240" s="281"/>
      <c r="N240" s="282"/>
      <c r="O240" s="282"/>
      <c r="P240" s="282"/>
      <c r="Q240" s="282"/>
      <c r="R240" s="282"/>
      <c r="S240" s="282"/>
      <c r="T240" s="283"/>
      <c r="AT240" s="284" t="s">
        <v>215</v>
      </c>
      <c r="AU240" s="284" t="s">
        <v>90</v>
      </c>
      <c r="AV240" s="14" t="s">
        <v>25</v>
      </c>
      <c r="AW240" s="14" t="s">
        <v>45</v>
      </c>
      <c r="AX240" s="14" t="s">
        <v>82</v>
      </c>
      <c r="AY240" s="284" t="s">
        <v>204</v>
      </c>
    </row>
    <row r="241" spans="2:51" s="12" customFormat="1" ht="13.5">
      <c r="B241" s="253"/>
      <c r="C241" s="254"/>
      <c r="D241" s="250" t="s">
        <v>215</v>
      </c>
      <c r="E241" s="255" t="s">
        <v>38</v>
      </c>
      <c r="F241" s="256" t="s">
        <v>386</v>
      </c>
      <c r="G241" s="254"/>
      <c r="H241" s="257">
        <v>0.519</v>
      </c>
      <c r="I241" s="258"/>
      <c r="J241" s="254"/>
      <c r="K241" s="254"/>
      <c r="L241" s="259"/>
      <c r="M241" s="260"/>
      <c r="N241" s="261"/>
      <c r="O241" s="261"/>
      <c r="P241" s="261"/>
      <c r="Q241" s="261"/>
      <c r="R241" s="261"/>
      <c r="S241" s="261"/>
      <c r="T241" s="262"/>
      <c r="AT241" s="263" t="s">
        <v>215</v>
      </c>
      <c r="AU241" s="263" t="s">
        <v>90</v>
      </c>
      <c r="AV241" s="12" t="s">
        <v>90</v>
      </c>
      <c r="AW241" s="12" t="s">
        <v>45</v>
      </c>
      <c r="AX241" s="12" t="s">
        <v>82</v>
      </c>
      <c r="AY241" s="263" t="s">
        <v>204</v>
      </c>
    </row>
    <row r="242" spans="2:51" s="12" customFormat="1" ht="13.5">
      <c r="B242" s="253"/>
      <c r="C242" s="254"/>
      <c r="D242" s="250" t="s">
        <v>215</v>
      </c>
      <c r="E242" s="255" t="s">
        <v>38</v>
      </c>
      <c r="F242" s="256" t="s">
        <v>387</v>
      </c>
      <c r="G242" s="254"/>
      <c r="H242" s="257">
        <v>1.572</v>
      </c>
      <c r="I242" s="258"/>
      <c r="J242" s="254"/>
      <c r="K242" s="254"/>
      <c r="L242" s="259"/>
      <c r="M242" s="260"/>
      <c r="N242" s="261"/>
      <c r="O242" s="261"/>
      <c r="P242" s="261"/>
      <c r="Q242" s="261"/>
      <c r="R242" s="261"/>
      <c r="S242" s="261"/>
      <c r="T242" s="262"/>
      <c r="AT242" s="263" t="s">
        <v>215</v>
      </c>
      <c r="AU242" s="263" t="s">
        <v>90</v>
      </c>
      <c r="AV242" s="12" t="s">
        <v>90</v>
      </c>
      <c r="AW242" s="12" t="s">
        <v>45</v>
      </c>
      <c r="AX242" s="12" t="s">
        <v>82</v>
      </c>
      <c r="AY242" s="263" t="s">
        <v>204</v>
      </c>
    </row>
    <row r="243" spans="2:51" s="14" customFormat="1" ht="13.5">
      <c r="B243" s="275"/>
      <c r="C243" s="276"/>
      <c r="D243" s="250" t="s">
        <v>215</v>
      </c>
      <c r="E243" s="277" t="s">
        <v>38</v>
      </c>
      <c r="F243" s="278" t="s">
        <v>388</v>
      </c>
      <c r="G243" s="276"/>
      <c r="H243" s="277" t="s">
        <v>38</v>
      </c>
      <c r="I243" s="279"/>
      <c r="J243" s="276"/>
      <c r="K243" s="276"/>
      <c r="L243" s="280"/>
      <c r="M243" s="281"/>
      <c r="N243" s="282"/>
      <c r="O243" s="282"/>
      <c r="P243" s="282"/>
      <c r="Q243" s="282"/>
      <c r="R243" s="282"/>
      <c r="S243" s="282"/>
      <c r="T243" s="283"/>
      <c r="AT243" s="284" t="s">
        <v>215</v>
      </c>
      <c r="AU243" s="284" t="s">
        <v>90</v>
      </c>
      <c r="AV243" s="14" t="s">
        <v>25</v>
      </c>
      <c r="AW243" s="14" t="s">
        <v>45</v>
      </c>
      <c r="AX243" s="14" t="s">
        <v>82</v>
      </c>
      <c r="AY243" s="284" t="s">
        <v>204</v>
      </c>
    </row>
    <row r="244" spans="2:51" s="12" customFormat="1" ht="13.5">
      <c r="B244" s="253"/>
      <c r="C244" s="254"/>
      <c r="D244" s="250" t="s">
        <v>215</v>
      </c>
      <c r="E244" s="255" t="s">
        <v>38</v>
      </c>
      <c r="F244" s="256" t="s">
        <v>389</v>
      </c>
      <c r="G244" s="254"/>
      <c r="H244" s="257">
        <v>5.866</v>
      </c>
      <c r="I244" s="258"/>
      <c r="J244" s="254"/>
      <c r="K244" s="254"/>
      <c r="L244" s="259"/>
      <c r="M244" s="260"/>
      <c r="N244" s="261"/>
      <c r="O244" s="261"/>
      <c r="P244" s="261"/>
      <c r="Q244" s="261"/>
      <c r="R244" s="261"/>
      <c r="S244" s="261"/>
      <c r="T244" s="262"/>
      <c r="AT244" s="263" t="s">
        <v>215</v>
      </c>
      <c r="AU244" s="263" t="s">
        <v>90</v>
      </c>
      <c r="AV244" s="12" t="s">
        <v>90</v>
      </c>
      <c r="AW244" s="12" t="s">
        <v>45</v>
      </c>
      <c r="AX244" s="12" t="s">
        <v>82</v>
      </c>
      <c r="AY244" s="263" t="s">
        <v>204</v>
      </c>
    </row>
    <row r="245" spans="2:51" s="14" customFormat="1" ht="13.5">
      <c r="B245" s="275"/>
      <c r="C245" s="276"/>
      <c r="D245" s="250" t="s">
        <v>215</v>
      </c>
      <c r="E245" s="277" t="s">
        <v>38</v>
      </c>
      <c r="F245" s="278" t="s">
        <v>298</v>
      </c>
      <c r="G245" s="276"/>
      <c r="H245" s="277" t="s">
        <v>38</v>
      </c>
      <c r="I245" s="279"/>
      <c r="J245" s="276"/>
      <c r="K245" s="276"/>
      <c r="L245" s="280"/>
      <c r="M245" s="281"/>
      <c r="N245" s="282"/>
      <c r="O245" s="282"/>
      <c r="P245" s="282"/>
      <c r="Q245" s="282"/>
      <c r="R245" s="282"/>
      <c r="S245" s="282"/>
      <c r="T245" s="283"/>
      <c r="AT245" s="284" t="s">
        <v>215</v>
      </c>
      <c r="AU245" s="284" t="s">
        <v>90</v>
      </c>
      <c r="AV245" s="14" t="s">
        <v>25</v>
      </c>
      <c r="AW245" s="14" t="s">
        <v>45</v>
      </c>
      <c r="AX245" s="14" t="s">
        <v>82</v>
      </c>
      <c r="AY245" s="284" t="s">
        <v>204</v>
      </c>
    </row>
    <row r="246" spans="2:51" s="12" customFormat="1" ht="13.5">
      <c r="B246" s="253"/>
      <c r="C246" s="254"/>
      <c r="D246" s="250" t="s">
        <v>215</v>
      </c>
      <c r="E246" s="255" t="s">
        <v>38</v>
      </c>
      <c r="F246" s="256" t="s">
        <v>390</v>
      </c>
      <c r="G246" s="254"/>
      <c r="H246" s="257">
        <v>1.895</v>
      </c>
      <c r="I246" s="258"/>
      <c r="J246" s="254"/>
      <c r="K246" s="254"/>
      <c r="L246" s="259"/>
      <c r="M246" s="260"/>
      <c r="N246" s="261"/>
      <c r="O246" s="261"/>
      <c r="P246" s="261"/>
      <c r="Q246" s="261"/>
      <c r="R246" s="261"/>
      <c r="S246" s="261"/>
      <c r="T246" s="262"/>
      <c r="AT246" s="263" t="s">
        <v>215</v>
      </c>
      <c r="AU246" s="263" t="s">
        <v>90</v>
      </c>
      <c r="AV246" s="12" t="s">
        <v>90</v>
      </c>
      <c r="AW246" s="12" t="s">
        <v>45</v>
      </c>
      <c r="AX246" s="12" t="s">
        <v>82</v>
      </c>
      <c r="AY246" s="263" t="s">
        <v>204</v>
      </c>
    </row>
    <row r="247" spans="2:51" s="13" customFormat="1" ht="13.5">
      <c r="B247" s="264"/>
      <c r="C247" s="265"/>
      <c r="D247" s="250" t="s">
        <v>215</v>
      </c>
      <c r="E247" s="266" t="s">
        <v>38</v>
      </c>
      <c r="F247" s="267" t="s">
        <v>217</v>
      </c>
      <c r="G247" s="265"/>
      <c r="H247" s="268">
        <v>9.852</v>
      </c>
      <c r="I247" s="269"/>
      <c r="J247" s="265"/>
      <c r="K247" s="265"/>
      <c r="L247" s="270"/>
      <c r="M247" s="271"/>
      <c r="N247" s="272"/>
      <c r="O247" s="272"/>
      <c r="P247" s="272"/>
      <c r="Q247" s="272"/>
      <c r="R247" s="272"/>
      <c r="S247" s="272"/>
      <c r="T247" s="273"/>
      <c r="AT247" s="274" t="s">
        <v>215</v>
      </c>
      <c r="AU247" s="274" t="s">
        <v>90</v>
      </c>
      <c r="AV247" s="13" t="s">
        <v>211</v>
      </c>
      <c r="AW247" s="13" t="s">
        <v>45</v>
      </c>
      <c r="AX247" s="13" t="s">
        <v>25</v>
      </c>
      <c r="AY247" s="274" t="s">
        <v>204</v>
      </c>
    </row>
    <row r="248" spans="2:63" s="11" customFormat="1" ht="29.85" customHeight="1">
      <c r="B248" s="222"/>
      <c r="C248" s="223"/>
      <c r="D248" s="224" t="s">
        <v>81</v>
      </c>
      <c r="E248" s="236" t="s">
        <v>233</v>
      </c>
      <c r="F248" s="236" t="s">
        <v>391</v>
      </c>
      <c r="G248" s="223"/>
      <c r="H248" s="223"/>
      <c r="I248" s="226"/>
      <c r="J248" s="237">
        <f>BK248</f>
        <v>0</v>
      </c>
      <c r="K248" s="223"/>
      <c r="L248" s="228"/>
      <c r="M248" s="229"/>
      <c r="N248" s="230"/>
      <c r="O248" s="230"/>
      <c r="P248" s="231">
        <f>SUM(P249:P259)</f>
        <v>0</v>
      </c>
      <c r="Q248" s="230"/>
      <c r="R248" s="231">
        <f>SUM(R249:R259)</f>
        <v>0.47902351000000004</v>
      </c>
      <c r="S248" s="230"/>
      <c r="T248" s="232">
        <f>SUM(T249:T259)</f>
        <v>0</v>
      </c>
      <c r="AR248" s="233" t="s">
        <v>25</v>
      </c>
      <c r="AT248" s="234" t="s">
        <v>81</v>
      </c>
      <c r="AU248" s="234" t="s">
        <v>25</v>
      </c>
      <c r="AY248" s="233" t="s">
        <v>204</v>
      </c>
      <c r="BK248" s="235">
        <f>SUM(BK249:BK259)</f>
        <v>0</v>
      </c>
    </row>
    <row r="249" spans="2:65" s="1" customFormat="1" ht="51" customHeight="1">
      <c r="B249" s="48"/>
      <c r="C249" s="238" t="s">
        <v>392</v>
      </c>
      <c r="D249" s="238" t="s">
        <v>206</v>
      </c>
      <c r="E249" s="239" t="s">
        <v>393</v>
      </c>
      <c r="F249" s="240" t="s">
        <v>394</v>
      </c>
      <c r="G249" s="241" t="s">
        <v>209</v>
      </c>
      <c r="H249" s="242">
        <v>3.479</v>
      </c>
      <c r="I249" s="243"/>
      <c r="J249" s="244">
        <f>ROUND(I249*H249,2)</f>
        <v>0</v>
      </c>
      <c r="K249" s="240" t="s">
        <v>210</v>
      </c>
      <c r="L249" s="74"/>
      <c r="M249" s="245" t="s">
        <v>38</v>
      </c>
      <c r="N249" s="246" t="s">
        <v>53</v>
      </c>
      <c r="O249" s="49"/>
      <c r="P249" s="247">
        <f>O249*H249</f>
        <v>0</v>
      </c>
      <c r="Q249" s="247">
        <v>0.13769</v>
      </c>
      <c r="R249" s="247">
        <f>Q249*H249</f>
        <v>0.47902351000000004</v>
      </c>
      <c r="S249" s="247">
        <v>0</v>
      </c>
      <c r="T249" s="248">
        <f>S249*H249</f>
        <v>0</v>
      </c>
      <c r="AR249" s="25" t="s">
        <v>211</v>
      </c>
      <c r="AT249" s="25" t="s">
        <v>206</v>
      </c>
      <c r="AU249" s="25" t="s">
        <v>90</v>
      </c>
      <c r="AY249" s="25" t="s">
        <v>204</v>
      </c>
      <c r="BE249" s="249">
        <f>IF(N249="základní",J249,0)</f>
        <v>0</v>
      </c>
      <c r="BF249" s="249">
        <f>IF(N249="snížená",J249,0)</f>
        <v>0</v>
      </c>
      <c r="BG249" s="249">
        <f>IF(N249="zákl. přenesená",J249,0)</f>
        <v>0</v>
      </c>
      <c r="BH249" s="249">
        <f>IF(N249="sníž. přenesená",J249,0)</f>
        <v>0</v>
      </c>
      <c r="BI249" s="249">
        <f>IF(N249="nulová",J249,0)</f>
        <v>0</v>
      </c>
      <c r="BJ249" s="25" t="s">
        <v>25</v>
      </c>
      <c r="BK249" s="249">
        <f>ROUND(I249*H249,2)</f>
        <v>0</v>
      </c>
      <c r="BL249" s="25" t="s">
        <v>211</v>
      </c>
      <c r="BM249" s="25" t="s">
        <v>395</v>
      </c>
    </row>
    <row r="250" spans="2:47" s="1" customFormat="1" ht="13.5">
      <c r="B250" s="48"/>
      <c r="C250" s="76"/>
      <c r="D250" s="250" t="s">
        <v>213</v>
      </c>
      <c r="E250" s="76"/>
      <c r="F250" s="251" t="s">
        <v>396</v>
      </c>
      <c r="G250" s="76"/>
      <c r="H250" s="76"/>
      <c r="I250" s="206"/>
      <c r="J250" s="76"/>
      <c r="K250" s="76"/>
      <c r="L250" s="74"/>
      <c r="M250" s="252"/>
      <c r="N250" s="49"/>
      <c r="O250" s="49"/>
      <c r="P250" s="49"/>
      <c r="Q250" s="49"/>
      <c r="R250" s="49"/>
      <c r="S250" s="49"/>
      <c r="T250" s="97"/>
      <c r="AT250" s="25" t="s">
        <v>213</v>
      </c>
      <c r="AU250" s="25" t="s">
        <v>90</v>
      </c>
    </row>
    <row r="251" spans="2:51" s="12" customFormat="1" ht="13.5">
      <c r="B251" s="253"/>
      <c r="C251" s="254"/>
      <c r="D251" s="250" t="s">
        <v>215</v>
      </c>
      <c r="E251" s="255" t="s">
        <v>38</v>
      </c>
      <c r="F251" s="256" t="s">
        <v>397</v>
      </c>
      <c r="G251" s="254"/>
      <c r="H251" s="257">
        <v>3.479</v>
      </c>
      <c r="I251" s="258"/>
      <c r="J251" s="254"/>
      <c r="K251" s="254"/>
      <c r="L251" s="259"/>
      <c r="M251" s="260"/>
      <c r="N251" s="261"/>
      <c r="O251" s="261"/>
      <c r="P251" s="261"/>
      <c r="Q251" s="261"/>
      <c r="R251" s="261"/>
      <c r="S251" s="261"/>
      <c r="T251" s="262"/>
      <c r="AT251" s="263" t="s">
        <v>215</v>
      </c>
      <c r="AU251" s="263" t="s">
        <v>90</v>
      </c>
      <c r="AV251" s="12" t="s">
        <v>90</v>
      </c>
      <c r="AW251" s="12" t="s">
        <v>45</v>
      </c>
      <c r="AX251" s="12" t="s">
        <v>82</v>
      </c>
      <c r="AY251" s="263" t="s">
        <v>204</v>
      </c>
    </row>
    <row r="252" spans="2:51" s="13" customFormat="1" ht="13.5">
      <c r="B252" s="264"/>
      <c r="C252" s="265"/>
      <c r="D252" s="250" t="s">
        <v>215</v>
      </c>
      <c r="E252" s="266" t="s">
        <v>38</v>
      </c>
      <c r="F252" s="267" t="s">
        <v>217</v>
      </c>
      <c r="G252" s="265"/>
      <c r="H252" s="268">
        <v>3.479</v>
      </c>
      <c r="I252" s="269"/>
      <c r="J252" s="265"/>
      <c r="K252" s="265"/>
      <c r="L252" s="270"/>
      <c r="M252" s="271"/>
      <c r="N252" s="272"/>
      <c r="O252" s="272"/>
      <c r="P252" s="272"/>
      <c r="Q252" s="272"/>
      <c r="R252" s="272"/>
      <c r="S252" s="272"/>
      <c r="T252" s="273"/>
      <c r="AT252" s="274" t="s">
        <v>215</v>
      </c>
      <c r="AU252" s="274" t="s">
        <v>90</v>
      </c>
      <c r="AV252" s="13" t="s">
        <v>211</v>
      </c>
      <c r="AW252" s="13" t="s">
        <v>45</v>
      </c>
      <c r="AX252" s="13" t="s">
        <v>25</v>
      </c>
      <c r="AY252" s="274" t="s">
        <v>204</v>
      </c>
    </row>
    <row r="253" spans="2:65" s="1" customFormat="1" ht="25.5" customHeight="1">
      <c r="B253" s="48"/>
      <c r="C253" s="238" t="s">
        <v>398</v>
      </c>
      <c r="D253" s="238" t="s">
        <v>206</v>
      </c>
      <c r="E253" s="239" t="s">
        <v>399</v>
      </c>
      <c r="F253" s="240" t="s">
        <v>400</v>
      </c>
      <c r="G253" s="241" t="s">
        <v>209</v>
      </c>
      <c r="H253" s="242">
        <v>3.479</v>
      </c>
      <c r="I253" s="243"/>
      <c r="J253" s="244">
        <f>ROUND(I253*H253,2)</f>
        <v>0</v>
      </c>
      <c r="K253" s="240" t="s">
        <v>210</v>
      </c>
      <c r="L253" s="74"/>
      <c r="M253" s="245" t="s">
        <v>38</v>
      </c>
      <c r="N253" s="246" t="s">
        <v>53</v>
      </c>
      <c r="O253" s="49"/>
      <c r="P253" s="247">
        <f>O253*H253</f>
        <v>0</v>
      </c>
      <c r="Q253" s="247">
        <v>0</v>
      </c>
      <c r="R253" s="247">
        <f>Q253*H253</f>
        <v>0</v>
      </c>
      <c r="S253" s="247">
        <v>0</v>
      </c>
      <c r="T253" s="248">
        <f>S253*H253</f>
        <v>0</v>
      </c>
      <c r="AR253" s="25" t="s">
        <v>211</v>
      </c>
      <c r="AT253" s="25" t="s">
        <v>206</v>
      </c>
      <c r="AU253" s="25" t="s">
        <v>90</v>
      </c>
      <c r="AY253" s="25" t="s">
        <v>204</v>
      </c>
      <c r="BE253" s="249">
        <f>IF(N253="základní",J253,0)</f>
        <v>0</v>
      </c>
      <c r="BF253" s="249">
        <f>IF(N253="snížená",J253,0)</f>
        <v>0</v>
      </c>
      <c r="BG253" s="249">
        <f>IF(N253="zákl. přenesená",J253,0)</f>
        <v>0</v>
      </c>
      <c r="BH253" s="249">
        <f>IF(N253="sníž. přenesená",J253,0)</f>
        <v>0</v>
      </c>
      <c r="BI253" s="249">
        <f>IF(N253="nulová",J253,0)</f>
        <v>0</v>
      </c>
      <c r="BJ253" s="25" t="s">
        <v>25</v>
      </c>
      <c r="BK253" s="249">
        <f>ROUND(I253*H253,2)</f>
        <v>0</v>
      </c>
      <c r="BL253" s="25" t="s">
        <v>211</v>
      </c>
      <c r="BM253" s="25" t="s">
        <v>401</v>
      </c>
    </row>
    <row r="254" spans="2:51" s="12" customFormat="1" ht="13.5">
      <c r="B254" s="253"/>
      <c r="C254" s="254"/>
      <c r="D254" s="250" t="s">
        <v>215</v>
      </c>
      <c r="E254" s="255" t="s">
        <v>38</v>
      </c>
      <c r="F254" s="256" t="s">
        <v>397</v>
      </c>
      <c r="G254" s="254"/>
      <c r="H254" s="257">
        <v>3.479</v>
      </c>
      <c r="I254" s="258"/>
      <c r="J254" s="254"/>
      <c r="K254" s="254"/>
      <c r="L254" s="259"/>
      <c r="M254" s="260"/>
      <c r="N254" s="261"/>
      <c r="O254" s="261"/>
      <c r="P254" s="261"/>
      <c r="Q254" s="261"/>
      <c r="R254" s="261"/>
      <c r="S254" s="261"/>
      <c r="T254" s="262"/>
      <c r="AT254" s="263" t="s">
        <v>215</v>
      </c>
      <c r="AU254" s="263" t="s">
        <v>90</v>
      </c>
      <c r="AV254" s="12" t="s">
        <v>90</v>
      </c>
      <c r="AW254" s="12" t="s">
        <v>45</v>
      </c>
      <c r="AX254" s="12" t="s">
        <v>82</v>
      </c>
      <c r="AY254" s="263" t="s">
        <v>204</v>
      </c>
    </row>
    <row r="255" spans="2:51" s="13" customFormat="1" ht="13.5">
      <c r="B255" s="264"/>
      <c r="C255" s="265"/>
      <c r="D255" s="250" t="s">
        <v>215</v>
      </c>
      <c r="E255" s="266" t="s">
        <v>38</v>
      </c>
      <c r="F255" s="267" t="s">
        <v>217</v>
      </c>
      <c r="G255" s="265"/>
      <c r="H255" s="268">
        <v>3.479</v>
      </c>
      <c r="I255" s="269"/>
      <c r="J255" s="265"/>
      <c r="K255" s="265"/>
      <c r="L255" s="270"/>
      <c r="M255" s="271"/>
      <c r="N255" s="272"/>
      <c r="O255" s="272"/>
      <c r="P255" s="272"/>
      <c r="Q255" s="272"/>
      <c r="R255" s="272"/>
      <c r="S255" s="272"/>
      <c r="T255" s="273"/>
      <c r="AT255" s="274" t="s">
        <v>215</v>
      </c>
      <c r="AU255" s="274" t="s">
        <v>90</v>
      </c>
      <c r="AV255" s="13" t="s">
        <v>211</v>
      </c>
      <c r="AW255" s="13" t="s">
        <v>45</v>
      </c>
      <c r="AX255" s="13" t="s">
        <v>25</v>
      </c>
      <c r="AY255" s="274" t="s">
        <v>204</v>
      </c>
    </row>
    <row r="256" spans="2:65" s="1" customFormat="1" ht="38.25" customHeight="1">
      <c r="B256" s="48"/>
      <c r="C256" s="238" t="s">
        <v>402</v>
      </c>
      <c r="D256" s="238" t="s">
        <v>206</v>
      </c>
      <c r="E256" s="239" t="s">
        <v>403</v>
      </c>
      <c r="F256" s="240" t="s">
        <v>404</v>
      </c>
      <c r="G256" s="241" t="s">
        <v>209</v>
      </c>
      <c r="H256" s="242">
        <v>6.958</v>
      </c>
      <c r="I256" s="243"/>
      <c r="J256" s="244">
        <f>ROUND(I256*H256,2)</f>
        <v>0</v>
      </c>
      <c r="K256" s="240" t="s">
        <v>210</v>
      </c>
      <c r="L256" s="74"/>
      <c r="M256" s="245" t="s">
        <v>38</v>
      </c>
      <c r="N256" s="246" t="s">
        <v>53</v>
      </c>
      <c r="O256" s="49"/>
      <c r="P256" s="247">
        <f>O256*H256</f>
        <v>0</v>
      </c>
      <c r="Q256" s="247">
        <v>0</v>
      </c>
      <c r="R256" s="247">
        <f>Q256*H256</f>
        <v>0</v>
      </c>
      <c r="S256" s="247">
        <v>0</v>
      </c>
      <c r="T256" s="248">
        <f>S256*H256</f>
        <v>0</v>
      </c>
      <c r="AR256" s="25" t="s">
        <v>211</v>
      </c>
      <c r="AT256" s="25" t="s">
        <v>206</v>
      </c>
      <c r="AU256" s="25" t="s">
        <v>90</v>
      </c>
      <c r="AY256" s="25" t="s">
        <v>204</v>
      </c>
      <c r="BE256" s="249">
        <f>IF(N256="základní",J256,0)</f>
        <v>0</v>
      </c>
      <c r="BF256" s="249">
        <f>IF(N256="snížená",J256,0)</f>
        <v>0</v>
      </c>
      <c r="BG256" s="249">
        <f>IF(N256="zákl. přenesená",J256,0)</f>
        <v>0</v>
      </c>
      <c r="BH256" s="249">
        <f>IF(N256="sníž. přenesená",J256,0)</f>
        <v>0</v>
      </c>
      <c r="BI256" s="249">
        <f>IF(N256="nulová",J256,0)</f>
        <v>0</v>
      </c>
      <c r="BJ256" s="25" t="s">
        <v>25</v>
      </c>
      <c r="BK256" s="249">
        <f>ROUND(I256*H256,2)</f>
        <v>0</v>
      </c>
      <c r="BL256" s="25" t="s">
        <v>211</v>
      </c>
      <c r="BM256" s="25" t="s">
        <v>405</v>
      </c>
    </row>
    <row r="257" spans="2:47" s="1" customFormat="1" ht="13.5">
      <c r="B257" s="48"/>
      <c r="C257" s="76"/>
      <c r="D257" s="250" t="s">
        <v>213</v>
      </c>
      <c r="E257" s="76"/>
      <c r="F257" s="251" t="s">
        <v>406</v>
      </c>
      <c r="G257" s="76"/>
      <c r="H257" s="76"/>
      <c r="I257" s="206"/>
      <c r="J257" s="76"/>
      <c r="K257" s="76"/>
      <c r="L257" s="74"/>
      <c r="M257" s="252"/>
      <c r="N257" s="49"/>
      <c r="O257" s="49"/>
      <c r="P257" s="49"/>
      <c r="Q257" s="49"/>
      <c r="R257" s="49"/>
      <c r="S257" s="49"/>
      <c r="T257" s="97"/>
      <c r="AT257" s="25" t="s">
        <v>213</v>
      </c>
      <c r="AU257" s="25" t="s">
        <v>90</v>
      </c>
    </row>
    <row r="258" spans="2:51" s="12" customFormat="1" ht="13.5">
      <c r="B258" s="253"/>
      <c r="C258" s="254"/>
      <c r="D258" s="250" t="s">
        <v>215</v>
      </c>
      <c r="E258" s="255" t="s">
        <v>38</v>
      </c>
      <c r="F258" s="256" t="s">
        <v>407</v>
      </c>
      <c r="G258" s="254"/>
      <c r="H258" s="257">
        <v>6.958</v>
      </c>
      <c r="I258" s="258"/>
      <c r="J258" s="254"/>
      <c r="K258" s="254"/>
      <c r="L258" s="259"/>
      <c r="M258" s="260"/>
      <c r="N258" s="261"/>
      <c r="O258" s="261"/>
      <c r="P258" s="261"/>
      <c r="Q258" s="261"/>
      <c r="R258" s="261"/>
      <c r="S258" s="261"/>
      <c r="T258" s="262"/>
      <c r="AT258" s="263" t="s">
        <v>215</v>
      </c>
      <c r="AU258" s="263" t="s">
        <v>90</v>
      </c>
      <c r="AV258" s="12" t="s">
        <v>90</v>
      </c>
      <c r="AW258" s="12" t="s">
        <v>45</v>
      </c>
      <c r="AX258" s="12" t="s">
        <v>82</v>
      </c>
      <c r="AY258" s="263" t="s">
        <v>204</v>
      </c>
    </row>
    <row r="259" spans="2:51" s="13" customFormat="1" ht="13.5">
      <c r="B259" s="264"/>
      <c r="C259" s="265"/>
      <c r="D259" s="250" t="s">
        <v>215</v>
      </c>
      <c r="E259" s="266" t="s">
        <v>38</v>
      </c>
      <c r="F259" s="267" t="s">
        <v>217</v>
      </c>
      <c r="G259" s="265"/>
      <c r="H259" s="268">
        <v>6.958</v>
      </c>
      <c r="I259" s="269"/>
      <c r="J259" s="265"/>
      <c r="K259" s="265"/>
      <c r="L259" s="270"/>
      <c r="M259" s="271"/>
      <c r="N259" s="272"/>
      <c r="O259" s="272"/>
      <c r="P259" s="272"/>
      <c r="Q259" s="272"/>
      <c r="R259" s="272"/>
      <c r="S259" s="272"/>
      <c r="T259" s="273"/>
      <c r="AT259" s="274" t="s">
        <v>215</v>
      </c>
      <c r="AU259" s="274" t="s">
        <v>90</v>
      </c>
      <c r="AV259" s="13" t="s">
        <v>211</v>
      </c>
      <c r="AW259" s="13" t="s">
        <v>45</v>
      </c>
      <c r="AX259" s="13" t="s">
        <v>25</v>
      </c>
      <c r="AY259" s="274" t="s">
        <v>204</v>
      </c>
    </row>
    <row r="260" spans="2:63" s="11" customFormat="1" ht="29.85" customHeight="1">
      <c r="B260" s="222"/>
      <c r="C260" s="223"/>
      <c r="D260" s="224" t="s">
        <v>81</v>
      </c>
      <c r="E260" s="236" t="s">
        <v>239</v>
      </c>
      <c r="F260" s="236" t="s">
        <v>408</v>
      </c>
      <c r="G260" s="223"/>
      <c r="H260" s="223"/>
      <c r="I260" s="226"/>
      <c r="J260" s="237">
        <f>BK260</f>
        <v>0</v>
      </c>
      <c r="K260" s="223"/>
      <c r="L260" s="228"/>
      <c r="M260" s="229"/>
      <c r="N260" s="230"/>
      <c r="O260" s="230"/>
      <c r="P260" s="231">
        <f>SUM(P261:P396)</f>
        <v>0</v>
      </c>
      <c r="Q260" s="230"/>
      <c r="R260" s="231">
        <f>SUM(R261:R396)</f>
        <v>23.487570520000002</v>
      </c>
      <c r="S260" s="230"/>
      <c r="T260" s="232">
        <f>SUM(T261:T396)</f>
        <v>0</v>
      </c>
      <c r="AR260" s="233" t="s">
        <v>25</v>
      </c>
      <c r="AT260" s="234" t="s">
        <v>81</v>
      </c>
      <c r="AU260" s="234" t="s">
        <v>25</v>
      </c>
      <c r="AY260" s="233" t="s">
        <v>204</v>
      </c>
      <c r="BK260" s="235">
        <f>SUM(BK261:BK396)</f>
        <v>0</v>
      </c>
    </row>
    <row r="261" spans="2:65" s="1" customFormat="1" ht="38.25" customHeight="1">
      <c r="B261" s="48"/>
      <c r="C261" s="238" t="s">
        <v>409</v>
      </c>
      <c r="D261" s="238" t="s">
        <v>206</v>
      </c>
      <c r="E261" s="239" t="s">
        <v>410</v>
      </c>
      <c r="F261" s="240" t="s">
        <v>411</v>
      </c>
      <c r="G261" s="241" t="s">
        <v>209</v>
      </c>
      <c r="H261" s="242">
        <v>20.332</v>
      </c>
      <c r="I261" s="243"/>
      <c r="J261" s="244">
        <f>ROUND(I261*H261,2)</f>
        <v>0</v>
      </c>
      <c r="K261" s="240" t="s">
        <v>210</v>
      </c>
      <c r="L261" s="74"/>
      <c r="M261" s="245" t="s">
        <v>38</v>
      </c>
      <c r="N261" s="246" t="s">
        <v>53</v>
      </c>
      <c r="O261" s="49"/>
      <c r="P261" s="247">
        <f>O261*H261</f>
        <v>0</v>
      </c>
      <c r="Q261" s="247">
        <v>0.00391</v>
      </c>
      <c r="R261" s="247">
        <f>Q261*H261</f>
        <v>0.07949812</v>
      </c>
      <c r="S261" s="247">
        <v>0</v>
      </c>
      <c r="T261" s="248">
        <f>S261*H261</f>
        <v>0</v>
      </c>
      <c r="AR261" s="25" t="s">
        <v>211</v>
      </c>
      <c r="AT261" s="25" t="s">
        <v>206</v>
      </c>
      <c r="AU261" s="25" t="s">
        <v>90</v>
      </c>
      <c r="AY261" s="25" t="s">
        <v>204</v>
      </c>
      <c r="BE261" s="249">
        <f>IF(N261="základní",J261,0)</f>
        <v>0</v>
      </c>
      <c r="BF261" s="249">
        <f>IF(N261="snížená",J261,0)</f>
        <v>0</v>
      </c>
      <c r="BG261" s="249">
        <f>IF(N261="zákl. přenesená",J261,0)</f>
        <v>0</v>
      </c>
      <c r="BH261" s="249">
        <f>IF(N261="sníž. přenesená",J261,0)</f>
        <v>0</v>
      </c>
      <c r="BI261" s="249">
        <f>IF(N261="nulová",J261,0)</f>
        <v>0</v>
      </c>
      <c r="BJ261" s="25" t="s">
        <v>25</v>
      </c>
      <c r="BK261" s="249">
        <f>ROUND(I261*H261,2)</f>
        <v>0</v>
      </c>
      <c r="BL261" s="25" t="s">
        <v>211</v>
      </c>
      <c r="BM261" s="25" t="s">
        <v>412</v>
      </c>
    </row>
    <row r="262" spans="2:47" s="1" customFormat="1" ht="13.5">
      <c r="B262" s="48"/>
      <c r="C262" s="76"/>
      <c r="D262" s="250" t="s">
        <v>213</v>
      </c>
      <c r="E262" s="76"/>
      <c r="F262" s="251" t="s">
        <v>413</v>
      </c>
      <c r="G262" s="76"/>
      <c r="H262" s="76"/>
      <c r="I262" s="206"/>
      <c r="J262" s="76"/>
      <c r="K262" s="76"/>
      <c r="L262" s="74"/>
      <c r="M262" s="252"/>
      <c r="N262" s="49"/>
      <c r="O262" s="49"/>
      <c r="P262" s="49"/>
      <c r="Q262" s="49"/>
      <c r="R262" s="49"/>
      <c r="S262" s="49"/>
      <c r="T262" s="97"/>
      <c r="AT262" s="25" t="s">
        <v>213</v>
      </c>
      <c r="AU262" s="25" t="s">
        <v>90</v>
      </c>
    </row>
    <row r="263" spans="2:51" s="12" customFormat="1" ht="13.5">
      <c r="B263" s="253"/>
      <c r="C263" s="254"/>
      <c r="D263" s="250" t="s">
        <v>215</v>
      </c>
      <c r="E263" s="255" t="s">
        <v>38</v>
      </c>
      <c r="F263" s="256" t="s">
        <v>414</v>
      </c>
      <c r="G263" s="254"/>
      <c r="H263" s="257">
        <v>16.212</v>
      </c>
      <c r="I263" s="258"/>
      <c r="J263" s="254"/>
      <c r="K263" s="254"/>
      <c r="L263" s="259"/>
      <c r="M263" s="260"/>
      <c r="N263" s="261"/>
      <c r="O263" s="261"/>
      <c r="P263" s="261"/>
      <c r="Q263" s="261"/>
      <c r="R263" s="261"/>
      <c r="S263" s="261"/>
      <c r="T263" s="262"/>
      <c r="AT263" s="263" t="s">
        <v>215</v>
      </c>
      <c r="AU263" s="263" t="s">
        <v>90</v>
      </c>
      <c r="AV263" s="12" t="s">
        <v>90</v>
      </c>
      <c r="AW263" s="12" t="s">
        <v>45</v>
      </c>
      <c r="AX263" s="12" t="s">
        <v>82</v>
      </c>
      <c r="AY263" s="263" t="s">
        <v>204</v>
      </c>
    </row>
    <row r="264" spans="2:51" s="12" customFormat="1" ht="13.5">
      <c r="B264" s="253"/>
      <c r="C264" s="254"/>
      <c r="D264" s="250" t="s">
        <v>215</v>
      </c>
      <c r="E264" s="255" t="s">
        <v>38</v>
      </c>
      <c r="F264" s="256" t="s">
        <v>415</v>
      </c>
      <c r="G264" s="254"/>
      <c r="H264" s="257">
        <v>4.12</v>
      </c>
      <c r="I264" s="258"/>
      <c r="J264" s="254"/>
      <c r="K264" s="254"/>
      <c r="L264" s="259"/>
      <c r="M264" s="260"/>
      <c r="N264" s="261"/>
      <c r="O264" s="261"/>
      <c r="P264" s="261"/>
      <c r="Q264" s="261"/>
      <c r="R264" s="261"/>
      <c r="S264" s="261"/>
      <c r="T264" s="262"/>
      <c r="AT264" s="263" t="s">
        <v>215</v>
      </c>
      <c r="AU264" s="263" t="s">
        <v>90</v>
      </c>
      <c r="AV264" s="12" t="s">
        <v>90</v>
      </c>
      <c r="AW264" s="12" t="s">
        <v>45</v>
      </c>
      <c r="AX264" s="12" t="s">
        <v>82</v>
      </c>
      <c r="AY264" s="263" t="s">
        <v>204</v>
      </c>
    </row>
    <row r="265" spans="2:51" s="13" customFormat="1" ht="13.5">
      <c r="B265" s="264"/>
      <c r="C265" s="265"/>
      <c r="D265" s="250" t="s">
        <v>215</v>
      </c>
      <c r="E265" s="266" t="s">
        <v>38</v>
      </c>
      <c r="F265" s="267" t="s">
        <v>217</v>
      </c>
      <c r="G265" s="265"/>
      <c r="H265" s="268">
        <v>20.332</v>
      </c>
      <c r="I265" s="269"/>
      <c r="J265" s="265"/>
      <c r="K265" s="265"/>
      <c r="L265" s="270"/>
      <c r="M265" s="271"/>
      <c r="N265" s="272"/>
      <c r="O265" s="272"/>
      <c r="P265" s="272"/>
      <c r="Q265" s="272"/>
      <c r="R265" s="272"/>
      <c r="S265" s="272"/>
      <c r="T265" s="273"/>
      <c r="AT265" s="274" t="s">
        <v>215</v>
      </c>
      <c r="AU265" s="274" t="s">
        <v>90</v>
      </c>
      <c r="AV265" s="13" t="s">
        <v>211</v>
      </c>
      <c r="AW265" s="13" t="s">
        <v>45</v>
      </c>
      <c r="AX265" s="13" t="s">
        <v>25</v>
      </c>
      <c r="AY265" s="274" t="s">
        <v>204</v>
      </c>
    </row>
    <row r="266" spans="2:65" s="1" customFormat="1" ht="38.25" customHeight="1">
      <c r="B266" s="48"/>
      <c r="C266" s="238" t="s">
        <v>416</v>
      </c>
      <c r="D266" s="238" t="s">
        <v>206</v>
      </c>
      <c r="E266" s="239" t="s">
        <v>417</v>
      </c>
      <c r="F266" s="240" t="s">
        <v>418</v>
      </c>
      <c r="G266" s="241" t="s">
        <v>209</v>
      </c>
      <c r="H266" s="242">
        <v>103.651</v>
      </c>
      <c r="I266" s="243"/>
      <c r="J266" s="244">
        <f>ROUND(I266*H266,2)</f>
        <v>0</v>
      </c>
      <c r="K266" s="240" t="s">
        <v>210</v>
      </c>
      <c r="L266" s="74"/>
      <c r="M266" s="245" t="s">
        <v>38</v>
      </c>
      <c r="N266" s="246" t="s">
        <v>53</v>
      </c>
      <c r="O266" s="49"/>
      <c r="P266" s="247">
        <f>O266*H266</f>
        <v>0</v>
      </c>
      <c r="Q266" s="247">
        <v>0.01733</v>
      </c>
      <c r="R266" s="247">
        <f>Q266*H266</f>
        <v>1.79627183</v>
      </c>
      <c r="S266" s="247">
        <v>0</v>
      </c>
      <c r="T266" s="248">
        <f>S266*H266</f>
        <v>0</v>
      </c>
      <c r="AR266" s="25" t="s">
        <v>211</v>
      </c>
      <c r="AT266" s="25" t="s">
        <v>206</v>
      </c>
      <c r="AU266" s="25" t="s">
        <v>90</v>
      </c>
      <c r="AY266" s="25" t="s">
        <v>204</v>
      </c>
      <c r="BE266" s="249">
        <f>IF(N266="základní",J266,0)</f>
        <v>0</v>
      </c>
      <c r="BF266" s="249">
        <f>IF(N266="snížená",J266,0)</f>
        <v>0</v>
      </c>
      <c r="BG266" s="249">
        <f>IF(N266="zákl. přenesená",J266,0)</f>
        <v>0</v>
      </c>
      <c r="BH266" s="249">
        <f>IF(N266="sníž. přenesená",J266,0)</f>
        <v>0</v>
      </c>
      <c r="BI266" s="249">
        <f>IF(N266="nulová",J266,0)</f>
        <v>0</v>
      </c>
      <c r="BJ266" s="25" t="s">
        <v>25</v>
      </c>
      <c r="BK266" s="249">
        <f>ROUND(I266*H266,2)</f>
        <v>0</v>
      </c>
      <c r="BL266" s="25" t="s">
        <v>211</v>
      </c>
      <c r="BM266" s="25" t="s">
        <v>419</v>
      </c>
    </row>
    <row r="267" spans="2:47" s="1" customFormat="1" ht="13.5">
      <c r="B267" s="48"/>
      <c r="C267" s="76"/>
      <c r="D267" s="250" t="s">
        <v>213</v>
      </c>
      <c r="E267" s="76"/>
      <c r="F267" s="251" t="s">
        <v>420</v>
      </c>
      <c r="G267" s="76"/>
      <c r="H267" s="76"/>
      <c r="I267" s="206"/>
      <c r="J267" s="76"/>
      <c r="K267" s="76"/>
      <c r="L267" s="74"/>
      <c r="M267" s="252"/>
      <c r="N267" s="49"/>
      <c r="O267" s="49"/>
      <c r="P267" s="49"/>
      <c r="Q267" s="49"/>
      <c r="R267" s="49"/>
      <c r="S267" s="49"/>
      <c r="T267" s="97"/>
      <c r="AT267" s="25" t="s">
        <v>213</v>
      </c>
      <c r="AU267" s="25" t="s">
        <v>90</v>
      </c>
    </row>
    <row r="268" spans="2:51" s="14" customFormat="1" ht="13.5">
      <c r="B268" s="275"/>
      <c r="C268" s="276"/>
      <c r="D268" s="250" t="s">
        <v>215</v>
      </c>
      <c r="E268" s="277" t="s">
        <v>38</v>
      </c>
      <c r="F268" s="278" t="s">
        <v>310</v>
      </c>
      <c r="G268" s="276"/>
      <c r="H268" s="277" t="s">
        <v>38</v>
      </c>
      <c r="I268" s="279"/>
      <c r="J268" s="276"/>
      <c r="K268" s="276"/>
      <c r="L268" s="280"/>
      <c r="M268" s="281"/>
      <c r="N268" s="282"/>
      <c r="O268" s="282"/>
      <c r="P268" s="282"/>
      <c r="Q268" s="282"/>
      <c r="R268" s="282"/>
      <c r="S268" s="282"/>
      <c r="T268" s="283"/>
      <c r="AT268" s="284" t="s">
        <v>215</v>
      </c>
      <c r="AU268" s="284" t="s">
        <v>90</v>
      </c>
      <c r="AV268" s="14" t="s">
        <v>25</v>
      </c>
      <c r="AW268" s="14" t="s">
        <v>45</v>
      </c>
      <c r="AX268" s="14" t="s">
        <v>82</v>
      </c>
      <c r="AY268" s="284" t="s">
        <v>204</v>
      </c>
    </row>
    <row r="269" spans="2:51" s="12" customFormat="1" ht="13.5">
      <c r="B269" s="253"/>
      <c r="C269" s="254"/>
      <c r="D269" s="250" t="s">
        <v>215</v>
      </c>
      <c r="E269" s="255" t="s">
        <v>38</v>
      </c>
      <c r="F269" s="256" t="s">
        <v>421</v>
      </c>
      <c r="G269" s="254"/>
      <c r="H269" s="257">
        <v>91.178</v>
      </c>
      <c r="I269" s="258"/>
      <c r="J269" s="254"/>
      <c r="K269" s="254"/>
      <c r="L269" s="259"/>
      <c r="M269" s="260"/>
      <c r="N269" s="261"/>
      <c r="O269" s="261"/>
      <c r="P269" s="261"/>
      <c r="Q269" s="261"/>
      <c r="R269" s="261"/>
      <c r="S269" s="261"/>
      <c r="T269" s="262"/>
      <c r="AT269" s="263" t="s">
        <v>215</v>
      </c>
      <c r="AU269" s="263" t="s">
        <v>90</v>
      </c>
      <c r="AV269" s="12" t="s">
        <v>90</v>
      </c>
      <c r="AW269" s="12" t="s">
        <v>45</v>
      </c>
      <c r="AX269" s="12" t="s">
        <v>82</v>
      </c>
      <c r="AY269" s="263" t="s">
        <v>204</v>
      </c>
    </row>
    <row r="270" spans="2:51" s="12" customFormat="1" ht="13.5">
      <c r="B270" s="253"/>
      <c r="C270" s="254"/>
      <c r="D270" s="250" t="s">
        <v>215</v>
      </c>
      <c r="E270" s="255" t="s">
        <v>38</v>
      </c>
      <c r="F270" s="256" t="s">
        <v>422</v>
      </c>
      <c r="G270" s="254"/>
      <c r="H270" s="257">
        <v>-7.551</v>
      </c>
      <c r="I270" s="258"/>
      <c r="J270" s="254"/>
      <c r="K270" s="254"/>
      <c r="L270" s="259"/>
      <c r="M270" s="260"/>
      <c r="N270" s="261"/>
      <c r="O270" s="261"/>
      <c r="P270" s="261"/>
      <c r="Q270" s="261"/>
      <c r="R270" s="261"/>
      <c r="S270" s="261"/>
      <c r="T270" s="262"/>
      <c r="AT270" s="263" t="s">
        <v>215</v>
      </c>
      <c r="AU270" s="263" t="s">
        <v>90</v>
      </c>
      <c r="AV270" s="12" t="s">
        <v>90</v>
      </c>
      <c r="AW270" s="12" t="s">
        <v>45</v>
      </c>
      <c r="AX270" s="12" t="s">
        <v>82</v>
      </c>
      <c r="AY270" s="263" t="s">
        <v>204</v>
      </c>
    </row>
    <row r="271" spans="2:51" s="12" customFormat="1" ht="13.5">
      <c r="B271" s="253"/>
      <c r="C271" s="254"/>
      <c r="D271" s="250" t="s">
        <v>215</v>
      </c>
      <c r="E271" s="255" t="s">
        <v>38</v>
      </c>
      <c r="F271" s="256" t="s">
        <v>423</v>
      </c>
      <c r="G271" s="254"/>
      <c r="H271" s="257">
        <v>33.322</v>
      </c>
      <c r="I271" s="258"/>
      <c r="J271" s="254"/>
      <c r="K271" s="254"/>
      <c r="L271" s="259"/>
      <c r="M271" s="260"/>
      <c r="N271" s="261"/>
      <c r="O271" s="261"/>
      <c r="P271" s="261"/>
      <c r="Q271" s="261"/>
      <c r="R271" s="261"/>
      <c r="S271" s="261"/>
      <c r="T271" s="262"/>
      <c r="AT271" s="263" t="s">
        <v>215</v>
      </c>
      <c r="AU271" s="263" t="s">
        <v>90</v>
      </c>
      <c r="AV271" s="12" t="s">
        <v>90</v>
      </c>
      <c r="AW271" s="12" t="s">
        <v>45</v>
      </c>
      <c r="AX271" s="12" t="s">
        <v>82</v>
      </c>
      <c r="AY271" s="263" t="s">
        <v>204</v>
      </c>
    </row>
    <row r="272" spans="2:51" s="12" customFormat="1" ht="13.5">
      <c r="B272" s="253"/>
      <c r="C272" s="254"/>
      <c r="D272" s="250" t="s">
        <v>215</v>
      </c>
      <c r="E272" s="255" t="s">
        <v>38</v>
      </c>
      <c r="F272" s="256" t="s">
        <v>424</v>
      </c>
      <c r="G272" s="254"/>
      <c r="H272" s="257">
        <v>-13.298</v>
      </c>
      <c r="I272" s="258"/>
      <c r="J272" s="254"/>
      <c r="K272" s="254"/>
      <c r="L272" s="259"/>
      <c r="M272" s="260"/>
      <c r="N272" s="261"/>
      <c r="O272" s="261"/>
      <c r="P272" s="261"/>
      <c r="Q272" s="261"/>
      <c r="R272" s="261"/>
      <c r="S272" s="261"/>
      <c r="T272" s="262"/>
      <c r="AT272" s="263" t="s">
        <v>215</v>
      </c>
      <c r="AU272" s="263" t="s">
        <v>90</v>
      </c>
      <c r="AV272" s="12" t="s">
        <v>90</v>
      </c>
      <c r="AW272" s="12" t="s">
        <v>45</v>
      </c>
      <c r="AX272" s="12" t="s">
        <v>82</v>
      </c>
      <c r="AY272" s="263" t="s">
        <v>204</v>
      </c>
    </row>
    <row r="273" spans="2:51" s="13" customFormat="1" ht="13.5">
      <c r="B273" s="264"/>
      <c r="C273" s="265"/>
      <c r="D273" s="250" t="s">
        <v>215</v>
      </c>
      <c r="E273" s="266" t="s">
        <v>38</v>
      </c>
      <c r="F273" s="267" t="s">
        <v>217</v>
      </c>
      <c r="G273" s="265"/>
      <c r="H273" s="268">
        <v>103.651</v>
      </c>
      <c r="I273" s="269"/>
      <c r="J273" s="265"/>
      <c r="K273" s="265"/>
      <c r="L273" s="270"/>
      <c r="M273" s="271"/>
      <c r="N273" s="272"/>
      <c r="O273" s="272"/>
      <c r="P273" s="272"/>
      <c r="Q273" s="272"/>
      <c r="R273" s="272"/>
      <c r="S273" s="272"/>
      <c r="T273" s="273"/>
      <c r="AT273" s="274" t="s">
        <v>215</v>
      </c>
      <c r="AU273" s="274" t="s">
        <v>90</v>
      </c>
      <c r="AV273" s="13" t="s">
        <v>211</v>
      </c>
      <c r="AW273" s="13" t="s">
        <v>45</v>
      </c>
      <c r="AX273" s="13" t="s">
        <v>25</v>
      </c>
      <c r="AY273" s="274" t="s">
        <v>204</v>
      </c>
    </row>
    <row r="274" spans="2:65" s="1" customFormat="1" ht="25.5" customHeight="1">
      <c r="B274" s="48"/>
      <c r="C274" s="238" t="s">
        <v>425</v>
      </c>
      <c r="D274" s="238" t="s">
        <v>206</v>
      </c>
      <c r="E274" s="239" t="s">
        <v>426</v>
      </c>
      <c r="F274" s="240" t="s">
        <v>427</v>
      </c>
      <c r="G274" s="241" t="s">
        <v>209</v>
      </c>
      <c r="H274" s="242">
        <v>30.241</v>
      </c>
      <c r="I274" s="243"/>
      <c r="J274" s="244">
        <f>ROUND(I274*H274,2)</f>
        <v>0</v>
      </c>
      <c r="K274" s="240" t="s">
        <v>210</v>
      </c>
      <c r="L274" s="74"/>
      <c r="M274" s="245" t="s">
        <v>38</v>
      </c>
      <c r="N274" s="246" t="s">
        <v>53</v>
      </c>
      <c r="O274" s="49"/>
      <c r="P274" s="247">
        <f>O274*H274</f>
        <v>0</v>
      </c>
      <c r="Q274" s="247">
        <v>0.00735</v>
      </c>
      <c r="R274" s="247">
        <f>Q274*H274</f>
        <v>0.22227134999999998</v>
      </c>
      <c r="S274" s="247">
        <v>0</v>
      </c>
      <c r="T274" s="248">
        <f>S274*H274</f>
        <v>0</v>
      </c>
      <c r="AR274" s="25" t="s">
        <v>211</v>
      </c>
      <c r="AT274" s="25" t="s">
        <v>206</v>
      </c>
      <c r="AU274" s="25" t="s">
        <v>90</v>
      </c>
      <c r="AY274" s="25" t="s">
        <v>204</v>
      </c>
      <c r="BE274" s="249">
        <f>IF(N274="základní",J274,0)</f>
        <v>0</v>
      </c>
      <c r="BF274" s="249">
        <f>IF(N274="snížená",J274,0)</f>
        <v>0</v>
      </c>
      <c r="BG274" s="249">
        <f>IF(N274="zákl. přenesená",J274,0)</f>
        <v>0</v>
      </c>
      <c r="BH274" s="249">
        <f>IF(N274="sníž. přenesená",J274,0)</f>
        <v>0</v>
      </c>
      <c r="BI274" s="249">
        <f>IF(N274="nulová",J274,0)</f>
        <v>0</v>
      </c>
      <c r="BJ274" s="25" t="s">
        <v>25</v>
      </c>
      <c r="BK274" s="249">
        <f>ROUND(I274*H274,2)</f>
        <v>0</v>
      </c>
      <c r="BL274" s="25" t="s">
        <v>211</v>
      </c>
      <c r="BM274" s="25" t="s">
        <v>428</v>
      </c>
    </row>
    <row r="275" spans="2:51" s="14" customFormat="1" ht="13.5">
      <c r="B275" s="275"/>
      <c r="C275" s="276"/>
      <c r="D275" s="250" t="s">
        <v>215</v>
      </c>
      <c r="E275" s="277" t="s">
        <v>38</v>
      </c>
      <c r="F275" s="278" t="s">
        <v>298</v>
      </c>
      <c r="G275" s="276"/>
      <c r="H275" s="277" t="s">
        <v>38</v>
      </c>
      <c r="I275" s="279"/>
      <c r="J275" s="276"/>
      <c r="K275" s="276"/>
      <c r="L275" s="280"/>
      <c r="M275" s="281"/>
      <c r="N275" s="282"/>
      <c r="O275" s="282"/>
      <c r="P275" s="282"/>
      <c r="Q275" s="282"/>
      <c r="R275" s="282"/>
      <c r="S275" s="282"/>
      <c r="T275" s="283"/>
      <c r="AT275" s="284" t="s">
        <v>215</v>
      </c>
      <c r="AU275" s="284" t="s">
        <v>90</v>
      </c>
      <c r="AV275" s="14" t="s">
        <v>25</v>
      </c>
      <c r="AW275" s="14" t="s">
        <v>45</v>
      </c>
      <c r="AX275" s="14" t="s">
        <v>82</v>
      </c>
      <c r="AY275" s="284" t="s">
        <v>204</v>
      </c>
    </row>
    <row r="276" spans="2:51" s="12" customFormat="1" ht="13.5">
      <c r="B276" s="253"/>
      <c r="C276" s="254"/>
      <c r="D276" s="250" t="s">
        <v>215</v>
      </c>
      <c r="E276" s="255" t="s">
        <v>38</v>
      </c>
      <c r="F276" s="256" t="s">
        <v>429</v>
      </c>
      <c r="G276" s="254"/>
      <c r="H276" s="257">
        <v>1.77</v>
      </c>
      <c r="I276" s="258"/>
      <c r="J276" s="254"/>
      <c r="K276" s="254"/>
      <c r="L276" s="259"/>
      <c r="M276" s="260"/>
      <c r="N276" s="261"/>
      <c r="O276" s="261"/>
      <c r="P276" s="261"/>
      <c r="Q276" s="261"/>
      <c r="R276" s="261"/>
      <c r="S276" s="261"/>
      <c r="T276" s="262"/>
      <c r="AT276" s="263" t="s">
        <v>215</v>
      </c>
      <c r="AU276" s="263" t="s">
        <v>90</v>
      </c>
      <c r="AV276" s="12" t="s">
        <v>90</v>
      </c>
      <c r="AW276" s="12" t="s">
        <v>45</v>
      </c>
      <c r="AX276" s="12" t="s">
        <v>82</v>
      </c>
      <c r="AY276" s="263" t="s">
        <v>204</v>
      </c>
    </row>
    <row r="277" spans="2:51" s="14" customFormat="1" ht="13.5">
      <c r="B277" s="275"/>
      <c r="C277" s="276"/>
      <c r="D277" s="250" t="s">
        <v>215</v>
      </c>
      <c r="E277" s="277" t="s">
        <v>38</v>
      </c>
      <c r="F277" s="278" t="s">
        <v>304</v>
      </c>
      <c r="G277" s="276"/>
      <c r="H277" s="277" t="s">
        <v>38</v>
      </c>
      <c r="I277" s="279"/>
      <c r="J277" s="276"/>
      <c r="K277" s="276"/>
      <c r="L277" s="280"/>
      <c r="M277" s="281"/>
      <c r="N277" s="282"/>
      <c r="O277" s="282"/>
      <c r="P277" s="282"/>
      <c r="Q277" s="282"/>
      <c r="R277" s="282"/>
      <c r="S277" s="282"/>
      <c r="T277" s="283"/>
      <c r="AT277" s="284" t="s">
        <v>215</v>
      </c>
      <c r="AU277" s="284" t="s">
        <v>90</v>
      </c>
      <c r="AV277" s="14" t="s">
        <v>25</v>
      </c>
      <c r="AW277" s="14" t="s">
        <v>45</v>
      </c>
      <c r="AX277" s="14" t="s">
        <v>82</v>
      </c>
      <c r="AY277" s="284" t="s">
        <v>204</v>
      </c>
    </row>
    <row r="278" spans="2:51" s="12" customFormat="1" ht="13.5">
      <c r="B278" s="253"/>
      <c r="C278" s="254"/>
      <c r="D278" s="250" t="s">
        <v>215</v>
      </c>
      <c r="E278" s="255" t="s">
        <v>38</v>
      </c>
      <c r="F278" s="256" t="s">
        <v>430</v>
      </c>
      <c r="G278" s="254"/>
      <c r="H278" s="257">
        <v>4.484</v>
      </c>
      <c r="I278" s="258"/>
      <c r="J278" s="254"/>
      <c r="K278" s="254"/>
      <c r="L278" s="259"/>
      <c r="M278" s="260"/>
      <c r="N278" s="261"/>
      <c r="O278" s="261"/>
      <c r="P278" s="261"/>
      <c r="Q278" s="261"/>
      <c r="R278" s="261"/>
      <c r="S278" s="261"/>
      <c r="T278" s="262"/>
      <c r="AT278" s="263" t="s">
        <v>215</v>
      </c>
      <c r="AU278" s="263" t="s">
        <v>90</v>
      </c>
      <c r="AV278" s="12" t="s">
        <v>90</v>
      </c>
      <c r="AW278" s="12" t="s">
        <v>45</v>
      </c>
      <c r="AX278" s="12" t="s">
        <v>82</v>
      </c>
      <c r="AY278" s="263" t="s">
        <v>204</v>
      </c>
    </row>
    <row r="279" spans="2:51" s="14" customFormat="1" ht="13.5">
      <c r="B279" s="275"/>
      <c r="C279" s="276"/>
      <c r="D279" s="250" t="s">
        <v>215</v>
      </c>
      <c r="E279" s="277" t="s">
        <v>38</v>
      </c>
      <c r="F279" s="278" t="s">
        <v>310</v>
      </c>
      <c r="G279" s="276"/>
      <c r="H279" s="277" t="s">
        <v>38</v>
      </c>
      <c r="I279" s="279"/>
      <c r="J279" s="276"/>
      <c r="K279" s="276"/>
      <c r="L279" s="280"/>
      <c r="M279" s="281"/>
      <c r="N279" s="282"/>
      <c r="O279" s="282"/>
      <c r="P279" s="282"/>
      <c r="Q279" s="282"/>
      <c r="R279" s="282"/>
      <c r="S279" s="282"/>
      <c r="T279" s="283"/>
      <c r="AT279" s="284" t="s">
        <v>215</v>
      </c>
      <c r="AU279" s="284" t="s">
        <v>90</v>
      </c>
      <c r="AV279" s="14" t="s">
        <v>25</v>
      </c>
      <c r="AW279" s="14" t="s">
        <v>45</v>
      </c>
      <c r="AX279" s="14" t="s">
        <v>82</v>
      </c>
      <c r="AY279" s="284" t="s">
        <v>204</v>
      </c>
    </row>
    <row r="280" spans="2:51" s="12" customFormat="1" ht="13.5">
      <c r="B280" s="253"/>
      <c r="C280" s="254"/>
      <c r="D280" s="250" t="s">
        <v>215</v>
      </c>
      <c r="E280" s="255" t="s">
        <v>38</v>
      </c>
      <c r="F280" s="256" t="s">
        <v>431</v>
      </c>
      <c r="G280" s="254"/>
      <c r="H280" s="257">
        <v>19.593</v>
      </c>
      <c r="I280" s="258"/>
      <c r="J280" s="254"/>
      <c r="K280" s="254"/>
      <c r="L280" s="259"/>
      <c r="M280" s="260"/>
      <c r="N280" s="261"/>
      <c r="O280" s="261"/>
      <c r="P280" s="261"/>
      <c r="Q280" s="261"/>
      <c r="R280" s="261"/>
      <c r="S280" s="261"/>
      <c r="T280" s="262"/>
      <c r="AT280" s="263" t="s">
        <v>215</v>
      </c>
      <c r="AU280" s="263" t="s">
        <v>90</v>
      </c>
      <c r="AV280" s="12" t="s">
        <v>90</v>
      </c>
      <c r="AW280" s="12" t="s">
        <v>45</v>
      </c>
      <c r="AX280" s="12" t="s">
        <v>82</v>
      </c>
      <c r="AY280" s="263" t="s">
        <v>204</v>
      </c>
    </row>
    <row r="281" spans="2:51" s="12" customFormat="1" ht="13.5">
      <c r="B281" s="253"/>
      <c r="C281" s="254"/>
      <c r="D281" s="250" t="s">
        <v>215</v>
      </c>
      <c r="E281" s="255" t="s">
        <v>38</v>
      </c>
      <c r="F281" s="256" t="s">
        <v>432</v>
      </c>
      <c r="G281" s="254"/>
      <c r="H281" s="257">
        <v>-2.027</v>
      </c>
      <c r="I281" s="258"/>
      <c r="J281" s="254"/>
      <c r="K281" s="254"/>
      <c r="L281" s="259"/>
      <c r="M281" s="260"/>
      <c r="N281" s="261"/>
      <c r="O281" s="261"/>
      <c r="P281" s="261"/>
      <c r="Q281" s="261"/>
      <c r="R281" s="261"/>
      <c r="S281" s="261"/>
      <c r="T281" s="262"/>
      <c r="AT281" s="263" t="s">
        <v>215</v>
      </c>
      <c r="AU281" s="263" t="s">
        <v>90</v>
      </c>
      <c r="AV281" s="12" t="s">
        <v>90</v>
      </c>
      <c r="AW281" s="12" t="s">
        <v>45</v>
      </c>
      <c r="AX281" s="12" t="s">
        <v>82</v>
      </c>
      <c r="AY281" s="263" t="s">
        <v>204</v>
      </c>
    </row>
    <row r="282" spans="2:51" s="14" customFormat="1" ht="13.5">
      <c r="B282" s="275"/>
      <c r="C282" s="276"/>
      <c r="D282" s="250" t="s">
        <v>215</v>
      </c>
      <c r="E282" s="277" t="s">
        <v>38</v>
      </c>
      <c r="F282" s="278" t="s">
        <v>298</v>
      </c>
      <c r="G282" s="276"/>
      <c r="H282" s="277" t="s">
        <v>38</v>
      </c>
      <c r="I282" s="279"/>
      <c r="J282" s="276"/>
      <c r="K282" s="276"/>
      <c r="L282" s="280"/>
      <c r="M282" s="281"/>
      <c r="N282" s="282"/>
      <c r="O282" s="282"/>
      <c r="P282" s="282"/>
      <c r="Q282" s="282"/>
      <c r="R282" s="282"/>
      <c r="S282" s="282"/>
      <c r="T282" s="283"/>
      <c r="AT282" s="284" t="s">
        <v>215</v>
      </c>
      <c r="AU282" s="284" t="s">
        <v>90</v>
      </c>
      <c r="AV282" s="14" t="s">
        <v>25</v>
      </c>
      <c r="AW282" s="14" t="s">
        <v>45</v>
      </c>
      <c r="AX282" s="14" t="s">
        <v>82</v>
      </c>
      <c r="AY282" s="284" t="s">
        <v>204</v>
      </c>
    </row>
    <row r="283" spans="2:51" s="12" customFormat="1" ht="13.5">
      <c r="B283" s="253"/>
      <c r="C283" s="254"/>
      <c r="D283" s="250" t="s">
        <v>215</v>
      </c>
      <c r="E283" s="255" t="s">
        <v>38</v>
      </c>
      <c r="F283" s="256" t="s">
        <v>433</v>
      </c>
      <c r="G283" s="254"/>
      <c r="H283" s="257">
        <v>4.553</v>
      </c>
      <c r="I283" s="258"/>
      <c r="J283" s="254"/>
      <c r="K283" s="254"/>
      <c r="L283" s="259"/>
      <c r="M283" s="260"/>
      <c r="N283" s="261"/>
      <c r="O283" s="261"/>
      <c r="P283" s="261"/>
      <c r="Q283" s="261"/>
      <c r="R283" s="261"/>
      <c r="S283" s="261"/>
      <c r="T283" s="262"/>
      <c r="AT283" s="263" t="s">
        <v>215</v>
      </c>
      <c r="AU283" s="263" t="s">
        <v>90</v>
      </c>
      <c r="AV283" s="12" t="s">
        <v>90</v>
      </c>
      <c r="AW283" s="12" t="s">
        <v>45</v>
      </c>
      <c r="AX283" s="12" t="s">
        <v>82</v>
      </c>
      <c r="AY283" s="263" t="s">
        <v>204</v>
      </c>
    </row>
    <row r="284" spans="2:51" s="14" customFormat="1" ht="13.5">
      <c r="B284" s="275"/>
      <c r="C284" s="276"/>
      <c r="D284" s="250" t="s">
        <v>215</v>
      </c>
      <c r="E284" s="277" t="s">
        <v>38</v>
      </c>
      <c r="F284" s="278" t="s">
        <v>298</v>
      </c>
      <c r="G284" s="276"/>
      <c r="H284" s="277" t="s">
        <v>38</v>
      </c>
      <c r="I284" s="279"/>
      <c r="J284" s="276"/>
      <c r="K284" s="276"/>
      <c r="L284" s="280"/>
      <c r="M284" s="281"/>
      <c r="N284" s="282"/>
      <c r="O284" s="282"/>
      <c r="P284" s="282"/>
      <c r="Q284" s="282"/>
      <c r="R284" s="282"/>
      <c r="S284" s="282"/>
      <c r="T284" s="283"/>
      <c r="AT284" s="284" t="s">
        <v>215</v>
      </c>
      <c r="AU284" s="284" t="s">
        <v>90</v>
      </c>
      <c r="AV284" s="14" t="s">
        <v>25</v>
      </c>
      <c r="AW284" s="14" t="s">
        <v>45</v>
      </c>
      <c r="AX284" s="14" t="s">
        <v>82</v>
      </c>
      <c r="AY284" s="284" t="s">
        <v>204</v>
      </c>
    </row>
    <row r="285" spans="2:51" s="12" customFormat="1" ht="13.5">
      <c r="B285" s="253"/>
      <c r="C285" s="254"/>
      <c r="D285" s="250" t="s">
        <v>215</v>
      </c>
      <c r="E285" s="255" t="s">
        <v>38</v>
      </c>
      <c r="F285" s="256" t="s">
        <v>369</v>
      </c>
      <c r="G285" s="254"/>
      <c r="H285" s="257">
        <v>1.868</v>
      </c>
      <c r="I285" s="258"/>
      <c r="J285" s="254"/>
      <c r="K285" s="254"/>
      <c r="L285" s="259"/>
      <c r="M285" s="260"/>
      <c r="N285" s="261"/>
      <c r="O285" s="261"/>
      <c r="P285" s="261"/>
      <c r="Q285" s="261"/>
      <c r="R285" s="261"/>
      <c r="S285" s="261"/>
      <c r="T285" s="262"/>
      <c r="AT285" s="263" t="s">
        <v>215</v>
      </c>
      <c r="AU285" s="263" t="s">
        <v>90</v>
      </c>
      <c r="AV285" s="12" t="s">
        <v>90</v>
      </c>
      <c r="AW285" s="12" t="s">
        <v>45</v>
      </c>
      <c r="AX285" s="12" t="s">
        <v>82</v>
      </c>
      <c r="AY285" s="263" t="s">
        <v>204</v>
      </c>
    </row>
    <row r="286" spans="2:51" s="13" customFormat="1" ht="13.5">
      <c r="B286" s="264"/>
      <c r="C286" s="265"/>
      <c r="D286" s="250" t="s">
        <v>215</v>
      </c>
      <c r="E286" s="266" t="s">
        <v>38</v>
      </c>
      <c r="F286" s="267" t="s">
        <v>217</v>
      </c>
      <c r="G286" s="265"/>
      <c r="H286" s="268">
        <v>30.241</v>
      </c>
      <c r="I286" s="269"/>
      <c r="J286" s="265"/>
      <c r="K286" s="265"/>
      <c r="L286" s="270"/>
      <c r="M286" s="271"/>
      <c r="N286" s="272"/>
      <c r="O286" s="272"/>
      <c r="P286" s="272"/>
      <c r="Q286" s="272"/>
      <c r="R286" s="272"/>
      <c r="S286" s="272"/>
      <c r="T286" s="273"/>
      <c r="AT286" s="274" t="s">
        <v>215</v>
      </c>
      <c r="AU286" s="274" t="s">
        <v>90</v>
      </c>
      <c r="AV286" s="13" t="s">
        <v>211</v>
      </c>
      <c r="AW286" s="13" t="s">
        <v>45</v>
      </c>
      <c r="AX286" s="13" t="s">
        <v>25</v>
      </c>
      <c r="AY286" s="274" t="s">
        <v>204</v>
      </c>
    </row>
    <row r="287" spans="2:65" s="1" customFormat="1" ht="25.5" customHeight="1">
      <c r="B287" s="48"/>
      <c r="C287" s="238" t="s">
        <v>434</v>
      </c>
      <c r="D287" s="238" t="s">
        <v>206</v>
      </c>
      <c r="E287" s="239" t="s">
        <v>435</v>
      </c>
      <c r="F287" s="240" t="s">
        <v>436</v>
      </c>
      <c r="G287" s="241" t="s">
        <v>209</v>
      </c>
      <c r="H287" s="242">
        <v>2.595</v>
      </c>
      <c r="I287" s="243"/>
      <c r="J287" s="244">
        <f>ROUND(I287*H287,2)</f>
        <v>0</v>
      </c>
      <c r="K287" s="240" t="s">
        <v>210</v>
      </c>
      <c r="L287" s="74"/>
      <c r="M287" s="245" t="s">
        <v>38</v>
      </c>
      <c r="N287" s="246" t="s">
        <v>53</v>
      </c>
      <c r="O287" s="49"/>
      <c r="P287" s="247">
        <f>O287*H287</f>
        <v>0</v>
      </c>
      <c r="Q287" s="247">
        <v>0.00391</v>
      </c>
      <c r="R287" s="247">
        <f>Q287*H287</f>
        <v>0.010146450000000001</v>
      </c>
      <c r="S287" s="247">
        <v>0</v>
      </c>
      <c r="T287" s="248">
        <f>S287*H287</f>
        <v>0</v>
      </c>
      <c r="AR287" s="25" t="s">
        <v>211</v>
      </c>
      <c r="AT287" s="25" t="s">
        <v>206</v>
      </c>
      <c r="AU287" s="25" t="s">
        <v>90</v>
      </c>
      <c r="AY287" s="25" t="s">
        <v>204</v>
      </c>
      <c r="BE287" s="249">
        <f>IF(N287="základní",J287,0)</f>
        <v>0</v>
      </c>
      <c r="BF287" s="249">
        <f>IF(N287="snížená",J287,0)</f>
        <v>0</v>
      </c>
      <c r="BG287" s="249">
        <f>IF(N287="zákl. přenesená",J287,0)</f>
        <v>0</v>
      </c>
      <c r="BH287" s="249">
        <f>IF(N287="sníž. přenesená",J287,0)</f>
        <v>0</v>
      </c>
      <c r="BI287" s="249">
        <f>IF(N287="nulová",J287,0)</f>
        <v>0</v>
      </c>
      <c r="BJ287" s="25" t="s">
        <v>25</v>
      </c>
      <c r="BK287" s="249">
        <f>ROUND(I287*H287,2)</f>
        <v>0</v>
      </c>
      <c r="BL287" s="25" t="s">
        <v>211</v>
      </c>
      <c r="BM287" s="25" t="s">
        <v>437</v>
      </c>
    </row>
    <row r="288" spans="2:47" s="1" customFormat="1" ht="13.5">
      <c r="B288" s="48"/>
      <c r="C288" s="76"/>
      <c r="D288" s="250" t="s">
        <v>213</v>
      </c>
      <c r="E288" s="76"/>
      <c r="F288" s="251" t="s">
        <v>413</v>
      </c>
      <c r="G288" s="76"/>
      <c r="H288" s="76"/>
      <c r="I288" s="206"/>
      <c r="J288" s="76"/>
      <c r="K288" s="76"/>
      <c r="L288" s="74"/>
      <c r="M288" s="252"/>
      <c r="N288" s="49"/>
      <c r="O288" s="49"/>
      <c r="P288" s="49"/>
      <c r="Q288" s="49"/>
      <c r="R288" s="49"/>
      <c r="S288" s="49"/>
      <c r="T288" s="97"/>
      <c r="AT288" s="25" t="s">
        <v>213</v>
      </c>
      <c r="AU288" s="25" t="s">
        <v>90</v>
      </c>
    </row>
    <row r="289" spans="2:51" s="14" customFormat="1" ht="13.5">
      <c r="B289" s="275"/>
      <c r="C289" s="276"/>
      <c r="D289" s="250" t="s">
        <v>215</v>
      </c>
      <c r="E289" s="277" t="s">
        <v>38</v>
      </c>
      <c r="F289" s="278" t="s">
        <v>298</v>
      </c>
      <c r="G289" s="276"/>
      <c r="H289" s="277" t="s">
        <v>38</v>
      </c>
      <c r="I289" s="279"/>
      <c r="J289" s="276"/>
      <c r="K289" s="276"/>
      <c r="L289" s="280"/>
      <c r="M289" s="281"/>
      <c r="N289" s="282"/>
      <c r="O289" s="282"/>
      <c r="P289" s="282"/>
      <c r="Q289" s="282"/>
      <c r="R289" s="282"/>
      <c r="S289" s="282"/>
      <c r="T289" s="283"/>
      <c r="AT289" s="284" t="s">
        <v>215</v>
      </c>
      <c r="AU289" s="284" t="s">
        <v>90</v>
      </c>
      <c r="AV289" s="14" t="s">
        <v>25</v>
      </c>
      <c r="AW289" s="14" t="s">
        <v>45</v>
      </c>
      <c r="AX289" s="14" t="s">
        <v>82</v>
      </c>
      <c r="AY289" s="284" t="s">
        <v>204</v>
      </c>
    </row>
    <row r="290" spans="2:51" s="12" customFormat="1" ht="13.5">
      <c r="B290" s="253"/>
      <c r="C290" s="254"/>
      <c r="D290" s="250" t="s">
        <v>215</v>
      </c>
      <c r="E290" s="255" t="s">
        <v>38</v>
      </c>
      <c r="F290" s="256" t="s">
        <v>438</v>
      </c>
      <c r="G290" s="254"/>
      <c r="H290" s="257">
        <v>2.595</v>
      </c>
      <c r="I290" s="258"/>
      <c r="J290" s="254"/>
      <c r="K290" s="254"/>
      <c r="L290" s="259"/>
      <c r="M290" s="260"/>
      <c r="N290" s="261"/>
      <c r="O290" s="261"/>
      <c r="P290" s="261"/>
      <c r="Q290" s="261"/>
      <c r="R290" s="261"/>
      <c r="S290" s="261"/>
      <c r="T290" s="262"/>
      <c r="AT290" s="263" t="s">
        <v>215</v>
      </c>
      <c r="AU290" s="263" t="s">
        <v>90</v>
      </c>
      <c r="AV290" s="12" t="s">
        <v>90</v>
      </c>
      <c r="AW290" s="12" t="s">
        <v>45</v>
      </c>
      <c r="AX290" s="12" t="s">
        <v>82</v>
      </c>
      <c r="AY290" s="263" t="s">
        <v>204</v>
      </c>
    </row>
    <row r="291" spans="2:51" s="14" customFormat="1" ht="13.5">
      <c r="B291" s="275"/>
      <c r="C291" s="276"/>
      <c r="D291" s="250" t="s">
        <v>215</v>
      </c>
      <c r="E291" s="277" t="s">
        <v>38</v>
      </c>
      <c r="F291" s="278" t="s">
        <v>439</v>
      </c>
      <c r="G291" s="276"/>
      <c r="H291" s="277" t="s">
        <v>38</v>
      </c>
      <c r="I291" s="279"/>
      <c r="J291" s="276"/>
      <c r="K291" s="276"/>
      <c r="L291" s="280"/>
      <c r="M291" s="281"/>
      <c r="N291" s="282"/>
      <c r="O291" s="282"/>
      <c r="P291" s="282"/>
      <c r="Q291" s="282"/>
      <c r="R291" s="282"/>
      <c r="S291" s="282"/>
      <c r="T291" s="283"/>
      <c r="AT291" s="284" t="s">
        <v>215</v>
      </c>
      <c r="AU291" s="284" t="s">
        <v>90</v>
      </c>
      <c r="AV291" s="14" t="s">
        <v>25</v>
      </c>
      <c r="AW291" s="14" t="s">
        <v>45</v>
      </c>
      <c r="AX291" s="14" t="s">
        <v>82</v>
      </c>
      <c r="AY291" s="284" t="s">
        <v>204</v>
      </c>
    </row>
    <row r="292" spans="2:51" s="13" customFormat="1" ht="13.5">
      <c r="B292" s="264"/>
      <c r="C292" s="265"/>
      <c r="D292" s="250" t="s">
        <v>215</v>
      </c>
      <c r="E292" s="266" t="s">
        <v>38</v>
      </c>
      <c r="F292" s="267" t="s">
        <v>217</v>
      </c>
      <c r="G292" s="265"/>
      <c r="H292" s="268">
        <v>2.595</v>
      </c>
      <c r="I292" s="269"/>
      <c r="J292" s="265"/>
      <c r="K292" s="265"/>
      <c r="L292" s="270"/>
      <c r="M292" s="271"/>
      <c r="N292" s="272"/>
      <c r="O292" s="272"/>
      <c r="P292" s="272"/>
      <c r="Q292" s="272"/>
      <c r="R292" s="272"/>
      <c r="S292" s="272"/>
      <c r="T292" s="273"/>
      <c r="AT292" s="274" t="s">
        <v>215</v>
      </c>
      <c r="AU292" s="274" t="s">
        <v>90</v>
      </c>
      <c r="AV292" s="13" t="s">
        <v>211</v>
      </c>
      <c r="AW292" s="13" t="s">
        <v>45</v>
      </c>
      <c r="AX292" s="13" t="s">
        <v>25</v>
      </c>
      <c r="AY292" s="274" t="s">
        <v>204</v>
      </c>
    </row>
    <row r="293" spans="2:65" s="1" customFormat="1" ht="38.25" customHeight="1">
      <c r="B293" s="48"/>
      <c r="C293" s="238" t="s">
        <v>440</v>
      </c>
      <c r="D293" s="238" t="s">
        <v>206</v>
      </c>
      <c r="E293" s="239" t="s">
        <v>441</v>
      </c>
      <c r="F293" s="240" t="s">
        <v>442</v>
      </c>
      <c r="G293" s="241" t="s">
        <v>209</v>
      </c>
      <c r="H293" s="242">
        <v>64.319</v>
      </c>
      <c r="I293" s="243"/>
      <c r="J293" s="244">
        <f>ROUND(I293*H293,2)</f>
        <v>0</v>
      </c>
      <c r="K293" s="240" t="s">
        <v>210</v>
      </c>
      <c r="L293" s="74"/>
      <c r="M293" s="245" t="s">
        <v>38</v>
      </c>
      <c r="N293" s="246" t="s">
        <v>53</v>
      </c>
      <c r="O293" s="49"/>
      <c r="P293" s="247">
        <f>O293*H293</f>
        <v>0</v>
      </c>
      <c r="Q293" s="247">
        <v>0.01733</v>
      </c>
      <c r="R293" s="247">
        <f>Q293*H293</f>
        <v>1.1146482700000002</v>
      </c>
      <c r="S293" s="247">
        <v>0</v>
      </c>
      <c r="T293" s="248">
        <f>S293*H293</f>
        <v>0</v>
      </c>
      <c r="AR293" s="25" t="s">
        <v>211</v>
      </c>
      <c r="AT293" s="25" t="s">
        <v>206</v>
      </c>
      <c r="AU293" s="25" t="s">
        <v>90</v>
      </c>
      <c r="AY293" s="25" t="s">
        <v>204</v>
      </c>
      <c r="BE293" s="249">
        <f>IF(N293="základní",J293,0)</f>
        <v>0</v>
      </c>
      <c r="BF293" s="249">
        <f>IF(N293="snížená",J293,0)</f>
        <v>0</v>
      </c>
      <c r="BG293" s="249">
        <f>IF(N293="zákl. přenesená",J293,0)</f>
        <v>0</v>
      </c>
      <c r="BH293" s="249">
        <f>IF(N293="sníž. přenesená",J293,0)</f>
        <v>0</v>
      </c>
      <c r="BI293" s="249">
        <f>IF(N293="nulová",J293,0)</f>
        <v>0</v>
      </c>
      <c r="BJ293" s="25" t="s">
        <v>25</v>
      </c>
      <c r="BK293" s="249">
        <f>ROUND(I293*H293,2)</f>
        <v>0</v>
      </c>
      <c r="BL293" s="25" t="s">
        <v>211</v>
      </c>
      <c r="BM293" s="25" t="s">
        <v>443</v>
      </c>
    </row>
    <row r="294" spans="2:47" s="1" customFormat="1" ht="13.5">
      <c r="B294" s="48"/>
      <c r="C294" s="76"/>
      <c r="D294" s="250" t="s">
        <v>213</v>
      </c>
      <c r="E294" s="76"/>
      <c r="F294" s="251" t="s">
        <v>420</v>
      </c>
      <c r="G294" s="76"/>
      <c r="H294" s="76"/>
      <c r="I294" s="206"/>
      <c r="J294" s="76"/>
      <c r="K294" s="76"/>
      <c r="L294" s="74"/>
      <c r="M294" s="252"/>
      <c r="N294" s="49"/>
      <c r="O294" s="49"/>
      <c r="P294" s="49"/>
      <c r="Q294" s="49"/>
      <c r="R294" s="49"/>
      <c r="S294" s="49"/>
      <c r="T294" s="97"/>
      <c r="AT294" s="25" t="s">
        <v>213</v>
      </c>
      <c r="AU294" s="25" t="s">
        <v>90</v>
      </c>
    </row>
    <row r="295" spans="2:51" s="14" customFormat="1" ht="13.5">
      <c r="B295" s="275"/>
      <c r="C295" s="276"/>
      <c r="D295" s="250" t="s">
        <v>215</v>
      </c>
      <c r="E295" s="277" t="s">
        <v>38</v>
      </c>
      <c r="F295" s="278" t="s">
        <v>304</v>
      </c>
      <c r="G295" s="276"/>
      <c r="H295" s="277" t="s">
        <v>38</v>
      </c>
      <c r="I295" s="279"/>
      <c r="J295" s="276"/>
      <c r="K295" s="276"/>
      <c r="L295" s="280"/>
      <c r="M295" s="281"/>
      <c r="N295" s="282"/>
      <c r="O295" s="282"/>
      <c r="P295" s="282"/>
      <c r="Q295" s="282"/>
      <c r="R295" s="282"/>
      <c r="S295" s="282"/>
      <c r="T295" s="283"/>
      <c r="AT295" s="284" t="s">
        <v>215</v>
      </c>
      <c r="AU295" s="284" t="s">
        <v>90</v>
      </c>
      <c r="AV295" s="14" t="s">
        <v>25</v>
      </c>
      <c r="AW295" s="14" t="s">
        <v>45</v>
      </c>
      <c r="AX295" s="14" t="s">
        <v>82</v>
      </c>
      <c r="AY295" s="284" t="s">
        <v>204</v>
      </c>
    </row>
    <row r="296" spans="2:51" s="12" customFormat="1" ht="13.5">
      <c r="B296" s="253"/>
      <c r="C296" s="254"/>
      <c r="D296" s="250" t="s">
        <v>215</v>
      </c>
      <c r="E296" s="255" t="s">
        <v>38</v>
      </c>
      <c r="F296" s="256" t="s">
        <v>444</v>
      </c>
      <c r="G296" s="254"/>
      <c r="H296" s="257">
        <v>83.916</v>
      </c>
      <c r="I296" s="258"/>
      <c r="J296" s="254"/>
      <c r="K296" s="254"/>
      <c r="L296" s="259"/>
      <c r="M296" s="260"/>
      <c r="N296" s="261"/>
      <c r="O296" s="261"/>
      <c r="P296" s="261"/>
      <c r="Q296" s="261"/>
      <c r="R296" s="261"/>
      <c r="S296" s="261"/>
      <c r="T296" s="262"/>
      <c r="AT296" s="263" t="s">
        <v>215</v>
      </c>
      <c r="AU296" s="263" t="s">
        <v>90</v>
      </c>
      <c r="AV296" s="12" t="s">
        <v>90</v>
      </c>
      <c r="AW296" s="12" t="s">
        <v>45</v>
      </c>
      <c r="AX296" s="12" t="s">
        <v>82</v>
      </c>
      <c r="AY296" s="263" t="s">
        <v>204</v>
      </c>
    </row>
    <row r="297" spans="2:51" s="12" customFormat="1" ht="13.5">
      <c r="B297" s="253"/>
      <c r="C297" s="254"/>
      <c r="D297" s="250" t="s">
        <v>215</v>
      </c>
      <c r="E297" s="255" t="s">
        <v>38</v>
      </c>
      <c r="F297" s="256" t="s">
        <v>445</v>
      </c>
      <c r="G297" s="254"/>
      <c r="H297" s="257">
        <v>-19.597</v>
      </c>
      <c r="I297" s="258"/>
      <c r="J297" s="254"/>
      <c r="K297" s="254"/>
      <c r="L297" s="259"/>
      <c r="M297" s="260"/>
      <c r="N297" s="261"/>
      <c r="O297" s="261"/>
      <c r="P297" s="261"/>
      <c r="Q297" s="261"/>
      <c r="R297" s="261"/>
      <c r="S297" s="261"/>
      <c r="T297" s="262"/>
      <c r="AT297" s="263" t="s">
        <v>215</v>
      </c>
      <c r="AU297" s="263" t="s">
        <v>90</v>
      </c>
      <c r="AV297" s="12" t="s">
        <v>90</v>
      </c>
      <c r="AW297" s="12" t="s">
        <v>45</v>
      </c>
      <c r="AX297" s="12" t="s">
        <v>82</v>
      </c>
      <c r="AY297" s="263" t="s">
        <v>204</v>
      </c>
    </row>
    <row r="298" spans="2:51" s="13" customFormat="1" ht="13.5">
      <c r="B298" s="264"/>
      <c r="C298" s="265"/>
      <c r="D298" s="250" t="s">
        <v>215</v>
      </c>
      <c r="E298" s="266" t="s">
        <v>38</v>
      </c>
      <c r="F298" s="267" t="s">
        <v>217</v>
      </c>
      <c r="G298" s="265"/>
      <c r="H298" s="268">
        <v>64.319</v>
      </c>
      <c r="I298" s="269"/>
      <c r="J298" s="265"/>
      <c r="K298" s="265"/>
      <c r="L298" s="270"/>
      <c r="M298" s="271"/>
      <c r="N298" s="272"/>
      <c r="O298" s="272"/>
      <c r="P298" s="272"/>
      <c r="Q298" s="272"/>
      <c r="R298" s="272"/>
      <c r="S298" s="272"/>
      <c r="T298" s="273"/>
      <c r="AT298" s="274" t="s">
        <v>215</v>
      </c>
      <c r="AU298" s="274" t="s">
        <v>90</v>
      </c>
      <c r="AV298" s="13" t="s">
        <v>211</v>
      </c>
      <c r="AW298" s="13" t="s">
        <v>45</v>
      </c>
      <c r="AX298" s="13" t="s">
        <v>25</v>
      </c>
      <c r="AY298" s="274" t="s">
        <v>204</v>
      </c>
    </row>
    <row r="299" spans="2:65" s="1" customFormat="1" ht="25.5" customHeight="1">
      <c r="B299" s="48"/>
      <c r="C299" s="238" t="s">
        <v>446</v>
      </c>
      <c r="D299" s="238" t="s">
        <v>206</v>
      </c>
      <c r="E299" s="239" t="s">
        <v>447</v>
      </c>
      <c r="F299" s="240" t="s">
        <v>448</v>
      </c>
      <c r="G299" s="241" t="s">
        <v>209</v>
      </c>
      <c r="H299" s="242">
        <v>45.309</v>
      </c>
      <c r="I299" s="243"/>
      <c r="J299" s="244">
        <f>ROUND(I299*H299,2)</f>
        <v>0</v>
      </c>
      <c r="K299" s="240" t="s">
        <v>210</v>
      </c>
      <c r="L299" s="74"/>
      <c r="M299" s="245" t="s">
        <v>38</v>
      </c>
      <c r="N299" s="246" t="s">
        <v>53</v>
      </c>
      <c r="O299" s="49"/>
      <c r="P299" s="247">
        <f>O299*H299</f>
        <v>0</v>
      </c>
      <c r="Q299" s="247">
        <v>0.0057</v>
      </c>
      <c r="R299" s="247">
        <f>Q299*H299</f>
        <v>0.25826129999999997</v>
      </c>
      <c r="S299" s="247">
        <v>0</v>
      </c>
      <c r="T299" s="248">
        <f>S299*H299</f>
        <v>0</v>
      </c>
      <c r="AR299" s="25" t="s">
        <v>211</v>
      </c>
      <c r="AT299" s="25" t="s">
        <v>206</v>
      </c>
      <c r="AU299" s="25" t="s">
        <v>90</v>
      </c>
      <c r="AY299" s="25" t="s">
        <v>204</v>
      </c>
      <c r="BE299" s="249">
        <f>IF(N299="základní",J299,0)</f>
        <v>0</v>
      </c>
      <c r="BF299" s="249">
        <f>IF(N299="snížená",J299,0)</f>
        <v>0</v>
      </c>
      <c r="BG299" s="249">
        <f>IF(N299="zákl. přenesená",J299,0)</f>
        <v>0</v>
      </c>
      <c r="BH299" s="249">
        <f>IF(N299="sníž. přenesená",J299,0)</f>
        <v>0</v>
      </c>
      <c r="BI299" s="249">
        <f>IF(N299="nulová",J299,0)</f>
        <v>0</v>
      </c>
      <c r="BJ299" s="25" t="s">
        <v>25</v>
      </c>
      <c r="BK299" s="249">
        <f>ROUND(I299*H299,2)</f>
        <v>0</v>
      </c>
      <c r="BL299" s="25" t="s">
        <v>211</v>
      </c>
      <c r="BM299" s="25" t="s">
        <v>449</v>
      </c>
    </row>
    <row r="300" spans="2:47" s="1" customFormat="1" ht="13.5">
      <c r="B300" s="48"/>
      <c r="C300" s="76"/>
      <c r="D300" s="250" t="s">
        <v>213</v>
      </c>
      <c r="E300" s="76"/>
      <c r="F300" s="251" t="s">
        <v>450</v>
      </c>
      <c r="G300" s="76"/>
      <c r="H300" s="76"/>
      <c r="I300" s="206"/>
      <c r="J300" s="76"/>
      <c r="K300" s="76"/>
      <c r="L300" s="74"/>
      <c r="M300" s="252"/>
      <c r="N300" s="49"/>
      <c r="O300" s="49"/>
      <c r="P300" s="49"/>
      <c r="Q300" s="49"/>
      <c r="R300" s="49"/>
      <c r="S300" s="49"/>
      <c r="T300" s="97"/>
      <c r="AT300" s="25" t="s">
        <v>213</v>
      </c>
      <c r="AU300" s="25" t="s">
        <v>90</v>
      </c>
    </row>
    <row r="301" spans="2:51" s="14" customFormat="1" ht="13.5">
      <c r="B301" s="275"/>
      <c r="C301" s="276"/>
      <c r="D301" s="250" t="s">
        <v>215</v>
      </c>
      <c r="E301" s="277" t="s">
        <v>38</v>
      </c>
      <c r="F301" s="278" t="s">
        <v>304</v>
      </c>
      <c r="G301" s="276"/>
      <c r="H301" s="277" t="s">
        <v>38</v>
      </c>
      <c r="I301" s="279"/>
      <c r="J301" s="276"/>
      <c r="K301" s="276"/>
      <c r="L301" s="280"/>
      <c r="M301" s="281"/>
      <c r="N301" s="282"/>
      <c r="O301" s="282"/>
      <c r="P301" s="282"/>
      <c r="Q301" s="282"/>
      <c r="R301" s="282"/>
      <c r="S301" s="282"/>
      <c r="T301" s="283"/>
      <c r="AT301" s="284" t="s">
        <v>215</v>
      </c>
      <c r="AU301" s="284" t="s">
        <v>90</v>
      </c>
      <c r="AV301" s="14" t="s">
        <v>25</v>
      </c>
      <c r="AW301" s="14" t="s">
        <v>45</v>
      </c>
      <c r="AX301" s="14" t="s">
        <v>82</v>
      </c>
      <c r="AY301" s="284" t="s">
        <v>204</v>
      </c>
    </row>
    <row r="302" spans="2:51" s="12" customFormat="1" ht="13.5">
      <c r="B302" s="253"/>
      <c r="C302" s="254"/>
      <c r="D302" s="250" t="s">
        <v>215</v>
      </c>
      <c r="E302" s="255" t="s">
        <v>38</v>
      </c>
      <c r="F302" s="256" t="s">
        <v>451</v>
      </c>
      <c r="G302" s="254"/>
      <c r="H302" s="257">
        <v>45.309</v>
      </c>
      <c r="I302" s="258"/>
      <c r="J302" s="254"/>
      <c r="K302" s="254"/>
      <c r="L302" s="259"/>
      <c r="M302" s="260"/>
      <c r="N302" s="261"/>
      <c r="O302" s="261"/>
      <c r="P302" s="261"/>
      <c r="Q302" s="261"/>
      <c r="R302" s="261"/>
      <c r="S302" s="261"/>
      <c r="T302" s="262"/>
      <c r="AT302" s="263" t="s">
        <v>215</v>
      </c>
      <c r="AU302" s="263" t="s">
        <v>90</v>
      </c>
      <c r="AV302" s="12" t="s">
        <v>90</v>
      </c>
      <c r="AW302" s="12" t="s">
        <v>45</v>
      </c>
      <c r="AX302" s="12" t="s">
        <v>82</v>
      </c>
      <c r="AY302" s="263" t="s">
        <v>204</v>
      </c>
    </row>
    <row r="303" spans="2:51" s="13" customFormat="1" ht="13.5">
      <c r="B303" s="264"/>
      <c r="C303" s="265"/>
      <c r="D303" s="250" t="s">
        <v>215</v>
      </c>
      <c r="E303" s="266" t="s">
        <v>38</v>
      </c>
      <c r="F303" s="267" t="s">
        <v>217</v>
      </c>
      <c r="G303" s="265"/>
      <c r="H303" s="268">
        <v>45.309</v>
      </c>
      <c r="I303" s="269"/>
      <c r="J303" s="265"/>
      <c r="K303" s="265"/>
      <c r="L303" s="270"/>
      <c r="M303" s="271"/>
      <c r="N303" s="272"/>
      <c r="O303" s="272"/>
      <c r="P303" s="272"/>
      <c r="Q303" s="272"/>
      <c r="R303" s="272"/>
      <c r="S303" s="272"/>
      <c r="T303" s="273"/>
      <c r="AT303" s="274" t="s">
        <v>215</v>
      </c>
      <c r="AU303" s="274" t="s">
        <v>90</v>
      </c>
      <c r="AV303" s="13" t="s">
        <v>211</v>
      </c>
      <c r="AW303" s="13" t="s">
        <v>45</v>
      </c>
      <c r="AX303" s="13" t="s">
        <v>25</v>
      </c>
      <c r="AY303" s="274" t="s">
        <v>204</v>
      </c>
    </row>
    <row r="304" spans="2:65" s="1" customFormat="1" ht="25.5" customHeight="1">
      <c r="B304" s="48"/>
      <c r="C304" s="238" t="s">
        <v>452</v>
      </c>
      <c r="D304" s="238" t="s">
        <v>206</v>
      </c>
      <c r="E304" s="239" t="s">
        <v>453</v>
      </c>
      <c r="F304" s="240" t="s">
        <v>454</v>
      </c>
      <c r="G304" s="241" t="s">
        <v>209</v>
      </c>
      <c r="H304" s="242">
        <v>208.213</v>
      </c>
      <c r="I304" s="243"/>
      <c r="J304" s="244">
        <f>ROUND(I304*H304,2)</f>
        <v>0</v>
      </c>
      <c r="K304" s="240" t="s">
        <v>210</v>
      </c>
      <c r="L304" s="74"/>
      <c r="M304" s="245" t="s">
        <v>38</v>
      </c>
      <c r="N304" s="246" t="s">
        <v>53</v>
      </c>
      <c r="O304" s="49"/>
      <c r="P304" s="247">
        <f>O304*H304</f>
        <v>0</v>
      </c>
      <c r="Q304" s="247">
        <v>0.0014</v>
      </c>
      <c r="R304" s="247">
        <f>Q304*H304</f>
        <v>0.2914982</v>
      </c>
      <c r="S304" s="247">
        <v>0</v>
      </c>
      <c r="T304" s="248">
        <f>S304*H304</f>
        <v>0</v>
      </c>
      <c r="AR304" s="25" t="s">
        <v>211</v>
      </c>
      <c r="AT304" s="25" t="s">
        <v>206</v>
      </c>
      <c r="AU304" s="25" t="s">
        <v>90</v>
      </c>
      <c r="AY304" s="25" t="s">
        <v>204</v>
      </c>
      <c r="BE304" s="249">
        <f>IF(N304="základní",J304,0)</f>
        <v>0</v>
      </c>
      <c r="BF304" s="249">
        <f>IF(N304="snížená",J304,0)</f>
        <v>0</v>
      </c>
      <c r="BG304" s="249">
        <f>IF(N304="zákl. přenesená",J304,0)</f>
        <v>0</v>
      </c>
      <c r="BH304" s="249">
        <f>IF(N304="sníž. přenesená",J304,0)</f>
        <v>0</v>
      </c>
      <c r="BI304" s="249">
        <f>IF(N304="nulová",J304,0)</f>
        <v>0</v>
      </c>
      <c r="BJ304" s="25" t="s">
        <v>25</v>
      </c>
      <c r="BK304" s="249">
        <f>ROUND(I304*H304,2)</f>
        <v>0</v>
      </c>
      <c r="BL304" s="25" t="s">
        <v>211</v>
      </c>
      <c r="BM304" s="25" t="s">
        <v>455</v>
      </c>
    </row>
    <row r="305" spans="2:51" s="12" customFormat="1" ht="13.5">
      <c r="B305" s="253"/>
      <c r="C305" s="254"/>
      <c r="D305" s="250" t="s">
        <v>215</v>
      </c>
      <c r="E305" s="255" t="s">
        <v>38</v>
      </c>
      <c r="F305" s="256" t="s">
        <v>456</v>
      </c>
      <c r="G305" s="254"/>
      <c r="H305" s="257">
        <v>10.395</v>
      </c>
      <c r="I305" s="258"/>
      <c r="J305" s="254"/>
      <c r="K305" s="254"/>
      <c r="L305" s="259"/>
      <c r="M305" s="260"/>
      <c r="N305" s="261"/>
      <c r="O305" s="261"/>
      <c r="P305" s="261"/>
      <c r="Q305" s="261"/>
      <c r="R305" s="261"/>
      <c r="S305" s="261"/>
      <c r="T305" s="262"/>
      <c r="AT305" s="263" t="s">
        <v>215</v>
      </c>
      <c r="AU305" s="263" t="s">
        <v>90</v>
      </c>
      <c r="AV305" s="12" t="s">
        <v>90</v>
      </c>
      <c r="AW305" s="12" t="s">
        <v>45</v>
      </c>
      <c r="AX305" s="12" t="s">
        <v>82</v>
      </c>
      <c r="AY305" s="263" t="s">
        <v>204</v>
      </c>
    </row>
    <row r="306" spans="2:51" s="12" customFormat="1" ht="13.5">
      <c r="B306" s="253"/>
      <c r="C306" s="254"/>
      <c r="D306" s="250" t="s">
        <v>215</v>
      </c>
      <c r="E306" s="255" t="s">
        <v>38</v>
      </c>
      <c r="F306" s="256" t="s">
        <v>457</v>
      </c>
      <c r="G306" s="254"/>
      <c r="H306" s="257">
        <v>50.306</v>
      </c>
      <c r="I306" s="258"/>
      <c r="J306" s="254"/>
      <c r="K306" s="254"/>
      <c r="L306" s="259"/>
      <c r="M306" s="260"/>
      <c r="N306" s="261"/>
      <c r="O306" s="261"/>
      <c r="P306" s="261"/>
      <c r="Q306" s="261"/>
      <c r="R306" s="261"/>
      <c r="S306" s="261"/>
      <c r="T306" s="262"/>
      <c r="AT306" s="263" t="s">
        <v>215</v>
      </c>
      <c r="AU306" s="263" t="s">
        <v>90</v>
      </c>
      <c r="AV306" s="12" t="s">
        <v>90</v>
      </c>
      <c r="AW306" s="12" t="s">
        <v>45</v>
      </c>
      <c r="AX306" s="12" t="s">
        <v>82</v>
      </c>
      <c r="AY306" s="263" t="s">
        <v>204</v>
      </c>
    </row>
    <row r="307" spans="2:51" s="12" customFormat="1" ht="13.5">
      <c r="B307" s="253"/>
      <c r="C307" s="254"/>
      <c r="D307" s="250" t="s">
        <v>215</v>
      </c>
      <c r="E307" s="255" t="s">
        <v>38</v>
      </c>
      <c r="F307" s="256" t="s">
        <v>458</v>
      </c>
      <c r="G307" s="254"/>
      <c r="H307" s="257">
        <v>127.512</v>
      </c>
      <c r="I307" s="258"/>
      <c r="J307" s="254"/>
      <c r="K307" s="254"/>
      <c r="L307" s="259"/>
      <c r="M307" s="260"/>
      <c r="N307" s="261"/>
      <c r="O307" s="261"/>
      <c r="P307" s="261"/>
      <c r="Q307" s="261"/>
      <c r="R307" s="261"/>
      <c r="S307" s="261"/>
      <c r="T307" s="262"/>
      <c r="AT307" s="263" t="s">
        <v>215</v>
      </c>
      <c r="AU307" s="263" t="s">
        <v>90</v>
      </c>
      <c r="AV307" s="12" t="s">
        <v>90</v>
      </c>
      <c r="AW307" s="12" t="s">
        <v>45</v>
      </c>
      <c r="AX307" s="12" t="s">
        <v>82</v>
      </c>
      <c r="AY307" s="263" t="s">
        <v>204</v>
      </c>
    </row>
    <row r="308" spans="2:51" s="12" customFormat="1" ht="13.5">
      <c r="B308" s="253"/>
      <c r="C308" s="254"/>
      <c r="D308" s="250" t="s">
        <v>215</v>
      </c>
      <c r="E308" s="255" t="s">
        <v>38</v>
      </c>
      <c r="F308" s="256" t="s">
        <v>30</v>
      </c>
      <c r="G308" s="254"/>
      <c r="H308" s="257">
        <v>10</v>
      </c>
      <c r="I308" s="258"/>
      <c r="J308" s="254"/>
      <c r="K308" s="254"/>
      <c r="L308" s="259"/>
      <c r="M308" s="260"/>
      <c r="N308" s="261"/>
      <c r="O308" s="261"/>
      <c r="P308" s="261"/>
      <c r="Q308" s="261"/>
      <c r="R308" s="261"/>
      <c r="S308" s="261"/>
      <c r="T308" s="262"/>
      <c r="AT308" s="263" t="s">
        <v>215</v>
      </c>
      <c r="AU308" s="263" t="s">
        <v>90</v>
      </c>
      <c r="AV308" s="12" t="s">
        <v>90</v>
      </c>
      <c r="AW308" s="12" t="s">
        <v>45</v>
      </c>
      <c r="AX308" s="12" t="s">
        <v>82</v>
      </c>
      <c r="AY308" s="263" t="s">
        <v>204</v>
      </c>
    </row>
    <row r="309" spans="2:51" s="12" customFormat="1" ht="13.5">
      <c r="B309" s="253"/>
      <c r="C309" s="254"/>
      <c r="D309" s="250" t="s">
        <v>215</v>
      </c>
      <c r="E309" s="255" t="s">
        <v>38</v>
      </c>
      <c r="F309" s="256" t="s">
        <v>459</v>
      </c>
      <c r="G309" s="254"/>
      <c r="H309" s="257">
        <v>10</v>
      </c>
      <c r="I309" s="258"/>
      <c r="J309" s="254"/>
      <c r="K309" s="254"/>
      <c r="L309" s="259"/>
      <c r="M309" s="260"/>
      <c r="N309" s="261"/>
      <c r="O309" s="261"/>
      <c r="P309" s="261"/>
      <c r="Q309" s="261"/>
      <c r="R309" s="261"/>
      <c r="S309" s="261"/>
      <c r="T309" s="262"/>
      <c r="AT309" s="263" t="s">
        <v>215</v>
      </c>
      <c r="AU309" s="263" t="s">
        <v>90</v>
      </c>
      <c r="AV309" s="12" t="s">
        <v>90</v>
      </c>
      <c r="AW309" s="12" t="s">
        <v>45</v>
      </c>
      <c r="AX309" s="12" t="s">
        <v>82</v>
      </c>
      <c r="AY309" s="263" t="s">
        <v>204</v>
      </c>
    </row>
    <row r="310" spans="2:51" s="13" customFormat="1" ht="13.5">
      <c r="B310" s="264"/>
      <c r="C310" s="265"/>
      <c r="D310" s="250" t="s">
        <v>215</v>
      </c>
      <c r="E310" s="266" t="s">
        <v>38</v>
      </c>
      <c r="F310" s="267" t="s">
        <v>217</v>
      </c>
      <c r="G310" s="265"/>
      <c r="H310" s="268">
        <v>208.213</v>
      </c>
      <c r="I310" s="269"/>
      <c r="J310" s="265"/>
      <c r="K310" s="265"/>
      <c r="L310" s="270"/>
      <c r="M310" s="271"/>
      <c r="N310" s="272"/>
      <c r="O310" s="272"/>
      <c r="P310" s="272"/>
      <c r="Q310" s="272"/>
      <c r="R310" s="272"/>
      <c r="S310" s="272"/>
      <c r="T310" s="273"/>
      <c r="AT310" s="274" t="s">
        <v>215</v>
      </c>
      <c r="AU310" s="274" t="s">
        <v>90</v>
      </c>
      <c r="AV310" s="13" t="s">
        <v>211</v>
      </c>
      <c r="AW310" s="13" t="s">
        <v>45</v>
      </c>
      <c r="AX310" s="13" t="s">
        <v>25</v>
      </c>
      <c r="AY310" s="274" t="s">
        <v>204</v>
      </c>
    </row>
    <row r="311" spans="2:65" s="1" customFormat="1" ht="25.5" customHeight="1">
      <c r="B311" s="48"/>
      <c r="C311" s="238" t="s">
        <v>460</v>
      </c>
      <c r="D311" s="238" t="s">
        <v>206</v>
      </c>
      <c r="E311" s="239" t="s">
        <v>461</v>
      </c>
      <c r="F311" s="240" t="s">
        <v>462</v>
      </c>
      <c r="G311" s="241" t="s">
        <v>209</v>
      </c>
      <c r="H311" s="242">
        <v>179.644</v>
      </c>
      <c r="I311" s="243"/>
      <c r="J311" s="244">
        <f>ROUND(I311*H311,2)</f>
        <v>0</v>
      </c>
      <c r="K311" s="240" t="s">
        <v>210</v>
      </c>
      <c r="L311" s="74"/>
      <c r="M311" s="245" t="s">
        <v>38</v>
      </c>
      <c r="N311" s="246" t="s">
        <v>53</v>
      </c>
      <c r="O311" s="49"/>
      <c r="P311" s="247">
        <f>O311*H311</f>
        <v>0</v>
      </c>
      <c r="Q311" s="247">
        <v>0.00026</v>
      </c>
      <c r="R311" s="247">
        <f>Q311*H311</f>
        <v>0.046707439999999996</v>
      </c>
      <c r="S311" s="247">
        <v>0</v>
      </c>
      <c r="T311" s="248">
        <f>S311*H311</f>
        <v>0</v>
      </c>
      <c r="AR311" s="25" t="s">
        <v>211</v>
      </c>
      <c r="AT311" s="25" t="s">
        <v>206</v>
      </c>
      <c r="AU311" s="25" t="s">
        <v>90</v>
      </c>
      <c r="AY311" s="25" t="s">
        <v>204</v>
      </c>
      <c r="BE311" s="249">
        <f>IF(N311="základní",J311,0)</f>
        <v>0</v>
      </c>
      <c r="BF311" s="249">
        <f>IF(N311="snížená",J311,0)</f>
        <v>0</v>
      </c>
      <c r="BG311" s="249">
        <f>IF(N311="zákl. přenesená",J311,0)</f>
        <v>0</v>
      </c>
      <c r="BH311" s="249">
        <f>IF(N311="sníž. přenesená",J311,0)</f>
        <v>0</v>
      </c>
      <c r="BI311" s="249">
        <f>IF(N311="nulová",J311,0)</f>
        <v>0</v>
      </c>
      <c r="BJ311" s="25" t="s">
        <v>25</v>
      </c>
      <c r="BK311" s="249">
        <f>ROUND(I311*H311,2)</f>
        <v>0</v>
      </c>
      <c r="BL311" s="25" t="s">
        <v>211</v>
      </c>
      <c r="BM311" s="25" t="s">
        <v>463</v>
      </c>
    </row>
    <row r="312" spans="2:51" s="12" customFormat="1" ht="13.5">
      <c r="B312" s="253"/>
      <c r="C312" s="254"/>
      <c r="D312" s="250" t="s">
        <v>215</v>
      </c>
      <c r="E312" s="255" t="s">
        <v>38</v>
      </c>
      <c r="F312" s="256" t="s">
        <v>456</v>
      </c>
      <c r="G312" s="254"/>
      <c r="H312" s="257">
        <v>10.395</v>
      </c>
      <c r="I312" s="258"/>
      <c r="J312" s="254"/>
      <c r="K312" s="254"/>
      <c r="L312" s="259"/>
      <c r="M312" s="260"/>
      <c r="N312" s="261"/>
      <c r="O312" s="261"/>
      <c r="P312" s="261"/>
      <c r="Q312" s="261"/>
      <c r="R312" s="261"/>
      <c r="S312" s="261"/>
      <c r="T312" s="262"/>
      <c r="AT312" s="263" t="s">
        <v>215</v>
      </c>
      <c r="AU312" s="263" t="s">
        <v>90</v>
      </c>
      <c r="AV312" s="12" t="s">
        <v>90</v>
      </c>
      <c r="AW312" s="12" t="s">
        <v>45</v>
      </c>
      <c r="AX312" s="12" t="s">
        <v>82</v>
      </c>
      <c r="AY312" s="263" t="s">
        <v>204</v>
      </c>
    </row>
    <row r="313" spans="2:51" s="12" customFormat="1" ht="13.5">
      <c r="B313" s="253"/>
      <c r="C313" s="254"/>
      <c r="D313" s="250" t="s">
        <v>215</v>
      </c>
      <c r="E313" s="255" t="s">
        <v>38</v>
      </c>
      <c r="F313" s="256" t="s">
        <v>457</v>
      </c>
      <c r="G313" s="254"/>
      <c r="H313" s="257">
        <v>50.306</v>
      </c>
      <c r="I313" s="258"/>
      <c r="J313" s="254"/>
      <c r="K313" s="254"/>
      <c r="L313" s="259"/>
      <c r="M313" s="260"/>
      <c r="N313" s="261"/>
      <c r="O313" s="261"/>
      <c r="P313" s="261"/>
      <c r="Q313" s="261"/>
      <c r="R313" s="261"/>
      <c r="S313" s="261"/>
      <c r="T313" s="262"/>
      <c r="AT313" s="263" t="s">
        <v>215</v>
      </c>
      <c r="AU313" s="263" t="s">
        <v>90</v>
      </c>
      <c r="AV313" s="12" t="s">
        <v>90</v>
      </c>
      <c r="AW313" s="12" t="s">
        <v>45</v>
      </c>
      <c r="AX313" s="12" t="s">
        <v>82</v>
      </c>
      <c r="AY313" s="263" t="s">
        <v>204</v>
      </c>
    </row>
    <row r="314" spans="2:51" s="12" customFormat="1" ht="13.5">
      <c r="B314" s="253"/>
      <c r="C314" s="254"/>
      <c r="D314" s="250" t="s">
        <v>215</v>
      </c>
      <c r="E314" s="255" t="s">
        <v>38</v>
      </c>
      <c r="F314" s="256" t="s">
        <v>30</v>
      </c>
      <c r="G314" s="254"/>
      <c r="H314" s="257">
        <v>10</v>
      </c>
      <c r="I314" s="258"/>
      <c r="J314" s="254"/>
      <c r="K314" s="254"/>
      <c r="L314" s="259"/>
      <c r="M314" s="260"/>
      <c r="N314" s="261"/>
      <c r="O314" s="261"/>
      <c r="P314" s="261"/>
      <c r="Q314" s="261"/>
      <c r="R314" s="261"/>
      <c r="S314" s="261"/>
      <c r="T314" s="262"/>
      <c r="AT314" s="263" t="s">
        <v>215</v>
      </c>
      <c r="AU314" s="263" t="s">
        <v>90</v>
      </c>
      <c r="AV314" s="12" t="s">
        <v>90</v>
      </c>
      <c r="AW314" s="12" t="s">
        <v>45</v>
      </c>
      <c r="AX314" s="12" t="s">
        <v>82</v>
      </c>
      <c r="AY314" s="263" t="s">
        <v>204</v>
      </c>
    </row>
    <row r="315" spans="2:51" s="12" customFormat="1" ht="13.5">
      <c r="B315" s="253"/>
      <c r="C315" s="254"/>
      <c r="D315" s="250" t="s">
        <v>215</v>
      </c>
      <c r="E315" s="255" t="s">
        <v>38</v>
      </c>
      <c r="F315" s="256" t="s">
        <v>459</v>
      </c>
      <c r="G315" s="254"/>
      <c r="H315" s="257">
        <v>10</v>
      </c>
      <c r="I315" s="258"/>
      <c r="J315" s="254"/>
      <c r="K315" s="254"/>
      <c r="L315" s="259"/>
      <c r="M315" s="260"/>
      <c r="N315" s="261"/>
      <c r="O315" s="261"/>
      <c r="P315" s="261"/>
      <c r="Q315" s="261"/>
      <c r="R315" s="261"/>
      <c r="S315" s="261"/>
      <c r="T315" s="262"/>
      <c r="AT315" s="263" t="s">
        <v>215</v>
      </c>
      <c r="AU315" s="263" t="s">
        <v>90</v>
      </c>
      <c r="AV315" s="12" t="s">
        <v>90</v>
      </c>
      <c r="AW315" s="12" t="s">
        <v>45</v>
      </c>
      <c r="AX315" s="12" t="s">
        <v>82</v>
      </c>
      <c r="AY315" s="263" t="s">
        <v>204</v>
      </c>
    </row>
    <row r="316" spans="2:51" s="12" customFormat="1" ht="13.5">
      <c r="B316" s="253"/>
      <c r="C316" s="254"/>
      <c r="D316" s="250" t="s">
        <v>215</v>
      </c>
      <c r="E316" s="255" t="s">
        <v>38</v>
      </c>
      <c r="F316" s="256" t="s">
        <v>458</v>
      </c>
      <c r="G316" s="254"/>
      <c r="H316" s="257">
        <v>127.512</v>
      </c>
      <c r="I316" s="258"/>
      <c r="J316" s="254"/>
      <c r="K316" s="254"/>
      <c r="L316" s="259"/>
      <c r="M316" s="260"/>
      <c r="N316" s="261"/>
      <c r="O316" s="261"/>
      <c r="P316" s="261"/>
      <c r="Q316" s="261"/>
      <c r="R316" s="261"/>
      <c r="S316" s="261"/>
      <c r="T316" s="262"/>
      <c r="AT316" s="263" t="s">
        <v>215</v>
      </c>
      <c r="AU316" s="263" t="s">
        <v>90</v>
      </c>
      <c r="AV316" s="12" t="s">
        <v>90</v>
      </c>
      <c r="AW316" s="12" t="s">
        <v>45</v>
      </c>
      <c r="AX316" s="12" t="s">
        <v>82</v>
      </c>
      <c r="AY316" s="263" t="s">
        <v>204</v>
      </c>
    </row>
    <row r="317" spans="2:51" s="12" customFormat="1" ht="13.5">
      <c r="B317" s="253"/>
      <c r="C317" s="254"/>
      <c r="D317" s="250" t="s">
        <v>215</v>
      </c>
      <c r="E317" s="255" t="s">
        <v>38</v>
      </c>
      <c r="F317" s="256" t="s">
        <v>464</v>
      </c>
      <c r="G317" s="254"/>
      <c r="H317" s="257">
        <v>-28.569</v>
      </c>
      <c r="I317" s="258"/>
      <c r="J317" s="254"/>
      <c r="K317" s="254"/>
      <c r="L317" s="259"/>
      <c r="M317" s="260"/>
      <c r="N317" s="261"/>
      <c r="O317" s="261"/>
      <c r="P317" s="261"/>
      <c r="Q317" s="261"/>
      <c r="R317" s="261"/>
      <c r="S317" s="261"/>
      <c r="T317" s="262"/>
      <c r="AT317" s="263" t="s">
        <v>215</v>
      </c>
      <c r="AU317" s="263" t="s">
        <v>90</v>
      </c>
      <c r="AV317" s="12" t="s">
        <v>90</v>
      </c>
      <c r="AW317" s="12" t="s">
        <v>45</v>
      </c>
      <c r="AX317" s="12" t="s">
        <v>82</v>
      </c>
      <c r="AY317" s="263" t="s">
        <v>204</v>
      </c>
    </row>
    <row r="318" spans="2:51" s="13" customFormat="1" ht="13.5">
      <c r="B318" s="264"/>
      <c r="C318" s="265"/>
      <c r="D318" s="250" t="s">
        <v>215</v>
      </c>
      <c r="E318" s="266" t="s">
        <v>38</v>
      </c>
      <c r="F318" s="267" t="s">
        <v>217</v>
      </c>
      <c r="G318" s="265"/>
      <c r="H318" s="268">
        <v>179.644</v>
      </c>
      <c r="I318" s="269"/>
      <c r="J318" s="265"/>
      <c r="K318" s="265"/>
      <c r="L318" s="270"/>
      <c r="M318" s="271"/>
      <c r="N318" s="272"/>
      <c r="O318" s="272"/>
      <c r="P318" s="272"/>
      <c r="Q318" s="272"/>
      <c r="R318" s="272"/>
      <c r="S318" s="272"/>
      <c r="T318" s="273"/>
      <c r="AT318" s="274" t="s">
        <v>215</v>
      </c>
      <c r="AU318" s="274" t="s">
        <v>90</v>
      </c>
      <c r="AV318" s="13" t="s">
        <v>211</v>
      </c>
      <c r="AW318" s="13" t="s">
        <v>45</v>
      </c>
      <c r="AX318" s="13" t="s">
        <v>25</v>
      </c>
      <c r="AY318" s="274" t="s">
        <v>204</v>
      </c>
    </row>
    <row r="319" spans="2:65" s="1" customFormat="1" ht="25.5" customHeight="1">
      <c r="B319" s="48"/>
      <c r="C319" s="238" t="s">
        <v>465</v>
      </c>
      <c r="D319" s="238" t="s">
        <v>206</v>
      </c>
      <c r="E319" s="239" t="s">
        <v>466</v>
      </c>
      <c r="F319" s="240" t="s">
        <v>467</v>
      </c>
      <c r="G319" s="241" t="s">
        <v>209</v>
      </c>
      <c r="H319" s="242">
        <v>84.705</v>
      </c>
      <c r="I319" s="243"/>
      <c r="J319" s="244">
        <f>ROUND(I319*H319,2)</f>
        <v>0</v>
      </c>
      <c r="K319" s="240" t="s">
        <v>210</v>
      </c>
      <c r="L319" s="74"/>
      <c r="M319" s="245" t="s">
        <v>38</v>
      </c>
      <c r="N319" s="246" t="s">
        <v>53</v>
      </c>
      <c r="O319" s="49"/>
      <c r="P319" s="247">
        <f>O319*H319</f>
        <v>0</v>
      </c>
      <c r="Q319" s="247">
        <v>0.00489</v>
      </c>
      <c r="R319" s="247">
        <f>Q319*H319</f>
        <v>0.41420745000000003</v>
      </c>
      <c r="S319" s="247">
        <v>0</v>
      </c>
      <c r="T319" s="248">
        <f>S319*H319</f>
        <v>0</v>
      </c>
      <c r="AR319" s="25" t="s">
        <v>211</v>
      </c>
      <c r="AT319" s="25" t="s">
        <v>206</v>
      </c>
      <c r="AU319" s="25" t="s">
        <v>90</v>
      </c>
      <c r="AY319" s="25" t="s">
        <v>204</v>
      </c>
      <c r="BE319" s="249">
        <f>IF(N319="základní",J319,0)</f>
        <v>0</v>
      </c>
      <c r="BF319" s="249">
        <f>IF(N319="snížená",J319,0)</f>
        <v>0</v>
      </c>
      <c r="BG319" s="249">
        <f>IF(N319="zákl. přenesená",J319,0)</f>
        <v>0</v>
      </c>
      <c r="BH319" s="249">
        <f>IF(N319="sníž. přenesená",J319,0)</f>
        <v>0</v>
      </c>
      <c r="BI319" s="249">
        <f>IF(N319="nulová",J319,0)</f>
        <v>0</v>
      </c>
      <c r="BJ319" s="25" t="s">
        <v>25</v>
      </c>
      <c r="BK319" s="249">
        <f>ROUND(I319*H319,2)</f>
        <v>0</v>
      </c>
      <c r="BL319" s="25" t="s">
        <v>211</v>
      </c>
      <c r="BM319" s="25" t="s">
        <v>468</v>
      </c>
    </row>
    <row r="320" spans="2:47" s="1" customFormat="1" ht="13.5">
      <c r="B320" s="48"/>
      <c r="C320" s="76"/>
      <c r="D320" s="250" t="s">
        <v>213</v>
      </c>
      <c r="E320" s="76"/>
      <c r="F320" s="251" t="s">
        <v>469</v>
      </c>
      <c r="G320" s="76"/>
      <c r="H320" s="76"/>
      <c r="I320" s="206"/>
      <c r="J320" s="76"/>
      <c r="K320" s="76"/>
      <c r="L320" s="74"/>
      <c r="M320" s="252"/>
      <c r="N320" s="49"/>
      <c r="O320" s="49"/>
      <c r="P320" s="49"/>
      <c r="Q320" s="49"/>
      <c r="R320" s="49"/>
      <c r="S320" s="49"/>
      <c r="T320" s="97"/>
      <c r="AT320" s="25" t="s">
        <v>213</v>
      </c>
      <c r="AU320" s="25" t="s">
        <v>90</v>
      </c>
    </row>
    <row r="321" spans="2:51" s="12" customFormat="1" ht="13.5">
      <c r="B321" s="253"/>
      <c r="C321" s="254"/>
      <c r="D321" s="250" t="s">
        <v>215</v>
      </c>
      <c r="E321" s="255" t="s">
        <v>38</v>
      </c>
      <c r="F321" s="256" t="s">
        <v>456</v>
      </c>
      <c r="G321" s="254"/>
      <c r="H321" s="257">
        <v>10.395</v>
      </c>
      <c r="I321" s="258"/>
      <c r="J321" s="254"/>
      <c r="K321" s="254"/>
      <c r="L321" s="259"/>
      <c r="M321" s="260"/>
      <c r="N321" s="261"/>
      <c r="O321" s="261"/>
      <c r="P321" s="261"/>
      <c r="Q321" s="261"/>
      <c r="R321" s="261"/>
      <c r="S321" s="261"/>
      <c r="T321" s="262"/>
      <c r="AT321" s="263" t="s">
        <v>215</v>
      </c>
      <c r="AU321" s="263" t="s">
        <v>90</v>
      </c>
      <c r="AV321" s="12" t="s">
        <v>90</v>
      </c>
      <c r="AW321" s="12" t="s">
        <v>45</v>
      </c>
      <c r="AX321" s="12" t="s">
        <v>82</v>
      </c>
      <c r="AY321" s="263" t="s">
        <v>204</v>
      </c>
    </row>
    <row r="322" spans="2:51" s="12" customFormat="1" ht="13.5">
      <c r="B322" s="253"/>
      <c r="C322" s="254"/>
      <c r="D322" s="250" t="s">
        <v>215</v>
      </c>
      <c r="E322" s="255" t="s">
        <v>38</v>
      </c>
      <c r="F322" s="256" t="s">
        <v>457</v>
      </c>
      <c r="G322" s="254"/>
      <c r="H322" s="257">
        <v>50.306</v>
      </c>
      <c r="I322" s="258"/>
      <c r="J322" s="254"/>
      <c r="K322" s="254"/>
      <c r="L322" s="259"/>
      <c r="M322" s="260"/>
      <c r="N322" s="261"/>
      <c r="O322" s="261"/>
      <c r="P322" s="261"/>
      <c r="Q322" s="261"/>
      <c r="R322" s="261"/>
      <c r="S322" s="261"/>
      <c r="T322" s="262"/>
      <c r="AT322" s="263" t="s">
        <v>215</v>
      </c>
      <c r="AU322" s="263" t="s">
        <v>90</v>
      </c>
      <c r="AV322" s="12" t="s">
        <v>90</v>
      </c>
      <c r="AW322" s="12" t="s">
        <v>45</v>
      </c>
      <c r="AX322" s="12" t="s">
        <v>82</v>
      </c>
      <c r="AY322" s="263" t="s">
        <v>204</v>
      </c>
    </row>
    <row r="323" spans="2:51" s="12" customFormat="1" ht="13.5">
      <c r="B323" s="253"/>
      <c r="C323" s="254"/>
      <c r="D323" s="250" t="s">
        <v>215</v>
      </c>
      <c r="E323" s="255" t="s">
        <v>38</v>
      </c>
      <c r="F323" s="256" t="s">
        <v>30</v>
      </c>
      <c r="G323" s="254"/>
      <c r="H323" s="257">
        <v>10</v>
      </c>
      <c r="I323" s="258"/>
      <c r="J323" s="254"/>
      <c r="K323" s="254"/>
      <c r="L323" s="259"/>
      <c r="M323" s="260"/>
      <c r="N323" s="261"/>
      <c r="O323" s="261"/>
      <c r="P323" s="261"/>
      <c r="Q323" s="261"/>
      <c r="R323" s="261"/>
      <c r="S323" s="261"/>
      <c r="T323" s="262"/>
      <c r="AT323" s="263" t="s">
        <v>215</v>
      </c>
      <c r="AU323" s="263" t="s">
        <v>90</v>
      </c>
      <c r="AV323" s="12" t="s">
        <v>90</v>
      </c>
      <c r="AW323" s="12" t="s">
        <v>45</v>
      </c>
      <c r="AX323" s="12" t="s">
        <v>82</v>
      </c>
      <c r="AY323" s="263" t="s">
        <v>204</v>
      </c>
    </row>
    <row r="324" spans="2:51" s="12" customFormat="1" ht="13.5">
      <c r="B324" s="253"/>
      <c r="C324" s="254"/>
      <c r="D324" s="250" t="s">
        <v>215</v>
      </c>
      <c r="E324" s="255" t="s">
        <v>38</v>
      </c>
      <c r="F324" s="256" t="s">
        <v>459</v>
      </c>
      <c r="G324" s="254"/>
      <c r="H324" s="257">
        <v>10</v>
      </c>
      <c r="I324" s="258"/>
      <c r="J324" s="254"/>
      <c r="K324" s="254"/>
      <c r="L324" s="259"/>
      <c r="M324" s="260"/>
      <c r="N324" s="261"/>
      <c r="O324" s="261"/>
      <c r="P324" s="261"/>
      <c r="Q324" s="261"/>
      <c r="R324" s="261"/>
      <c r="S324" s="261"/>
      <c r="T324" s="262"/>
      <c r="AT324" s="263" t="s">
        <v>215</v>
      </c>
      <c r="AU324" s="263" t="s">
        <v>90</v>
      </c>
      <c r="AV324" s="12" t="s">
        <v>90</v>
      </c>
      <c r="AW324" s="12" t="s">
        <v>45</v>
      </c>
      <c r="AX324" s="12" t="s">
        <v>82</v>
      </c>
      <c r="AY324" s="263" t="s">
        <v>204</v>
      </c>
    </row>
    <row r="325" spans="2:51" s="12" customFormat="1" ht="13.5">
      <c r="B325" s="253"/>
      <c r="C325" s="254"/>
      <c r="D325" s="250" t="s">
        <v>215</v>
      </c>
      <c r="E325" s="255" t="s">
        <v>38</v>
      </c>
      <c r="F325" s="256" t="s">
        <v>470</v>
      </c>
      <c r="G325" s="254"/>
      <c r="H325" s="257">
        <v>4.004</v>
      </c>
      <c r="I325" s="258"/>
      <c r="J325" s="254"/>
      <c r="K325" s="254"/>
      <c r="L325" s="259"/>
      <c r="M325" s="260"/>
      <c r="N325" s="261"/>
      <c r="O325" s="261"/>
      <c r="P325" s="261"/>
      <c r="Q325" s="261"/>
      <c r="R325" s="261"/>
      <c r="S325" s="261"/>
      <c r="T325" s="262"/>
      <c r="AT325" s="263" t="s">
        <v>215</v>
      </c>
      <c r="AU325" s="263" t="s">
        <v>90</v>
      </c>
      <c r="AV325" s="12" t="s">
        <v>90</v>
      </c>
      <c r="AW325" s="12" t="s">
        <v>45</v>
      </c>
      <c r="AX325" s="12" t="s">
        <v>82</v>
      </c>
      <c r="AY325" s="263" t="s">
        <v>204</v>
      </c>
    </row>
    <row r="326" spans="2:51" s="13" customFormat="1" ht="13.5">
      <c r="B326" s="264"/>
      <c r="C326" s="265"/>
      <c r="D326" s="250" t="s">
        <v>215</v>
      </c>
      <c r="E326" s="266" t="s">
        <v>38</v>
      </c>
      <c r="F326" s="267" t="s">
        <v>217</v>
      </c>
      <c r="G326" s="265"/>
      <c r="H326" s="268">
        <v>84.705</v>
      </c>
      <c r="I326" s="269"/>
      <c r="J326" s="265"/>
      <c r="K326" s="265"/>
      <c r="L326" s="270"/>
      <c r="M326" s="271"/>
      <c r="N326" s="272"/>
      <c r="O326" s="272"/>
      <c r="P326" s="272"/>
      <c r="Q326" s="272"/>
      <c r="R326" s="272"/>
      <c r="S326" s="272"/>
      <c r="T326" s="273"/>
      <c r="AT326" s="274" t="s">
        <v>215</v>
      </c>
      <c r="AU326" s="274" t="s">
        <v>90</v>
      </c>
      <c r="AV326" s="13" t="s">
        <v>211</v>
      </c>
      <c r="AW326" s="13" t="s">
        <v>45</v>
      </c>
      <c r="AX326" s="13" t="s">
        <v>25</v>
      </c>
      <c r="AY326" s="274" t="s">
        <v>204</v>
      </c>
    </row>
    <row r="327" spans="2:65" s="1" customFormat="1" ht="25.5" customHeight="1">
      <c r="B327" s="48"/>
      <c r="C327" s="238" t="s">
        <v>471</v>
      </c>
      <c r="D327" s="238" t="s">
        <v>206</v>
      </c>
      <c r="E327" s="239" t="s">
        <v>472</v>
      </c>
      <c r="F327" s="240" t="s">
        <v>473</v>
      </c>
      <c r="G327" s="241" t="s">
        <v>343</v>
      </c>
      <c r="H327" s="242">
        <v>13.57</v>
      </c>
      <c r="I327" s="243"/>
      <c r="J327" s="244">
        <f>ROUND(I327*H327,2)</f>
        <v>0</v>
      </c>
      <c r="K327" s="240" t="s">
        <v>210</v>
      </c>
      <c r="L327" s="74"/>
      <c r="M327" s="245" t="s">
        <v>38</v>
      </c>
      <c r="N327" s="246" t="s">
        <v>53</v>
      </c>
      <c r="O327" s="49"/>
      <c r="P327" s="247">
        <f>O327*H327</f>
        <v>0</v>
      </c>
      <c r="Q327" s="247">
        <v>2E-05</v>
      </c>
      <c r="R327" s="247">
        <f>Q327*H327</f>
        <v>0.00027140000000000004</v>
      </c>
      <c r="S327" s="247">
        <v>0</v>
      </c>
      <c r="T327" s="248">
        <f>S327*H327</f>
        <v>0</v>
      </c>
      <c r="AR327" s="25" t="s">
        <v>211</v>
      </c>
      <c r="AT327" s="25" t="s">
        <v>206</v>
      </c>
      <c r="AU327" s="25" t="s">
        <v>90</v>
      </c>
      <c r="AY327" s="25" t="s">
        <v>204</v>
      </c>
      <c r="BE327" s="249">
        <f>IF(N327="základní",J327,0)</f>
        <v>0</v>
      </c>
      <c r="BF327" s="249">
        <f>IF(N327="snížená",J327,0)</f>
        <v>0</v>
      </c>
      <c r="BG327" s="249">
        <f>IF(N327="zákl. přenesená",J327,0)</f>
        <v>0</v>
      </c>
      <c r="BH327" s="249">
        <f>IF(N327="sníž. přenesená",J327,0)</f>
        <v>0</v>
      </c>
      <c r="BI327" s="249">
        <f>IF(N327="nulová",J327,0)</f>
        <v>0</v>
      </c>
      <c r="BJ327" s="25" t="s">
        <v>25</v>
      </c>
      <c r="BK327" s="249">
        <f>ROUND(I327*H327,2)</f>
        <v>0</v>
      </c>
      <c r="BL327" s="25" t="s">
        <v>211</v>
      </c>
      <c r="BM327" s="25" t="s">
        <v>474</v>
      </c>
    </row>
    <row r="328" spans="2:47" s="1" customFormat="1" ht="13.5">
      <c r="B328" s="48"/>
      <c r="C328" s="76"/>
      <c r="D328" s="250" t="s">
        <v>213</v>
      </c>
      <c r="E328" s="76"/>
      <c r="F328" s="251" t="s">
        <v>475</v>
      </c>
      <c r="G328" s="76"/>
      <c r="H328" s="76"/>
      <c r="I328" s="206"/>
      <c r="J328" s="76"/>
      <c r="K328" s="76"/>
      <c r="L328" s="74"/>
      <c r="M328" s="252"/>
      <c r="N328" s="49"/>
      <c r="O328" s="49"/>
      <c r="P328" s="49"/>
      <c r="Q328" s="49"/>
      <c r="R328" s="49"/>
      <c r="S328" s="49"/>
      <c r="T328" s="97"/>
      <c r="AT328" s="25" t="s">
        <v>213</v>
      </c>
      <c r="AU328" s="25" t="s">
        <v>90</v>
      </c>
    </row>
    <row r="329" spans="2:51" s="12" customFormat="1" ht="13.5">
      <c r="B329" s="253"/>
      <c r="C329" s="254"/>
      <c r="D329" s="250" t="s">
        <v>215</v>
      </c>
      <c r="E329" s="255" t="s">
        <v>38</v>
      </c>
      <c r="F329" s="256" t="s">
        <v>476</v>
      </c>
      <c r="G329" s="254"/>
      <c r="H329" s="257">
        <v>13.57</v>
      </c>
      <c r="I329" s="258"/>
      <c r="J329" s="254"/>
      <c r="K329" s="254"/>
      <c r="L329" s="259"/>
      <c r="M329" s="260"/>
      <c r="N329" s="261"/>
      <c r="O329" s="261"/>
      <c r="P329" s="261"/>
      <c r="Q329" s="261"/>
      <c r="R329" s="261"/>
      <c r="S329" s="261"/>
      <c r="T329" s="262"/>
      <c r="AT329" s="263" t="s">
        <v>215</v>
      </c>
      <c r="AU329" s="263" t="s">
        <v>90</v>
      </c>
      <c r="AV329" s="12" t="s">
        <v>90</v>
      </c>
      <c r="AW329" s="12" t="s">
        <v>45</v>
      </c>
      <c r="AX329" s="12" t="s">
        <v>82</v>
      </c>
      <c r="AY329" s="263" t="s">
        <v>204</v>
      </c>
    </row>
    <row r="330" spans="2:51" s="13" customFormat="1" ht="13.5">
      <c r="B330" s="264"/>
      <c r="C330" s="265"/>
      <c r="D330" s="250" t="s">
        <v>215</v>
      </c>
      <c r="E330" s="266" t="s">
        <v>38</v>
      </c>
      <c r="F330" s="267" t="s">
        <v>217</v>
      </c>
      <c r="G330" s="265"/>
      <c r="H330" s="268">
        <v>13.57</v>
      </c>
      <c r="I330" s="269"/>
      <c r="J330" s="265"/>
      <c r="K330" s="265"/>
      <c r="L330" s="270"/>
      <c r="M330" s="271"/>
      <c r="N330" s="272"/>
      <c r="O330" s="272"/>
      <c r="P330" s="272"/>
      <c r="Q330" s="272"/>
      <c r="R330" s="272"/>
      <c r="S330" s="272"/>
      <c r="T330" s="273"/>
      <c r="AT330" s="274" t="s">
        <v>215</v>
      </c>
      <c r="AU330" s="274" t="s">
        <v>90</v>
      </c>
      <c r="AV330" s="13" t="s">
        <v>211</v>
      </c>
      <c r="AW330" s="13" t="s">
        <v>45</v>
      </c>
      <c r="AX330" s="13" t="s">
        <v>25</v>
      </c>
      <c r="AY330" s="274" t="s">
        <v>204</v>
      </c>
    </row>
    <row r="331" spans="2:65" s="1" customFormat="1" ht="25.5" customHeight="1">
      <c r="B331" s="48"/>
      <c r="C331" s="285" t="s">
        <v>477</v>
      </c>
      <c r="D331" s="285" t="s">
        <v>478</v>
      </c>
      <c r="E331" s="286" t="s">
        <v>479</v>
      </c>
      <c r="F331" s="287" t="s">
        <v>480</v>
      </c>
      <c r="G331" s="288" t="s">
        <v>343</v>
      </c>
      <c r="H331" s="289">
        <v>14.249</v>
      </c>
      <c r="I331" s="290"/>
      <c r="J331" s="291">
        <f>ROUND(I331*H331,2)</f>
        <v>0</v>
      </c>
      <c r="K331" s="287" t="s">
        <v>210</v>
      </c>
      <c r="L331" s="292"/>
      <c r="M331" s="293" t="s">
        <v>38</v>
      </c>
      <c r="N331" s="294" t="s">
        <v>53</v>
      </c>
      <c r="O331" s="49"/>
      <c r="P331" s="247">
        <f>O331*H331</f>
        <v>0</v>
      </c>
      <c r="Q331" s="247">
        <v>0.0001</v>
      </c>
      <c r="R331" s="247">
        <f>Q331*H331</f>
        <v>0.0014249000000000002</v>
      </c>
      <c r="S331" s="247">
        <v>0</v>
      </c>
      <c r="T331" s="248">
        <f>S331*H331</f>
        <v>0</v>
      </c>
      <c r="AR331" s="25" t="s">
        <v>249</v>
      </c>
      <c r="AT331" s="25" t="s">
        <v>478</v>
      </c>
      <c r="AU331" s="25" t="s">
        <v>90</v>
      </c>
      <c r="AY331" s="25" t="s">
        <v>204</v>
      </c>
      <c r="BE331" s="249">
        <f>IF(N331="základní",J331,0)</f>
        <v>0</v>
      </c>
      <c r="BF331" s="249">
        <f>IF(N331="snížená",J331,0)</f>
        <v>0</v>
      </c>
      <c r="BG331" s="249">
        <f>IF(N331="zákl. přenesená",J331,0)</f>
        <v>0</v>
      </c>
      <c r="BH331" s="249">
        <f>IF(N331="sníž. přenesená",J331,0)</f>
        <v>0</v>
      </c>
      <c r="BI331" s="249">
        <f>IF(N331="nulová",J331,0)</f>
        <v>0</v>
      </c>
      <c r="BJ331" s="25" t="s">
        <v>25</v>
      </c>
      <c r="BK331" s="249">
        <f>ROUND(I331*H331,2)</f>
        <v>0</v>
      </c>
      <c r="BL331" s="25" t="s">
        <v>211</v>
      </c>
      <c r="BM331" s="25" t="s">
        <v>481</v>
      </c>
    </row>
    <row r="332" spans="2:51" s="12" customFormat="1" ht="13.5">
      <c r="B332" s="253"/>
      <c r="C332" s="254"/>
      <c r="D332" s="250" t="s">
        <v>215</v>
      </c>
      <c r="E332" s="255" t="s">
        <v>38</v>
      </c>
      <c r="F332" s="256" t="s">
        <v>482</v>
      </c>
      <c r="G332" s="254"/>
      <c r="H332" s="257">
        <v>14.249</v>
      </c>
      <c r="I332" s="258"/>
      <c r="J332" s="254"/>
      <c r="K332" s="254"/>
      <c r="L332" s="259"/>
      <c r="M332" s="260"/>
      <c r="N332" s="261"/>
      <c r="O332" s="261"/>
      <c r="P332" s="261"/>
      <c r="Q332" s="261"/>
      <c r="R332" s="261"/>
      <c r="S332" s="261"/>
      <c r="T332" s="262"/>
      <c r="AT332" s="263" t="s">
        <v>215</v>
      </c>
      <c r="AU332" s="263" t="s">
        <v>90</v>
      </c>
      <c r="AV332" s="12" t="s">
        <v>90</v>
      </c>
      <c r="AW332" s="12" t="s">
        <v>45</v>
      </c>
      <c r="AX332" s="12" t="s">
        <v>25</v>
      </c>
      <c r="AY332" s="263" t="s">
        <v>204</v>
      </c>
    </row>
    <row r="333" spans="2:65" s="1" customFormat="1" ht="25.5" customHeight="1">
      <c r="B333" s="48"/>
      <c r="C333" s="238" t="s">
        <v>483</v>
      </c>
      <c r="D333" s="238" t="s">
        <v>206</v>
      </c>
      <c r="E333" s="239" t="s">
        <v>484</v>
      </c>
      <c r="F333" s="240" t="s">
        <v>485</v>
      </c>
      <c r="G333" s="241" t="s">
        <v>343</v>
      </c>
      <c r="H333" s="242">
        <v>54.21</v>
      </c>
      <c r="I333" s="243"/>
      <c r="J333" s="244">
        <f>ROUND(I333*H333,2)</f>
        <v>0</v>
      </c>
      <c r="K333" s="240" t="s">
        <v>210</v>
      </c>
      <c r="L333" s="74"/>
      <c r="M333" s="245" t="s">
        <v>38</v>
      </c>
      <c r="N333" s="246" t="s">
        <v>53</v>
      </c>
      <c r="O333" s="49"/>
      <c r="P333" s="247">
        <f>O333*H333</f>
        <v>0</v>
      </c>
      <c r="Q333" s="247">
        <v>0</v>
      </c>
      <c r="R333" s="247">
        <f>Q333*H333</f>
        <v>0</v>
      </c>
      <c r="S333" s="247">
        <v>0</v>
      </c>
      <c r="T333" s="248">
        <f>S333*H333</f>
        <v>0</v>
      </c>
      <c r="AR333" s="25" t="s">
        <v>211</v>
      </c>
      <c r="AT333" s="25" t="s">
        <v>206</v>
      </c>
      <c r="AU333" s="25" t="s">
        <v>90</v>
      </c>
      <c r="AY333" s="25" t="s">
        <v>204</v>
      </c>
      <c r="BE333" s="249">
        <f>IF(N333="základní",J333,0)</f>
        <v>0</v>
      </c>
      <c r="BF333" s="249">
        <f>IF(N333="snížená",J333,0)</f>
        <v>0</v>
      </c>
      <c r="BG333" s="249">
        <f>IF(N333="zákl. přenesená",J333,0)</f>
        <v>0</v>
      </c>
      <c r="BH333" s="249">
        <f>IF(N333="sníž. přenesená",J333,0)</f>
        <v>0</v>
      </c>
      <c r="BI333" s="249">
        <f>IF(N333="nulová",J333,0)</f>
        <v>0</v>
      </c>
      <c r="BJ333" s="25" t="s">
        <v>25</v>
      </c>
      <c r="BK333" s="249">
        <f>ROUND(I333*H333,2)</f>
        <v>0</v>
      </c>
      <c r="BL333" s="25" t="s">
        <v>211</v>
      </c>
      <c r="BM333" s="25" t="s">
        <v>486</v>
      </c>
    </row>
    <row r="334" spans="2:47" s="1" customFormat="1" ht="13.5">
      <c r="B334" s="48"/>
      <c r="C334" s="76"/>
      <c r="D334" s="250" t="s">
        <v>213</v>
      </c>
      <c r="E334" s="76"/>
      <c r="F334" s="251" t="s">
        <v>475</v>
      </c>
      <c r="G334" s="76"/>
      <c r="H334" s="76"/>
      <c r="I334" s="206"/>
      <c r="J334" s="76"/>
      <c r="K334" s="76"/>
      <c r="L334" s="74"/>
      <c r="M334" s="252"/>
      <c r="N334" s="49"/>
      <c r="O334" s="49"/>
      <c r="P334" s="49"/>
      <c r="Q334" s="49"/>
      <c r="R334" s="49"/>
      <c r="S334" s="49"/>
      <c r="T334" s="97"/>
      <c r="AT334" s="25" t="s">
        <v>213</v>
      </c>
      <c r="AU334" s="25" t="s">
        <v>90</v>
      </c>
    </row>
    <row r="335" spans="2:51" s="12" customFormat="1" ht="13.5">
      <c r="B335" s="253"/>
      <c r="C335" s="254"/>
      <c r="D335" s="250" t="s">
        <v>215</v>
      </c>
      <c r="E335" s="255" t="s">
        <v>38</v>
      </c>
      <c r="F335" s="256" t="s">
        <v>487</v>
      </c>
      <c r="G335" s="254"/>
      <c r="H335" s="257">
        <v>38.79</v>
      </c>
      <c r="I335" s="258"/>
      <c r="J335" s="254"/>
      <c r="K335" s="254"/>
      <c r="L335" s="259"/>
      <c r="M335" s="260"/>
      <c r="N335" s="261"/>
      <c r="O335" s="261"/>
      <c r="P335" s="261"/>
      <c r="Q335" s="261"/>
      <c r="R335" s="261"/>
      <c r="S335" s="261"/>
      <c r="T335" s="262"/>
      <c r="AT335" s="263" t="s">
        <v>215</v>
      </c>
      <c r="AU335" s="263" t="s">
        <v>90</v>
      </c>
      <c r="AV335" s="12" t="s">
        <v>90</v>
      </c>
      <c r="AW335" s="12" t="s">
        <v>45</v>
      </c>
      <c r="AX335" s="12" t="s">
        <v>82</v>
      </c>
      <c r="AY335" s="263" t="s">
        <v>204</v>
      </c>
    </row>
    <row r="336" spans="2:51" s="12" customFormat="1" ht="13.5">
      <c r="B336" s="253"/>
      <c r="C336" s="254"/>
      <c r="D336" s="250" t="s">
        <v>215</v>
      </c>
      <c r="E336" s="255" t="s">
        <v>38</v>
      </c>
      <c r="F336" s="256" t="s">
        <v>488</v>
      </c>
      <c r="G336" s="254"/>
      <c r="H336" s="257">
        <v>15.42</v>
      </c>
      <c r="I336" s="258"/>
      <c r="J336" s="254"/>
      <c r="K336" s="254"/>
      <c r="L336" s="259"/>
      <c r="M336" s="260"/>
      <c r="N336" s="261"/>
      <c r="O336" s="261"/>
      <c r="P336" s="261"/>
      <c r="Q336" s="261"/>
      <c r="R336" s="261"/>
      <c r="S336" s="261"/>
      <c r="T336" s="262"/>
      <c r="AT336" s="263" t="s">
        <v>215</v>
      </c>
      <c r="AU336" s="263" t="s">
        <v>90</v>
      </c>
      <c r="AV336" s="12" t="s">
        <v>90</v>
      </c>
      <c r="AW336" s="12" t="s">
        <v>45</v>
      </c>
      <c r="AX336" s="12" t="s">
        <v>82</v>
      </c>
      <c r="AY336" s="263" t="s">
        <v>204</v>
      </c>
    </row>
    <row r="337" spans="2:51" s="13" customFormat="1" ht="13.5">
      <c r="B337" s="264"/>
      <c r="C337" s="265"/>
      <c r="D337" s="250" t="s">
        <v>215</v>
      </c>
      <c r="E337" s="266" t="s">
        <v>38</v>
      </c>
      <c r="F337" s="267" t="s">
        <v>217</v>
      </c>
      <c r="G337" s="265"/>
      <c r="H337" s="268">
        <v>54.21</v>
      </c>
      <c r="I337" s="269"/>
      <c r="J337" s="265"/>
      <c r="K337" s="265"/>
      <c r="L337" s="270"/>
      <c r="M337" s="271"/>
      <c r="N337" s="272"/>
      <c r="O337" s="272"/>
      <c r="P337" s="272"/>
      <c r="Q337" s="272"/>
      <c r="R337" s="272"/>
      <c r="S337" s="272"/>
      <c r="T337" s="273"/>
      <c r="AT337" s="274" t="s">
        <v>215</v>
      </c>
      <c r="AU337" s="274" t="s">
        <v>90</v>
      </c>
      <c r="AV337" s="13" t="s">
        <v>211</v>
      </c>
      <c r="AW337" s="13" t="s">
        <v>45</v>
      </c>
      <c r="AX337" s="13" t="s">
        <v>25</v>
      </c>
      <c r="AY337" s="274" t="s">
        <v>204</v>
      </c>
    </row>
    <row r="338" spans="2:65" s="1" customFormat="1" ht="25.5" customHeight="1">
      <c r="B338" s="48"/>
      <c r="C338" s="285" t="s">
        <v>489</v>
      </c>
      <c r="D338" s="285" t="s">
        <v>478</v>
      </c>
      <c r="E338" s="286" t="s">
        <v>490</v>
      </c>
      <c r="F338" s="287" t="s">
        <v>491</v>
      </c>
      <c r="G338" s="288" t="s">
        <v>343</v>
      </c>
      <c r="H338" s="289">
        <v>56.921</v>
      </c>
      <c r="I338" s="290"/>
      <c r="J338" s="291">
        <f>ROUND(I338*H338,2)</f>
        <v>0</v>
      </c>
      <c r="K338" s="287" t="s">
        <v>210</v>
      </c>
      <c r="L338" s="292"/>
      <c r="M338" s="293" t="s">
        <v>38</v>
      </c>
      <c r="N338" s="294" t="s">
        <v>53</v>
      </c>
      <c r="O338" s="49"/>
      <c r="P338" s="247">
        <f>O338*H338</f>
        <v>0</v>
      </c>
      <c r="Q338" s="247">
        <v>3E-05</v>
      </c>
      <c r="R338" s="247">
        <f>Q338*H338</f>
        <v>0.0017076300000000001</v>
      </c>
      <c r="S338" s="247">
        <v>0</v>
      </c>
      <c r="T338" s="248">
        <f>S338*H338</f>
        <v>0</v>
      </c>
      <c r="AR338" s="25" t="s">
        <v>249</v>
      </c>
      <c r="AT338" s="25" t="s">
        <v>478</v>
      </c>
      <c r="AU338" s="25" t="s">
        <v>90</v>
      </c>
      <c r="AY338" s="25" t="s">
        <v>204</v>
      </c>
      <c r="BE338" s="249">
        <f>IF(N338="základní",J338,0)</f>
        <v>0</v>
      </c>
      <c r="BF338" s="249">
        <f>IF(N338="snížená",J338,0)</f>
        <v>0</v>
      </c>
      <c r="BG338" s="249">
        <f>IF(N338="zákl. přenesená",J338,0)</f>
        <v>0</v>
      </c>
      <c r="BH338" s="249">
        <f>IF(N338="sníž. přenesená",J338,0)</f>
        <v>0</v>
      </c>
      <c r="BI338" s="249">
        <f>IF(N338="nulová",J338,0)</f>
        <v>0</v>
      </c>
      <c r="BJ338" s="25" t="s">
        <v>25</v>
      </c>
      <c r="BK338" s="249">
        <f>ROUND(I338*H338,2)</f>
        <v>0</v>
      </c>
      <c r="BL338" s="25" t="s">
        <v>211</v>
      </c>
      <c r="BM338" s="25" t="s">
        <v>492</v>
      </c>
    </row>
    <row r="339" spans="2:51" s="12" customFormat="1" ht="13.5">
      <c r="B339" s="253"/>
      <c r="C339" s="254"/>
      <c r="D339" s="250" t="s">
        <v>215</v>
      </c>
      <c r="E339" s="255" t="s">
        <v>38</v>
      </c>
      <c r="F339" s="256" t="s">
        <v>493</v>
      </c>
      <c r="G339" s="254"/>
      <c r="H339" s="257">
        <v>56.921</v>
      </c>
      <c r="I339" s="258"/>
      <c r="J339" s="254"/>
      <c r="K339" s="254"/>
      <c r="L339" s="259"/>
      <c r="M339" s="260"/>
      <c r="N339" s="261"/>
      <c r="O339" s="261"/>
      <c r="P339" s="261"/>
      <c r="Q339" s="261"/>
      <c r="R339" s="261"/>
      <c r="S339" s="261"/>
      <c r="T339" s="262"/>
      <c r="AT339" s="263" t="s">
        <v>215</v>
      </c>
      <c r="AU339" s="263" t="s">
        <v>90</v>
      </c>
      <c r="AV339" s="12" t="s">
        <v>90</v>
      </c>
      <c r="AW339" s="12" t="s">
        <v>45</v>
      </c>
      <c r="AX339" s="12" t="s">
        <v>82</v>
      </c>
      <c r="AY339" s="263" t="s">
        <v>204</v>
      </c>
    </row>
    <row r="340" spans="2:51" s="13" customFormat="1" ht="13.5">
      <c r="B340" s="264"/>
      <c r="C340" s="265"/>
      <c r="D340" s="250" t="s">
        <v>215</v>
      </c>
      <c r="E340" s="266" t="s">
        <v>38</v>
      </c>
      <c r="F340" s="267" t="s">
        <v>217</v>
      </c>
      <c r="G340" s="265"/>
      <c r="H340" s="268">
        <v>56.921</v>
      </c>
      <c r="I340" s="269"/>
      <c r="J340" s="265"/>
      <c r="K340" s="265"/>
      <c r="L340" s="270"/>
      <c r="M340" s="271"/>
      <c r="N340" s="272"/>
      <c r="O340" s="272"/>
      <c r="P340" s="272"/>
      <c r="Q340" s="272"/>
      <c r="R340" s="272"/>
      <c r="S340" s="272"/>
      <c r="T340" s="273"/>
      <c r="AT340" s="274" t="s">
        <v>215</v>
      </c>
      <c r="AU340" s="274" t="s">
        <v>90</v>
      </c>
      <c r="AV340" s="13" t="s">
        <v>211</v>
      </c>
      <c r="AW340" s="13" t="s">
        <v>45</v>
      </c>
      <c r="AX340" s="13" t="s">
        <v>25</v>
      </c>
      <c r="AY340" s="274" t="s">
        <v>204</v>
      </c>
    </row>
    <row r="341" spans="2:65" s="1" customFormat="1" ht="38.25" customHeight="1">
      <c r="B341" s="48"/>
      <c r="C341" s="238" t="s">
        <v>494</v>
      </c>
      <c r="D341" s="238" t="s">
        <v>206</v>
      </c>
      <c r="E341" s="239" t="s">
        <v>495</v>
      </c>
      <c r="F341" s="240" t="s">
        <v>496</v>
      </c>
      <c r="G341" s="241" t="s">
        <v>343</v>
      </c>
      <c r="H341" s="242">
        <v>38.01</v>
      </c>
      <c r="I341" s="243"/>
      <c r="J341" s="244">
        <f>ROUND(I341*H341,2)</f>
        <v>0</v>
      </c>
      <c r="K341" s="240" t="s">
        <v>210</v>
      </c>
      <c r="L341" s="74"/>
      <c r="M341" s="245" t="s">
        <v>38</v>
      </c>
      <c r="N341" s="246" t="s">
        <v>53</v>
      </c>
      <c r="O341" s="49"/>
      <c r="P341" s="247">
        <f>O341*H341</f>
        <v>0</v>
      </c>
      <c r="Q341" s="247">
        <v>0</v>
      </c>
      <c r="R341" s="247">
        <f>Q341*H341</f>
        <v>0</v>
      </c>
      <c r="S341" s="247">
        <v>0</v>
      </c>
      <c r="T341" s="248">
        <f>S341*H341</f>
        <v>0</v>
      </c>
      <c r="AR341" s="25" t="s">
        <v>211</v>
      </c>
      <c r="AT341" s="25" t="s">
        <v>206</v>
      </c>
      <c r="AU341" s="25" t="s">
        <v>90</v>
      </c>
      <c r="AY341" s="25" t="s">
        <v>204</v>
      </c>
      <c r="BE341" s="249">
        <f>IF(N341="základní",J341,0)</f>
        <v>0</v>
      </c>
      <c r="BF341" s="249">
        <f>IF(N341="snížená",J341,0)</f>
        <v>0</v>
      </c>
      <c r="BG341" s="249">
        <f>IF(N341="zákl. přenesená",J341,0)</f>
        <v>0</v>
      </c>
      <c r="BH341" s="249">
        <f>IF(N341="sníž. přenesená",J341,0)</f>
        <v>0</v>
      </c>
      <c r="BI341" s="249">
        <f>IF(N341="nulová",J341,0)</f>
        <v>0</v>
      </c>
      <c r="BJ341" s="25" t="s">
        <v>25</v>
      </c>
      <c r="BK341" s="249">
        <f>ROUND(I341*H341,2)</f>
        <v>0</v>
      </c>
      <c r="BL341" s="25" t="s">
        <v>211</v>
      </c>
      <c r="BM341" s="25" t="s">
        <v>497</v>
      </c>
    </row>
    <row r="342" spans="2:47" s="1" customFormat="1" ht="13.5">
      <c r="B342" s="48"/>
      <c r="C342" s="76"/>
      <c r="D342" s="250" t="s">
        <v>213</v>
      </c>
      <c r="E342" s="76"/>
      <c r="F342" s="251" t="s">
        <v>475</v>
      </c>
      <c r="G342" s="76"/>
      <c r="H342" s="76"/>
      <c r="I342" s="206"/>
      <c r="J342" s="76"/>
      <c r="K342" s="76"/>
      <c r="L342" s="74"/>
      <c r="M342" s="252"/>
      <c r="N342" s="49"/>
      <c r="O342" s="49"/>
      <c r="P342" s="49"/>
      <c r="Q342" s="49"/>
      <c r="R342" s="49"/>
      <c r="S342" s="49"/>
      <c r="T342" s="97"/>
      <c r="AT342" s="25" t="s">
        <v>213</v>
      </c>
      <c r="AU342" s="25" t="s">
        <v>90</v>
      </c>
    </row>
    <row r="343" spans="2:65" s="1" customFormat="1" ht="25.5" customHeight="1">
      <c r="B343" s="48"/>
      <c r="C343" s="285" t="s">
        <v>498</v>
      </c>
      <c r="D343" s="285" t="s">
        <v>478</v>
      </c>
      <c r="E343" s="286" t="s">
        <v>499</v>
      </c>
      <c r="F343" s="287" t="s">
        <v>500</v>
      </c>
      <c r="G343" s="288" t="s">
        <v>343</v>
      </c>
      <c r="H343" s="289">
        <v>39.911</v>
      </c>
      <c r="I343" s="290"/>
      <c r="J343" s="291">
        <f>ROUND(I343*H343,2)</f>
        <v>0</v>
      </c>
      <c r="K343" s="287" t="s">
        <v>210</v>
      </c>
      <c r="L343" s="292"/>
      <c r="M343" s="293" t="s">
        <v>38</v>
      </c>
      <c r="N343" s="294" t="s">
        <v>53</v>
      </c>
      <c r="O343" s="49"/>
      <c r="P343" s="247">
        <f>O343*H343</f>
        <v>0</v>
      </c>
      <c r="Q343" s="247">
        <v>4E-05</v>
      </c>
      <c r="R343" s="247">
        <f>Q343*H343</f>
        <v>0.0015964400000000002</v>
      </c>
      <c r="S343" s="247">
        <v>0</v>
      </c>
      <c r="T343" s="248">
        <f>S343*H343</f>
        <v>0</v>
      </c>
      <c r="AR343" s="25" t="s">
        <v>249</v>
      </c>
      <c r="AT343" s="25" t="s">
        <v>478</v>
      </c>
      <c r="AU343" s="25" t="s">
        <v>90</v>
      </c>
      <c r="AY343" s="25" t="s">
        <v>204</v>
      </c>
      <c r="BE343" s="249">
        <f>IF(N343="základní",J343,0)</f>
        <v>0</v>
      </c>
      <c r="BF343" s="249">
        <f>IF(N343="snížená",J343,0)</f>
        <v>0</v>
      </c>
      <c r="BG343" s="249">
        <f>IF(N343="zákl. přenesená",J343,0)</f>
        <v>0</v>
      </c>
      <c r="BH343" s="249">
        <f>IF(N343="sníž. přenesená",J343,0)</f>
        <v>0</v>
      </c>
      <c r="BI343" s="249">
        <f>IF(N343="nulová",J343,0)</f>
        <v>0</v>
      </c>
      <c r="BJ343" s="25" t="s">
        <v>25</v>
      </c>
      <c r="BK343" s="249">
        <f>ROUND(I343*H343,2)</f>
        <v>0</v>
      </c>
      <c r="BL343" s="25" t="s">
        <v>211</v>
      </c>
      <c r="BM343" s="25" t="s">
        <v>501</v>
      </c>
    </row>
    <row r="344" spans="2:47" s="1" customFormat="1" ht="13.5">
      <c r="B344" s="48"/>
      <c r="C344" s="76"/>
      <c r="D344" s="250" t="s">
        <v>502</v>
      </c>
      <c r="E344" s="76"/>
      <c r="F344" s="251" t="s">
        <v>503</v>
      </c>
      <c r="G344" s="76"/>
      <c r="H344" s="76"/>
      <c r="I344" s="206"/>
      <c r="J344" s="76"/>
      <c r="K344" s="76"/>
      <c r="L344" s="74"/>
      <c r="M344" s="252"/>
      <c r="N344" s="49"/>
      <c r="O344" s="49"/>
      <c r="P344" s="49"/>
      <c r="Q344" s="49"/>
      <c r="R344" s="49"/>
      <c r="S344" s="49"/>
      <c r="T344" s="97"/>
      <c r="AT344" s="25" t="s">
        <v>502</v>
      </c>
      <c r="AU344" s="25" t="s">
        <v>90</v>
      </c>
    </row>
    <row r="345" spans="2:51" s="12" customFormat="1" ht="13.5">
      <c r="B345" s="253"/>
      <c r="C345" s="254"/>
      <c r="D345" s="250" t="s">
        <v>215</v>
      </c>
      <c r="E345" s="255" t="s">
        <v>38</v>
      </c>
      <c r="F345" s="256" t="s">
        <v>504</v>
      </c>
      <c r="G345" s="254"/>
      <c r="H345" s="257">
        <v>39.911</v>
      </c>
      <c r="I345" s="258"/>
      <c r="J345" s="254"/>
      <c r="K345" s="254"/>
      <c r="L345" s="259"/>
      <c r="M345" s="260"/>
      <c r="N345" s="261"/>
      <c r="O345" s="261"/>
      <c r="P345" s="261"/>
      <c r="Q345" s="261"/>
      <c r="R345" s="261"/>
      <c r="S345" s="261"/>
      <c r="T345" s="262"/>
      <c r="AT345" s="263" t="s">
        <v>215</v>
      </c>
      <c r="AU345" s="263" t="s">
        <v>90</v>
      </c>
      <c r="AV345" s="12" t="s">
        <v>90</v>
      </c>
      <c r="AW345" s="12" t="s">
        <v>45</v>
      </c>
      <c r="AX345" s="12" t="s">
        <v>25</v>
      </c>
      <c r="AY345" s="263" t="s">
        <v>204</v>
      </c>
    </row>
    <row r="346" spans="2:65" s="1" customFormat="1" ht="25.5" customHeight="1">
      <c r="B346" s="48"/>
      <c r="C346" s="238" t="s">
        <v>505</v>
      </c>
      <c r="D346" s="238" t="s">
        <v>206</v>
      </c>
      <c r="E346" s="239" t="s">
        <v>506</v>
      </c>
      <c r="F346" s="240" t="s">
        <v>507</v>
      </c>
      <c r="G346" s="241" t="s">
        <v>209</v>
      </c>
      <c r="H346" s="242">
        <v>28.569</v>
      </c>
      <c r="I346" s="243"/>
      <c r="J346" s="244">
        <f>ROUND(I346*H346,2)</f>
        <v>0</v>
      </c>
      <c r="K346" s="240" t="s">
        <v>210</v>
      </c>
      <c r="L346" s="74"/>
      <c r="M346" s="245" t="s">
        <v>38</v>
      </c>
      <c r="N346" s="246" t="s">
        <v>53</v>
      </c>
      <c r="O346" s="49"/>
      <c r="P346" s="247">
        <f>O346*H346</f>
        <v>0</v>
      </c>
      <c r="Q346" s="247">
        <v>0.0231</v>
      </c>
      <c r="R346" s="247">
        <f>Q346*H346</f>
        <v>0.6599438999999999</v>
      </c>
      <c r="S346" s="247">
        <v>0</v>
      </c>
      <c r="T346" s="248">
        <f>S346*H346</f>
        <v>0</v>
      </c>
      <c r="AR346" s="25" t="s">
        <v>211</v>
      </c>
      <c r="AT346" s="25" t="s">
        <v>206</v>
      </c>
      <c r="AU346" s="25" t="s">
        <v>90</v>
      </c>
      <c r="AY346" s="25" t="s">
        <v>204</v>
      </c>
      <c r="BE346" s="249">
        <f>IF(N346="základní",J346,0)</f>
        <v>0</v>
      </c>
      <c r="BF346" s="249">
        <f>IF(N346="snížená",J346,0)</f>
        <v>0</v>
      </c>
      <c r="BG346" s="249">
        <f>IF(N346="zákl. přenesená",J346,0)</f>
        <v>0</v>
      </c>
      <c r="BH346" s="249">
        <f>IF(N346="sníž. přenesená",J346,0)</f>
        <v>0</v>
      </c>
      <c r="BI346" s="249">
        <f>IF(N346="nulová",J346,0)</f>
        <v>0</v>
      </c>
      <c r="BJ346" s="25" t="s">
        <v>25</v>
      </c>
      <c r="BK346" s="249">
        <f>ROUND(I346*H346,2)</f>
        <v>0</v>
      </c>
      <c r="BL346" s="25" t="s">
        <v>211</v>
      </c>
      <c r="BM346" s="25" t="s">
        <v>508</v>
      </c>
    </row>
    <row r="347" spans="2:47" s="1" customFormat="1" ht="13.5">
      <c r="B347" s="48"/>
      <c r="C347" s="76"/>
      <c r="D347" s="250" t="s">
        <v>213</v>
      </c>
      <c r="E347" s="76"/>
      <c r="F347" s="251" t="s">
        <v>509</v>
      </c>
      <c r="G347" s="76"/>
      <c r="H347" s="76"/>
      <c r="I347" s="206"/>
      <c r="J347" s="76"/>
      <c r="K347" s="76"/>
      <c r="L347" s="74"/>
      <c r="M347" s="252"/>
      <c r="N347" s="49"/>
      <c r="O347" s="49"/>
      <c r="P347" s="49"/>
      <c r="Q347" s="49"/>
      <c r="R347" s="49"/>
      <c r="S347" s="49"/>
      <c r="T347" s="97"/>
      <c r="AT347" s="25" t="s">
        <v>213</v>
      </c>
      <c r="AU347" s="25" t="s">
        <v>90</v>
      </c>
    </row>
    <row r="348" spans="2:51" s="12" customFormat="1" ht="13.5">
      <c r="B348" s="253"/>
      <c r="C348" s="254"/>
      <c r="D348" s="250" t="s">
        <v>215</v>
      </c>
      <c r="E348" s="255" t="s">
        <v>38</v>
      </c>
      <c r="F348" s="256" t="s">
        <v>510</v>
      </c>
      <c r="G348" s="254"/>
      <c r="H348" s="257">
        <v>28.569</v>
      </c>
      <c r="I348" s="258"/>
      <c r="J348" s="254"/>
      <c r="K348" s="254"/>
      <c r="L348" s="259"/>
      <c r="M348" s="260"/>
      <c r="N348" s="261"/>
      <c r="O348" s="261"/>
      <c r="P348" s="261"/>
      <c r="Q348" s="261"/>
      <c r="R348" s="261"/>
      <c r="S348" s="261"/>
      <c r="T348" s="262"/>
      <c r="AT348" s="263" t="s">
        <v>215</v>
      </c>
      <c r="AU348" s="263" t="s">
        <v>90</v>
      </c>
      <c r="AV348" s="12" t="s">
        <v>90</v>
      </c>
      <c r="AW348" s="12" t="s">
        <v>45</v>
      </c>
      <c r="AX348" s="12" t="s">
        <v>82</v>
      </c>
      <c r="AY348" s="263" t="s">
        <v>204</v>
      </c>
    </row>
    <row r="349" spans="2:51" s="13" customFormat="1" ht="13.5">
      <c r="B349" s="264"/>
      <c r="C349" s="265"/>
      <c r="D349" s="250" t="s">
        <v>215</v>
      </c>
      <c r="E349" s="266" t="s">
        <v>38</v>
      </c>
      <c r="F349" s="267" t="s">
        <v>217</v>
      </c>
      <c r="G349" s="265"/>
      <c r="H349" s="268">
        <v>28.569</v>
      </c>
      <c r="I349" s="269"/>
      <c r="J349" s="265"/>
      <c r="K349" s="265"/>
      <c r="L349" s="270"/>
      <c r="M349" s="271"/>
      <c r="N349" s="272"/>
      <c r="O349" s="272"/>
      <c r="P349" s="272"/>
      <c r="Q349" s="272"/>
      <c r="R349" s="272"/>
      <c r="S349" s="272"/>
      <c r="T349" s="273"/>
      <c r="AT349" s="274" t="s">
        <v>215</v>
      </c>
      <c r="AU349" s="274" t="s">
        <v>90</v>
      </c>
      <c r="AV349" s="13" t="s">
        <v>211</v>
      </c>
      <c r="AW349" s="13" t="s">
        <v>45</v>
      </c>
      <c r="AX349" s="13" t="s">
        <v>25</v>
      </c>
      <c r="AY349" s="274" t="s">
        <v>204</v>
      </c>
    </row>
    <row r="350" spans="2:65" s="1" customFormat="1" ht="25.5" customHeight="1">
      <c r="B350" s="48"/>
      <c r="C350" s="238" t="s">
        <v>511</v>
      </c>
      <c r="D350" s="238" t="s">
        <v>206</v>
      </c>
      <c r="E350" s="239" t="s">
        <v>512</v>
      </c>
      <c r="F350" s="240" t="s">
        <v>513</v>
      </c>
      <c r="G350" s="241" t="s">
        <v>209</v>
      </c>
      <c r="H350" s="242">
        <v>4.004</v>
      </c>
      <c r="I350" s="243"/>
      <c r="J350" s="244">
        <f>ROUND(I350*H350,2)</f>
        <v>0</v>
      </c>
      <c r="K350" s="240" t="s">
        <v>210</v>
      </c>
      <c r="L350" s="74"/>
      <c r="M350" s="245" t="s">
        <v>38</v>
      </c>
      <c r="N350" s="246" t="s">
        <v>53</v>
      </c>
      <c r="O350" s="49"/>
      <c r="P350" s="247">
        <f>O350*H350</f>
        <v>0</v>
      </c>
      <c r="Q350" s="247">
        <v>0.0315</v>
      </c>
      <c r="R350" s="247">
        <f>Q350*H350</f>
        <v>0.126126</v>
      </c>
      <c r="S350" s="247">
        <v>0</v>
      </c>
      <c r="T350" s="248">
        <f>S350*H350</f>
        <v>0</v>
      </c>
      <c r="AR350" s="25" t="s">
        <v>211</v>
      </c>
      <c r="AT350" s="25" t="s">
        <v>206</v>
      </c>
      <c r="AU350" s="25" t="s">
        <v>90</v>
      </c>
      <c r="AY350" s="25" t="s">
        <v>204</v>
      </c>
      <c r="BE350" s="249">
        <f>IF(N350="základní",J350,0)</f>
        <v>0</v>
      </c>
      <c r="BF350" s="249">
        <f>IF(N350="snížená",J350,0)</f>
        <v>0</v>
      </c>
      <c r="BG350" s="249">
        <f>IF(N350="zákl. přenesená",J350,0)</f>
        <v>0</v>
      </c>
      <c r="BH350" s="249">
        <f>IF(N350="sníž. přenesená",J350,0)</f>
        <v>0</v>
      </c>
      <c r="BI350" s="249">
        <f>IF(N350="nulová",J350,0)</f>
        <v>0</v>
      </c>
      <c r="BJ350" s="25" t="s">
        <v>25</v>
      </c>
      <c r="BK350" s="249">
        <f>ROUND(I350*H350,2)</f>
        <v>0</v>
      </c>
      <c r="BL350" s="25" t="s">
        <v>211</v>
      </c>
      <c r="BM350" s="25" t="s">
        <v>514</v>
      </c>
    </row>
    <row r="351" spans="2:47" s="1" customFormat="1" ht="13.5">
      <c r="B351" s="48"/>
      <c r="C351" s="76"/>
      <c r="D351" s="250" t="s">
        <v>213</v>
      </c>
      <c r="E351" s="76"/>
      <c r="F351" s="251" t="s">
        <v>509</v>
      </c>
      <c r="G351" s="76"/>
      <c r="H351" s="76"/>
      <c r="I351" s="206"/>
      <c r="J351" s="76"/>
      <c r="K351" s="76"/>
      <c r="L351" s="74"/>
      <c r="M351" s="252"/>
      <c r="N351" s="49"/>
      <c r="O351" s="49"/>
      <c r="P351" s="49"/>
      <c r="Q351" s="49"/>
      <c r="R351" s="49"/>
      <c r="S351" s="49"/>
      <c r="T351" s="97"/>
      <c r="AT351" s="25" t="s">
        <v>213</v>
      </c>
      <c r="AU351" s="25" t="s">
        <v>90</v>
      </c>
    </row>
    <row r="352" spans="2:51" s="12" customFormat="1" ht="13.5">
      <c r="B352" s="253"/>
      <c r="C352" s="254"/>
      <c r="D352" s="250" t="s">
        <v>215</v>
      </c>
      <c r="E352" s="255" t="s">
        <v>38</v>
      </c>
      <c r="F352" s="256" t="s">
        <v>515</v>
      </c>
      <c r="G352" s="254"/>
      <c r="H352" s="257">
        <v>4.004</v>
      </c>
      <c r="I352" s="258"/>
      <c r="J352" s="254"/>
      <c r="K352" s="254"/>
      <c r="L352" s="259"/>
      <c r="M352" s="260"/>
      <c r="N352" s="261"/>
      <c r="O352" s="261"/>
      <c r="P352" s="261"/>
      <c r="Q352" s="261"/>
      <c r="R352" s="261"/>
      <c r="S352" s="261"/>
      <c r="T352" s="262"/>
      <c r="AT352" s="263" t="s">
        <v>215</v>
      </c>
      <c r="AU352" s="263" t="s">
        <v>90</v>
      </c>
      <c r="AV352" s="12" t="s">
        <v>90</v>
      </c>
      <c r="AW352" s="12" t="s">
        <v>45</v>
      </c>
      <c r="AX352" s="12" t="s">
        <v>82</v>
      </c>
      <c r="AY352" s="263" t="s">
        <v>204</v>
      </c>
    </row>
    <row r="353" spans="2:51" s="13" customFormat="1" ht="13.5">
      <c r="B353" s="264"/>
      <c r="C353" s="265"/>
      <c r="D353" s="250" t="s">
        <v>215</v>
      </c>
      <c r="E353" s="266" t="s">
        <v>38</v>
      </c>
      <c r="F353" s="267" t="s">
        <v>217</v>
      </c>
      <c r="G353" s="265"/>
      <c r="H353" s="268">
        <v>4.004</v>
      </c>
      <c r="I353" s="269"/>
      <c r="J353" s="265"/>
      <c r="K353" s="265"/>
      <c r="L353" s="270"/>
      <c r="M353" s="271"/>
      <c r="N353" s="272"/>
      <c r="O353" s="272"/>
      <c r="P353" s="272"/>
      <c r="Q353" s="272"/>
      <c r="R353" s="272"/>
      <c r="S353" s="272"/>
      <c r="T353" s="273"/>
      <c r="AT353" s="274" t="s">
        <v>215</v>
      </c>
      <c r="AU353" s="274" t="s">
        <v>90</v>
      </c>
      <c r="AV353" s="13" t="s">
        <v>211</v>
      </c>
      <c r="AW353" s="13" t="s">
        <v>45</v>
      </c>
      <c r="AX353" s="13" t="s">
        <v>25</v>
      </c>
      <c r="AY353" s="274" t="s">
        <v>204</v>
      </c>
    </row>
    <row r="354" spans="2:65" s="1" customFormat="1" ht="25.5" customHeight="1">
      <c r="B354" s="48"/>
      <c r="C354" s="238" t="s">
        <v>516</v>
      </c>
      <c r="D354" s="238" t="s">
        <v>206</v>
      </c>
      <c r="E354" s="239" t="s">
        <v>517</v>
      </c>
      <c r="F354" s="240" t="s">
        <v>518</v>
      </c>
      <c r="G354" s="241" t="s">
        <v>209</v>
      </c>
      <c r="H354" s="242">
        <v>179.644</v>
      </c>
      <c r="I354" s="243"/>
      <c r="J354" s="244">
        <f>ROUND(I354*H354,2)</f>
        <v>0</v>
      </c>
      <c r="K354" s="240" t="s">
        <v>210</v>
      </c>
      <c r="L354" s="74"/>
      <c r="M354" s="245" t="s">
        <v>38</v>
      </c>
      <c r="N354" s="246" t="s">
        <v>53</v>
      </c>
      <c r="O354" s="49"/>
      <c r="P354" s="247">
        <f>O354*H354</f>
        <v>0</v>
      </c>
      <c r="Q354" s="247">
        <v>0.00268</v>
      </c>
      <c r="R354" s="247">
        <f>Q354*H354</f>
        <v>0.48144592</v>
      </c>
      <c r="S354" s="247">
        <v>0</v>
      </c>
      <c r="T354" s="248">
        <f>S354*H354</f>
        <v>0</v>
      </c>
      <c r="AR354" s="25" t="s">
        <v>211</v>
      </c>
      <c r="AT354" s="25" t="s">
        <v>206</v>
      </c>
      <c r="AU354" s="25" t="s">
        <v>90</v>
      </c>
      <c r="AY354" s="25" t="s">
        <v>204</v>
      </c>
      <c r="BE354" s="249">
        <f>IF(N354="základní",J354,0)</f>
        <v>0</v>
      </c>
      <c r="BF354" s="249">
        <f>IF(N354="snížená",J354,0)</f>
        <v>0</v>
      </c>
      <c r="BG354" s="249">
        <f>IF(N354="zákl. přenesená",J354,0)</f>
        <v>0</v>
      </c>
      <c r="BH354" s="249">
        <f>IF(N354="sníž. přenesená",J354,0)</f>
        <v>0</v>
      </c>
      <c r="BI354" s="249">
        <f>IF(N354="nulová",J354,0)</f>
        <v>0</v>
      </c>
      <c r="BJ354" s="25" t="s">
        <v>25</v>
      </c>
      <c r="BK354" s="249">
        <f>ROUND(I354*H354,2)</f>
        <v>0</v>
      </c>
      <c r="BL354" s="25" t="s">
        <v>211</v>
      </c>
      <c r="BM354" s="25" t="s">
        <v>519</v>
      </c>
    </row>
    <row r="355" spans="2:51" s="12" customFormat="1" ht="13.5">
      <c r="B355" s="253"/>
      <c r="C355" s="254"/>
      <c r="D355" s="250" t="s">
        <v>215</v>
      </c>
      <c r="E355" s="255" t="s">
        <v>38</v>
      </c>
      <c r="F355" s="256" t="s">
        <v>456</v>
      </c>
      <c r="G355" s="254"/>
      <c r="H355" s="257">
        <v>10.395</v>
      </c>
      <c r="I355" s="258"/>
      <c r="J355" s="254"/>
      <c r="K355" s="254"/>
      <c r="L355" s="259"/>
      <c r="M355" s="260"/>
      <c r="N355" s="261"/>
      <c r="O355" s="261"/>
      <c r="P355" s="261"/>
      <c r="Q355" s="261"/>
      <c r="R355" s="261"/>
      <c r="S355" s="261"/>
      <c r="T355" s="262"/>
      <c r="AT355" s="263" t="s">
        <v>215</v>
      </c>
      <c r="AU355" s="263" t="s">
        <v>90</v>
      </c>
      <c r="AV355" s="12" t="s">
        <v>90</v>
      </c>
      <c r="AW355" s="12" t="s">
        <v>45</v>
      </c>
      <c r="AX355" s="12" t="s">
        <v>82</v>
      </c>
      <c r="AY355" s="263" t="s">
        <v>204</v>
      </c>
    </row>
    <row r="356" spans="2:51" s="12" customFormat="1" ht="13.5">
      <c r="B356" s="253"/>
      <c r="C356" s="254"/>
      <c r="D356" s="250" t="s">
        <v>215</v>
      </c>
      <c r="E356" s="255" t="s">
        <v>38</v>
      </c>
      <c r="F356" s="256" t="s">
        <v>457</v>
      </c>
      <c r="G356" s="254"/>
      <c r="H356" s="257">
        <v>50.306</v>
      </c>
      <c r="I356" s="258"/>
      <c r="J356" s="254"/>
      <c r="K356" s="254"/>
      <c r="L356" s="259"/>
      <c r="M356" s="260"/>
      <c r="N356" s="261"/>
      <c r="O356" s="261"/>
      <c r="P356" s="261"/>
      <c r="Q356" s="261"/>
      <c r="R356" s="261"/>
      <c r="S356" s="261"/>
      <c r="T356" s="262"/>
      <c r="AT356" s="263" t="s">
        <v>215</v>
      </c>
      <c r="AU356" s="263" t="s">
        <v>90</v>
      </c>
      <c r="AV356" s="12" t="s">
        <v>90</v>
      </c>
      <c r="AW356" s="12" t="s">
        <v>45</v>
      </c>
      <c r="AX356" s="12" t="s">
        <v>82</v>
      </c>
      <c r="AY356" s="263" t="s">
        <v>204</v>
      </c>
    </row>
    <row r="357" spans="2:51" s="12" customFormat="1" ht="13.5">
      <c r="B357" s="253"/>
      <c r="C357" s="254"/>
      <c r="D357" s="250" t="s">
        <v>215</v>
      </c>
      <c r="E357" s="255" t="s">
        <v>38</v>
      </c>
      <c r="F357" s="256" t="s">
        <v>458</v>
      </c>
      <c r="G357" s="254"/>
      <c r="H357" s="257">
        <v>127.512</v>
      </c>
      <c r="I357" s="258"/>
      <c r="J357" s="254"/>
      <c r="K357" s="254"/>
      <c r="L357" s="259"/>
      <c r="M357" s="260"/>
      <c r="N357" s="261"/>
      <c r="O357" s="261"/>
      <c r="P357" s="261"/>
      <c r="Q357" s="261"/>
      <c r="R357" s="261"/>
      <c r="S357" s="261"/>
      <c r="T357" s="262"/>
      <c r="AT357" s="263" t="s">
        <v>215</v>
      </c>
      <c r="AU357" s="263" t="s">
        <v>90</v>
      </c>
      <c r="AV357" s="12" t="s">
        <v>90</v>
      </c>
      <c r="AW357" s="12" t="s">
        <v>45</v>
      </c>
      <c r="AX357" s="12" t="s">
        <v>82</v>
      </c>
      <c r="AY357" s="263" t="s">
        <v>204</v>
      </c>
    </row>
    <row r="358" spans="2:51" s="12" customFormat="1" ht="13.5">
      <c r="B358" s="253"/>
      <c r="C358" s="254"/>
      <c r="D358" s="250" t="s">
        <v>215</v>
      </c>
      <c r="E358" s="255" t="s">
        <v>38</v>
      </c>
      <c r="F358" s="256" t="s">
        <v>30</v>
      </c>
      <c r="G358" s="254"/>
      <c r="H358" s="257">
        <v>10</v>
      </c>
      <c r="I358" s="258"/>
      <c r="J358" s="254"/>
      <c r="K358" s="254"/>
      <c r="L358" s="259"/>
      <c r="M358" s="260"/>
      <c r="N358" s="261"/>
      <c r="O358" s="261"/>
      <c r="P358" s="261"/>
      <c r="Q358" s="261"/>
      <c r="R358" s="261"/>
      <c r="S358" s="261"/>
      <c r="T358" s="262"/>
      <c r="AT358" s="263" t="s">
        <v>215</v>
      </c>
      <c r="AU358" s="263" t="s">
        <v>90</v>
      </c>
      <c r="AV358" s="12" t="s">
        <v>90</v>
      </c>
      <c r="AW358" s="12" t="s">
        <v>45</v>
      </c>
      <c r="AX358" s="12" t="s">
        <v>82</v>
      </c>
      <c r="AY358" s="263" t="s">
        <v>204</v>
      </c>
    </row>
    <row r="359" spans="2:51" s="12" customFormat="1" ht="13.5">
      <c r="B359" s="253"/>
      <c r="C359" s="254"/>
      <c r="D359" s="250" t="s">
        <v>215</v>
      </c>
      <c r="E359" s="255" t="s">
        <v>38</v>
      </c>
      <c r="F359" s="256" t="s">
        <v>459</v>
      </c>
      <c r="G359" s="254"/>
      <c r="H359" s="257">
        <v>10</v>
      </c>
      <c r="I359" s="258"/>
      <c r="J359" s="254"/>
      <c r="K359" s="254"/>
      <c r="L359" s="259"/>
      <c r="M359" s="260"/>
      <c r="N359" s="261"/>
      <c r="O359" s="261"/>
      <c r="P359" s="261"/>
      <c r="Q359" s="261"/>
      <c r="R359" s="261"/>
      <c r="S359" s="261"/>
      <c r="T359" s="262"/>
      <c r="AT359" s="263" t="s">
        <v>215</v>
      </c>
      <c r="AU359" s="263" t="s">
        <v>90</v>
      </c>
      <c r="AV359" s="12" t="s">
        <v>90</v>
      </c>
      <c r="AW359" s="12" t="s">
        <v>45</v>
      </c>
      <c r="AX359" s="12" t="s">
        <v>82</v>
      </c>
      <c r="AY359" s="263" t="s">
        <v>204</v>
      </c>
    </row>
    <row r="360" spans="2:51" s="12" customFormat="1" ht="13.5">
      <c r="B360" s="253"/>
      <c r="C360" s="254"/>
      <c r="D360" s="250" t="s">
        <v>215</v>
      </c>
      <c r="E360" s="255" t="s">
        <v>38</v>
      </c>
      <c r="F360" s="256" t="s">
        <v>464</v>
      </c>
      <c r="G360" s="254"/>
      <c r="H360" s="257">
        <v>-28.569</v>
      </c>
      <c r="I360" s="258"/>
      <c r="J360" s="254"/>
      <c r="K360" s="254"/>
      <c r="L360" s="259"/>
      <c r="M360" s="260"/>
      <c r="N360" s="261"/>
      <c r="O360" s="261"/>
      <c r="P360" s="261"/>
      <c r="Q360" s="261"/>
      <c r="R360" s="261"/>
      <c r="S360" s="261"/>
      <c r="T360" s="262"/>
      <c r="AT360" s="263" t="s">
        <v>215</v>
      </c>
      <c r="AU360" s="263" t="s">
        <v>90</v>
      </c>
      <c r="AV360" s="12" t="s">
        <v>90</v>
      </c>
      <c r="AW360" s="12" t="s">
        <v>45</v>
      </c>
      <c r="AX360" s="12" t="s">
        <v>82</v>
      </c>
      <c r="AY360" s="263" t="s">
        <v>204</v>
      </c>
    </row>
    <row r="361" spans="2:51" s="13" customFormat="1" ht="13.5">
      <c r="B361" s="264"/>
      <c r="C361" s="265"/>
      <c r="D361" s="250" t="s">
        <v>215</v>
      </c>
      <c r="E361" s="266" t="s">
        <v>38</v>
      </c>
      <c r="F361" s="267" t="s">
        <v>217</v>
      </c>
      <c r="G361" s="265"/>
      <c r="H361" s="268">
        <v>179.644</v>
      </c>
      <c r="I361" s="269"/>
      <c r="J361" s="265"/>
      <c r="K361" s="265"/>
      <c r="L361" s="270"/>
      <c r="M361" s="271"/>
      <c r="N361" s="272"/>
      <c r="O361" s="272"/>
      <c r="P361" s="272"/>
      <c r="Q361" s="272"/>
      <c r="R361" s="272"/>
      <c r="S361" s="272"/>
      <c r="T361" s="273"/>
      <c r="AT361" s="274" t="s">
        <v>215</v>
      </c>
      <c r="AU361" s="274" t="s">
        <v>90</v>
      </c>
      <c r="AV361" s="13" t="s">
        <v>211</v>
      </c>
      <c r="AW361" s="13" t="s">
        <v>45</v>
      </c>
      <c r="AX361" s="13" t="s">
        <v>25</v>
      </c>
      <c r="AY361" s="274" t="s">
        <v>204</v>
      </c>
    </row>
    <row r="362" spans="2:65" s="1" customFormat="1" ht="38.25" customHeight="1">
      <c r="B362" s="48"/>
      <c r="C362" s="238" t="s">
        <v>520</v>
      </c>
      <c r="D362" s="238" t="s">
        <v>206</v>
      </c>
      <c r="E362" s="239" t="s">
        <v>521</v>
      </c>
      <c r="F362" s="240" t="s">
        <v>522</v>
      </c>
      <c r="G362" s="241" t="s">
        <v>209</v>
      </c>
      <c r="H362" s="242">
        <v>2.532</v>
      </c>
      <c r="I362" s="243"/>
      <c r="J362" s="244">
        <f>ROUND(I362*H362,2)</f>
        <v>0</v>
      </c>
      <c r="K362" s="240" t="s">
        <v>38</v>
      </c>
      <c r="L362" s="74"/>
      <c r="M362" s="245" t="s">
        <v>38</v>
      </c>
      <c r="N362" s="246" t="s">
        <v>53</v>
      </c>
      <c r="O362" s="49"/>
      <c r="P362" s="247">
        <f>O362*H362</f>
        <v>0</v>
      </c>
      <c r="Q362" s="247">
        <v>0.00478</v>
      </c>
      <c r="R362" s="247">
        <f>Q362*H362</f>
        <v>0.012102960000000001</v>
      </c>
      <c r="S362" s="247">
        <v>0</v>
      </c>
      <c r="T362" s="248">
        <f>S362*H362</f>
        <v>0</v>
      </c>
      <c r="AR362" s="25" t="s">
        <v>211</v>
      </c>
      <c r="AT362" s="25" t="s">
        <v>206</v>
      </c>
      <c r="AU362" s="25" t="s">
        <v>90</v>
      </c>
      <c r="AY362" s="25" t="s">
        <v>204</v>
      </c>
      <c r="BE362" s="249">
        <f>IF(N362="základní",J362,0)</f>
        <v>0</v>
      </c>
      <c r="BF362" s="249">
        <f>IF(N362="snížená",J362,0)</f>
        <v>0</v>
      </c>
      <c r="BG362" s="249">
        <f>IF(N362="zákl. přenesená",J362,0)</f>
        <v>0</v>
      </c>
      <c r="BH362" s="249">
        <f>IF(N362="sníž. přenesená",J362,0)</f>
        <v>0</v>
      </c>
      <c r="BI362" s="249">
        <f>IF(N362="nulová",J362,0)</f>
        <v>0</v>
      </c>
      <c r="BJ362" s="25" t="s">
        <v>25</v>
      </c>
      <c r="BK362" s="249">
        <f>ROUND(I362*H362,2)</f>
        <v>0</v>
      </c>
      <c r="BL362" s="25" t="s">
        <v>211</v>
      </c>
      <c r="BM362" s="25" t="s">
        <v>523</v>
      </c>
    </row>
    <row r="363" spans="2:51" s="12" customFormat="1" ht="13.5">
      <c r="B363" s="253"/>
      <c r="C363" s="254"/>
      <c r="D363" s="250" t="s">
        <v>215</v>
      </c>
      <c r="E363" s="255" t="s">
        <v>38</v>
      </c>
      <c r="F363" s="256" t="s">
        <v>524</v>
      </c>
      <c r="G363" s="254"/>
      <c r="H363" s="257">
        <v>2.532</v>
      </c>
      <c r="I363" s="258"/>
      <c r="J363" s="254"/>
      <c r="K363" s="254"/>
      <c r="L363" s="259"/>
      <c r="M363" s="260"/>
      <c r="N363" s="261"/>
      <c r="O363" s="261"/>
      <c r="P363" s="261"/>
      <c r="Q363" s="261"/>
      <c r="R363" s="261"/>
      <c r="S363" s="261"/>
      <c r="T363" s="262"/>
      <c r="AT363" s="263" t="s">
        <v>215</v>
      </c>
      <c r="AU363" s="263" t="s">
        <v>90</v>
      </c>
      <c r="AV363" s="12" t="s">
        <v>90</v>
      </c>
      <c r="AW363" s="12" t="s">
        <v>45</v>
      </c>
      <c r="AX363" s="12" t="s">
        <v>82</v>
      </c>
      <c r="AY363" s="263" t="s">
        <v>204</v>
      </c>
    </row>
    <row r="364" spans="2:51" s="13" customFormat="1" ht="13.5">
      <c r="B364" s="264"/>
      <c r="C364" s="265"/>
      <c r="D364" s="250" t="s">
        <v>215</v>
      </c>
      <c r="E364" s="266" t="s">
        <v>38</v>
      </c>
      <c r="F364" s="267" t="s">
        <v>217</v>
      </c>
      <c r="G364" s="265"/>
      <c r="H364" s="268">
        <v>2.532</v>
      </c>
      <c r="I364" s="269"/>
      <c r="J364" s="265"/>
      <c r="K364" s="265"/>
      <c r="L364" s="270"/>
      <c r="M364" s="271"/>
      <c r="N364" s="272"/>
      <c r="O364" s="272"/>
      <c r="P364" s="272"/>
      <c r="Q364" s="272"/>
      <c r="R364" s="272"/>
      <c r="S364" s="272"/>
      <c r="T364" s="273"/>
      <c r="AT364" s="274" t="s">
        <v>215</v>
      </c>
      <c r="AU364" s="274" t="s">
        <v>90</v>
      </c>
      <c r="AV364" s="13" t="s">
        <v>211</v>
      </c>
      <c r="AW364" s="13" t="s">
        <v>45</v>
      </c>
      <c r="AX364" s="13" t="s">
        <v>25</v>
      </c>
      <c r="AY364" s="274" t="s">
        <v>204</v>
      </c>
    </row>
    <row r="365" spans="2:65" s="1" customFormat="1" ht="25.5" customHeight="1">
      <c r="B365" s="48"/>
      <c r="C365" s="238" t="s">
        <v>525</v>
      </c>
      <c r="D365" s="238" t="s">
        <v>206</v>
      </c>
      <c r="E365" s="239" t="s">
        <v>526</v>
      </c>
      <c r="F365" s="240" t="s">
        <v>527</v>
      </c>
      <c r="G365" s="241" t="s">
        <v>220</v>
      </c>
      <c r="H365" s="242">
        <v>0.988</v>
      </c>
      <c r="I365" s="243"/>
      <c r="J365" s="244">
        <f>ROUND(I365*H365,2)</f>
        <v>0</v>
      </c>
      <c r="K365" s="240" t="s">
        <v>210</v>
      </c>
      <c r="L365" s="74"/>
      <c r="M365" s="245" t="s">
        <v>38</v>
      </c>
      <c r="N365" s="246" t="s">
        <v>53</v>
      </c>
      <c r="O365" s="49"/>
      <c r="P365" s="247">
        <f>O365*H365</f>
        <v>0</v>
      </c>
      <c r="Q365" s="247">
        <v>2.25634</v>
      </c>
      <c r="R365" s="247">
        <f>Q365*H365</f>
        <v>2.2292639199999997</v>
      </c>
      <c r="S365" s="247">
        <v>0</v>
      </c>
      <c r="T365" s="248">
        <f>S365*H365</f>
        <v>0</v>
      </c>
      <c r="AR365" s="25" t="s">
        <v>211</v>
      </c>
      <c r="AT365" s="25" t="s">
        <v>206</v>
      </c>
      <c r="AU365" s="25" t="s">
        <v>90</v>
      </c>
      <c r="AY365" s="25" t="s">
        <v>204</v>
      </c>
      <c r="BE365" s="249">
        <f>IF(N365="základní",J365,0)</f>
        <v>0</v>
      </c>
      <c r="BF365" s="249">
        <f>IF(N365="snížená",J365,0)</f>
        <v>0</v>
      </c>
      <c r="BG365" s="249">
        <f>IF(N365="zákl. přenesená",J365,0)</f>
        <v>0</v>
      </c>
      <c r="BH365" s="249">
        <f>IF(N365="sníž. přenesená",J365,0)</f>
        <v>0</v>
      </c>
      <c r="BI365" s="249">
        <f>IF(N365="nulová",J365,0)</f>
        <v>0</v>
      </c>
      <c r="BJ365" s="25" t="s">
        <v>25</v>
      </c>
      <c r="BK365" s="249">
        <f>ROUND(I365*H365,2)</f>
        <v>0</v>
      </c>
      <c r="BL365" s="25" t="s">
        <v>211</v>
      </c>
      <c r="BM365" s="25" t="s">
        <v>528</v>
      </c>
    </row>
    <row r="366" spans="2:47" s="1" customFormat="1" ht="13.5">
      <c r="B366" s="48"/>
      <c r="C366" s="76"/>
      <c r="D366" s="250" t="s">
        <v>213</v>
      </c>
      <c r="E366" s="76"/>
      <c r="F366" s="251" t="s">
        <v>529</v>
      </c>
      <c r="G366" s="76"/>
      <c r="H366" s="76"/>
      <c r="I366" s="206"/>
      <c r="J366" s="76"/>
      <c r="K366" s="76"/>
      <c r="L366" s="74"/>
      <c r="M366" s="252"/>
      <c r="N366" s="49"/>
      <c r="O366" s="49"/>
      <c r="P366" s="49"/>
      <c r="Q366" s="49"/>
      <c r="R366" s="49"/>
      <c r="S366" s="49"/>
      <c r="T366" s="97"/>
      <c r="AT366" s="25" t="s">
        <v>213</v>
      </c>
      <c r="AU366" s="25" t="s">
        <v>90</v>
      </c>
    </row>
    <row r="367" spans="2:51" s="12" customFormat="1" ht="13.5">
      <c r="B367" s="253"/>
      <c r="C367" s="254"/>
      <c r="D367" s="250" t="s">
        <v>215</v>
      </c>
      <c r="E367" s="255" t="s">
        <v>38</v>
      </c>
      <c r="F367" s="256" t="s">
        <v>530</v>
      </c>
      <c r="G367" s="254"/>
      <c r="H367" s="257">
        <v>0.988</v>
      </c>
      <c r="I367" s="258"/>
      <c r="J367" s="254"/>
      <c r="K367" s="254"/>
      <c r="L367" s="259"/>
      <c r="M367" s="260"/>
      <c r="N367" s="261"/>
      <c r="O367" s="261"/>
      <c r="P367" s="261"/>
      <c r="Q367" s="261"/>
      <c r="R367" s="261"/>
      <c r="S367" s="261"/>
      <c r="T367" s="262"/>
      <c r="AT367" s="263" t="s">
        <v>215</v>
      </c>
      <c r="AU367" s="263" t="s">
        <v>90</v>
      </c>
      <c r="AV367" s="12" t="s">
        <v>90</v>
      </c>
      <c r="AW367" s="12" t="s">
        <v>45</v>
      </c>
      <c r="AX367" s="12" t="s">
        <v>82</v>
      </c>
      <c r="AY367" s="263" t="s">
        <v>204</v>
      </c>
    </row>
    <row r="368" spans="2:51" s="13" customFormat="1" ht="13.5">
      <c r="B368" s="264"/>
      <c r="C368" s="265"/>
      <c r="D368" s="250" t="s">
        <v>215</v>
      </c>
      <c r="E368" s="266" t="s">
        <v>38</v>
      </c>
      <c r="F368" s="267" t="s">
        <v>217</v>
      </c>
      <c r="G368" s="265"/>
      <c r="H368" s="268">
        <v>0.988</v>
      </c>
      <c r="I368" s="269"/>
      <c r="J368" s="265"/>
      <c r="K368" s="265"/>
      <c r="L368" s="270"/>
      <c r="M368" s="271"/>
      <c r="N368" s="272"/>
      <c r="O368" s="272"/>
      <c r="P368" s="272"/>
      <c r="Q368" s="272"/>
      <c r="R368" s="272"/>
      <c r="S368" s="272"/>
      <c r="T368" s="273"/>
      <c r="AT368" s="274" t="s">
        <v>215</v>
      </c>
      <c r="AU368" s="274" t="s">
        <v>90</v>
      </c>
      <c r="AV368" s="13" t="s">
        <v>211</v>
      </c>
      <c r="AW368" s="13" t="s">
        <v>45</v>
      </c>
      <c r="AX368" s="13" t="s">
        <v>25</v>
      </c>
      <c r="AY368" s="274" t="s">
        <v>204</v>
      </c>
    </row>
    <row r="369" spans="2:65" s="1" customFormat="1" ht="25.5" customHeight="1">
      <c r="B369" s="48"/>
      <c r="C369" s="238" t="s">
        <v>531</v>
      </c>
      <c r="D369" s="238" t="s">
        <v>206</v>
      </c>
      <c r="E369" s="239" t="s">
        <v>532</v>
      </c>
      <c r="F369" s="240" t="s">
        <v>533</v>
      </c>
      <c r="G369" s="241" t="s">
        <v>220</v>
      </c>
      <c r="H369" s="242">
        <v>2.386</v>
      </c>
      <c r="I369" s="243"/>
      <c r="J369" s="244">
        <f>ROUND(I369*H369,2)</f>
        <v>0</v>
      </c>
      <c r="K369" s="240" t="s">
        <v>210</v>
      </c>
      <c r="L369" s="74"/>
      <c r="M369" s="245" t="s">
        <v>38</v>
      </c>
      <c r="N369" s="246" t="s">
        <v>53</v>
      </c>
      <c r="O369" s="49"/>
      <c r="P369" s="247">
        <f>O369*H369</f>
        <v>0</v>
      </c>
      <c r="Q369" s="247">
        <v>2.25634</v>
      </c>
      <c r="R369" s="247">
        <f>Q369*H369</f>
        <v>5.38362724</v>
      </c>
      <c r="S369" s="247">
        <v>0</v>
      </c>
      <c r="T369" s="248">
        <f>S369*H369</f>
        <v>0</v>
      </c>
      <c r="AR369" s="25" t="s">
        <v>211</v>
      </c>
      <c r="AT369" s="25" t="s">
        <v>206</v>
      </c>
      <c r="AU369" s="25" t="s">
        <v>90</v>
      </c>
      <c r="AY369" s="25" t="s">
        <v>204</v>
      </c>
      <c r="BE369" s="249">
        <f>IF(N369="základní",J369,0)</f>
        <v>0</v>
      </c>
      <c r="BF369" s="249">
        <f>IF(N369="snížená",J369,0)</f>
        <v>0</v>
      </c>
      <c r="BG369" s="249">
        <f>IF(N369="zákl. přenesená",J369,0)</f>
        <v>0</v>
      </c>
      <c r="BH369" s="249">
        <f>IF(N369="sníž. přenesená",J369,0)</f>
        <v>0</v>
      </c>
      <c r="BI369" s="249">
        <f>IF(N369="nulová",J369,0)</f>
        <v>0</v>
      </c>
      <c r="BJ369" s="25" t="s">
        <v>25</v>
      </c>
      <c r="BK369" s="249">
        <f>ROUND(I369*H369,2)</f>
        <v>0</v>
      </c>
      <c r="BL369" s="25" t="s">
        <v>211</v>
      </c>
      <c r="BM369" s="25" t="s">
        <v>534</v>
      </c>
    </row>
    <row r="370" spans="2:47" s="1" customFormat="1" ht="13.5">
      <c r="B370" s="48"/>
      <c r="C370" s="76"/>
      <c r="D370" s="250" t="s">
        <v>213</v>
      </c>
      <c r="E370" s="76"/>
      <c r="F370" s="251" t="s">
        <v>529</v>
      </c>
      <c r="G370" s="76"/>
      <c r="H370" s="76"/>
      <c r="I370" s="206"/>
      <c r="J370" s="76"/>
      <c r="K370" s="76"/>
      <c r="L370" s="74"/>
      <c r="M370" s="252"/>
      <c r="N370" s="49"/>
      <c r="O370" s="49"/>
      <c r="P370" s="49"/>
      <c r="Q370" s="49"/>
      <c r="R370" s="49"/>
      <c r="S370" s="49"/>
      <c r="T370" s="97"/>
      <c r="AT370" s="25" t="s">
        <v>213</v>
      </c>
      <c r="AU370" s="25" t="s">
        <v>90</v>
      </c>
    </row>
    <row r="371" spans="2:51" s="12" customFormat="1" ht="13.5">
      <c r="B371" s="253"/>
      <c r="C371" s="254"/>
      <c r="D371" s="250" t="s">
        <v>215</v>
      </c>
      <c r="E371" s="255" t="s">
        <v>38</v>
      </c>
      <c r="F371" s="256" t="s">
        <v>535</v>
      </c>
      <c r="G371" s="254"/>
      <c r="H371" s="257">
        <v>0.739</v>
      </c>
      <c r="I371" s="258"/>
      <c r="J371" s="254"/>
      <c r="K371" s="254"/>
      <c r="L371" s="259"/>
      <c r="M371" s="260"/>
      <c r="N371" s="261"/>
      <c r="O371" s="261"/>
      <c r="P371" s="261"/>
      <c r="Q371" s="261"/>
      <c r="R371" s="261"/>
      <c r="S371" s="261"/>
      <c r="T371" s="262"/>
      <c r="AT371" s="263" t="s">
        <v>215</v>
      </c>
      <c r="AU371" s="263" t="s">
        <v>90</v>
      </c>
      <c r="AV371" s="12" t="s">
        <v>90</v>
      </c>
      <c r="AW371" s="12" t="s">
        <v>45</v>
      </c>
      <c r="AX371" s="12" t="s">
        <v>82</v>
      </c>
      <c r="AY371" s="263" t="s">
        <v>204</v>
      </c>
    </row>
    <row r="372" spans="2:51" s="12" customFormat="1" ht="13.5">
      <c r="B372" s="253"/>
      <c r="C372" s="254"/>
      <c r="D372" s="250" t="s">
        <v>215</v>
      </c>
      <c r="E372" s="255" t="s">
        <v>38</v>
      </c>
      <c r="F372" s="256" t="s">
        <v>536</v>
      </c>
      <c r="G372" s="254"/>
      <c r="H372" s="257">
        <v>1.647</v>
      </c>
      <c r="I372" s="258"/>
      <c r="J372" s="254"/>
      <c r="K372" s="254"/>
      <c r="L372" s="259"/>
      <c r="M372" s="260"/>
      <c r="N372" s="261"/>
      <c r="O372" s="261"/>
      <c r="P372" s="261"/>
      <c r="Q372" s="261"/>
      <c r="R372" s="261"/>
      <c r="S372" s="261"/>
      <c r="T372" s="262"/>
      <c r="AT372" s="263" t="s">
        <v>215</v>
      </c>
      <c r="AU372" s="263" t="s">
        <v>90</v>
      </c>
      <c r="AV372" s="12" t="s">
        <v>90</v>
      </c>
      <c r="AW372" s="12" t="s">
        <v>45</v>
      </c>
      <c r="AX372" s="12" t="s">
        <v>82</v>
      </c>
      <c r="AY372" s="263" t="s">
        <v>204</v>
      </c>
    </row>
    <row r="373" spans="2:51" s="13" customFormat="1" ht="13.5">
      <c r="B373" s="264"/>
      <c r="C373" s="265"/>
      <c r="D373" s="250" t="s">
        <v>215</v>
      </c>
      <c r="E373" s="266" t="s">
        <v>38</v>
      </c>
      <c r="F373" s="267" t="s">
        <v>217</v>
      </c>
      <c r="G373" s="265"/>
      <c r="H373" s="268">
        <v>2.386</v>
      </c>
      <c r="I373" s="269"/>
      <c r="J373" s="265"/>
      <c r="K373" s="265"/>
      <c r="L373" s="270"/>
      <c r="M373" s="271"/>
      <c r="N373" s="272"/>
      <c r="O373" s="272"/>
      <c r="P373" s="272"/>
      <c r="Q373" s="272"/>
      <c r="R373" s="272"/>
      <c r="S373" s="272"/>
      <c r="T373" s="273"/>
      <c r="AT373" s="274" t="s">
        <v>215</v>
      </c>
      <c r="AU373" s="274" t="s">
        <v>90</v>
      </c>
      <c r="AV373" s="13" t="s">
        <v>211</v>
      </c>
      <c r="AW373" s="13" t="s">
        <v>45</v>
      </c>
      <c r="AX373" s="13" t="s">
        <v>25</v>
      </c>
      <c r="AY373" s="274" t="s">
        <v>204</v>
      </c>
    </row>
    <row r="374" spans="2:65" s="1" customFormat="1" ht="38.25" customHeight="1">
      <c r="B374" s="48"/>
      <c r="C374" s="238" t="s">
        <v>537</v>
      </c>
      <c r="D374" s="238" t="s">
        <v>206</v>
      </c>
      <c r="E374" s="239" t="s">
        <v>538</v>
      </c>
      <c r="F374" s="240" t="s">
        <v>539</v>
      </c>
      <c r="G374" s="241" t="s">
        <v>220</v>
      </c>
      <c r="H374" s="242">
        <v>3.008</v>
      </c>
      <c r="I374" s="243"/>
      <c r="J374" s="244">
        <f>ROUND(I374*H374,2)</f>
        <v>0</v>
      </c>
      <c r="K374" s="240" t="s">
        <v>210</v>
      </c>
      <c r="L374" s="74"/>
      <c r="M374" s="245" t="s">
        <v>38</v>
      </c>
      <c r="N374" s="246" t="s">
        <v>53</v>
      </c>
      <c r="O374" s="49"/>
      <c r="P374" s="247">
        <f>O374*H374</f>
        <v>0</v>
      </c>
      <c r="Q374" s="247">
        <v>0</v>
      </c>
      <c r="R374" s="247">
        <f>Q374*H374</f>
        <v>0</v>
      </c>
      <c r="S374" s="247">
        <v>0</v>
      </c>
      <c r="T374" s="248">
        <f>S374*H374</f>
        <v>0</v>
      </c>
      <c r="AR374" s="25" t="s">
        <v>211</v>
      </c>
      <c r="AT374" s="25" t="s">
        <v>206</v>
      </c>
      <c r="AU374" s="25" t="s">
        <v>90</v>
      </c>
      <c r="AY374" s="25" t="s">
        <v>204</v>
      </c>
      <c r="BE374" s="249">
        <f>IF(N374="základní",J374,0)</f>
        <v>0</v>
      </c>
      <c r="BF374" s="249">
        <f>IF(N374="snížená",J374,0)</f>
        <v>0</v>
      </c>
      <c r="BG374" s="249">
        <f>IF(N374="zákl. přenesená",J374,0)</f>
        <v>0</v>
      </c>
      <c r="BH374" s="249">
        <f>IF(N374="sníž. přenesená",J374,0)</f>
        <v>0</v>
      </c>
      <c r="BI374" s="249">
        <f>IF(N374="nulová",J374,0)</f>
        <v>0</v>
      </c>
      <c r="BJ374" s="25" t="s">
        <v>25</v>
      </c>
      <c r="BK374" s="249">
        <f>ROUND(I374*H374,2)</f>
        <v>0</v>
      </c>
      <c r="BL374" s="25" t="s">
        <v>211</v>
      </c>
      <c r="BM374" s="25" t="s">
        <v>540</v>
      </c>
    </row>
    <row r="375" spans="2:47" s="1" customFormat="1" ht="13.5">
      <c r="B375" s="48"/>
      <c r="C375" s="76"/>
      <c r="D375" s="250" t="s">
        <v>213</v>
      </c>
      <c r="E375" s="76"/>
      <c r="F375" s="251" t="s">
        <v>541</v>
      </c>
      <c r="G375" s="76"/>
      <c r="H375" s="76"/>
      <c r="I375" s="206"/>
      <c r="J375" s="76"/>
      <c r="K375" s="76"/>
      <c r="L375" s="74"/>
      <c r="M375" s="252"/>
      <c r="N375" s="49"/>
      <c r="O375" s="49"/>
      <c r="P375" s="49"/>
      <c r="Q375" s="49"/>
      <c r="R375" s="49"/>
      <c r="S375" s="49"/>
      <c r="T375" s="97"/>
      <c r="AT375" s="25" t="s">
        <v>213</v>
      </c>
      <c r="AU375" s="25" t="s">
        <v>90</v>
      </c>
    </row>
    <row r="376" spans="2:51" s="14" customFormat="1" ht="13.5">
      <c r="B376" s="275"/>
      <c r="C376" s="276"/>
      <c r="D376" s="250" t="s">
        <v>215</v>
      </c>
      <c r="E376" s="277" t="s">
        <v>38</v>
      </c>
      <c r="F376" s="278" t="s">
        <v>542</v>
      </c>
      <c r="G376" s="276"/>
      <c r="H376" s="277" t="s">
        <v>38</v>
      </c>
      <c r="I376" s="279"/>
      <c r="J376" s="276"/>
      <c r="K376" s="276"/>
      <c r="L376" s="280"/>
      <c r="M376" s="281"/>
      <c r="N376" s="282"/>
      <c r="O376" s="282"/>
      <c r="P376" s="282"/>
      <c r="Q376" s="282"/>
      <c r="R376" s="282"/>
      <c r="S376" s="282"/>
      <c r="T376" s="283"/>
      <c r="AT376" s="284" t="s">
        <v>215</v>
      </c>
      <c r="AU376" s="284" t="s">
        <v>90</v>
      </c>
      <c r="AV376" s="14" t="s">
        <v>25</v>
      </c>
      <c r="AW376" s="14" t="s">
        <v>45</v>
      </c>
      <c r="AX376" s="14" t="s">
        <v>82</v>
      </c>
      <c r="AY376" s="284" t="s">
        <v>204</v>
      </c>
    </row>
    <row r="377" spans="2:51" s="12" customFormat="1" ht="13.5">
      <c r="B377" s="253"/>
      <c r="C377" s="254"/>
      <c r="D377" s="250" t="s">
        <v>215</v>
      </c>
      <c r="E377" s="255" t="s">
        <v>38</v>
      </c>
      <c r="F377" s="256" t="s">
        <v>543</v>
      </c>
      <c r="G377" s="254"/>
      <c r="H377" s="257">
        <v>0.895</v>
      </c>
      <c r="I377" s="258"/>
      <c r="J377" s="254"/>
      <c r="K377" s="254"/>
      <c r="L377" s="259"/>
      <c r="M377" s="260"/>
      <c r="N377" s="261"/>
      <c r="O377" s="261"/>
      <c r="P377" s="261"/>
      <c r="Q377" s="261"/>
      <c r="R377" s="261"/>
      <c r="S377" s="261"/>
      <c r="T377" s="262"/>
      <c r="AT377" s="263" t="s">
        <v>215</v>
      </c>
      <c r="AU377" s="263" t="s">
        <v>90</v>
      </c>
      <c r="AV377" s="12" t="s">
        <v>90</v>
      </c>
      <c r="AW377" s="12" t="s">
        <v>45</v>
      </c>
      <c r="AX377" s="12" t="s">
        <v>82</v>
      </c>
      <c r="AY377" s="263" t="s">
        <v>204</v>
      </c>
    </row>
    <row r="378" spans="2:51" s="12" customFormat="1" ht="13.5">
      <c r="B378" s="253"/>
      <c r="C378" s="254"/>
      <c r="D378" s="250" t="s">
        <v>215</v>
      </c>
      <c r="E378" s="255" t="s">
        <v>38</v>
      </c>
      <c r="F378" s="256" t="s">
        <v>544</v>
      </c>
      <c r="G378" s="254"/>
      <c r="H378" s="257">
        <v>0.988</v>
      </c>
      <c r="I378" s="258"/>
      <c r="J378" s="254"/>
      <c r="K378" s="254"/>
      <c r="L378" s="259"/>
      <c r="M378" s="260"/>
      <c r="N378" s="261"/>
      <c r="O378" s="261"/>
      <c r="P378" s="261"/>
      <c r="Q378" s="261"/>
      <c r="R378" s="261"/>
      <c r="S378" s="261"/>
      <c r="T378" s="262"/>
      <c r="AT378" s="263" t="s">
        <v>215</v>
      </c>
      <c r="AU378" s="263" t="s">
        <v>90</v>
      </c>
      <c r="AV378" s="12" t="s">
        <v>90</v>
      </c>
      <c r="AW378" s="12" t="s">
        <v>45</v>
      </c>
      <c r="AX378" s="12" t="s">
        <v>82</v>
      </c>
      <c r="AY378" s="263" t="s">
        <v>204</v>
      </c>
    </row>
    <row r="379" spans="2:51" s="12" customFormat="1" ht="13.5">
      <c r="B379" s="253"/>
      <c r="C379" s="254"/>
      <c r="D379" s="250" t="s">
        <v>215</v>
      </c>
      <c r="E379" s="255" t="s">
        <v>38</v>
      </c>
      <c r="F379" s="256" t="s">
        <v>545</v>
      </c>
      <c r="G379" s="254"/>
      <c r="H379" s="257">
        <v>1.125</v>
      </c>
      <c r="I379" s="258"/>
      <c r="J379" s="254"/>
      <c r="K379" s="254"/>
      <c r="L379" s="259"/>
      <c r="M379" s="260"/>
      <c r="N379" s="261"/>
      <c r="O379" s="261"/>
      <c r="P379" s="261"/>
      <c r="Q379" s="261"/>
      <c r="R379" s="261"/>
      <c r="S379" s="261"/>
      <c r="T379" s="262"/>
      <c r="AT379" s="263" t="s">
        <v>215</v>
      </c>
      <c r="AU379" s="263" t="s">
        <v>90</v>
      </c>
      <c r="AV379" s="12" t="s">
        <v>90</v>
      </c>
      <c r="AW379" s="12" t="s">
        <v>45</v>
      </c>
      <c r="AX379" s="12" t="s">
        <v>82</v>
      </c>
      <c r="AY379" s="263" t="s">
        <v>204</v>
      </c>
    </row>
    <row r="380" spans="2:51" s="13" customFormat="1" ht="13.5">
      <c r="B380" s="264"/>
      <c r="C380" s="265"/>
      <c r="D380" s="250" t="s">
        <v>215</v>
      </c>
      <c r="E380" s="266" t="s">
        <v>38</v>
      </c>
      <c r="F380" s="267" t="s">
        <v>217</v>
      </c>
      <c r="G380" s="265"/>
      <c r="H380" s="268">
        <v>3.008</v>
      </c>
      <c r="I380" s="269"/>
      <c r="J380" s="265"/>
      <c r="K380" s="265"/>
      <c r="L380" s="270"/>
      <c r="M380" s="271"/>
      <c r="N380" s="272"/>
      <c r="O380" s="272"/>
      <c r="P380" s="272"/>
      <c r="Q380" s="272"/>
      <c r="R380" s="272"/>
      <c r="S380" s="272"/>
      <c r="T380" s="273"/>
      <c r="AT380" s="274" t="s">
        <v>215</v>
      </c>
      <c r="AU380" s="274" t="s">
        <v>90</v>
      </c>
      <c r="AV380" s="13" t="s">
        <v>211</v>
      </c>
      <c r="AW380" s="13" t="s">
        <v>45</v>
      </c>
      <c r="AX380" s="13" t="s">
        <v>25</v>
      </c>
      <c r="AY380" s="274" t="s">
        <v>204</v>
      </c>
    </row>
    <row r="381" spans="2:65" s="1" customFormat="1" ht="16.5" customHeight="1">
      <c r="B381" s="48"/>
      <c r="C381" s="238" t="s">
        <v>546</v>
      </c>
      <c r="D381" s="238" t="s">
        <v>206</v>
      </c>
      <c r="E381" s="239" t="s">
        <v>547</v>
      </c>
      <c r="F381" s="240" t="s">
        <v>548</v>
      </c>
      <c r="G381" s="241" t="s">
        <v>209</v>
      </c>
      <c r="H381" s="242">
        <v>10</v>
      </c>
      <c r="I381" s="243"/>
      <c r="J381" s="244">
        <f>ROUND(I381*H381,2)</f>
        <v>0</v>
      </c>
      <c r="K381" s="240" t="s">
        <v>210</v>
      </c>
      <c r="L381" s="74"/>
      <c r="M381" s="245" t="s">
        <v>38</v>
      </c>
      <c r="N381" s="246" t="s">
        <v>53</v>
      </c>
      <c r="O381" s="49"/>
      <c r="P381" s="247">
        <f>O381*H381</f>
        <v>0</v>
      </c>
      <c r="Q381" s="247">
        <v>0.01463</v>
      </c>
      <c r="R381" s="247">
        <f>Q381*H381</f>
        <v>0.1463</v>
      </c>
      <c r="S381" s="247">
        <v>0</v>
      </c>
      <c r="T381" s="248">
        <f>S381*H381</f>
        <v>0</v>
      </c>
      <c r="AR381" s="25" t="s">
        <v>211</v>
      </c>
      <c r="AT381" s="25" t="s">
        <v>206</v>
      </c>
      <c r="AU381" s="25" t="s">
        <v>90</v>
      </c>
      <c r="AY381" s="25" t="s">
        <v>204</v>
      </c>
      <c r="BE381" s="249">
        <f>IF(N381="základní",J381,0)</f>
        <v>0</v>
      </c>
      <c r="BF381" s="249">
        <f>IF(N381="snížená",J381,0)</f>
        <v>0</v>
      </c>
      <c r="BG381" s="249">
        <f>IF(N381="zákl. přenesená",J381,0)</f>
        <v>0</v>
      </c>
      <c r="BH381" s="249">
        <f>IF(N381="sníž. přenesená",J381,0)</f>
        <v>0</v>
      </c>
      <c r="BI381" s="249">
        <f>IF(N381="nulová",J381,0)</f>
        <v>0</v>
      </c>
      <c r="BJ381" s="25" t="s">
        <v>25</v>
      </c>
      <c r="BK381" s="249">
        <f>ROUND(I381*H381,2)</f>
        <v>0</v>
      </c>
      <c r="BL381" s="25" t="s">
        <v>211</v>
      </c>
      <c r="BM381" s="25" t="s">
        <v>549</v>
      </c>
    </row>
    <row r="382" spans="2:65" s="1" customFormat="1" ht="16.5" customHeight="1">
      <c r="B382" s="48"/>
      <c r="C382" s="238" t="s">
        <v>550</v>
      </c>
      <c r="D382" s="238" t="s">
        <v>206</v>
      </c>
      <c r="E382" s="239" t="s">
        <v>551</v>
      </c>
      <c r="F382" s="240" t="s">
        <v>552</v>
      </c>
      <c r="G382" s="241" t="s">
        <v>209</v>
      </c>
      <c r="H382" s="242">
        <v>10</v>
      </c>
      <c r="I382" s="243"/>
      <c r="J382" s="244">
        <f>ROUND(I382*H382,2)</f>
        <v>0</v>
      </c>
      <c r="K382" s="240" t="s">
        <v>210</v>
      </c>
      <c r="L382" s="74"/>
      <c r="M382" s="245" t="s">
        <v>38</v>
      </c>
      <c r="N382" s="246" t="s">
        <v>53</v>
      </c>
      <c r="O382" s="49"/>
      <c r="P382" s="247">
        <f>O382*H382</f>
        <v>0</v>
      </c>
      <c r="Q382" s="247">
        <v>0</v>
      </c>
      <c r="R382" s="247">
        <f>Q382*H382</f>
        <v>0</v>
      </c>
      <c r="S382" s="247">
        <v>0</v>
      </c>
      <c r="T382" s="248">
        <f>S382*H382</f>
        <v>0</v>
      </c>
      <c r="AR382" s="25" t="s">
        <v>211</v>
      </c>
      <c r="AT382" s="25" t="s">
        <v>206</v>
      </c>
      <c r="AU382" s="25" t="s">
        <v>90</v>
      </c>
      <c r="AY382" s="25" t="s">
        <v>204</v>
      </c>
      <c r="BE382" s="249">
        <f>IF(N382="základní",J382,0)</f>
        <v>0</v>
      </c>
      <c r="BF382" s="249">
        <f>IF(N382="snížená",J382,0)</f>
        <v>0</v>
      </c>
      <c r="BG382" s="249">
        <f>IF(N382="zákl. přenesená",J382,0)</f>
        <v>0</v>
      </c>
      <c r="BH382" s="249">
        <f>IF(N382="sníž. přenesená",J382,0)</f>
        <v>0</v>
      </c>
      <c r="BI382" s="249">
        <f>IF(N382="nulová",J382,0)</f>
        <v>0</v>
      </c>
      <c r="BJ382" s="25" t="s">
        <v>25</v>
      </c>
      <c r="BK382" s="249">
        <f>ROUND(I382*H382,2)</f>
        <v>0</v>
      </c>
      <c r="BL382" s="25" t="s">
        <v>211</v>
      </c>
      <c r="BM382" s="25" t="s">
        <v>553</v>
      </c>
    </row>
    <row r="383" spans="2:65" s="1" customFormat="1" ht="16.5" customHeight="1">
      <c r="B383" s="48"/>
      <c r="C383" s="238" t="s">
        <v>554</v>
      </c>
      <c r="D383" s="238" t="s">
        <v>206</v>
      </c>
      <c r="E383" s="239" t="s">
        <v>555</v>
      </c>
      <c r="F383" s="240" t="s">
        <v>556</v>
      </c>
      <c r="G383" s="241" t="s">
        <v>209</v>
      </c>
      <c r="H383" s="242">
        <v>40.395</v>
      </c>
      <c r="I383" s="243"/>
      <c r="J383" s="244">
        <f>ROUND(I383*H383,2)</f>
        <v>0</v>
      </c>
      <c r="K383" s="240" t="s">
        <v>210</v>
      </c>
      <c r="L383" s="74"/>
      <c r="M383" s="245" t="s">
        <v>38</v>
      </c>
      <c r="N383" s="246" t="s">
        <v>53</v>
      </c>
      <c r="O383" s="49"/>
      <c r="P383" s="247">
        <f>O383*H383</f>
        <v>0</v>
      </c>
      <c r="Q383" s="247">
        <v>0.1117</v>
      </c>
      <c r="R383" s="247">
        <f>Q383*H383</f>
        <v>4.5121215</v>
      </c>
      <c r="S383" s="247">
        <v>0</v>
      </c>
      <c r="T383" s="248">
        <f>S383*H383</f>
        <v>0</v>
      </c>
      <c r="AR383" s="25" t="s">
        <v>211</v>
      </c>
      <c r="AT383" s="25" t="s">
        <v>206</v>
      </c>
      <c r="AU383" s="25" t="s">
        <v>90</v>
      </c>
      <c r="AY383" s="25" t="s">
        <v>204</v>
      </c>
      <c r="BE383" s="249">
        <f>IF(N383="základní",J383,0)</f>
        <v>0</v>
      </c>
      <c r="BF383" s="249">
        <f>IF(N383="snížená",J383,0)</f>
        <v>0</v>
      </c>
      <c r="BG383" s="249">
        <f>IF(N383="zákl. přenesená",J383,0)</f>
        <v>0</v>
      </c>
      <c r="BH383" s="249">
        <f>IF(N383="sníž. přenesená",J383,0)</f>
        <v>0</v>
      </c>
      <c r="BI383" s="249">
        <f>IF(N383="nulová",J383,0)</f>
        <v>0</v>
      </c>
      <c r="BJ383" s="25" t="s">
        <v>25</v>
      </c>
      <c r="BK383" s="249">
        <f>ROUND(I383*H383,2)</f>
        <v>0</v>
      </c>
      <c r="BL383" s="25" t="s">
        <v>211</v>
      </c>
      <c r="BM383" s="25" t="s">
        <v>557</v>
      </c>
    </row>
    <row r="384" spans="2:47" s="1" customFormat="1" ht="13.5">
      <c r="B384" s="48"/>
      <c r="C384" s="76"/>
      <c r="D384" s="250" t="s">
        <v>213</v>
      </c>
      <c r="E384" s="76"/>
      <c r="F384" s="251" t="s">
        <v>558</v>
      </c>
      <c r="G384" s="76"/>
      <c r="H384" s="76"/>
      <c r="I384" s="206"/>
      <c r="J384" s="76"/>
      <c r="K384" s="76"/>
      <c r="L384" s="74"/>
      <c r="M384" s="252"/>
      <c r="N384" s="49"/>
      <c r="O384" s="49"/>
      <c r="P384" s="49"/>
      <c r="Q384" s="49"/>
      <c r="R384" s="49"/>
      <c r="S384" s="49"/>
      <c r="T384" s="97"/>
      <c r="AT384" s="25" t="s">
        <v>213</v>
      </c>
      <c r="AU384" s="25" t="s">
        <v>90</v>
      </c>
    </row>
    <row r="385" spans="2:51" s="14" customFormat="1" ht="13.5">
      <c r="B385" s="275"/>
      <c r="C385" s="276"/>
      <c r="D385" s="250" t="s">
        <v>215</v>
      </c>
      <c r="E385" s="277" t="s">
        <v>38</v>
      </c>
      <c r="F385" s="278" t="s">
        <v>542</v>
      </c>
      <c r="G385" s="276"/>
      <c r="H385" s="277" t="s">
        <v>38</v>
      </c>
      <c r="I385" s="279"/>
      <c r="J385" s="276"/>
      <c r="K385" s="276"/>
      <c r="L385" s="280"/>
      <c r="M385" s="281"/>
      <c r="N385" s="282"/>
      <c r="O385" s="282"/>
      <c r="P385" s="282"/>
      <c r="Q385" s="282"/>
      <c r="R385" s="282"/>
      <c r="S385" s="282"/>
      <c r="T385" s="283"/>
      <c r="AT385" s="284" t="s">
        <v>215</v>
      </c>
      <c r="AU385" s="284" t="s">
        <v>90</v>
      </c>
      <c r="AV385" s="14" t="s">
        <v>25</v>
      </c>
      <c r="AW385" s="14" t="s">
        <v>45</v>
      </c>
      <c r="AX385" s="14" t="s">
        <v>82</v>
      </c>
      <c r="AY385" s="284" t="s">
        <v>204</v>
      </c>
    </row>
    <row r="386" spans="2:51" s="12" customFormat="1" ht="13.5">
      <c r="B386" s="253"/>
      <c r="C386" s="254"/>
      <c r="D386" s="250" t="s">
        <v>215</v>
      </c>
      <c r="E386" s="255" t="s">
        <v>38</v>
      </c>
      <c r="F386" s="256" t="s">
        <v>559</v>
      </c>
      <c r="G386" s="254"/>
      <c r="H386" s="257">
        <v>22.495</v>
      </c>
      <c r="I386" s="258"/>
      <c r="J386" s="254"/>
      <c r="K386" s="254"/>
      <c r="L386" s="259"/>
      <c r="M386" s="260"/>
      <c r="N386" s="261"/>
      <c r="O386" s="261"/>
      <c r="P386" s="261"/>
      <c r="Q386" s="261"/>
      <c r="R386" s="261"/>
      <c r="S386" s="261"/>
      <c r="T386" s="262"/>
      <c r="AT386" s="263" t="s">
        <v>215</v>
      </c>
      <c r="AU386" s="263" t="s">
        <v>90</v>
      </c>
      <c r="AV386" s="12" t="s">
        <v>90</v>
      </c>
      <c r="AW386" s="12" t="s">
        <v>45</v>
      </c>
      <c r="AX386" s="12" t="s">
        <v>82</v>
      </c>
      <c r="AY386" s="263" t="s">
        <v>204</v>
      </c>
    </row>
    <row r="387" spans="2:51" s="12" customFormat="1" ht="13.5">
      <c r="B387" s="253"/>
      <c r="C387" s="254"/>
      <c r="D387" s="250" t="s">
        <v>215</v>
      </c>
      <c r="E387" s="255" t="s">
        <v>38</v>
      </c>
      <c r="F387" s="256" t="s">
        <v>560</v>
      </c>
      <c r="G387" s="254"/>
      <c r="H387" s="257">
        <v>17.9</v>
      </c>
      <c r="I387" s="258"/>
      <c r="J387" s="254"/>
      <c r="K387" s="254"/>
      <c r="L387" s="259"/>
      <c r="M387" s="260"/>
      <c r="N387" s="261"/>
      <c r="O387" s="261"/>
      <c r="P387" s="261"/>
      <c r="Q387" s="261"/>
      <c r="R387" s="261"/>
      <c r="S387" s="261"/>
      <c r="T387" s="262"/>
      <c r="AT387" s="263" t="s">
        <v>215</v>
      </c>
      <c r="AU387" s="263" t="s">
        <v>90</v>
      </c>
      <c r="AV387" s="12" t="s">
        <v>90</v>
      </c>
      <c r="AW387" s="12" t="s">
        <v>45</v>
      </c>
      <c r="AX387" s="12" t="s">
        <v>82</v>
      </c>
      <c r="AY387" s="263" t="s">
        <v>204</v>
      </c>
    </row>
    <row r="388" spans="2:51" s="13" customFormat="1" ht="13.5">
      <c r="B388" s="264"/>
      <c r="C388" s="265"/>
      <c r="D388" s="250" t="s">
        <v>215</v>
      </c>
      <c r="E388" s="266" t="s">
        <v>38</v>
      </c>
      <c r="F388" s="267" t="s">
        <v>217</v>
      </c>
      <c r="G388" s="265"/>
      <c r="H388" s="268">
        <v>40.395</v>
      </c>
      <c r="I388" s="269"/>
      <c r="J388" s="265"/>
      <c r="K388" s="265"/>
      <c r="L388" s="270"/>
      <c r="M388" s="271"/>
      <c r="N388" s="272"/>
      <c r="O388" s="272"/>
      <c r="P388" s="272"/>
      <c r="Q388" s="272"/>
      <c r="R388" s="272"/>
      <c r="S388" s="272"/>
      <c r="T388" s="273"/>
      <c r="AT388" s="274" t="s">
        <v>215</v>
      </c>
      <c r="AU388" s="274" t="s">
        <v>90</v>
      </c>
      <c r="AV388" s="13" t="s">
        <v>211</v>
      </c>
      <c r="AW388" s="13" t="s">
        <v>45</v>
      </c>
      <c r="AX388" s="13" t="s">
        <v>25</v>
      </c>
      <c r="AY388" s="274" t="s">
        <v>204</v>
      </c>
    </row>
    <row r="389" spans="2:65" s="1" customFormat="1" ht="16.5" customHeight="1">
      <c r="B389" s="48"/>
      <c r="C389" s="238" t="s">
        <v>561</v>
      </c>
      <c r="D389" s="238" t="s">
        <v>206</v>
      </c>
      <c r="E389" s="239" t="s">
        <v>562</v>
      </c>
      <c r="F389" s="240" t="s">
        <v>563</v>
      </c>
      <c r="G389" s="241" t="s">
        <v>252</v>
      </c>
      <c r="H389" s="242">
        <v>0.005</v>
      </c>
      <c r="I389" s="243"/>
      <c r="J389" s="244">
        <f>ROUND(I389*H389,2)</f>
        <v>0</v>
      </c>
      <c r="K389" s="240" t="s">
        <v>210</v>
      </c>
      <c r="L389" s="74"/>
      <c r="M389" s="245" t="s">
        <v>38</v>
      </c>
      <c r="N389" s="246" t="s">
        <v>53</v>
      </c>
      <c r="O389" s="49"/>
      <c r="P389" s="247">
        <f>O389*H389</f>
        <v>0</v>
      </c>
      <c r="Q389" s="247">
        <v>1.05306</v>
      </c>
      <c r="R389" s="247">
        <f>Q389*H389</f>
        <v>0.0052653000000000005</v>
      </c>
      <c r="S389" s="247">
        <v>0</v>
      </c>
      <c r="T389" s="248">
        <f>S389*H389</f>
        <v>0</v>
      </c>
      <c r="AR389" s="25" t="s">
        <v>211</v>
      </c>
      <c r="AT389" s="25" t="s">
        <v>206</v>
      </c>
      <c r="AU389" s="25" t="s">
        <v>90</v>
      </c>
      <c r="AY389" s="25" t="s">
        <v>204</v>
      </c>
      <c r="BE389" s="249">
        <f>IF(N389="základní",J389,0)</f>
        <v>0</v>
      </c>
      <c r="BF389" s="249">
        <f>IF(N389="snížená",J389,0)</f>
        <v>0</v>
      </c>
      <c r="BG389" s="249">
        <f>IF(N389="zákl. přenesená",J389,0)</f>
        <v>0</v>
      </c>
      <c r="BH389" s="249">
        <f>IF(N389="sníž. přenesená",J389,0)</f>
        <v>0</v>
      </c>
      <c r="BI389" s="249">
        <f>IF(N389="nulová",J389,0)</f>
        <v>0</v>
      </c>
      <c r="BJ389" s="25" t="s">
        <v>25</v>
      </c>
      <c r="BK389" s="249">
        <f>ROUND(I389*H389,2)</f>
        <v>0</v>
      </c>
      <c r="BL389" s="25" t="s">
        <v>211</v>
      </c>
      <c r="BM389" s="25" t="s">
        <v>564</v>
      </c>
    </row>
    <row r="390" spans="2:51" s="14" customFormat="1" ht="13.5">
      <c r="B390" s="275"/>
      <c r="C390" s="276"/>
      <c r="D390" s="250" t="s">
        <v>215</v>
      </c>
      <c r="E390" s="277" t="s">
        <v>38</v>
      </c>
      <c r="F390" s="278" t="s">
        <v>542</v>
      </c>
      <c r="G390" s="276"/>
      <c r="H390" s="277" t="s">
        <v>38</v>
      </c>
      <c r="I390" s="279"/>
      <c r="J390" s="276"/>
      <c r="K390" s="276"/>
      <c r="L390" s="280"/>
      <c r="M390" s="281"/>
      <c r="N390" s="282"/>
      <c r="O390" s="282"/>
      <c r="P390" s="282"/>
      <c r="Q390" s="282"/>
      <c r="R390" s="282"/>
      <c r="S390" s="282"/>
      <c r="T390" s="283"/>
      <c r="AT390" s="284" t="s">
        <v>215</v>
      </c>
      <c r="AU390" s="284" t="s">
        <v>90</v>
      </c>
      <c r="AV390" s="14" t="s">
        <v>25</v>
      </c>
      <c r="AW390" s="14" t="s">
        <v>45</v>
      </c>
      <c r="AX390" s="14" t="s">
        <v>82</v>
      </c>
      <c r="AY390" s="284" t="s">
        <v>204</v>
      </c>
    </row>
    <row r="391" spans="2:51" s="12" customFormat="1" ht="13.5">
      <c r="B391" s="253"/>
      <c r="C391" s="254"/>
      <c r="D391" s="250" t="s">
        <v>215</v>
      </c>
      <c r="E391" s="255" t="s">
        <v>38</v>
      </c>
      <c r="F391" s="256" t="s">
        <v>565</v>
      </c>
      <c r="G391" s="254"/>
      <c r="H391" s="257">
        <v>0.005</v>
      </c>
      <c r="I391" s="258"/>
      <c r="J391" s="254"/>
      <c r="K391" s="254"/>
      <c r="L391" s="259"/>
      <c r="M391" s="260"/>
      <c r="N391" s="261"/>
      <c r="O391" s="261"/>
      <c r="P391" s="261"/>
      <c r="Q391" s="261"/>
      <c r="R391" s="261"/>
      <c r="S391" s="261"/>
      <c r="T391" s="262"/>
      <c r="AT391" s="263" t="s">
        <v>215</v>
      </c>
      <c r="AU391" s="263" t="s">
        <v>90</v>
      </c>
      <c r="AV391" s="12" t="s">
        <v>90</v>
      </c>
      <c r="AW391" s="12" t="s">
        <v>45</v>
      </c>
      <c r="AX391" s="12" t="s">
        <v>82</v>
      </c>
      <c r="AY391" s="263" t="s">
        <v>204</v>
      </c>
    </row>
    <row r="392" spans="2:51" s="13" customFormat="1" ht="13.5">
      <c r="B392" s="264"/>
      <c r="C392" s="265"/>
      <c r="D392" s="250" t="s">
        <v>215</v>
      </c>
      <c r="E392" s="266" t="s">
        <v>38</v>
      </c>
      <c r="F392" s="267" t="s">
        <v>217</v>
      </c>
      <c r="G392" s="265"/>
      <c r="H392" s="268">
        <v>0.005</v>
      </c>
      <c r="I392" s="269"/>
      <c r="J392" s="265"/>
      <c r="K392" s="265"/>
      <c r="L392" s="270"/>
      <c r="M392" s="271"/>
      <c r="N392" s="272"/>
      <c r="O392" s="272"/>
      <c r="P392" s="272"/>
      <c r="Q392" s="272"/>
      <c r="R392" s="272"/>
      <c r="S392" s="272"/>
      <c r="T392" s="273"/>
      <c r="AT392" s="274" t="s">
        <v>215</v>
      </c>
      <c r="AU392" s="274" t="s">
        <v>90</v>
      </c>
      <c r="AV392" s="13" t="s">
        <v>211</v>
      </c>
      <c r="AW392" s="13" t="s">
        <v>45</v>
      </c>
      <c r="AX392" s="13" t="s">
        <v>25</v>
      </c>
      <c r="AY392" s="274" t="s">
        <v>204</v>
      </c>
    </row>
    <row r="393" spans="2:65" s="1" customFormat="1" ht="25.5" customHeight="1">
      <c r="B393" s="48"/>
      <c r="C393" s="238" t="s">
        <v>566</v>
      </c>
      <c r="D393" s="238" t="s">
        <v>206</v>
      </c>
      <c r="E393" s="239" t="s">
        <v>567</v>
      </c>
      <c r="F393" s="240" t="s">
        <v>568</v>
      </c>
      <c r="G393" s="241" t="s">
        <v>220</v>
      </c>
      <c r="H393" s="242">
        <v>3.099</v>
      </c>
      <c r="I393" s="243"/>
      <c r="J393" s="244">
        <f>ROUND(I393*H393,2)</f>
        <v>0</v>
      </c>
      <c r="K393" s="240" t="s">
        <v>210</v>
      </c>
      <c r="L393" s="74"/>
      <c r="M393" s="245" t="s">
        <v>38</v>
      </c>
      <c r="N393" s="246" t="s">
        <v>53</v>
      </c>
      <c r="O393" s="49"/>
      <c r="P393" s="247">
        <f>O393*H393</f>
        <v>0</v>
      </c>
      <c r="Q393" s="247">
        <v>1.837</v>
      </c>
      <c r="R393" s="247">
        <f>Q393*H393</f>
        <v>5.692863</v>
      </c>
      <c r="S393" s="247">
        <v>0</v>
      </c>
      <c r="T393" s="248">
        <f>S393*H393</f>
        <v>0</v>
      </c>
      <c r="AR393" s="25" t="s">
        <v>211</v>
      </c>
      <c r="AT393" s="25" t="s">
        <v>206</v>
      </c>
      <c r="AU393" s="25" t="s">
        <v>90</v>
      </c>
      <c r="AY393" s="25" t="s">
        <v>204</v>
      </c>
      <c r="BE393" s="249">
        <f>IF(N393="základní",J393,0)</f>
        <v>0</v>
      </c>
      <c r="BF393" s="249">
        <f>IF(N393="snížená",J393,0)</f>
        <v>0</v>
      </c>
      <c r="BG393" s="249">
        <f>IF(N393="zákl. přenesená",J393,0)</f>
        <v>0</v>
      </c>
      <c r="BH393" s="249">
        <f>IF(N393="sníž. přenesená",J393,0)</f>
        <v>0</v>
      </c>
      <c r="BI393" s="249">
        <f>IF(N393="nulová",J393,0)</f>
        <v>0</v>
      </c>
      <c r="BJ393" s="25" t="s">
        <v>25</v>
      </c>
      <c r="BK393" s="249">
        <f>ROUND(I393*H393,2)</f>
        <v>0</v>
      </c>
      <c r="BL393" s="25" t="s">
        <v>211</v>
      </c>
      <c r="BM393" s="25" t="s">
        <v>569</v>
      </c>
    </row>
    <row r="394" spans="2:47" s="1" customFormat="1" ht="13.5">
      <c r="B394" s="48"/>
      <c r="C394" s="76"/>
      <c r="D394" s="250" t="s">
        <v>213</v>
      </c>
      <c r="E394" s="76"/>
      <c r="F394" s="251" t="s">
        <v>570</v>
      </c>
      <c r="G394" s="76"/>
      <c r="H394" s="76"/>
      <c r="I394" s="206"/>
      <c r="J394" s="76"/>
      <c r="K394" s="76"/>
      <c r="L394" s="74"/>
      <c r="M394" s="252"/>
      <c r="N394" s="49"/>
      <c r="O394" s="49"/>
      <c r="P394" s="49"/>
      <c r="Q394" s="49"/>
      <c r="R394" s="49"/>
      <c r="S394" s="49"/>
      <c r="T394" s="97"/>
      <c r="AT394" s="25" t="s">
        <v>213</v>
      </c>
      <c r="AU394" s="25" t="s">
        <v>90</v>
      </c>
    </row>
    <row r="395" spans="2:51" s="12" customFormat="1" ht="13.5">
      <c r="B395" s="253"/>
      <c r="C395" s="254"/>
      <c r="D395" s="250" t="s">
        <v>215</v>
      </c>
      <c r="E395" s="255" t="s">
        <v>38</v>
      </c>
      <c r="F395" s="256" t="s">
        <v>571</v>
      </c>
      <c r="G395" s="254"/>
      <c r="H395" s="257">
        <v>3.099</v>
      </c>
      <c r="I395" s="258"/>
      <c r="J395" s="254"/>
      <c r="K395" s="254"/>
      <c r="L395" s="259"/>
      <c r="M395" s="260"/>
      <c r="N395" s="261"/>
      <c r="O395" s="261"/>
      <c r="P395" s="261"/>
      <c r="Q395" s="261"/>
      <c r="R395" s="261"/>
      <c r="S395" s="261"/>
      <c r="T395" s="262"/>
      <c r="AT395" s="263" t="s">
        <v>215</v>
      </c>
      <c r="AU395" s="263" t="s">
        <v>90</v>
      </c>
      <c r="AV395" s="12" t="s">
        <v>90</v>
      </c>
      <c r="AW395" s="12" t="s">
        <v>45</v>
      </c>
      <c r="AX395" s="12" t="s">
        <v>82</v>
      </c>
      <c r="AY395" s="263" t="s">
        <v>204</v>
      </c>
    </row>
    <row r="396" spans="2:51" s="13" customFormat="1" ht="13.5">
      <c r="B396" s="264"/>
      <c r="C396" s="265"/>
      <c r="D396" s="250" t="s">
        <v>215</v>
      </c>
      <c r="E396" s="266" t="s">
        <v>38</v>
      </c>
      <c r="F396" s="267" t="s">
        <v>217</v>
      </c>
      <c r="G396" s="265"/>
      <c r="H396" s="268">
        <v>3.099</v>
      </c>
      <c r="I396" s="269"/>
      <c r="J396" s="265"/>
      <c r="K396" s="265"/>
      <c r="L396" s="270"/>
      <c r="M396" s="271"/>
      <c r="N396" s="272"/>
      <c r="O396" s="272"/>
      <c r="P396" s="272"/>
      <c r="Q396" s="272"/>
      <c r="R396" s="272"/>
      <c r="S396" s="272"/>
      <c r="T396" s="273"/>
      <c r="AT396" s="274" t="s">
        <v>215</v>
      </c>
      <c r="AU396" s="274" t="s">
        <v>90</v>
      </c>
      <c r="AV396" s="13" t="s">
        <v>211</v>
      </c>
      <c r="AW396" s="13" t="s">
        <v>45</v>
      </c>
      <c r="AX396" s="13" t="s">
        <v>25</v>
      </c>
      <c r="AY396" s="274" t="s">
        <v>204</v>
      </c>
    </row>
    <row r="397" spans="2:63" s="11" customFormat="1" ht="29.85" customHeight="1">
      <c r="B397" s="222"/>
      <c r="C397" s="223"/>
      <c r="D397" s="224" t="s">
        <v>81</v>
      </c>
      <c r="E397" s="236" t="s">
        <v>255</v>
      </c>
      <c r="F397" s="236" t="s">
        <v>572</v>
      </c>
      <c r="G397" s="223"/>
      <c r="H397" s="223"/>
      <c r="I397" s="226"/>
      <c r="J397" s="237">
        <f>BK397</f>
        <v>0</v>
      </c>
      <c r="K397" s="223"/>
      <c r="L397" s="228"/>
      <c r="M397" s="229"/>
      <c r="N397" s="230"/>
      <c r="O397" s="230"/>
      <c r="P397" s="231">
        <f>SUM(P398:P595)</f>
        <v>0</v>
      </c>
      <c r="Q397" s="230"/>
      <c r="R397" s="231">
        <f>SUM(R398:R595)</f>
        <v>2.40732933</v>
      </c>
      <c r="S397" s="230"/>
      <c r="T397" s="232">
        <f>SUM(T398:T595)</f>
        <v>85.754089</v>
      </c>
      <c r="AR397" s="233" t="s">
        <v>25</v>
      </c>
      <c r="AT397" s="234" t="s">
        <v>81</v>
      </c>
      <c r="AU397" s="234" t="s">
        <v>25</v>
      </c>
      <c r="AY397" s="233" t="s">
        <v>204</v>
      </c>
      <c r="BK397" s="235">
        <f>SUM(BK398:BK595)</f>
        <v>0</v>
      </c>
    </row>
    <row r="398" spans="2:65" s="1" customFormat="1" ht="38.25" customHeight="1">
      <c r="B398" s="48"/>
      <c r="C398" s="238" t="s">
        <v>573</v>
      </c>
      <c r="D398" s="238" t="s">
        <v>206</v>
      </c>
      <c r="E398" s="239" t="s">
        <v>574</v>
      </c>
      <c r="F398" s="240" t="s">
        <v>575</v>
      </c>
      <c r="G398" s="241" t="s">
        <v>343</v>
      </c>
      <c r="H398" s="242">
        <v>5.544</v>
      </c>
      <c r="I398" s="243"/>
      <c r="J398" s="244">
        <f>ROUND(I398*H398,2)</f>
        <v>0</v>
      </c>
      <c r="K398" s="240" t="s">
        <v>210</v>
      </c>
      <c r="L398" s="74"/>
      <c r="M398" s="245" t="s">
        <v>38</v>
      </c>
      <c r="N398" s="246" t="s">
        <v>53</v>
      </c>
      <c r="O398" s="49"/>
      <c r="P398" s="247">
        <f>O398*H398</f>
        <v>0</v>
      </c>
      <c r="Q398" s="247">
        <v>0.00016</v>
      </c>
      <c r="R398" s="247">
        <f>Q398*H398</f>
        <v>0.00088704</v>
      </c>
      <c r="S398" s="247">
        <v>0</v>
      </c>
      <c r="T398" s="248">
        <f>S398*H398</f>
        <v>0</v>
      </c>
      <c r="AR398" s="25" t="s">
        <v>211</v>
      </c>
      <c r="AT398" s="25" t="s">
        <v>206</v>
      </c>
      <c r="AU398" s="25" t="s">
        <v>90</v>
      </c>
      <c r="AY398" s="25" t="s">
        <v>204</v>
      </c>
      <c r="BE398" s="249">
        <f>IF(N398="základní",J398,0)</f>
        <v>0</v>
      </c>
      <c r="BF398" s="249">
        <f>IF(N398="snížená",J398,0)</f>
        <v>0</v>
      </c>
      <c r="BG398" s="249">
        <f>IF(N398="zákl. přenesená",J398,0)</f>
        <v>0</v>
      </c>
      <c r="BH398" s="249">
        <f>IF(N398="sníž. přenesená",J398,0)</f>
        <v>0</v>
      </c>
      <c r="BI398" s="249">
        <f>IF(N398="nulová",J398,0)</f>
        <v>0</v>
      </c>
      <c r="BJ398" s="25" t="s">
        <v>25</v>
      </c>
      <c r="BK398" s="249">
        <f>ROUND(I398*H398,2)</f>
        <v>0</v>
      </c>
      <c r="BL398" s="25" t="s">
        <v>211</v>
      </c>
      <c r="BM398" s="25" t="s">
        <v>576</v>
      </c>
    </row>
    <row r="399" spans="2:47" s="1" customFormat="1" ht="13.5">
      <c r="B399" s="48"/>
      <c r="C399" s="76"/>
      <c r="D399" s="250" t="s">
        <v>213</v>
      </c>
      <c r="E399" s="76"/>
      <c r="F399" s="251" t="s">
        <v>577</v>
      </c>
      <c r="G399" s="76"/>
      <c r="H399" s="76"/>
      <c r="I399" s="206"/>
      <c r="J399" s="76"/>
      <c r="K399" s="76"/>
      <c r="L399" s="74"/>
      <c r="M399" s="252"/>
      <c r="N399" s="49"/>
      <c r="O399" s="49"/>
      <c r="P399" s="49"/>
      <c r="Q399" s="49"/>
      <c r="R399" s="49"/>
      <c r="S399" s="49"/>
      <c r="T399" s="97"/>
      <c r="AT399" s="25" t="s">
        <v>213</v>
      </c>
      <c r="AU399" s="25" t="s">
        <v>90</v>
      </c>
    </row>
    <row r="400" spans="2:51" s="12" customFormat="1" ht="13.5">
      <c r="B400" s="253"/>
      <c r="C400" s="254"/>
      <c r="D400" s="250" t="s">
        <v>215</v>
      </c>
      <c r="E400" s="255" t="s">
        <v>38</v>
      </c>
      <c r="F400" s="256" t="s">
        <v>578</v>
      </c>
      <c r="G400" s="254"/>
      <c r="H400" s="257">
        <v>5.544</v>
      </c>
      <c r="I400" s="258"/>
      <c r="J400" s="254"/>
      <c r="K400" s="254"/>
      <c r="L400" s="259"/>
      <c r="M400" s="260"/>
      <c r="N400" s="261"/>
      <c r="O400" s="261"/>
      <c r="P400" s="261"/>
      <c r="Q400" s="261"/>
      <c r="R400" s="261"/>
      <c r="S400" s="261"/>
      <c r="T400" s="262"/>
      <c r="AT400" s="263" t="s">
        <v>215</v>
      </c>
      <c r="AU400" s="263" t="s">
        <v>90</v>
      </c>
      <c r="AV400" s="12" t="s">
        <v>90</v>
      </c>
      <c r="AW400" s="12" t="s">
        <v>45</v>
      </c>
      <c r="AX400" s="12" t="s">
        <v>82</v>
      </c>
      <c r="AY400" s="263" t="s">
        <v>204</v>
      </c>
    </row>
    <row r="401" spans="2:51" s="13" customFormat="1" ht="13.5">
      <c r="B401" s="264"/>
      <c r="C401" s="265"/>
      <c r="D401" s="250" t="s">
        <v>215</v>
      </c>
      <c r="E401" s="266" t="s">
        <v>38</v>
      </c>
      <c r="F401" s="267" t="s">
        <v>217</v>
      </c>
      <c r="G401" s="265"/>
      <c r="H401" s="268">
        <v>5.544</v>
      </c>
      <c r="I401" s="269"/>
      <c r="J401" s="265"/>
      <c r="K401" s="265"/>
      <c r="L401" s="270"/>
      <c r="M401" s="271"/>
      <c r="N401" s="272"/>
      <c r="O401" s="272"/>
      <c r="P401" s="272"/>
      <c r="Q401" s="272"/>
      <c r="R401" s="272"/>
      <c r="S401" s="272"/>
      <c r="T401" s="273"/>
      <c r="AT401" s="274" t="s">
        <v>215</v>
      </c>
      <c r="AU401" s="274" t="s">
        <v>90</v>
      </c>
      <c r="AV401" s="13" t="s">
        <v>211</v>
      </c>
      <c r="AW401" s="13" t="s">
        <v>45</v>
      </c>
      <c r="AX401" s="13" t="s">
        <v>25</v>
      </c>
      <c r="AY401" s="274" t="s">
        <v>204</v>
      </c>
    </row>
    <row r="402" spans="2:65" s="1" customFormat="1" ht="25.5" customHeight="1">
      <c r="B402" s="48"/>
      <c r="C402" s="238" t="s">
        <v>579</v>
      </c>
      <c r="D402" s="238" t="s">
        <v>206</v>
      </c>
      <c r="E402" s="239" t="s">
        <v>580</v>
      </c>
      <c r="F402" s="240" t="s">
        <v>581</v>
      </c>
      <c r="G402" s="241" t="s">
        <v>343</v>
      </c>
      <c r="H402" s="242">
        <v>5.544</v>
      </c>
      <c r="I402" s="243"/>
      <c r="J402" s="244">
        <f>ROUND(I402*H402,2)</f>
        <v>0</v>
      </c>
      <c r="K402" s="240" t="s">
        <v>210</v>
      </c>
      <c r="L402" s="74"/>
      <c r="M402" s="245" t="s">
        <v>38</v>
      </c>
      <c r="N402" s="246" t="s">
        <v>53</v>
      </c>
      <c r="O402" s="49"/>
      <c r="P402" s="247">
        <f>O402*H402</f>
        <v>0</v>
      </c>
      <c r="Q402" s="247">
        <v>0</v>
      </c>
      <c r="R402" s="247">
        <f>Q402*H402</f>
        <v>0</v>
      </c>
      <c r="S402" s="247">
        <v>0</v>
      </c>
      <c r="T402" s="248">
        <f>S402*H402</f>
        <v>0</v>
      </c>
      <c r="AR402" s="25" t="s">
        <v>211</v>
      </c>
      <c r="AT402" s="25" t="s">
        <v>206</v>
      </c>
      <c r="AU402" s="25" t="s">
        <v>90</v>
      </c>
      <c r="AY402" s="25" t="s">
        <v>204</v>
      </c>
      <c r="BE402" s="249">
        <f>IF(N402="základní",J402,0)</f>
        <v>0</v>
      </c>
      <c r="BF402" s="249">
        <f>IF(N402="snížená",J402,0)</f>
        <v>0</v>
      </c>
      <c r="BG402" s="249">
        <f>IF(N402="zákl. přenesená",J402,0)</f>
        <v>0</v>
      </c>
      <c r="BH402" s="249">
        <f>IF(N402="sníž. přenesená",J402,0)</f>
        <v>0</v>
      </c>
      <c r="BI402" s="249">
        <f>IF(N402="nulová",J402,0)</f>
        <v>0</v>
      </c>
      <c r="BJ402" s="25" t="s">
        <v>25</v>
      </c>
      <c r="BK402" s="249">
        <f>ROUND(I402*H402,2)</f>
        <v>0</v>
      </c>
      <c r="BL402" s="25" t="s">
        <v>211</v>
      </c>
      <c r="BM402" s="25" t="s">
        <v>582</v>
      </c>
    </row>
    <row r="403" spans="2:47" s="1" customFormat="1" ht="13.5">
      <c r="B403" s="48"/>
      <c r="C403" s="76"/>
      <c r="D403" s="250" t="s">
        <v>213</v>
      </c>
      <c r="E403" s="76"/>
      <c r="F403" s="251" t="s">
        <v>583</v>
      </c>
      <c r="G403" s="76"/>
      <c r="H403" s="76"/>
      <c r="I403" s="206"/>
      <c r="J403" s="76"/>
      <c r="K403" s="76"/>
      <c r="L403" s="74"/>
      <c r="M403" s="252"/>
      <c r="N403" s="49"/>
      <c r="O403" s="49"/>
      <c r="P403" s="49"/>
      <c r="Q403" s="49"/>
      <c r="R403" s="49"/>
      <c r="S403" s="49"/>
      <c r="T403" s="97"/>
      <c r="AT403" s="25" t="s">
        <v>213</v>
      </c>
      <c r="AU403" s="25" t="s">
        <v>90</v>
      </c>
    </row>
    <row r="404" spans="2:51" s="12" customFormat="1" ht="13.5">
      <c r="B404" s="253"/>
      <c r="C404" s="254"/>
      <c r="D404" s="250" t="s">
        <v>215</v>
      </c>
      <c r="E404" s="255" t="s">
        <v>38</v>
      </c>
      <c r="F404" s="256" t="s">
        <v>578</v>
      </c>
      <c r="G404" s="254"/>
      <c r="H404" s="257">
        <v>5.544</v>
      </c>
      <c r="I404" s="258"/>
      <c r="J404" s="254"/>
      <c r="K404" s="254"/>
      <c r="L404" s="259"/>
      <c r="M404" s="260"/>
      <c r="N404" s="261"/>
      <c r="O404" s="261"/>
      <c r="P404" s="261"/>
      <c r="Q404" s="261"/>
      <c r="R404" s="261"/>
      <c r="S404" s="261"/>
      <c r="T404" s="262"/>
      <c r="AT404" s="263" t="s">
        <v>215</v>
      </c>
      <c r="AU404" s="263" t="s">
        <v>90</v>
      </c>
      <c r="AV404" s="12" t="s">
        <v>90</v>
      </c>
      <c r="AW404" s="12" t="s">
        <v>45</v>
      </c>
      <c r="AX404" s="12" t="s">
        <v>82</v>
      </c>
      <c r="AY404" s="263" t="s">
        <v>204</v>
      </c>
    </row>
    <row r="405" spans="2:51" s="13" customFormat="1" ht="13.5">
      <c r="B405" s="264"/>
      <c r="C405" s="265"/>
      <c r="D405" s="250" t="s">
        <v>215</v>
      </c>
      <c r="E405" s="266" t="s">
        <v>38</v>
      </c>
      <c r="F405" s="267" t="s">
        <v>217</v>
      </c>
      <c r="G405" s="265"/>
      <c r="H405" s="268">
        <v>5.544</v>
      </c>
      <c r="I405" s="269"/>
      <c r="J405" s="265"/>
      <c r="K405" s="265"/>
      <c r="L405" s="270"/>
      <c r="M405" s="271"/>
      <c r="N405" s="272"/>
      <c r="O405" s="272"/>
      <c r="P405" s="272"/>
      <c r="Q405" s="272"/>
      <c r="R405" s="272"/>
      <c r="S405" s="272"/>
      <c r="T405" s="273"/>
      <c r="AT405" s="274" t="s">
        <v>215</v>
      </c>
      <c r="AU405" s="274" t="s">
        <v>90</v>
      </c>
      <c r="AV405" s="13" t="s">
        <v>211</v>
      </c>
      <c r="AW405" s="13" t="s">
        <v>45</v>
      </c>
      <c r="AX405" s="13" t="s">
        <v>25</v>
      </c>
      <c r="AY405" s="274" t="s">
        <v>204</v>
      </c>
    </row>
    <row r="406" spans="2:65" s="1" customFormat="1" ht="25.5" customHeight="1">
      <c r="B406" s="48"/>
      <c r="C406" s="238" t="s">
        <v>584</v>
      </c>
      <c r="D406" s="238" t="s">
        <v>206</v>
      </c>
      <c r="E406" s="239" t="s">
        <v>585</v>
      </c>
      <c r="F406" s="240" t="s">
        <v>586</v>
      </c>
      <c r="G406" s="241" t="s">
        <v>343</v>
      </c>
      <c r="H406" s="242">
        <v>5.544</v>
      </c>
      <c r="I406" s="243"/>
      <c r="J406" s="244">
        <f>ROUND(I406*H406,2)</f>
        <v>0</v>
      </c>
      <c r="K406" s="240" t="s">
        <v>210</v>
      </c>
      <c r="L406" s="74"/>
      <c r="M406" s="245" t="s">
        <v>38</v>
      </c>
      <c r="N406" s="246" t="s">
        <v>53</v>
      </c>
      <c r="O406" s="49"/>
      <c r="P406" s="247">
        <f>O406*H406</f>
        <v>0</v>
      </c>
      <c r="Q406" s="247">
        <v>3E-05</v>
      </c>
      <c r="R406" s="247">
        <f>Q406*H406</f>
        <v>0.00016632</v>
      </c>
      <c r="S406" s="247">
        <v>0</v>
      </c>
      <c r="T406" s="248">
        <f>S406*H406</f>
        <v>0</v>
      </c>
      <c r="AR406" s="25" t="s">
        <v>211</v>
      </c>
      <c r="AT406" s="25" t="s">
        <v>206</v>
      </c>
      <c r="AU406" s="25" t="s">
        <v>90</v>
      </c>
      <c r="AY406" s="25" t="s">
        <v>204</v>
      </c>
      <c r="BE406" s="249">
        <f>IF(N406="základní",J406,0)</f>
        <v>0</v>
      </c>
      <c r="BF406" s="249">
        <f>IF(N406="snížená",J406,0)</f>
        <v>0</v>
      </c>
      <c r="BG406" s="249">
        <f>IF(N406="zákl. přenesená",J406,0)</f>
        <v>0</v>
      </c>
      <c r="BH406" s="249">
        <f>IF(N406="sníž. přenesená",J406,0)</f>
        <v>0</v>
      </c>
      <c r="BI406" s="249">
        <f>IF(N406="nulová",J406,0)</f>
        <v>0</v>
      </c>
      <c r="BJ406" s="25" t="s">
        <v>25</v>
      </c>
      <c r="BK406" s="249">
        <f>ROUND(I406*H406,2)</f>
        <v>0</v>
      </c>
      <c r="BL406" s="25" t="s">
        <v>211</v>
      </c>
      <c r="BM406" s="25" t="s">
        <v>587</v>
      </c>
    </row>
    <row r="407" spans="2:47" s="1" customFormat="1" ht="13.5">
      <c r="B407" s="48"/>
      <c r="C407" s="76"/>
      <c r="D407" s="250" t="s">
        <v>213</v>
      </c>
      <c r="E407" s="76"/>
      <c r="F407" s="251" t="s">
        <v>588</v>
      </c>
      <c r="G407" s="76"/>
      <c r="H407" s="76"/>
      <c r="I407" s="206"/>
      <c r="J407" s="76"/>
      <c r="K407" s="76"/>
      <c r="L407" s="74"/>
      <c r="M407" s="252"/>
      <c r="N407" s="49"/>
      <c r="O407" s="49"/>
      <c r="P407" s="49"/>
      <c r="Q407" s="49"/>
      <c r="R407" s="49"/>
      <c r="S407" s="49"/>
      <c r="T407" s="97"/>
      <c r="AT407" s="25" t="s">
        <v>213</v>
      </c>
      <c r="AU407" s="25" t="s">
        <v>90</v>
      </c>
    </row>
    <row r="408" spans="2:51" s="12" customFormat="1" ht="13.5">
      <c r="B408" s="253"/>
      <c r="C408" s="254"/>
      <c r="D408" s="250" t="s">
        <v>215</v>
      </c>
      <c r="E408" s="255" t="s">
        <v>38</v>
      </c>
      <c r="F408" s="256" t="s">
        <v>578</v>
      </c>
      <c r="G408" s="254"/>
      <c r="H408" s="257">
        <v>5.544</v>
      </c>
      <c r="I408" s="258"/>
      <c r="J408" s="254"/>
      <c r="K408" s="254"/>
      <c r="L408" s="259"/>
      <c r="M408" s="260"/>
      <c r="N408" s="261"/>
      <c r="O408" s="261"/>
      <c r="P408" s="261"/>
      <c r="Q408" s="261"/>
      <c r="R408" s="261"/>
      <c r="S408" s="261"/>
      <c r="T408" s="262"/>
      <c r="AT408" s="263" t="s">
        <v>215</v>
      </c>
      <c r="AU408" s="263" t="s">
        <v>90</v>
      </c>
      <c r="AV408" s="12" t="s">
        <v>90</v>
      </c>
      <c r="AW408" s="12" t="s">
        <v>45</v>
      </c>
      <c r="AX408" s="12" t="s">
        <v>82</v>
      </c>
      <c r="AY408" s="263" t="s">
        <v>204</v>
      </c>
    </row>
    <row r="409" spans="2:51" s="13" customFormat="1" ht="13.5">
      <c r="B409" s="264"/>
      <c r="C409" s="265"/>
      <c r="D409" s="250" t="s">
        <v>215</v>
      </c>
      <c r="E409" s="266" t="s">
        <v>38</v>
      </c>
      <c r="F409" s="267" t="s">
        <v>217</v>
      </c>
      <c r="G409" s="265"/>
      <c r="H409" s="268">
        <v>5.544</v>
      </c>
      <c r="I409" s="269"/>
      <c r="J409" s="265"/>
      <c r="K409" s="265"/>
      <c r="L409" s="270"/>
      <c r="M409" s="271"/>
      <c r="N409" s="272"/>
      <c r="O409" s="272"/>
      <c r="P409" s="272"/>
      <c r="Q409" s="272"/>
      <c r="R409" s="272"/>
      <c r="S409" s="272"/>
      <c r="T409" s="273"/>
      <c r="AT409" s="274" t="s">
        <v>215</v>
      </c>
      <c r="AU409" s="274" t="s">
        <v>90</v>
      </c>
      <c r="AV409" s="13" t="s">
        <v>211</v>
      </c>
      <c r="AW409" s="13" t="s">
        <v>45</v>
      </c>
      <c r="AX409" s="13" t="s">
        <v>25</v>
      </c>
      <c r="AY409" s="274" t="s">
        <v>204</v>
      </c>
    </row>
    <row r="410" spans="2:65" s="1" customFormat="1" ht="38.25" customHeight="1">
      <c r="B410" s="48"/>
      <c r="C410" s="238" t="s">
        <v>589</v>
      </c>
      <c r="D410" s="238" t="s">
        <v>206</v>
      </c>
      <c r="E410" s="239" t="s">
        <v>590</v>
      </c>
      <c r="F410" s="240" t="s">
        <v>591</v>
      </c>
      <c r="G410" s="241" t="s">
        <v>209</v>
      </c>
      <c r="H410" s="242">
        <v>342.08</v>
      </c>
      <c r="I410" s="243"/>
      <c r="J410" s="244">
        <f>ROUND(I410*H410,2)</f>
        <v>0</v>
      </c>
      <c r="K410" s="240" t="s">
        <v>210</v>
      </c>
      <c r="L410" s="74"/>
      <c r="M410" s="245" t="s">
        <v>38</v>
      </c>
      <c r="N410" s="246" t="s">
        <v>53</v>
      </c>
      <c r="O410" s="49"/>
      <c r="P410" s="247">
        <f>O410*H410</f>
        <v>0</v>
      </c>
      <c r="Q410" s="247">
        <v>0</v>
      </c>
      <c r="R410" s="247">
        <f>Q410*H410</f>
        <v>0</v>
      </c>
      <c r="S410" s="247">
        <v>0</v>
      </c>
      <c r="T410" s="248">
        <f>S410*H410</f>
        <v>0</v>
      </c>
      <c r="AR410" s="25" t="s">
        <v>211</v>
      </c>
      <c r="AT410" s="25" t="s">
        <v>206</v>
      </c>
      <c r="AU410" s="25" t="s">
        <v>90</v>
      </c>
      <c r="AY410" s="25" t="s">
        <v>204</v>
      </c>
      <c r="BE410" s="249">
        <f>IF(N410="základní",J410,0)</f>
        <v>0</v>
      </c>
      <c r="BF410" s="249">
        <f>IF(N410="snížená",J410,0)</f>
        <v>0</v>
      </c>
      <c r="BG410" s="249">
        <f>IF(N410="zákl. přenesená",J410,0)</f>
        <v>0</v>
      </c>
      <c r="BH410" s="249">
        <f>IF(N410="sníž. přenesená",J410,0)</f>
        <v>0</v>
      </c>
      <c r="BI410" s="249">
        <f>IF(N410="nulová",J410,0)</f>
        <v>0</v>
      </c>
      <c r="BJ410" s="25" t="s">
        <v>25</v>
      </c>
      <c r="BK410" s="249">
        <f>ROUND(I410*H410,2)</f>
        <v>0</v>
      </c>
      <c r="BL410" s="25" t="s">
        <v>211</v>
      </c>
      <c r="BM410" s="25" t="s">
        <v>592</v>
      </c>
    </row>
    <row r="411" spans="2:47" s="1" customFormat="1" ht="13.5">
      <c r="B411" s="48"/>
      <c r="C411" s="76"/>
      <c r="D411" s="250" t="s">
        <v>213</v>
      </c>
      <c r="E411" s="76"/>
      <c r="F411" s="251" t="s">
        <v>593</v>
      </c>
      <c r="G411" s="76"/>
      <c r="H411" s="76"/>
      <c r="I411" s="206"/>
      <c r="J411" s="76"/>
      <c r="K411" s="76"/>
      <c r="L411" s="74"/>
      <c r="M411" s="252"/>
      <c r="N411" s="49"/>
      <c r="O411" s="49"/>
      <c r="P411" s="49"/>
      <c r="Q411" s="49"/>
      <c r="R411" s="49"/>
      <c r="S411" s="49"/>
      <c r="T411" s="97"/>
      <c r="AT411" s="25" t="s">
        <v>213</v>
      </c>
      <c r="AU411" s="25" t="s">
        <v>90</v>
      </c>
    </row>
    <row r="412" spans="2:51" s="12" customFormat="1" ht="13.5">
      <c r="B412" s="253"/>
      <c r="C412" s="254"/>
      <c r="D412" s="250" t="s">
        <v>215</v>
      </c>
      <c r="E412" s="255" t="s">
        <v>38</v>
      </c>
      <c r="F412" s="256" t="s">
        <v>594</v>
      </c>
      <c r="G412" s="254"/>
      <c r="H412" s="257">
        <v>186.08</v>
      </c>
      <c r="I412" s="258"/>
      <c r="J412" s="254"/>
      <c r="K412" s="254"/>
      <c r="L412" s="259"/>
      <c r="M412" s="260"/>
      <c r="N412" s="261"/>
      <c r="O412" s="261"/>
      <c r="P412" s="261"/>
      <c r="Q412" s="261"/>
      <c r="R412" s="261"/>
      <c r="S412" s="261"/>
      <c r="T412" s="262"/>
      <c r="AT412" s="263" t="s">
        <v>215</v>
      </c>
      <c r="AU412" s="263" t="s">
        <v>90</v>
      </c>
      <c r="AV412" s="12" t="s">
        <v>90</v>
      </c>
      <c r="AW412" s="12" t="s">
        <v>45</v>
      </c>
      <c r="AX412" s="12" t="s">
        <v>82</v>
      </c>
      <c r="AY412" s="263" t="s">
        <v>204</v>
      </c>
    </row>
    <row r="413" spans="2:51" s="12" customFormat="1" ht="13.5">
      <c r="B413" s="253"/>
      <c r="C413" s="254"/>
      <c r="D413" s="250" t="s">
        <v>215</v>
      </c>
      <c r="E413" s="255" t="s">
        <v>38</v>
      </c>
      <c r="F413" s="256" t="s">
        <v>595</v>
      </c>
      <c r="G413" s="254"/>
      <c r="H413" s="257">
        <v>156</v>
      </c>
      <c r="I413" s="258"/>
      <c r="J413" s="254"/>
      <c r="K413" s="254"/>
      <c r="L413" s="259"/>
      <c r="M413" s="260"/>
      <c r="N413" s="261"/>
      <c r="O413" s="261"/>
      <c r="P413" s="261"/>
      <c r="Q413" s="261"/>
      <c r="R413" s="261"/>
      <c r="S413" s="261"/>
      <c r="T413" s="262"/>
      <c r="AT413" s="263" t="s">
        <v>215</v>
      </c>
      <c r="AU413" s="263" t="s">
        <v>90</v>
      </c>
      <c r="AV413" s="12" t="s">
        <v>90</v>
      </c>
      <c r="AW413" s="12" t="s">
        <v>45</v>
      </c>
      <c r="AX413" s="12" t="s">
        <v>82</v>
      </c>
      <c r="AY413" s="263" t="s">
        <v>204</v>
      </c>
    </row>
    <row r="414" spans="2:51" s="13" customFormat="1" ht="13.5">
      <c r="B414" s="264"/>
      <c r="C414" s="265"/>
      <c r="D414" s="250" t="s">
        <v>215</v>
      </c>
      <c r="E414" s="266" t="s">
        <v>38</v>
      </c>
      <c r="F414" s="267" t="s">
        <v>217</v>
      </c>
      <c r="G414" s="265"/>
      <c r="H414" s="268">
        <v>342.08</v>
      </c>
      <c r="I414" s="269"/>
      <c r="J414" s="265"/>
      <c r="K414" s="265"/>
      <c r="L414" s="270"/>
      <c r="M414" s="271"/>
      <c r="N414" s="272"/>
      <c r="O414" s="272"/>
      <c r="P414" s="272"/>
      <c r="Q414" s="272"/>
      <c r="R414" s="272"/>
      <c r="S414" s="272"/>
      <c r="T414" s="273"/>
      <c r="AT414" s="274" t="s">
        <v>215</v>
      </c>
      <c r="AU414" s="274" t="s">
        <v>90</v>
      </c>
      <c r="AV414" s="13" t="s">
        <v>211</v>
      </c>
      <c r="AW414" s="13" t="s">
        <v>45</v>
      </c>
      <c r="AX414" s="13" t="s">
        <v>25</v>
      </c>
      <c r="AY414" s="274" t="s">
        <v>204</v>
      </c>
    </row>
    <row r="415" spans="2:65" s="1" customFormat="1" ht="38.25" customHeight="1">
      <c r="B415" s="48"/>
      <c r="C415" s="238" t="s">
        <v>596</v>
      </c>
      <c r="D415" s="238" t="s">
        <v>206</v>
      </c>
      <c r="E415" s="239" t="s">
        <v>597</v>
      </c>
      <c r="F415" s="240" t="s">
        <v>598</v>
      </c>
      <c r="G415" s="241" t="s">
        <v>209</v>
      </c>
      <c r="H415" s="242">
        <v>1026.24</v>
      </c>
      <c r="I415" s="243"/>
      <c r="J415" s="244">
        <f>ROUND(I415*H415,2)</f>
        <v>0</v>
      </c>
      <c r="K415" s="240" t="s">
        <v>210</v>
      </c>
      <c r="L415" s="74"/>
      <c r="M415" s="245" t="s">
        <v>38</v>
      </c>
      <c r="N415" s="246" t="s">
        <v>53</v>
      </c>
      <c r="O415" s="49"/>
      <c r="P415" s="247">
        <f>O415*H415</f>
        <v>0</v>
      </c>
      <c r="Q415" s="247">
        <v>0</v>
      </c>
      <c r="R415" s="247">
        <f>Q415*H415</f>
        <v>0</v>
      </c>
      <c r="S415" s="247">
        <v>0</v>
      </c>
      <c r="T415" s="248">
        <f>S415*H415</f>
        <v>0</v>
      </c>
      <c r="AR415" s="25" t="s">
        <v>211</v>
      </c>
      <c r="AT415" s="25" t="s">
        <v>206</v>
      </c>
      <c r="AU415" s="25" t="s">
        <v>90</v>
      </c>
      <c r="AY415" s="25" t="s">
        <v>204</v>
      </c>
      <c r="BE415" s="249">
        <f>IF(N415="základní",J415,0)</f>
        <v>0</v>
      </c>
      <c r="BF415" s="249">
        <f>IF(N415="snížená",J415,0)</f>
        <v>0</v>
      </c>
      <c r="BG415" s="249">
        <f>IF(N415="zákl. přenesená",J415,0)</f>
        <v>0</v>
      </c>
      <c r="BH415" s="249">
        <f>IF(N415="sníž. přenesená",J415,0)</f>
        <v>0</v>
      </c>
      <c r="BI415" s="249">
        <f>IF(N415="nulová",J415,0)</f>
        <v>0</v>
      </c>
      <c r="BJ415" s="25" t="s">
        <v>25</v>
      </c>
      <c r="BK415" s="249">
        <f>ROUND(I415*H415,2)</f>
        <v>0</v>
      </c>
      <c r="BL415" s="25" t="s">
        <v>211</v>
      </c>
      <c r="BM415" s="25" t="s">
        <v>599</v>
      </c>
    </row>
    <row r="416" spans="2:47" s="1" customFormat="1" ht="13.5">
      <c r="B416" s="48"/>
      <c r="C416" s="76"/>
      <c r="D416" s="250" t="s">
        <v>213</v>
      </c>
      <c r="E416" s="76"/>
      <c r="F416" s="251" t="s">
        <v>593</v>
      </c>
      <c r="G416" s="76"/>
      <c r="H416" s="76"/>
      <c r="I416" s="206"/>
      <c r="J416" s="76"/>
      <c r="K416" s="76"/>
      <c r="L416" s="74"/>
      <c r="M416" s="252"/>
      <c r="N416" s="49"/>
      <c r="O416" s="49"/>
      <c r="P416" s="49"/>
      <c r="Q416" s="49"/>
      <c r="R416" s="49"/>
      <c r="S416" s="49"/>
      <c r="T416" s="97"/>
      <c r="AT416" s="25" t="s">
        <v>213</v>
      </c>
      <c r="AU416" s="25" t="s">
        <v>90</v>
      </c>
    </row>
    <row r="417" spans="2:51" s="12" customFormat="1" ht="13.5">
      <c r="B417" s="253"/>
      <c r="C417" s="254"/>
      <c r="D417" s="250" t="s">
        <v>215</v>
      </c>
      <c r="E417" s="255" t="s">
        <v>38</v>
      </c>
      <c r="F417" s="256" t="s">
        <v>600</v>
      </c>
      <c r="G417" s="254"/>
      <c r="H417" s="257">
        <v>1026.24</v>
      </c>
      <c r="I417" s="258"/>
      <c r="J417" s="254"/>
      <c r="K417" s="254"/>
      <c r="L417" s="259"/>
      <c r="M417" s="260"/>
      <c r="N417" s="261"/>
      <c r="O417" s="261"/>
      <c r="P417" s="261"/>
      <c r="Q417" s="261"/>
      <c r="R417" s="261"/>
      <c r="S417" s="261"/>
      <c r="T417" s="262"/>
      <c r="AT417" s="263" t="s">
        <v>215</v>
      </c>
      <c r="AU417" s="263" t="s">
        <v>90</v>
      </c>
      <c r="AV417" s="12" t="s">
        <v>90</v>
      </c>
      <c r="AW417" s="12" t="s">
        <v>45</v>
      </c>
      <c r="AX417" s="12" t="s">
        <v>25</v>
      </c>
      <c r="AY417" s="263" t="s">
        <v>204</v>
      </c>
    </row>
    <row r="418" spans="2:65" s="1" customFormat="1" ht="38.25" customHeight="1">
      <c r="B418" s="48"/>
      <c r="C418" s="238" t="s">
        <v>601</v>
      </c>
      <c r="D418" s="238" t="s">
        <v>206</v>
      </c>
      <c r="E418" s="239" t="s">
        <v>602</v>
      </c>
      <c r="F418" s="240" t="s">
        <v>603</v>
      </c>
      <c r="G418" s="241" t="s">
        <v>209</v>
      </c>
      <c r="H418" s="242">
        <v>342.08</v>
      </c>
      <c r="I418" s="243"/>
      <c r="J418" s="244">
        <f>ROUND(I418*H418,2)</f>
        <v>0</v>
      </c>
      <c r="K418" s="240" t="s">
        <v>210</v>
      </c>
      <c r="L418" s="74"/>
      <c r="M418" s="245" t="s">
        <v>38</v>
      </c>
      <c r="N418" s="246" t="s">
        <v>53</v>
      </c>
      <c r="O418" s="49"/>
      <c r="P418" s="247">
        <f>O418*H418</f>
        <v>0</v>
      </c>
      <c r="Q418" s="247">
        <v>0</v>
      </c>
      <c r="R418" s="247">
        <f>Q418*H418</f>
        <v>0</v>
      </c>
      <c r="S418" s="247">
        <v>0</v>
      </c>
      <c r="T418" s="248">
        <f>S418*H418</f>
        <v>0</v>
      </c>
      <c r="AR418" s="25" t="s">
        <v>211</v>
      </c>
      <c r="AT418" s="25" t="s">
        <v>206</v>
      </c>
      <c r="AU418" s="25" t="s">
        <v>90</v>
      </c>
      <c r="AY418" s="25" t="s">
        <v>204</v>
      </c>
      <c r="BE418" s="249">
        <f>IF(N418="základní",J418,0)</f>
        <v>0</v>
      </c>
      <c r="BF418" s="249">
        <f>IF(N418="snížená",J418,0)</f>
        <v>0</v>
      </c>
      <c r="BG418" s="249">
        <f>IF(N418="zákl. přenesená",J418,0)</f>
        <v>0</v>
      </c>
      <c r="BH418" s="249">
        <f>IF(N418="sníž. přenesená",J418,0)</f>
        <v>0</v>
      </c>
      <c r="BI418" s="249">
        <f>IF(N418="nulová",J418,0)</f>
        <v>0</v>
      </c>
      <c r="BJ418" s="25" t="s">
        <v>25</v>
      </c>
      <c r="BK418" s="249">
        <f>ROUND(I418*H418,2)</f>
        <v>0</v>
      </c>
      <c r="BL418" s="25" t="s">
        <v>211</v>
      </c>
      <c r="BM418" s="25" t="s">
        <v>604</v>
      </c>
    </row>
    <row r="419" spans="2:47" s="1" customFormat="1" ht="13.5">
      <c r="B419" s="48"/>
      <c r="C419" s="76"/>
      <c r="D419" s="250" t="s">
        <v>213</v>
      </c>
      <c r="E419" s="76"/>
      <c r="F419" s="251" t="s">
        <v>605</v>
      </c>
      <c r="G419" s="76"/>
      <c r="H419" s="76"/>
      <c r="I419" s="206"/>
      <c r="J419" s="76"/>
      <c r="K419" s="76"/>
      <c r="L419" s="74"/>
      <c r="M419" s="252"/>
      <c r="N419" s="49"/>
      <c r="O419" s="49"/>
      <c r="P419" s="49"/>
      <c r="Q419" s="49"/>
      <c r="R419" s="49"/>
      <c r="S419" s="49"/>
      <c r="T419" s="97"/>
      <c r="AT419" s="25" t="s">
        <v>213</v>
      </c>
      <c r="AU419" s="25" t="s">
        <v>90</v>
      </c>
    </row>
    <row r="420" spans="2:51" s="12" customFormat="1" ht="13.5">
      <c r="B420" s="253"/>
      <c r="C420" s="254"/>
      <c r="D420" s="250" t="s">
        <v>215</v>
      </c>
      <c r="E420" s="255" t="s">
        <v>38</v>
      </c>
      <c r="F420" s="256" t="s">
        <v>606</v>
      </c>
      <c r="G420" s="254"/>
      <c r="H420" s="257">
        <v>342.08</v>
      </c>
      <c r="I420" s="258"/>
      <c r="J420" s="254"/>
      <c r="K420" s="254"/>
      <c r="L420" s="259"/>
      <c r="M420" s="260"/>
      <c r="N420" s="261"/>
      <c r="O420" s="261"/>
      <c r="P420" s="261"/>
      <c r="Q420" s="261"/>
      <c r="R420" s="261"/>
      <c r="S420" s="261"/>
      <c r="T420" s="262"/>
      <c r="AT420" s="263" t="s">
        <v>215</v>
      </c>
      <c r="AU420" s="263" t="s">
        <v>90</v>
      </c>
      <c r="AV420" s="12" t="s">
        <v>90</v>
      </c>
      <c r="AW420" s="12" t="s">
        <v>45</v>
      </c>
      <c r="AX420" s="12" t="s">
        <v>82</v>
      </c>
      <c r="AY420" s="263" t="s">
        <v>204</v>
      </c>
    </row>
    <row r="421" spans="2:51" s="13" customFormat="1" ht="13.5">
      <c r="B421" s="264"/>
      <c r="C421" s="265"/>
      <c r="D421" s="250" t="s">
        <v>215</v>
      </c>
      <c r="E421" s="266" t="s">
        <v>38</v>
      </c>
      <c r="F421" s="267" t="s">
        <v>217</v>
      </c>
      <c r="G421" s="265"/>
      <c r="H421" s="268">
        <v>342.08</v>
      </c>
      <c r="I421" s="269"/>
      <c r="J421" s="265"/>
      <c r="K421" s="265"/>
      <c r="L421" s="270"/>
      <c r="M421" s="271"/>
      <c r="N421" s="272"/>
      <c r="O421" s="272"/>
      <c r="P421" s="272"/>
      <c r="Q421" s="272"/>
      <c r="R421" s="272"/>
      <c r="S421" s="272"/>
      <c r="T421" s="273"/>
      <c r="AT421" s="274" t="s">
        <v>215</v>
      </c>
      <c r="AU421" s="274" t="s">
        <v>90</v>
      </c>
      <c r="AV421" s="13" t="s">
        <v>211</v>
      </c>
      <c r="AW421" s="13" t="s">
        <v>45</v>
      </c>
      <c r="AX421" s="13" t="s">
        <v>25</v>
      </c>
      <c r="AY421" s="274" t="s">
        <v>204</v>
      </c>
    </row>
    <row r="422" spans="2:65" s="1" customFormat="1" ht="25.5" customHeight="1">
      <c r="B422" s="48"/>
      <c r="C422" s="238" t="s">
        <v>607</v>
      </c>
      <c r="D422" s="238" t="s">
        <v>206</v>
      </c>
      <c r="E422" s="239" t="s">
        <v>608</v>
      </c>
      <c r="F422" s="240" t="s">
        <v>609</v>
      </c>
      <c r="G422" s="241" t="s">
        <v>209</v>
      </c>
      <c r="H422" s="242">
        <v>342.08</v>
      </c>
      <c r="I422" s="243"/>
      <c r="J422" s="244">
        <f>ROUND(I422*H422,2)</f>
        <v>0</v>
      </c>
      <c r="K422" s="240" t="s">
        <v>210</v>
      </c>
      <c r="L422" s="74"/>
      <c r="M422" s="245" t="s">
        <v>38</v>
      </c>
      <c r="N422" s="246" t="s">
        <v>53</v>
      </c>
      <c r="O422" s="49"/>
      <c r="P422" s="247">
        <f>O422*H422</f>
        <v>0</v>
      </c>
      <c r="Q422" s="247">
        <v>0</v>
      </c>
      <c r="R422" s="247">
        <f>Q422*H422</f>
        <v>0</v>
      </c>
      <c r="S422" s="247">
        <v>0</v>
      </c>
      <c r="T422" s="248">
        <f>S422*H422</f>
        <v>0</v>
      </c>
      <c r="AR422" s="25" t="s">
        <v>211</v>
      </c>
      <c r="AT422" s="25" t="s">
        <v>206</v>
      </c>
      <c r="AU422" s="25" t="s">
        <v>90</v>
      </c>
      <c r="AY422" s="25" t="s">
        <v>204</v>
      </c>
      <c r="BE422" s="249">
        <f>IF(N422="základní",J422,0)</f>
        <v>0</v>
      </c>
      <c r="BF422" s="249">
        <f>IF(N422="snížená",J422,0)</f>
        <v>0</v>
      </c>
      <c r="BG422" s="249">
        <f>IF(N422="zákl. přenesená",J422,0)</f>
        <v>0</v>
      </c>
      <c r="BH422" s="249">
        <f>IF(N422="sníž. přenesená",J422,0)</f>
        <v>0</v>
      </c>
      <c r="BI422" s="249">
        <f>IF(N422="nulová",J422,0)</f>
        <v>0</v>
      </c>
      <c r="BJ422" s="25" t="s">
        <v>25</v>
      </c>
      <c r="BK422" s="249">
        <f>ROUND(I422*H422,2)</f>
        <v>0</v>
      </c>
      <c r="BL422" s="25" t="s">
        <v>211</v>
      </c>
      <c r="BM422" s="25" t="s">
        <v>610</v>
      </c>
    </row>
    <row r="423" spans="2:47" s="1" customFormat="1" ht="13.5">
      <c r="B423" s="48"/>
      <c r="C423" s="76"/>
      <c r="D423" s="250" t="s">
        <v>213</v>
      </c>
      <c r="E423" s="76"/>
      <c r="F423" s="251" t="s">
        <v>611</v>
      </c>
      <c r="G423" s="76"/>
      <c r="H423" s="76"/>
      <c r="I423" s="206"/>
      <c r="J423" s="76"/>
      <c r="K423" s="76"/>
      <c r="L423" s="74"/>
      <c r="M423" s="252"/>
      <c r="N423" s="49"/>
      <c r="O423" s="49"/>
      <c r="P423" s="49"/>
      <c r="Q423" s="49"/>
      <c r="R423" s="49"/>
      <c r="S423" s="49"/>
      <c r="T423" s="97"/>
      <c r="AT423" s="25" t="s">
        <v>213</v>
      </c>
      <c r="AU423" s="25" t="s">
        <v>90</v>
      </c>
    </row>
    <row r="424" spans="2:51" s="12" customFormat="1" ht="13.5">
      <c r="B424" s="253"/>
      <c r="C424" s="254"/>
      <c r="D424" s="250" t="s">
        <v>215</v>
      </c>
      <c r="E424" s="255" t="s">
        <v>38</v>
      </c>
      <c r="F424" s="256" t="s">
        <v>606</v>
      </c>
      <c r="G424" s="254"/>
      <c r="H424" s="257">
        <v>342.08</v>
      </c>
      <c r="I424" s="258"/>
      <c r="J424" s="254"/>
      <c r="K424" s="254"/>
      <c r="L424" s="259"/>
      <c r="M424" s="260"/>
      <c r="N424" s="261"/>
      <c r="O424" s="261"/>
      <c r="P424" s="261"/>
      <c r="Q424" s="261"/>
      <c r="R424" s="261"/>
      <c r="S424" s="261"/>
      <c r="T424" s="262"/>
      <c r="AT424" s="263" t="s">
        <v>215</v>
      </c>
      <c r="AU424" s="263" t="s">
        <v>90</v>
      </c>
      <c r="AV424" s="12" t="s">
        <v>90</v>
      </c>
      <c r="AW424" s="12" t="s">
        <v>45</v>
      </c>
      <c r="AX424" s="12" t="s">
        <v>82</v>
      </c>
      <c r="AY424" s="263" t="s">
        <v>204</v>
      </c>
    </row>
    <row r="425" spans="2:51" s="13" customFormat="1" ht="13.5">
      <c r="B425" s="264"/>
      <c r="C425" s="265"/>
      <c r="D425" s="250" t="s">
        <v>215</v>
      </c>
      <c r="E425" s="266" t="s">
        <v>38</v>
      </c>
      <c r="F425" s="267" t="s">
        <v>217</v>
      </c>
      <c r="G425" s="265"/>
      <c r="H425" s="268">
        <v>342.08</v>
      </c>
      <c r="I425" s="269"/>
      <c r="J425" s="265"/>
      <c r="K425" s="265"/>
      <c r="L425" s="270"/>
      <c r="M425" s="271"/>
      <c r="N425" s="272"/>
      <c r="O425" s="272"/>
      <c r="P425" s="272"/>
      <c r="Q425" s="272"/>
      <c r="R425" s="272"/>
      <c r="S425" s="272"/>
      <c r="T425" s="273"/>
      <c r="AT425" s="274" t="s">
        <v>215</v>
      </c>
      <c r="AU425" s="274" t="s">
        <v>90</v>
      </c>
      <c r="AV425" s="13" t="s">
        <v>211</v>
      </c>
      <c r="AW425" s="13" t="s">
        <v>45</v>
      </c>
      <c r="AX425" s="13" t="s">
        <v>25</v>
      </c>
      <c r="AY425" s="274" t="s">
        <v>204</v>
      </c>
    </row>
    <row r="426" spans="2:65" s="1" customFormat="1" ht="25.5" customHeight="1">
      <c r="B426" s="48"/>
      <c r="C426" s="238" t="s">
        <v>612</v>
      </c>
      <c r="D426" s="238" t="s">
        <v>206</v>
      </c>
      <c r="E426" s="239" t="s">
        <v>613</v>
      </c>
      <c r="F426" s="240" t="s">
        <v>614</v>
      </c>
      <c r="G426" s="241" t="s">
        <v>209</v>
      </c>
      <c r="H426" s="242">
        <v>1026.24</v>
      </c>
      <c r="I426" s="243"/>
      <c r="J426" s="244">
        <f>ROUND(I426*H426,2)</f>
        <v>0</v>
      </c>
      <c r="K426" s="240" t="s">
        <v>210</v>
      </c>
      <c r="L426" s="74"/>
      <c r="M426" s="245" t="s">
        <v>38</v>
      </c>
      <c r="N426" s="246" t="s">
        <v>53</v>
      </c>
      <c r="O426" s="49"/>
      <c r="P426" s="247">
        <f>O426*H426</f>
        <v>0</v>
      </c>
      <c r="Q426" s="247">
        <v>0</v>
      </c>
      <c r="R426" s="247">
        <f>Q426*H426</f>
        <v>0</v>
      </c>
      <c r="S426" s="247">
        <v>0</v>
      </c>
      <c r="T426" s="248">
        <f>S426*H426</f>
        <v>0</v>
      </c>
      <c r="AR426" s="25" t="s">
        <v>211</v>
      </c>
      <c r="AT426" s="25" t="s">
        <v>206</v>
      </c>
      <c r="AU426" s="25" t="s">
        <v>90</v>
      </c>
      <c r="AY426" s="25" t="s">
        <v>204</v>
      </c>
      <c r="BE426" s="249">
        <f>IF(N426="základní",J426,0)</f>
        <v>0</v>
      </c>
      <c r="BF426" s="249">
        <f>IF(N426="snížená",J426,0)</f>
        <v>0</v>
      </c>
      <c r="BG426" s="249">
        <f>IF(N426="zákl. přenesená",J426,0)</f>
        <v>0</v>
      </c>
      <c r="BH426" s="249">
        <f>IF(N426="sníž. přenesená",J426,0)</f>
        <v>0</v>
      </c>
      <c r="BI426" s="249">
        <f>IF(N426="nulová",J426,0)</f>
        <v>0</v>
      </c>
      <c r="BJ426" s="25" t="s">
        <v>25</v>
      </c>
      <c r="BK426" s="249">
        <f>ROUND(I426*H426,2)</f>
        <v>0</v>
      </c>
      <c r="BL426" s="25" t="s">
        <v>211</v>
      </c>
      <c r="BM426" s="25" t="s">
        <v>615</v>
      </c>
    </row>
    <row r="427" spans="2:47" s="1" customFormat="1" ht="13.5">
      <c r="B427" s="48"/>
      <c r="C427" s="76"/>
      <c r="D427" s="250" t="s">
        <v>213</v>
      </c>
      <c r="E427" s="76"/>
      <c r="F427" s="251" t="s">
        <v>611</v>
      </c>
      <c r="G427" s="76"/>
      <c r="H427" s="76"/>
      <c r="I427" s="206"/>
      <c r="J427" s="76"/>
      <c r="K427" s="76"/>
      <c r="L427" s="74"/>
      <c r="M427" s="252"/>
      <c r="N427" s="49"/>
      <c r="O427" s="49"/>
      <c r="P427" s="49"/>
      <c r="Q427" s="49"/>
      <c r="R427" s="49"/>
      <c r="S427" s="49"/>
      <c r="T427" s="97"/>
      <c r="AT427" s="25" t="s">
        <v>213</v>
      </c>
      <c r="AU427" s="25" t="s">
        <v>90</v>
      </c>
    </row>
    <row r="428" spans="2:51" s="12" customFormat="1" ht="13.5">
      <c r="B428" s="253"/>
      <c r="C428" s="254"/>
      <c r="D428" s="250" t="s">
        <v>215</v>
      </c>
      <c r="E428" s="255" t="s">
        <v>38</v>
      </c>
      <c r="F428" s="256" t="s">
        <v>600</v>
      </c>
      <c r="G428" s="254"/>
      <c r="H428" s="257">
        <v>1026.24</v>
      </c>
      <c r="I428" s="258"/>
      <c r="J428" s="254"/>
      <c r="K428" s="254"/>
      <c r="L428" s="259"/>
      <c r="M428" s="260"/>
      <c r="N428" s="261"/>
      <c r="O428" s="261"/>
      <c r="P428" s="261"/>
      <c r="Q428" s="261"/>
      <c r="R428" s="261"/>
      <c r="S428" s="261"/>
      <c r="T428" s="262"/>
      <c r="AT428" s="263" t="s">
        <v>215</v>
      </c>
      <c r="AU428" s="263" t="s">
        <v>90</v>
      </c>
      <c r="AV428" s="12" t="s">
        <v>90</v>
      </c>
      <c r="AW428" s="12" t="s">
        <v>45</v>
      </c>
      <c r="AX428" s="12" t="s">
        <v>25</v>
      </c>
      <c r="AY428" s="263" t="s">
        <v>204</v>
      </c>
    </row>
    <row r="429" spans="2:65" s="1" customFormat="1" ht="25.5" customHeight="1">
      <c r="B429" s="48"/>
      <c r="C429" s="238" t="s">
        <v>616</v>
      </c>
      <c r="D429" s="238" t="s">
        <v>206</v>
      </c>
      <c r="E429" s="239" t="s">
        <v>617</v>
      </c>
      <c r="F429" s="240" t="s">
        <v>618</v>
      </c>
      <c r="G429" s="241" t="s">
        <v>209</v>
      </c>
      <c r="H429" s="242">
        <v>342.08</v>
      </c>
      <c r="I429" s="243"/>
      <c r="J429" s="244">
        <f>ROUND(I429*H429,2)</f>
        <v>0</v>
      </c>
      <c r="K429" s="240" t="s">
        <v>210</v>
      </c>
      <c r="L429" s="74"/>
      <c r="M429" s="245" t="s">
        <v>38</v>
      </c>
      <c r="N429" s="246" t="s">
        <v>53</v>
      </c>
      <c r="O429" s="49"/>
      <c r="P429" s="247">
        <f>O429*H429</f>
        <v>0</v>
      </c>
      <c r="Q429" s="247">
        <v>0</v>
      </c>
      <c r="R429" s="247">
        <f>Q429*H429</f>
        <v>0</v>
      </c>
      <c r="S429" s="247">
        <v>0</v>
      </c>
      <c r="T429" s="248">
        <f>S429*H429</f>
        <v>0</v>
      </c>
      <c r="AR429" s="25" t="s">
        <v>211</v>
      </c>
      <c r="AT429" s="25" t="s">
        <v>206</v>
      </c>
      <c r="AU429" s="25" t="s">
        <v>90</v>
      </c>
      <c r="AY429" s="25" t="s">
        <v>204</v>
      </c>
      <c r="BE429" s="249">
        <f>IF(N429="základní",J429,0)</f>
        <v>0</v>
      </c>
      <c r="BF429" s="249">
        <f>IF(N429="snížená",J429,0)</f>
        <v>0</v>
      </c>
      <c r="BG429" s="249">
        <f>IF(N429="zákl. přenesená",J429,0)</f>
        <v>0</v>
      </c>
      <c r="BH429" s="249">
        <f>IF(N429="sníž. přenesená",J429,0)</f>
        <v>0</v>
      </c>
      <c r="BI429" s="249">
        <f>IF(N429="nulová",J429,0)</f>
        <v>0</v>
      </c>
      <c r="BJ429" s="25" t="s">
        <v>25</v>
      </c>
      <c r="BK429" s="249">
        <f>ROUND(I429*H429,2)</f>
        <v>0</v>
      </c>
      <c r="BL429" s="25" t="s">
        <v>211</v>
      </c>
      <c r="BM429" s="25" t="s">
        <v>619</v>
      </c>
    </row>
    <row r="430" spans="2:65" s="1" customFormat="1" ht="25.5" customHeight="1">
      <c r="B430" s="48"/>
      <c r="C430" s="238" t="s">
        <v>620</v>
      </c>
      <c r="D430" s="238" t="s">
        <v>206</v>
      </c>
      <c r="E430" s="239" t="s">
        <v>621</v>
      </c>
      <c r="F430" s="240" t="s">
        <v>622</v>
      </c>
      <c r="G430" s="241" t="s">
        <v>209</v>
      </c>
      <c r="H430" s="242">
        <v>42.32</v>
      </c>
      <c r="I430" s="243"/>
      <c r="J430" s="244">
        <f>ROUND(I430*H430,2)</f>
        <v>0</v>
      </c>
      <c r="K430" s="240" t="s">
        <v>210</v>
      </c>
      <c r="L430" s="74"/>
      <c r="M430" s="245" t="s">
        <v>38</v>
      </c>
      <c r="N430" s="246" t="s">
        <v>53</v>
      </c>
      <c r="O430" s="49"/>
      <c r="P430" s="247">
        <f>O430*H430</f>
        <v>0</v>
      </c>
      <c r="Q430" s="247">
        <v>0.00021</v>
      </c>
      <c r="R430" s="247">
        <f>Q430*H430</f>
        <v>0.0088872</v>
      </c>
      <c r="S430" s="247">
        <v>0</v>
      </c>
      <c r="T430" s="248">
        <f>S430*H430</f>
        <v>0</v>
      </c>
      <c r="AR430" s="25" t="s">
        <v>211</v>
      </c>
      <c r="AT430" s="25" t="s">
        <v>206</v>
      </c>
      <c r="AU430" s="25" t="s">
        <v>90</v>
      </c>
      <c r="AY430" s="25" t="s">
        <v>204</v>
      </c>
      <c r="BE430" s="249">
        <f>IF(N430="základní",J430,0)</f>
        <v>0</v>
      </c>
      <c r="BF430" s="249">
        <f>IF(N430="snížená",J430,0)</f>
        <v>0</v>
      </c>
      <c r="BG430" s="249">
        <f>IF(N430="zákl. přenesená",J430,0)</f>
        <v>0</v>
      </c>
      <c r="BH430" s="249">
        <f>IF(N430="sníž. přenesená",J430,0)</f>
        <v>0</v>
      </c>
      <c r="BI430" s="249">
        <f>IF(N430="nulová",J430,0)</f>
        <v>0</v>
      </c>
      <c r="BJ430" s="25" t="s">
        <v>25</v>
      </c>
      <c r="BK430" s="249">
        <f>ROUND(I430*H430,2)</f>
        <v>0</v>
      </c>
      <c r="BL430" s="25" t="s">
        <v>211</v>
      </c>
      <c r="BM430" s="25" t="s">
        <v>623</v>
      </c>
    </row>
    <row r="431" spans="2:47" s="1" customFormat="1" ht="13.5">
      <c r="B431" s="48"/>
      <c r="C431" s="76"/>
      <c r="D431" s="250" t="s">
        <v>213</v>
      </c>
      <c r="E431" s="76"/>
      <c r="F431" s="251" t="s">
        <v>624</v>
      </c>
      <c r="G431" s="76"/>
      <c r="H431" s="76"/>
      <c r="I431" s="206"/>
      <c r="J431" s="76"/>
      <c r="K431" s="76"/>
      <c r="L431" s="74"/>
      <c r="M431" s="252"/>
      <c r="N431" s="49"/>
      <c r="O431" s="49"/>
      <c r="P431" s="49"/>
      <c r="Q431" s="49"/>
      <c r="R431" s="49"/>
      <c r="S431" s="49"/>
      <c r="T431" s="97"/>
      <c r="AT431" s="25" t="s">
        <v>213</v>
      </c>
      <c r="AU431" s="25" t="s">
        <v>90</v>
      </c>
    </row>
    <row r="432" spans="2:51" s="12" customFormat="1" ht="13.5">
      <c r="B432" s="253"/>
      <c r="C432" s="254"/>
      <c r="D432" s="250" t="s">
        <v>215</v>
      </c>
      <c r="E432" s="255" t="s">
        <v>38</v>
      </c>
      <c r="F432" s="256" t="s">
        <v>625</v>
      </c>
      <c r="G432" s="254"/>
      <c r="H432" s="257">
        <v>42.32</v>
      </c>
      <c r="I432" s="258"/>
      <c r="J432" s="254"/>
      <c r="K432" s="254"/>
      <c r="L432" s="259"/>
      <c r="M432" s="260"/>
      <c r="N432" s="261"/>
      <c r="O432" s="261"/>
      <c r="P432" s="261"/>
      <c r="Q432" s="261"/>
      <c r="R432" s="261"/>
      <c r="S432" s="261"/>
      <c r="T432" s="262"/>
      <c r="AT432" s="263" t="s">
        <v>215</v>
      </c>
      <c r="AU432" s="263" t="s">
        <v>90</v>
      </c>
      <c r="AV432" s="12" t="s">
        <v>90</v>
      </c>
      <c r="AW432" s="12" t="s">
        <v>45</v>
      </c>
      <c r="AX432" s="12" t="s">
        <v>82</v>
      </c>
      <c r="AY432" s="263" t="s">
        <v>204</v>
      </c>
    </row>
    <row r="433" spans="2:51" s="13" customFormat="1" ht="13.5">
      <c r="B433" s="264"/>
      <c r="C433" s="265"/>
      <c r="D433" s="250" t="s">
        <v>215</v>
      </c>
      <c r="E433" s="266" t="s">
        <v>38</v>
      </c>
      <c r="F433" s="267" t="s">
        <v>217</v>
      </c>
      <c r="G433" s="265"/>
      <c r="H433" s="268">
        <v>42.32</v>
      </c>
      <c r="I433" s="269"/>
      <c r="J433" s="265"/>
      <c r="K433" s="265"/>
      <c r="L433" s="270"/>
      <c r="M433" s="271"/>
      <c r="N433" s="272"/>
      <c r="O433" s="272"/>
      <c r="P433" s="272"/>
      <c r="Q433" s="272"/>
      <c r="R433" s="272"/>
      <c r="S433" s="272"/>
      <c r="T433" s="273"/>
      <c r="AT433" s="274" t="s">
        <v>215</v>
      </c>
      <c r="AU433" s="274" t="s">
        <v>90</v>
      </c>
      <c r="AV433" s="13" t="s">
        <v>211</v>
      </c>
      <c r="AW433" s="13" t="s">
        <v>45</v>
      </c>
      <c r="AX433" s="13" t="s">
        <v>25</v>
      </c>
      <c r="AY433" s="274" t="s">
        <v>204</v>
      </c>
    </row>
    <row r="434" spans="2:65" s="1" customFormat="1" ht="63.75" customHeight="1">
      <c r="B434" s="48"/>
      <c r="C434" s="238" t="s">
        <v>626</v>
      </c>
      <c r="D434" s="238" t="s">
        <v>206</v>
      </c>
      <c r="E434" s="239" t="s">
        <v>627</v>
      </c>
      <c r="F434" s="240" t="s">
        <v>628</v>
      </c>
      <c r="G434" s="241" t="s">
        <v>209</v>
      </c>
      <c r="H434" s="242">
        <v>604.8</v>
      </c>
      <c r="I434" s="243"/>
      <c r="J434" s="244">
        <f>ROUND(I434*H434,2)</f>
        <v>0</v>
      </c>
      <c r="K434" s="240" t="s">
        <v>210</v>
      </c>
      <c r="L434" s="74"/>
      <c r="M434" s="245" t="s">
        <v>38</v>
      </c>
      <c r="N434" s="246" t="s">
        <v>53</v>
      </c>
      <c r="O434" s="49"/>
      <c r="P434" s="247">
        <f>O434*H434</f>
        <v>0</v>
      </c>
      <c r="Q434" s="247">
        <v>4E-05</v>
      </c>
      <c r="R434" s="247">
        <f>Q434*H434</f>
        <v>0.024192</v>
      </c>
      <c r="S434" s="247">
        <v>0</v>
      </c>
      <c r="T434" s="248">
        <f>S434*H434</f>
        <v>0</v>
      </c>
      <c r="AR434" s="25" t="s">
        <v>211</v>
      </c>
      <c r="AT434" s="25" t="s">
        <v>206</v>
      </c>
      <c r="AU434" s="25" t="s">
        <v>90</v>
      </c>
      <c r="AY434" s="25" t="s">
        <v>204</v>
      </c>
      <c r="BE434" s="249">
        <f>IF(N434="základní",J434,0)</f>
        <v>0</v>
      </c>
      <c r="BF434" s="249">
        <f>IF(N434="snížená",J434,0)</f>
        <v>0</v>
      </c>
      <c r="BG434" s="249">
        <f>IF(N434="zákl. přenesená",J434,0)</f>
        <v>0</v>
      </c>
      <c r="BH434" s="249">
        <f>IF(N434="sníž. přenesená",J434,0)</f>
        <v>0</v>
      </c>
      <c r="BI434" s="249">
        <f>IF(N434="nulová",J434,0)</f>
        <v>0</v>
      </c>
      <c r="BJ434" s="25" t="s">
        <v>25</v>
      </c>
      <c r="BK434" s="249">
        <f>ROUND(I434*H434,2)</f>
        <v>0</v>
      </c>
      <c r="BL434" s="25" t="s">
        <v>211</v>
      </c>
      <c r="BM434" s="25" t="s">
        <v>629</v>
      </c>
    </row>
    <row r="435" spans="2:47" s="1" customFormat="1" ht="13.5">
      <c r="B435" s="48"/>
      <c r="C435" s="76"/>
      <c r="D435" s="250" t="s">
        <v>213</v>
      </c>
      <c r="E435" s="76"/>
      <c r="F435" s="251" t="s">
        <v>630</v>
      </c>
      <c r="G435" s="76"/>
      <c r="H435" s="76"/>
      <c r="I435" s="206"/>
      <c r="J435" s="76"/>
      <c r="K435" s="76"/>
      <c r="L435" s="74"/>
      <c r="M435" s="252"/>
      <c r="N435" s="49"/>
      <c r="O435" s="49"/>
      <c r="P435" s="49"/>
      <c r="Q435" s="49"/>
      <c r="R435" s="49"/>
      <c r="S435" s="49"/>
      <c r="T435" s="97"/>
      <c r="AT435" s="25" t="s">
        <v>213</v>
      </c>
      <c r="AU435" s="25" t="s">
        <v>90</v>
      </c>
    </row>
    <row r="436" spans="2:51" s="12" customFormat="1" ht="13.5">
      <c r="B436" s="253"/>
      <c r="C436" s="254"/>
      <c r="D436" s="250" t="s">
        <v>215</v>
      </c>
      <c r="E436" s="255" t="s">
        <v>38</v>
      </c>
      <c r="F436" s="256" t="s">
        <v>631</v>
      </c>
      <c r="G436" s="254"/>
      <c r="H436" s="257">
        <v>604.8</v>
      </c>
      <c r="I436" s="258"/>
      <c r="J436" s="254"/>
      <c r="K436" s="254"/>
      <c r="L436" s="259"/>
      <c r="M436" s="260"/>
      <c r="N436" s="261"/>
      <c r="O436" s="261"/>
      <c r="P436" s="261"/>
      <c r="Q436" s="261"/>
      <c r="R436" s="261"/>
      <c r="S436" s="261"/>
      <c r="T436" s="262"/>
      <c r="AT436" s="263" t="s">
        <v>215</v>
      </c>
      <c r="AU436" s="263" t="s">
        <v>90</v>
      </c>
      <c r="AV436" s="12" t="s">
        <v>90</v>
      </c>
      <c r="AW436" s="12" t="s">
        <v>45</v>
      </c>
      <c r="AX436" s="12" t="s">
        <v>82</v>
      </c>
      <c r="AY436" s="263" t="s">
        <v>204</v>
      </c>
    </row>
    <row r="437" spans="2:51" s="13" customFormat="1" ht="13.5">
      <c r="B437" s="264"/>
      <c r="C437" s="265"/>
      <c r="D437" s="250" t="s">
        <v>215</v>
      </c>
      <c r="E437" s="266" t="s">
        <v>38</v>
      </c>
      <c r="F437" s="267" t="s">
        <v>217</v>
      </c>
      <c r="G437" s="265"/>
      <c r="H437" s="268">
        <v>604.8</v>
      </c>
      <c r="I437" s="269"/>
      <c r="J437" s="265"/>
      <c r="K437" s="265"/>
      <c r="L437" s="270"/>
      <c r="M437" s="271"/>
      <c r="N437" s="272"/>
      <c r="O437" s="272"/>
      <c r="P437" s="272"/>
      <c r="Q437" s="272"/>
      <c r="R437" s="272"/>
      <c r="S437" s="272"/>
      <c r="T437" s="273"/>
      <c r="AT437" s="274" t="s">
        <v>215</v>
      </c>
      <c r="AU437" s="274" t="s">
        <v>90</v>
      </c>
      <c r="AV437" s="13" t="s">
        <v>211</v>
      </c>
      <c r="AW437" s="13" t="s">
        <v>45</v>
      </c>
      <c r="AX437" s="13" t="s">
        <v>25</v>
      </c>
      <c r="AY437" s="274" t="s">
        <v>204</v>
      </c>
    </row>
    <row r="438" spans="2:65" s="1" customFormat="1" ht="16.5" customHeight="1">
      <c r="B438" s="48"/>
      <c r="C438" s="238" t="s">
        <v>632</v>
      </c>
      <c r="D438" s="238" t="s">
        <v>206</v>
      </c>
      <c r="E438" s="239" t="s">
        <v>633</v>
      </c>
      <c r="F438" s="240" t="s">
        <v>634</v>
      </c>
      <c r="G438" s="241" t="s">
        <v>220</v>
      </c>
      <c r="H438" s="242">
        <v>8.036</v>
      </c>
      <c r="I438" s="243"/>
      <c r="J438" s="244">
        <f>ROUND(I438*H438,2)</f>
        <v>0</v>
      </c>
      <c r="K438" s="240" t="s">
        <v>210</v>
      </c>
      <c r="L438" s="74"/>
      <c r="M438" s="245" t="s">
        <v>38</v>
      </c>
      <c r="N438" s="246" t="s">
        <v>53</v>
      </c>
      <c r="O438" s="49"/>
      <c r="P438" s="247">
        <f>O438*H438</f>
        <v>0</v>
      </c>
      <c r="Q438" s="247">
        <v>0</v>
      </c>
      <c r="R438" s="247">
        <f>Q438*H438</f>
        <v>0</v>
      </c>
      <c r="S438" s="247">
        <v>2</v>
      </c>
      <c r="T438" s="248">
        <f>S438*H438</f>
        <v>16.072</v>
      </c>
      <c r="AR438" s="25" t="s">
        <v>211</v>
      </c>
      <c r="AT438" s="25" t="s">
        <v>206</v>
      </c>
      <c r="AU438" s="25" t="s">
        <v>90</v>
      </c>
      <c r="AY438" s="25" t="s">
        <v>204</v>
      </c>
      <c r="BE438" s="249">
        <f>IF(N438="základní",J438,0)</f>
        <v>0</v>
      </c>
      <c r="BF438" s="249">
        <f>IF(N438="snížená",J438,0)</f>
        <v>0</v>
      </c>
      <c r="BG438" s="249">
        <f>IF(N438="zákl. přenesená",J438,0)</f>
        <v>0</v>
      </c>
      <c r="BH438" s="249">
        <f>IF(N438="sníž. přenesená",J438,0)</f>
        <v>0</v>
      </c>
      <c r="BI438" s="249">
        <f>IF(N438="nulová",J438,0)</f>
        <v>0</v>
      </c>
      <c r="BJ438" s="25" t="s">
        <v>25</v>
      </c>
      <c r="BK438" s="249">
        <f>ROUND(I438*H438,2)</f>
        <v>0</v>
      </c>
      <c r="BL438" s="25" t="s">
        <v>211</v>
      </c>
      <c r="BM438" s="25" t="s">
        <v>635</v>
      </c>
    </row>
    <row r="439" spans="2:51" s="14" customFormat="1" ht="13.5">
      <c r="B439" s="275"/>
      <c r="C439" s="276"/>
      <c r="D439" s="250" t="s">
        <v>215</v>
      </c>
      <c r="E439" s="277" t="s">
        <v>38</v>
      </c>
      <c r="F439" s="278" t="s">
        <v>636</v>
      </c>
      <c r="G439" s="276"/>
      <c r="H439" s="277" t="s">
        <v>38</v>
      </c>
      <c r="I439" s="279"/>
      <c r="J439" s="276"/>
      <c r="K439" s="276"/>
      <c r="L439" s="280"/>
      <c r="M439" s="281"/>
      <c r="N439" s="282"/>
      <c r="O439" s="282"/>
      <c r="P439" s="282"/>
      <c r="Q439" s="282"/>
      <c r="R439" s="282"/>
      <c r="S439" s="282"/>
      <c r="T439" s="283"/>
      <c r="AT439" s="284" t="s">
        <v>215</v>
      </c>
      <c r="AU439" s="284" t="s">
        <v>90</v>
      </c>
      <c r="AV439" s="14" t="s">
        <v>25</v>
      </c>
      <c r="AW439" s="14" t="s">
        <v>45</v>
      </c>
      <c r="AX439" s="14" t="s">
        <v>82</v>
      </c>
      <c r="AY439" s="284" t="s">
        <v>204</v>
      </c>
    </row>
    <row r="440" spans="2:51" s="12" customFormat="1" ht="13.5">
      <c r="B440" s="253"/>
      <c r="C440" s="254"/>
      <c r="D440" s="250" t="s">
        <v>215</v>
      </c>
      <c r="E440" s="255" t="s">
        <v>38</v>
      </c>
      <c r="F440" s="256" t="s">
        <v>637</v>
      </c>
      <c r="G440" s="254"/>
      <c r="H440" s="257">
        <v>3.258</v>
      </c>
      <c r="I440" s="258"/>
      <c r="J440" s="254"/>
      <c r="K440" s="254"/>
      <c r="L440" s="259"/>
      <c r="M440" s="260"/>
      <c r="N440" s="261"/>
      <c r="O440" s="261"/>
      <c r="P440" s="261"/>
      <c r="Q440" s="261"/>
      <c r="R440" s="261"/>
      <c r="S440" s="261"/>
      <c r="T440" s="262"/>
      <c r="AT440" s="263" t="s">
        <v>215</v>
      </c>
      <c r="AU440" s="263" t="s">
        <v>90</v>
      </c>
      <c r="AV440" s="12" t="s">
        <v>90</v>
      </c>
      <c r="AW440" s="12" t="s">
        <v>45</v>
      </c>
      <c r="AX440" s="12" t="s">
        <v>82</v>
      </c>
      <c r="AY440" s="263" t="s">
        <v>204</v>
      </c>
    </row>
    <row r="441" spans="2:51" s="12" customFormat="1" ht="13.5">
      <c r="B441" s="253"/>
      <c r="C441" s="254"/>
      <c r="D441" s="250" t="s">
        <v>215</v>
      </c>
      <c r="E441" s="255" t="s">
        <v>38</v>
      </c>
      <c r="F441" s="256" t="s">
        <v>638</v>
      </c>
      <c r="G441" s="254"/>
      <c r="H441" s="257">
        <v>4.778</v>
      </c>
      <c r="I441" s="258"/>
      <c r="J441" s="254"/>
      <c r="K441" s="254"/>
      <c r="L441" s="259"/>
      <c r="M441" s="260"/>
      <c r="N441" s="261"/>
      <c r="O441" s="261"/>
      <c r="P441" s="261"/>
      <c r="Q441" s="261"/>
      <c r="R441" s="261"/>
      <c r="S441" s="261"/>
      <c r="T441" s="262"/>
      <c r="AT441" s="263" t="s">
        <v>215</v>
      </c>
      <c r="AU441" s="263" t="s">
        <v>90</v>
      </c>
      <c r="AV441" s="12" t="s">
        <v>90</v>
      </c>
      <c r="AW441" s="12" t="s">
        <v>45</v>
      </c>
      <c r="AX441" s="12" t="s">
        <v>82</v>
      </c>
      <c r="AY441" s="263" t="s">
        <v>204</v>
      </c>
    </row>
    <row r="442" spans="2:51" s="13" customFormat="1" ht="13.5">
      <c r="B442" s="264"/>
      <c r="C442" s="265"/>
      <c r="D442" s="250" t="s">
        <v>215</v>
      </c>
      <c r="E442" s="266" t="s">
        <v>38</v>
      </c>
      <c r="F442" s="267" t="s">
        <v>217</v>
      </c>
      <c r="G442" s="265"/>
      <c r="H442" s="268">
        <v>8.036</v>
      </c>
      <c r="I442" s="269"/>
      <c r="J442" s="265"/>
      <c r="K442" s="265"/>
      <c r="L442" s="270"/>
      <c r="M442" s="271"/>
      <c r="N442" s="272"/>
      <c r="O442" s="272"/>
      <c r="P442" s="272"/>
      <c r="Q442" s="272"/>
      <c r="R442" s="272"/>
      <c r="S442" s="272"/>
      <c r="T442" s="273"/>
      <c r="AT442" s="274" t="s">
        <v>215</v>
      </c>
      <c r="AU442" s="274" t="s">
        <v>90</v>
      </c>
      <c r="AV442" s="13" t="s">
        <v>211</v>
      </c>
      <c r="AW442" s="13" t="s">
        <v>45</v>
      </c>
      <c r="AX442" s="13" t="s">
        <v>25</v>
      </c>
      <c r="AY442" s="274" t="s">
        <v>204</v>
      </c>
    </row>
    <row r="443" spans="2:65" s="1" customFormat="1" ht="25.5" customHeight="1">
      <c r="B443" s="48"/>
      <c r="C443" s="238" t="s">
        <v>639</v>
      </c>
      <c r="D443" s="238" t="s">
        <v>206</v>
      </c>
      <c r="E443" s="239" t="s">
        <v>640</v>
      </c>
      <c r="F443" s="240" t="s">
        <v>641</v>
      </c>
      <c r="G443" s="241" t="s">
        <v>209</v>
      </c>
      <c r="H443" s="242">
        <v>3.945</v>
      </c>
      <c r="I443" s="243"/>
      <c r="J443" s="244">
        <f>ROUND(I443*H443,2)</f>
        <v>0</v>
      </c>
      <c r="K443" s="240" t="s">
        <v>210</v>
      </c>
      <c r="L443" s="74"/>
      <c r="M443" s="245" t="s">
        <v>38</v>
      </c>
      <c r="N443" s="246" t="s">
        <v>53</v>
      </c>
      <c r="O443" s="49"/>
      <c r="P443" s="247">
        <f>O443*H443</f>
        <v>0</v>
      </c>
      <c r="Q443" s="247">
        <v>0</v>
      </c>
      <c r="R443" s="247">
        <f>Q443*H443</f>
        <v>0</v>
      </c>
      <c r="S443" s="247">
        <v>0.131</v>
      </c>
      <c r="T443" s="248">
        <f>S443*H443</f>
        <v>0.516795</v>
      </c>
      <c r="AR443" s="25" t="s">
        <v>211</v>
      </c>
      <c r="AT443" s="25" t="s">
        <v>206</v>
      </c>
      <c r="AU443" s="25" t="s">
        <v>90</v>
      </c>
      <c r="AY443" s="25" t="s">
        <v>204</v>
      </c>
      <c r="BE443" s="249">
        <f>IF(N443="základní",J443,0)</f>
        <v>0</v>
      </c>
      <c r="BF443" s="249">
        <f>IF(N443="snížená",J443,0)</f>
        <v>0</v>
      </c>
      <c r="BG443" s="249">
        <f>IF(N443="zákl. přenesená",J443,0)</f>
        <v>0</v>
      </c>
      <c r="BH443" s="249">
        <f>IF(N443="sníž. přenesená",J443,0)</f>
        <v>0</v>
      </c>
      <c r="BI443" s="249">
        <f>IF(N443="nulová",J443,0)</f>
        <v>0</v>
      </c>
      <c r="BJ443" s="25" t="s">
        <v>25</v>
      </c>
      <c r="BK443" s="249">
        <f>ROUND(I443*H443,2)</f>
        <v>0</v>
      </c>
      <c r="BL443" s="25" t="s">
        <v>211</v>
      </c>
      <c r="BM443" s="25" t="s">
        <v>642</v>
      </c>
    </row>
    <row r="444" spans="2:51" s="14" customFormat="1" ht="13.5">
      <c r="B444" s="275"/>
      <c r="C444" s="276"/>
      <c r="D444" s="250" t="s">
        <v>215</v>
      </c>
      <c r="E444" s="277" t="s">
        <v>38</v>
      </c>
      <c r="F444" s="278" t="s">
        <v>304</v>
      </c>
      <c r="G444" s="276"/>
      <c r="H444" s="277" t="s">
        <v>38</v>
      </c>
      <c r="I444" s="279"/>
      <c r="J444" s="276"/>
      <c r="K444" s="276"/>
      <c r="L444" s="280"/>
      <c r="M444" s="281"/>
      <c r="N444" s="282"/>
      <c r="O444" s="282"/>
      <c r="P444" s="282"/>
      <c r="Q444" s="282"/>
      <c r="R444" s="282"/>
      <c r="S444" s="282"/>
      <c r="T444" s="283"/>
      <c r="AT444" s="284" t="s">
        <v>215</v>
      </c>
      <c r="AU444" s="284" t="s">
        <v>90</v>
      </c>
      <c r="AV444" s="14" t="s">
        <v>25</v>
      </c>
      <c r="AW444" s="14" t="s">
        <v>45</v>
      </c>
      <c r="AX444" s="14" t="s">
        <v>82</v>
      </c>
      <c r="AY444" s="284" t="s">
        <v>204</v>
      </c>
    </row>
    <row r="445" spans="2:51" s="12" customFormat="1" ht="13.5">
      <c r="B445" s="253"/>
      <c r="C445" s="254"/>
      <c r="D445" s="250" t="s">
        <v>215</v>
      </c>
      <c r="E445" s="255" t="s">
        <v>38</v>
      </c>
      <c r="F445" s="256" t="s">
        <v>643</v>
      </c>
      <c r="G445" s="254"/>
      <c r="H445" s="257">
        <v>3.945</v>
      </c>
      <c r="I445" s="258"/>
      <c r="J445" s="254"/>
      <c r="K445" s="254"/>
      <c r="L445" s="259"/>
      <c r="M445" s="260"/>
      <c r="N445" s="261"/>
      <c r="O445" s="261"/>
      <c r="P445" s="261"/>
      <c r="Q445" s="261"/>
      <c r="R445" s="261"/>
      <c r="S445" s="261"/>
      <c r="T445" s="262"/>
      <c r="AT445" s="263" t="s">
        <v>215</v>
      </c>
      <c r="AU445" s="263" t="s">
        <v>90</v>
      </c>
      <c r="AV445" s="12" t="s">
        <v>90</v>
      </c>
      <c r="AW445" s="12" t="s">
        <v>45</v>
      </c>
      <c r="AX445" s="12" t="s">
        <v>82</v>
      </c>
      <c r="AY445" s="263" t="s">
        <v>204</v>
      </c>
    </row>
    <row r="446" spans="2:51" s="13" customFormat="1" ht="13.5">
      <c r="B446" s="264"/>
      <c r="C446" s="265"/>
      <c r="D446" s="250" t="s">
        <v>215</v>
      </c>
      <c r="E446" s="266" t="s">
        <v>38</v>
      </c>
      <c r="F446" s="267" t="s">
        <v>217</v>
      </c>
      <c r="G446" s="265"/>
      <c r="H446" s="268">
        <v>3.945</v>
      </c>
      <c r="I446" s="269"/>
      <c r="J446" s="265"/>
      <c r="K446" s="265"/>
      <c r="L446" s="270"/>
      <c r="M446" s="271"/>
      <c r="N446" s="272"/>
      <c r="O446" s="272"/>
      <c r="P446" s="272"/>
      <c r="Q446" s="272"/>
      <c r="R446" s="272"/>
      <c r="S446" s="272"/>
      <c r="T446" s="273"/>
      <c r="AT446" s="274" t="s">
        <v>215</v>
      </c>
      <c r="AU446" s="274" t="s">
        <v>90</v>
      </c>
      <c r="AV446" s="13" t="s">
        <v>211</v>
      </c>
      <c r="AW446" s="13" t="s">
        <v>45</v>
      </c>
      <c r="AX446" s="13" t="s">
        <v>25</v>
      </c>
      <c r="AY446" s="274" t="s">
        <v>204</v>
      </c>
    </row>
    <row r="447" spans="2:65" s="1" customFormat="1" ht="38.25" customHeight="1">
      <c r="B447" s="48"/>
      <c r="C447" s="238" t="s">
        <v>644</v>
      </c>
      <c r="D447" s="238" t="s">
        <v>206</v>
      </c>
      <c r="E447" s="239" t="s">
        <v>645</v>
      </c>
      <c r="F447" s="240" t="s">
        <v>646</v>
      </c>
      <c r="G447" s="241" t="s">
        <v>220</v>
      </c>
      <c r="H447" s="242">
        <v>11.784</v>
      </c>
      <c r="I447" s="243"/>
      <c r="J447" s="244">
        <f>ROUND(I447*H447,2)</f>
        <v>0</v>
      </c>
      <c r="K447" s="240" t="s">
        <v>210</v>
      </c>
      <c r="L447" s="74"/>
      <c r="M447" s="245" t="s">
        <v>38</v>
      </c>
      <c r="N447" s="246" t="s">
        <v>53</v>
      </c>
      <c r="O447" s="49"/>
      <c r="P447" s="247">
        <f>O447*H447</f>
        <v>0</v>
      </c>
      <c r="Q447" s="247">
        <v>0</v>
      </c>
      <c r="R447" s="247">
        <f>Q447*H447</f>
        <v>0</v>
      </c>
      <c r="S447" s="247">
        <v>1.8</v>
      </c>
      <c r="T447" s="248">
        <f>S447*H447</f>
        <v>21.2112</v>
      </c>
      <c r="AR447" s="25" t="s">
        <v>211</v>
      </c>
      <c r="AT447" s="25" t="s">
        <v>206</v>
      </c>
      <c r="AU447" s="25" t="s">
        <v>90</v>
      </c>
      <c r="AY447" s="25" t="s">
        <v>204</v>
      </c>
      <c r="BE447" s="249">
        <f>IF(N447="základní",J447,0)</f>
        <v>0</v>
      </c>
      <c r="BF447" s="249">
        <f>IF(N447="snížená",J447,0)</f>
        <v>0</v>
      </c>
      <c r="BG447" s="249">
        <f>IF(N447="zákl. přenesená",J447,0)</f>
        <v>0</v>
      </c>
      <c r="BH447" s="249">
        <f>IF(N447="sníž. přenesená",J447,0)</f>
        <v>0</v>
      </c>
      <c r="BI447" s="249">
        <f>IF(N447="nulová",J447,0)</f>
        <v>0</v>
      </c>
      <c r="BJ447" s="25" t="s">
        <v>25</v>
      </c>
      <c r="BK447" s="249">
        <f>ROUND(I447*H447,2)</f>
        <v>0</v>
      </c>
      <c r="BL447" s="25" t="s">
        <v>211</v>
      </c>
      <c r="BM447" s="25" t="s">
        <v>647</v>
      </c>
    </row>
    <row r="448" spans="2:47" s="1" customFormat="1" ht="13.5">
      <c r="B448" s="48"/>
      <c r="C448" s="76"/>
      <c r="D448" s="250" t="s">
        <v>213</v>
      </c>
      <c r="E448" s="76"/>
      <c r="F448" s="251" t="s">
        <v>648</v>
      </c>
      <c r="G448" s="76"/>
      <c r="H448" s="76"/>
      <c r="I448" s="206"/>
      <c r="J448" s="76"/>
      <c r="K448" s="76"/>
      <c r="L448" s="74"/>
      <c r="M448" s="252"/>
      <c r="N448" s="49"/>
      <c r="O448" s="49"/>
      <c r="P448" s="49"/>
      <c r="Q448" s="49"/>
      <c r="R448" s="49"/>
      <c r="S448" s="49"/>
      <c r="T448" s="97"/>
      <c r="AT448" s="25" t="s">
        <v>213</v>
      </c>
      <c r="AU448" s="25" t="s">
        <v>90</v>
      </c>
    </row>
    <row r="449" spans="2:51" s="14" customFormat="1" ht="13.5">
      <c r="B449" s="275"/>
      <c r="C449" s="276"/>
      <c r="D449" s="250" t="s">
        <v>215</v>
      </c>
      <c r="E449" s="277" t="s">
        <v>38</v>
      </c>
      <c r="F449" s="278" t="s">
        <v>304</v>
      </c>
      <c r="G449" s="276"/>
      <c r="H449" s="277" t="s">
        <v>38</v>
      </c>
      <c r="I449" s="279"/>
      <c r="J449" s="276"/>
      <c r="K449" s="276"/>
      <c r="L449" s="280"/>
      <c r="M449" s="281"/>
      <c r="N449" s="282"/>
      <c r="O449" s="282"/>
      <c r="P449" s="282"/>
      <c r="Q449" s="282"/>
      <c r="R449" s="282"/>
      <c r="S449" s="282"/>
      <c r="T449" s="283"/>
      <c r="AT449" s="284" t="s">
        <v>215</v>
      </c>
      <c r="AU449" s="284" t="s">
        <v>90</v>
      </c>
      <c r="AV449" s="14" t="s">
        <v>25</v>
      </c>
      <c r="AW449" s="14" t="s">
        <v>45</v>
      </c>
      <c r="AX449" s="14" t="s">
        <v>82</v>
      </c>
      <c r="AY449" s="284" t="s">
        <v>204</v>
      </c>
    </row>
    <row r="450" spans="2:51" s="12" customFormat="1" ht="13.5">
      <c r="B450" s="253"/>
      <c r="C450" s="254"/>
      <c r="D450" s="250" t="s">
        <v>215</v>
      </c>
      <c r="E450" s="255" t="s">
        <v>38</v>
      </c>
      <c r="F450" s="256" t="s">
        <v>649</v>
      </c>
      <c r="G450" s="254"/>
      <c r="H450" s="257">
        <v>2.315</v>
      </c>
      <c r="I450" s="258"/>
      <c r="J450" s="254"/>
      <c r="K450" s="254"/>
      <c r="L450" s="259"/>
      <c r="M450" s="260"/>
      <c r="N450" s="261"/>
      <c r="O450" s="261"/>
      <c r="P450" s="261"/>
      <c r="Q450" s="261"/>
      <c r="R450" s="261"/>
      <c r="S450" s="261"/>
      <c r="T450" s="262"/>
      <c r="AT450" s="263" t="s">
        <v>215</v>
      </c>
      <c r="AU450" s="263" t="s">
        <v>90</v>
      </c>
      <c r="AV450" s="12" t="s">
        <v>90</v>
      </c>
      <c r="AW450" s="12" t="s">
        <v>45</v>
      </c>
      <c r="AX450" s="12" t="s">
        <v>82</v>
      </c>
      <c r="AY450" s="263" t="s">
        <v>204</v>
      </c>
    </row>
    <row r="451" spans="2:51" s="12" customFormat="1" ht="13.5">
      <c r="B451" s="253"/>
      <c r="C451" s="254"/>
      <c r="D451" s="250" t="s">
        <v>215</v>
      </c>
      <c r="E451" s="255" t="s">
        <v>38</v>
      </c>
      <c r="F451" s="256" t="s">
        <v>650</v>
      </c>
      <c r="G451" s="254"/>
      <c r="H451" s="257">
        <v>-1.432</v>
      </c>
      <c r="I451" s="258"/>
      <c r="J451" s="254"/>
      <c r="K451" s="254"/>
      <c r="L451" s="259"/>
      <c r="M451" s="260"/>
      <c r="N451" s="261"/>
      <c r="O451" s="261"/>
      <c r="P451" s="261"/>
      <c r="Q451" s="261"/>
      <c r="R451" s="261"/>
      <c r="S451" s="261"/>
      <c r="T451" s="262"/>
      <c r="AT451" s="263" t="s">
        <v>215</v>
      </c>
      <c r="AU451" s="263" t="s">
        <v>90</v>
      </c>
      <c r="AV451" s="12" t="s">
        <v>90</v>
      </c>
      <c r="AW451" s="12" t="s">
        <v>45</v>
      </c>
      <c r="AX451" s="12" t="s">
        <v>82</v>
      </c>
      <c r="AY451" s="263" t="s">
        <v>204</v>
      </c>
    </row>
    <row r="452" spans="2:51" s="12" customFormat="1" ht="13.5">
      <c r="B452" s="253"/>
      <c r="C452" s="254"/>
      <c r="D452" s="250" t="s">
        <v>215</v>
      </c>
      <c r="E452" s="255" t="s">
        <v>38</v>
      </c>
      <c r="F452" s="256" t="s">
        <v>651</v>
      </c>
      <c r="G452" s="254"/>
      <c r="H452" s="257">
        <v>-0.476</v>
      </c>
      <c r="I452" s="258"/>
      <c r="J452" s="254"/>
      <c r="K452" s="254"/>
      <c r="L452" s="259"/>
      <c r="M452" s="260"/>
      <c r="N452" s="261"/>
      <c r="O452" s="261"/>
      <c r="P452" s="261"/>
      <c r="Q452" s="261"/>
      <c r="R452" s="261"/>
      <c r="S452" s="261"/>
      <c r="T452" s="262"/>
      <c r="AT452" s="263" t="s">
        <v>215</v>
      </c>
      <c r="AU452" s="263" t="s">
        <v>90</v>
      </c>
      <c r="AV452" s="12" t="s">
        <v>90</v>
      </c>
      <c r="AW452" s="12" t="s">
        <v>45</v>
      </c>
      <c r="AX452" s="12" t="s">
        <v>82</v>
      </c>
      <c r="AY452" s="263" t="s">
        <v>204</v>
      </c>
    </row>
    <row r="453" spans="2:51" s="12" customFormat="1" ht="13.5">
      <c r="B453" s="253"/>
      <c r="C453" s="254"/>
      <c r="D453" s="250" t="s">
        <v>215</v>
      </c>
      <c r="E453" s="255" t="s">
        <v>38</v>
      </c>
      <c r="F453" s="256" t="s">
        <v>652</v>
      </c>
      <c r="G453" s="254"/>
      <c r="H453" s="257">
        <v>11.377</v>
      </c>
      <c r="I453" s="258"/>
      <c r="J453" s="254"/>
      <c r="K453" s="254"/>
      <c r="L453" s="259"/>
      <c r="M453" s="260"/>
      <c r="N453" s="261"/>
      <c r="O453" s="261"/>
      <c r="P453" s="261"/>
      <c r="Q453" s="261"/>
      <c r="R453" s="261"/>
      <c r="S453" s="261"/>
      <c r="T453" s="262"/>
      <c r="AT453" s="263" t="s">
        <v>215</v>
      </c>
      <c r="AU453" s="263" t="s">
        <v>90</v>
      </c>
      <c r="AV453" s="12" t="s">
        <v>90</v>
      </c>
      <c r="AW453" s="12" t="s">
        <v>45</v>
      </c>
      <c r="AX453" s="12" t="s">
        <v>82</v>
      </c>
      <c r="AY453" s="263" t="s">
        <v>204</v>
      </c>
    </row>
    <row r="454" spans="2:51" s="13" customFormat="1" ht="13.5">
      <c r="B454" s="264"/>
      <c r="C454" s="265"/>
      <c r="D454" s="250" t="s">
        <v>215</v>
      </c>
      <c r="E454" s="266" t="s">
        <v>38</v>
      </c>
      <c r="F454" s="267" t="s">
        <v>217</v>
      </c>
      <c r="G454" s="265"/>
      <c r="H454" s="268">
        <v>11.784</v>
      </c>
      <c r="I454" s="269"/>
      <c r="J454" s="265"/>
      <c r="K454" s="265"/>
      <c r="L454" s="270"/>
      <c r="M454" s="271"/>
      <c r="N454" s="272"/>
      <c r="O454" s="272"/>
      <c r="P454" s="272"/>
      <c r="Q454" s="272"/>
      <c r="R454" s="272"/>
      <c r="S454" s="272"/>
      <c r="T454" s="273"/>
      <c r="AT454" s="274" t="s">
        <v>215</v>
      </c>
      <c r="AU454" s="274" t="s">
        <v>90</v>
      </c>
      <c r="AV454" s="13" t="s">
        <v>211</v>
      </c>
      <c r="AW454" s="13" t="s">
        <v>45</v>
      </c>
      <c r="AX454" s="13" t="s">
        <v>25</v>
      </c>
      <c r="AY454" s="274" t="s">
        <v>204</v>
      </c>
    </row>
    <row r="455" spans="2:65" s="1" customFormat="1" ht="25.5" customHeight="1">
      <c r="B455" s="48"/>
      <c r="C455" s="238" t="s">
        <v>653</v>
      </c>
      <c r="D455" s="238" t="s">
        <v>206</v>
      </c>
      <c r="E455" s="239" t="s">
        <v>654</v>
      </c>
      <c r="F455" s="240" t="s">
        <v>655</v>
      </c>
      <c r="G455" s="241" t="s">
        <v>209</v>
      </c>
      <c r="H455" s="242">
        <v>11.055</v>
      </c>
      <c r="I455" s="243"/>
      <c r="J455" s="244">
        <f>ROUND(I455*H455,2)</f>
        <v>0</v>
      </c>
      <c r="K455" s="240" t="s">
        <v>210</v>
      </c>
      <c r="L455" s="74"/>
      <c r="M455" s="245" t="s">
        <v>38</v>
      </c>
      <c r="N455" s="246" t="s">
        <v>53</v>
      </c>
      <c r="O455" s="49"/>
      <c r="P455" s="247">
        <f>O455*H455</f>
        <v>0</v>
      </c>
      <c r="Q455" s="247">
        <v>0</v>
      </c>
      <c r="R455" s="247">
        <f>Q455*H455</f>
        <v>0</v>
      </c>
      <c r="S455" s="247">
        <v>0.082</v>
      </c>
      <c r="T455" s="248">
        <f>S455*H455</f>
        <v>0.90651</v>
      </c>
      <c r="AR455" s="25" t="s">
        <v>211</v>
      </c>
      <c r="AT455" s="25" t="s">
        <v>206</v>
      </c>
      <c r="AU455" s="25" t="s">
        <v>90</v>
      </c>
      <c r="AY455" s="25" t="s">
        <v>204</v>
      </c>
      <c r="BE455" s="249">
        <f>IF(N455="základní",J455,0)</f>
        <v>0</v>
      </c>
      <c r="BF455" s="249">
        <f>IF(N455="snížená",J455,0)</f>
        <v>0</v>
      </c>
      <c r="BG455" s="249">
        <f>IF(N455="zákl. přenesená",J455,0)</f>
        <v>0</v>
      </c>
      <c r="BH455" s="249">
        <f>IF(N455="sníž. přenesená",J455,0)</f>
        <v>0</v>
      </c>
      <c r="BI455" s="249">
        <f>IF(N455="nulová",J455,0)</f>
        <v>0</v>
      </c>
      <c r="BJ455" s="25" t="s">
        <v>25</v>
      </c>
      <c r="BK455" s="249">
        <f>ROUND(I455*H455,2)</f>
        <v>0</v>
      </c>
      <c r="BL455" s="25" t="s">
        <v>211</v>
      </c>
      <c r="BM455" s="25" t="s">
        <v>656</v>
      </c>
    </row>
    <row r="456" spans="2:51" s="12" customFormat="1" ht="13.5">
      <c r="B456" s="253"/>
      <c r="C456" s="254"/>
      <c r="D456" s="250" t="s">
        <v>215</v>
      </c>
      <c r="E456" s="255" t="s">
        <v>38</v>
      </c>
      <c r="F456" s="256" t="s">
        <v>657</v>
      </c>
      <c r="G456" s="254"/>
      <c r="H456" s="257">
        <v>0.16</v>
      </c>
      <c r="I456" s="258"/>
      <c r="J456" s="254"/>
      <c r="K456" s="254"/>
      <c r="L456" s="259"/>
      <c r="M456" s="260"/>
      <c r="N456" s="261"/>
      <c r="O456" s="261"/>
      <c r="P456" s="261"/>
      <c r="Q456" s="261"/>
      <c r="R456" s="261"/>
      <c r="S456" s="261"/>
      <c r="T456" s="262"/>
      <c r="AT456" s="263" t="s">
        <v>215</v>
      </c>
      <c r="AU456" s="263" t="s">
        <v>90</v>
      </c>
      <c r="AV456" s="12" t="s">
        <v>90</v>
      </c>
      <c r="AW456" s="12" t="s">
        <v>45</v>
      </c>
      <c r="AX456" s="12" t="s">
        <v>82</v>
      </c>
      <c r="AY456" s="263" t="s">
        <v>204</v>
      </c>
    </row>
    <row r="457" spans="2:51" s="12" customFormat="1" ht="13.5">
      <c r="B457" s="253"/>
      <c r="C457" s="254"/>
      <c r="D457" s="250" t="s">
        <v>215</v>
      </c>
      <c r="E457" s="255" t="s">
        <v>38</v>
      </c>
      <c r="F457" s="256" t="s">
        <v>658</v>
      </c>
      <c r="G457" s="254"/>
      <c r="H457" s="257">
        <v>10.895</v>
      </c>
      <c r="I457" s="258"/>
      <c r="J457" s="254"/>
      <c r="K457" s="254"/>
      <c r="L457" s="259"/>
      <c r="M457" s="260"/>
      <c r="N457" s="261"/>
      <c r="O457" s="261"/>
      <c r="P457" s="261"/>
      <c r="Q457" s="261"/>
      <c r="R457" s="261"/>
      <c r="S457" s="261"/>
      <c r="T457" s="262"/>
      <c r="AT457" s="263" t="s">
        <v>215</v>
      </c>
      <c r="AU457" s="263" t="s">
        <v>90</v>
      </c>
      <c r="AV457" s="12" t="s">
        <v>90</v>
      </c>
      <c r="AW457" s="12" t="s">
        <v>45</v>
      </c>
      <c r="AX457" s="12" t="s">
        <v>82</v>
      </c>
      <c r="AY457" s="263" t="s">
        <v>204</v>
      </c>
    </row>
    <row r="458" spans="2:51" s="13" customFormat="1" ht="13.5">
      <c r="B458" s="264"/>
      <c r="C458" s="265"/>
      <c r="D458" s="250" t="s">
        <v>215</v>
      </c>
      <c r="E458" s="266" t="s">
        <v>38</v>
      </c>
      <c r="F458" s="267" t="s">
        <v>217</v>
      </c>
      <c r="G458" s="265"/>
      <c r="H458" s="268">
        <v>11.055</v>
      </c>
      <c r="I458" s="269"/>
      <c r="J458" s="265"/>
      <c r="K458" s="265"/>
      <c r="L458" s="270"/>
      <c r="M458" s="271"/>
      <c r="N458" s="272"/>
      <c r="O458" s="272"/>
      <c r="P458" s="272"/>
      <c r="Q458" s="272"/>
      <c r="R458" s="272"/>
      <c r="S458" s="272"/>
      <c r="T458" s="273"/>
      <c r="AT458" s="274" t="s">
        <v>215</v>
      </c>
      <c r="AU458" s="274" t="s">
        <v>90</v>
      </c>
      <c r="AV458" s="13" t="s">
        <v>211</v>
      </c>
      <c r="AW458" s="13" t="s">
        <v>45</v>
      </c>
      <c r="AX458" s="13" t="s">
        <v>25</v>
      </c>
      <c r="AY458" s="274" t="s">
        <v>204</v>
      </c>
    </row>
    <row r="459" spans="2:65" s="1" customFormat="1" ht="25.5" customHeight="1">
      <c r="B459" s="48"/>
      <c r="C459" s="238" t="s">
        <v>659</v>
      </c>
      <c r="D459" s="238" t="s">
        <v>206</v>
      </c>
      <c r="E459" s="239" t="s">
        <v>660</v>
      </c>
      <c r="F459" s="240" t="s">
        <v>661</v>
      </c>
      <c r="G459" s="241" t="s">
        <v>220</v>
      </c>
      <c r="H459" s="242">
        <v>0.79</v>
      </c>
      <c r="I459" s="243"/>
      <c r="J459" s="244">
        <f>ROUND(I459*H459,2)</f>
        <v>0</v>
      </c>
      <c r="K459" s="240" t="s">
        <v>210</v>
      </c>
      <c r="L459" s="74"/>
      <c r="M459" s="245" t="s">
        <v>38</v>
      </c>
      <c r="N459" s="246" t="s">
        <v>53</v>
      </c>
      <c r="O459" s="49"/>
      <c r="P459" s="247">
        <f>O459*H459</f>
        <v>0</v>
      </c>
      <c r="Q459" s="247">
        <v>0</v>
      </c>
      <c r="R459" s="247">
        <f>Q459*H459</f>
        <v>0</v>
      </c>
      <c r="S459" s="247">
        <v>2.1</v>
      </c>
      <c r="T459" s="248">
        <f>S459*H459</f>
        <v>1.6590000000000003</v>
      </c>
      <c r="AR459" s="25" t="s">
        <v>211</v>
      </c>
      <c r="AT459" s="25" t="s">
        <v>206</v>
      </c>
      <c r="AU459" s="25" t="s">
        <v>90</v>
      </c>
      <c r="AY459" s="25" t="s">
        <v>204</v>
      </c>
      <c r="BE459" s="249">
        <f>IF(N459="základní",J459,0)</f>
        <v>0</v>
      </c>
      <c r="BF459" s="249">
        <f>IF(N459="snížená",J459,0)</f>
        <v>0</v>
      </c>
      <c r="BG459" s="249">
        <f>IF(N459="zákl. přenesená",J459,0)</f>
        <v>0</v>
      </c>
      <c r="BH459" s="249">
        <f>IF(N459="sníž. přenesená",J459,0)</f>
        <v>0</v>
      </c>
      <c r="BI459" s="249">
        <f>IF(N459="nulová",J459,0)</f>
        <v>0</v>
      </c>
      <c r="BJ459" s="25" t="s">
        <v>25</v>
      </c>
      <c r="BK459" s="249">
        <f>ROUND(I459*H459,2)</f>
        <v>0</v>
      </c>
      <c r="BL459" s="25" t="s">
        <v>211</v>
      </c>
      <c r="BM459" s="25" t="s">
        <v>662</v>
      </c>
    </row>
    <row r="460" spans="2:47" s="1" customFormat="1" ht="13.5">
      <c r="B460" s="48"/>
      <c r="C460" s="76"/>
      <c r="D460" s="250" t="s">
        <v>213</v>
      </c>
      <c r="E460" s="76"/>
      <c r="F460" s="251" t="s">
        <v>663</v>
      </c>
      <c r="G460" s="76"/>
      <c r="H460" s="76"/>
      <c r="I460" s="206"/>
      <c r="J460" s="76"/>
      <c r="K460" s="76"/>
      <c r="L460" s="74"/>
      <c r="M460" s="252"/>
      <c r="N460" s="49"/>
      <c r="O460" s="49"/>
      <c r="P460" s="49"/>
      <c r="Q460" s="49"/>
      <c r="R460" s="49"/>
      <c r="S460" s="49"/>
      <c r="T460" s="97"/>
      <c r="AT460" s="25" t="s">
        <v>213</v>
      </c>
      <c r="AU460" s="25" t="s">
        <v>90</v>
      </c>
    </row>
    <row r="461" spans="2:51" s="12" customFormat="1" ht="13.5">
      <c r="B461" s="253"/>
      <c r="C461" s="254"/>
      <c r="D461" s="250" t="s">
        <v>215</v>
      </c>
      <c r="E461" s="255" t="s">
        <v>38</v>
      </c>
      <c r="F461" s="256" t="s">
        <v>664</v>
      </c>
      <c r="G461" s="254"/>
      <c r="H461" s="257">
        <v>0.79</v>
      </c>
      <c r="I461" s="258"/>
      <c r="J461" s="254"/>
      <c r="K461" s="254"/>
      <c r="L461" s="259"/>
      <c r="M461" s="260"/>
      <c r="N461" s="261"/>
      <c r="O461" s="261"/>
      <c r="P461" s="261"/>
      <c r="Q461" s="261"/>
      <c r="R461" s="261"/>
      <c r="S461" s="261"/>
      <c r="T461" s="262"/>
      <c r="AT461" s="263" t="s">
        <v>215</v>
      </c>
      <c r="AU461" s="263" t="s">
        <v>90</v>
      </c>
      <c r="AV461" s="12" t="s">
        <v>90</v>
      </c>
      <c r="AW461" s="12" t="s">
        <v>45</v>
      </c>
      <c r="AX461" s="12" t="s">
        <v>82</v>
      </c>
      <c r="AY461" s="263" t="s">
        <v>204</v>
      </c>
    </row>
    <row r="462" spans="2:51" s="13" customFormat="1" ht="13.5">
      <c r="B462" s="264"/>
      <c r="C462" s="265"/>
      <c r="D462" s="250" t="s">
        <v>215</v>
      </c>
      <c r="E462" s="266" t="s">
        <v>38</v>
      </c>
      <c r="F462" s="267" t="s">
        <v>217</v>
      </c>
      <c r="G462" s="265"/>
      <c r="H462" s="268">
        <v>0.79</v>
      </c>
      <c r="I462" s="269"/>
      <c r="J462" s="265"/>
      <c r="K462" s="265"/>
      <c r="L462" s="270"/>
      <c r="M462" s="271"/>
      <c r="N462" s="272"/>
      <c r="O462" s="272"/>
      <c r="P462" s="272"/>
      <c r="Q462" s="272"/>
      <c r="R462" s="272"/>
      <c r="S462" s="272"/>
      <c r="T462" s="273"/>
      <c r="AT462" s="274" t="s">
        <v>215</v>
      </c>
      <c r="AU462" s="274" t="s">
        <v>90</v>
      </c>
      <c r="AV462" s="13" t="s">
        <v>211</v>
      </c>
      <c r="AW462" s="13" t="s">
        <v>45</v>
      </c>
      <c r="AX462" s="13" t="s">
        <v>25</v>
      </c>
      <c r="AY462" s="274" t="s">
        <v>204</v>
      </c>
    </row>
    <row r="463" spans="2:65" s="1" customFormat="1" ht="25.5" customHeight="1">
      <c r="B463" s="48"/>
      <c r="C463" s="238" t="s">
        <v>665</v>
      </c>
      <c r="D463" s="238" t="s">
        <v>206</v>
      </c>
      <c r="E463" s="239" t="s">
        <v>666</v>
      </c>
      <c r="F463" s="240" t="s">
        <v>667</v>
      </c>
      <c r="G463" s="241" t="s">
        <v>220</v>
      </c>
      <c r="H463" s="242">
        <v>4.261</v>
      </c>
      <c r="I463" s="243"/>
      <c r="J463" s="244">
        <f>ROUND(I463*H463,2)</f>
        <v>0</v>
      </c>
      <c r="K463" s="240" t="s">
        <v>210</v>
      </c>
      <c r="L463" s="74"/>
      <c r="M463" s="245" t="s">
        <v>38</v>
      </c>
      <c r="N463" s="246" t="s">
        <v>53</v>
      </c>
      <c r="O463" s="49"/>
      <c r="P463" s="247">
        <f>O463*H463</f>
        <v>0</v>
      </c>
      <c r="Q463" s="247">
        <v>0</v>
      </c>
      <c r="R463" s="247">
        <f>Q463*H463</f>
        <v>0</v>
      </c>
      <c r="S463" s="247">
        <v>1.6</v>
      </c>
      <c r="T463" s="248">
        <f>S463*H463</f>
        <v>6.8176000000000005</v>
      </c>
      <c r="AR463" s="25" t="s">
        <v>211</v>
      </c>
      <c r="AT463" s="25" t="s">
        <v>206</v>
      </c>
      <c r="AU463" s="25" t="s">
        <v>90</v>
      </c>
      <c r="AY463" s="25" t="s">
        <v>204</v>
      </c>
      <c r="BE463" s="249">
        <f>IF(N463="základní",J463,0)</f>
        <v>0</v>
      </c>
      <c r="BF463" s="249">
        <f>IF(N463="snížená",J463,0)</f>
        <v>0</v>
      </c>
      <c r="BG463" s="249">
        <f>IF(N463="zákl. přenesená",J463,0)</f>
        <v>0</v>
      </c>
      <c r="BH463" s="249">
        <f>IF(N463="sníž. přenesená",J463,0)</f>
        <v>0</v>
      </c>
      <c r="BI463" s="249">
        <f>IF(N463="nulová",J463,0)</f>
        <v>0</v>
      </c>
      <c r="BJ463" s="25" t="s">
        <v>25</v>
      </c>
      <c r="BK463" s="249">
        <f>ROUND(I463*H463,2)</f>
        <v>0</v>
      </c>
      <c r="BL463" s="25" t="s">
        <v>211</v>
      </c>
      <c r="BM463" s="25" t="s">
        <v>668</v>
      </c>
    </row>
    <row r="464" spans="2:47" s="1" customFormat="1" ht="13.5">
      <c r="B464" s="48"/>
      <c r="C464" s="76"/>
      <c r="D464" s="250" t="s">
        <v>213</v>
      </c>
      <c r="E464" s="76"/>
      <c r="F464" s="251" t="s">
        <v>663</v>
      </c>
      <c r="G464" s="76"/>
      <c r="H464" s="76"/>
      <c r="I464" s="206"/>
      <c r="J464" s="76"/>
      <c r="K464" s="76"/>
      <c r="L464" s="74"/>
      <c r="M464" s="252"/>
      <c r="N464" s="49"/>
      <c r="O464" s="49"/>
      <c r="P464" s="49"/>
      <c r="Q464" s="49"/>
      <c r="R464" s="49"/>
      <c r="S464" s="49"/>
      <c r="T464" s="97"/>
      <c r="AT464" s="25" t="s">
        <v>213</v>
      </c>
      <c r="AU464" s="25" t="s">
        <v>90</v>
      </c>
    </row>
    <row r="465" spans="2:51" s="12" customFormat="1" ht="13.5">
      <c r="B465" s="253"/>
      <c r="C465" s="254"/>
      <c r="D465" s="250" t="s">
        <v>215</v>
      </c>
      <c r="E465" s="255" t="s">
        <v>38</v>
      </c>
      <c r="F465" s="256" t="s">
        <v>669</v>
      </c>
      <c r="G465" s="254"/>
      <c r="H465" s="257">
        <v>4.261</v>
      </c>
      <c r="I465" s="258"/>
      <c r="J465" s="254"/>
      <c r="K465" s="254"/>
      <c r="L465" s="259"/>
      <c r="M465" s="260"/>
      <c r="N465" s="261"/>
      <c r="O465" s="261"/>
      <c r="P465" s="261"/>
      <c r="Q465" s="261"/>
      <c r="R465" s="261"/>
      <c r="S465" s="261"/>
      <c r="T465" s="262"/>
      <c r="AT465" s="263" t="s">
        <v>215</v>
      </c>
      <c r="AU465" s="263" t="s">
        <v>90</v>
      </c>
      <c r="AV465" s="12" t="s">
        <v>90</v>
      </c>
      <c r="AW465" s="12" t="s">
        <v>45</v>
      </c>
      <c r="AX465" s="12" t="s">
        <v>82</v>
      </c>
      <c r="AY465" s="263" t="s">
        <v>204</v>
      </c>
    </row>
    <row r="466" spans="2:51" s="13" customFormat="1" ht="13.5">
      <c r="B466" s="264"/>
      <c r="C466" s="265"/>
      <c r="D466" s="250" t="s">
        <v>215</v>
      </c>
      <c r="E466" s="266" t="s">
        <v>38</v>
      </c>
      <c r="F466" s="267" t="s">
        <v>217</v>
      </c>
      <c r="G466" s="265"/>
      <c r="H466" s="268">
        <v>4.261</v>
      </c>
      <c r="I466" s="269"/>
      <c r="J466" s="265"/>
      <c r="K466" s="265"/>
      <c r="L466" s="270"/>
      <c r="M466" s="271"/>
      <c r="N466" s="272"/>
      <c r="O466" s="272"/>
      <c r="P466" s="272"/>
      <c r="Q466" s="272"/>
      <c r="R466" s="272"/>
      <c r="S466" s="272"/>
      <c r="T466" s="273"/>
      <c r="AT466" s="274" t="s">
        <v>215</v>
      </c>
      <c r="AU466" s="274" t="s">
        <v>90</v>
      </c>
      <c r="AV466" s="13" t="s">
        <v>211</v>
      </c>
      <c r="AW466" s="13" t="s">
        <v>45</v>
      </c>
      <c r="AX466" s="13" t="s">
        <v>25</v>
      </c>
      <c r="AY466" s="274" t="s">
        <v>204</v>
      </c>
    </row>
    <row r="467" spans="2:65" s="1" customFormat="1" ht="16.5" customHeight="1">
      <c r="B467" s="48"/>
      <c r="C467" s="238" t="s">
        <v>670</v>
      </c>
      <c r="D467" s="238" t="s">
        <v>206</v>
      </c>
      <c r="E467" s="239" t="s">
        <v>671</v>
      </c>
      <c r="F467" s="240" t="s">
        <v>672</v>
      </c>
      <c r="G467" s="241" t="s">
        <v>343</v>
      </c>
      <c r="H467" s="242">
        <v>64.08</v>
      </c>
      <c r="I467" s="243"/>
      <c r="J467" s="244">
        <f>ROUND(I467*H467,2)</f>
        <v>0</v>
      </c>
      <c r="K467" s="240" t="s">
        <v>210</v>
      </c>
      <c r="L467" s="74"/>
      <c r="M467" s="245" t="s">
        <v>38</v>
      </c>
      <c r="N467" s="246" t="s">
        <v>53</v>
      </c>
      <c r="O467" s="49"/>
      <c r="P467" s="247">
        <f>O467*H467</f>
        <v>0</v>
      </c>
      <c r="Q467" s="247">
        <v>0</v>
      </c>
      <c r="R467" s="247">
        <f>Q467*H467</f>
        <v>0</v>
      </c>
      <c r="S467" s="247">
        <v>0.07</v>
      </c>
      <c r="T467" s="248">
        <f>S467*H467</f>
        <v>4.485600000000001</v>
      </c>
      <c r="AR467" s="25" t="s">
        <v>211</v>
      </c>
      <c r="AT467" s="25" t="s">
        <v>206</v>
      </c>
      <c r="AU467" s="25" t="s">
        <v>90</v>
      </c>
      <c r="AY467" s="25" t="s">
        <v>204</v>
      </c>
      <c r="BE467" s="249">
        <f>IF(N467="základní",J467,0)</f>
        <v>0</v>
      </c>
      <c r="BF467" s="249">
        <f>IF(N467="snížená",J467,0)</f>
        <v>0</v>
      </c>
      <c r="BG467" s="249">
        <f>IF(N467="zákl. přenesená",J467,0)</f>
        <v>0</v>
      </c>
      <c r="BH467" s="249">
        <f>IF(N467="sníž. přenesená",J467,0)</f>
        <v>0</v>
      </c>
      <c r="BI467" s="249">
        <f>IF(N467="nulová",J467,0)</f>
        <v>0</v>
      </c>
      <c r="BJ467" s="25" t="s">
        <v>25</v>
      </c>
      <c r="BK467" s="249">
        <f>ROUND(I467*H467,2)</f>
        <v>0</v>
      </c>
      <c r="BL467" s="25" t="s">
        <v>211</v>
      </c>
      <c r="BM467" s="25" t="s">
        <v>673</v>
      </c>
    </row>
    <row r="468" spans="2:51" s="12" customFormat="1" ht="13.5">
      <c r="B468" s="253"/>
      <c r="C468" s="254"/>
      <c r="D468" s="250" t="s">
        <v>215</v>
      </c>
      <c r="E468" s="255" t="s">
        <v>38</v>
      </c>
      <c r="F468" s="256" t="s">
        <v>674</v>
      </c>
      <c r="G468" s="254"/>
      <c r="H468" s="257">
        <v>61.68</v>
      </c>
      <c r="I468" s="258"/>
      <c r="J468" s="254"/>
      <c r="K468" s="254"/>
      <c r="L468" s="259"/>
      <c r="M468" s="260"/>
      <c r="N468" s="261"/>
      <c r="O468" s="261"/>
      <c r="P468" s="261"/>
      <c r="Q468" s="261"/>
      <c r="R468" s="261"/>
      <c r="S468" s="261"/>
      <c r="T468" s="262"/>
      <c r="AT468" s="263" t="s">
        <v>215</v>
      </c>
      <c r="AU468" s="263" t="s">
        <v>90</v>
      </c>
      <c r="AV468" s="12" t="s">
        <v>90</v>
      </c>
      <c r="AW468" s="12" t="s">
        <v>45</v>
      </c>
      <c r="AX468" s="12" t="s">
        <v>82</v>
      </c>
      <c r="AY468" s="263" t="s">
        <v>204</v>
      </c>
    </row>
    <row r="469" spans="2:51" s="12" customFormat="1" ht="13.5">
      <c r="B469" s="253"/>
      <c r="C469" s="254"/>
      <c r="D469" s="250" t="s">
        <v>215</v>
      </c>
      <c r="E469" s="255" t="s">
        <v>38</v>
      </c>
      <c r="F469" s="256" t="s">
        <v>675</v>
      </c>
      <c r="G469" s="254"/>
      <c r="H469" s="257">
        <v>2.4</v>
      </c>
      <c r="I469" s="258"/>
      <c r="J469" s="254"/>
      <c r="K469" s="254"/>
      <c r="L469" s="259"/>
      <c r="M469" s="260"/>
      <c r="N469" s="261"/>
      <c r="O469" s="261"/>
      <c r="P469" s="261"/>
      <c r="Q469" s="261"/>
      <c r="R469" s="261"/>
      <c r="S469" s="261"/>
      <c r="T469" s="262"/>
      <c r="AT469" s="263" t="s">
        <v>215</v>
      </c>
      <c r="AU469" s="263" t="s">
        <v>90</v>
      </c>
      <c r="AV469" s="12" t="s">
        <v>90</v>
      </c>
      <c r="AW469" s="12" t="s">
        <v>45</v>
      </c>
      <c r="AX469" s="12" t="s">
        <v>82</v>
      </c>
      <c r="AY469" s="263" t="s">
        <v>204</v>
      </c>
    </row>
    <row r="470" spans="2:51" s="13" customFormat="1" ht="13.5">
      <c r="B470" s="264"/>
      <c r="C470" s="265"/>
      <c r="D470" s="250" t="s">
        <v>215</v>
      </c>
      <c r="E470" s="266" t="s">
        <v>38</v>
      </c>
      <c r="F470" s="267" t="s">
        <v>217</v>
      </c>
      <c r="G470" s="265"/>
      <c r="H470" s="268">
        <v>64.08</v>
      </c>
      <c r="I470" s="269"/>
      <c r="J470" s="265"/>
      <c r="K470" s="265"/>
      <c r="L470" s="270"/>
      <c r="M470" s="271"/>
      <c r="N470" s="272"/>
      <c r="O470" s="272"/>
      <c r="P470" s="272"/>
      <c r="Q470" s="272"/>
      <c r="R470" s="272"/>
      <c r="S470" s="272"/>
      <c r="T470" s="273"/>
      <c r="AT470" s="274" t="s">
        <v>215</v>
      </c>
      <c r="AU470" s="274" t="s">
        <v>90</v>
      </c>
      <c r="AV470" s="13" t="s">
        <v>211</v>
      </c>
      <c r="AW470" s="13" t="s">
        <v>45</v>
      </c>
      <c r="AX470" s="13" t="s">
        <v>25</v>
      </c>
      <c r="AY470" s="274" t="s">
        <v>204</v>
      </c>
    </row>
    <row r="471" spans="2:65" s="1" customFormat="1" ht="16.5" customHeight="1">
      <c r="B471" s="48"/>
      <c r="C471" s="238" t="s">
        <v>676</v>
      </c>
      <c r="D471" s="238" t="s">
        <v>206</v>
      </c>
      <c r="E471" s="239" t="s">
        <v>677</v>
      </c>
      <c r="F471" s="240" t="s">
        <v>678</v>
      </c>
      <c r="G471" s="241" t="s">
        <v>220</v>
      </c>
      <c r="H471" s="242">
        <v>0.923</v>
      </c>
      <c r="I471" s="243"/>
      <c r="J471" s="244">
        <f>ROUND(I471*H471,2)</f>
        <v>0</v>
      </c>
      <c r="K471" s="240" t="s">
        <v>210</v>
      </c>
      <c r="L471" s="74"/>
      <c r="M471" s="245" t="s">
        <v>38</v>
      </c>
      <c r="N471" s="246" t="s">
        <v>53</v>
      </c>
      <c r="O471" s="49"/>
      <c r="P471" s="247">
        <f>O471*H471</f>
        <v>0</v>
      </c>
      <c r="Q471" s="247">
        <v>0</v>
      </c>
      <c r="R471" s="247">
        <f>Q471*H471</f>
        <v>0</v>
      </c>
      <c r="S471" s="247">
        <v>2.4</v>
      </c>
      <c r="T471" s="248">
        <f>S471*H471</f>
        <v>2.2152</v>
      </c>
      <c r="AR471" s="25" t="s">
        <v>211</v>
      </c>
      <c r="AT471" s="25" t="s">
        <v>206</v>
      </c>
      <c r="AU471" s="25" t="s">
        <v>90</v>
      </c>
      <c r="AY471" s="25" t="s">
        <v>204</v>
      </c>
      <c r="BE471" s="249">
        <f>IF(N471="základní",J471,0)</f>
        <v>0</v>
      </c>
      <c r="BF471" s="249">
        <f>IF(N471="snížená",J471,0)</f>
        <v>0</v>
      </c>
      <c r="BG471" s="249">
        <f>IF(N471="zákl. přenesená",J471,0)</f>
        <v>0</v>
      </c>
      <c r="BH471" s="249">
        <f>IF(N471="sníž. přenesená",J471,0)</f>
        <v>0</v>
      </c>
      <c r="BI471" s="249">
        <f>IF(N471="nulová",J471,0)</f>
        <v>0</v>
      </c>
      <c r="BJ471" s="25" t="s">
        <v>25</v>
      </c>
      <c r="BK471" s="249">
        <f>ROUND(I471*H471,2)</f>
        <v>0</v>
      </c>
      <c r="BL471" s="25" t="s">
        <v>211</v>
      </c>
      <c r="BM471" s="25" t="s">
        <v>679</v>
      </c>
    </row>
    <row r="472" spans="2:47" s="1" customFormat="1" ht="13.5">
      <c r="B472" s="48"/>
      <c r="C472" s="76"/>
      <c r="D472" s="250" t="s">
        <v>213</v>
      </c>
      <c r="E472" s="76"/>
      <c r="F472" s="251" t="s">
        <v>680</v>
      </c>
      <c r="G472" s="76"/>
      <c r="H472" s="76"/>
      <c r="I472" s="206"/>
      <c r="J472" s="76"/>
      <c r="K472" s="76"/>
      <c r="L472" s="74"/>
      <c r="M472" s="252"/>
      <c r="N472" s="49"/>
      <c r="O472" s="49"/>
      <c r="P472" s="49"/>
      <c r="Q472" s="49"/>
      <c r="R472" s="49"/>
      <c r="S472" s="49"/>
      <c r="T472" s="97"/>
      <c r="AT472" s="25" t="s">
        <v>213</v>
      </c>
      <c r="AU472" s="25" t="s">
        <v>90</v>
      </c>
    </row>
    <row r="473" spans="2:51" s="12" customFormat="1" ht="13.5">
      <c r="B473" s="253"/>
      <c r="C473" s="254"/>
      <c r="D473" s="250" t="s">
        <v>215</v>
      </c>
      <c r="E473" s="255" t="s">
        <v>38</v>
      </c>
      <c r="F473" s="256" t="s">
        <v>681</v>
      </c>
      <c r="G473" s="254"/>
      <c r="H473" s="257">
        <v>0.923</v>
      </c>
      <c r="I473" s="258"/>
      <c r="J473" s="254"/>
      <c r="K473" s="254"/>
      <c r="L473" s="259"/>
      <c r="M473" s="260"/>
      <c r="N473" s="261"/>
      <c r="O473" s="261"/>
      <c r="P473" s="261"/>
      <c r="Q473" s="261"/>
      <c r="R473" s="261"/>
      <c r="S473" s="261"/>
      <c r="T473" s="262"/>
      <c r="AT473" s="263" t="s">
        <v>215</v>
      </c>
      <c r="AU473" s="263" t="s">
        <v>90</v>
      </c>
      <c r="AV473" s="12" t="s">
        <v>90</v>
      </c>
      <c r="AW473" s="12" t="s">
        <v>45</v>
      </c>
      <c r="AX473" s="12" t="s">
        <v>82</v>
      </c>
      <c r="AY473" s="263" t="s">
        <v>204</v>
      </c>
    </row>
    <row r="474" spans="2:51" s="13" customFormat="1" ht="13.5">
      <c r="B474" s="264"/>
      <c r="C474" s="265"/>
      <c r="D474" s="250" t="s">
        <v>215</v>
      </c>
      <c r="E474" s="266" t="s">
        <v>38</v>
      </c>
      <c r="F474" s="267" t="s">
        <v>217</v>
      </c>
      <c r="G474" s="265"/>
      <c r="H474" s="268">
        <v>0.923</v>
      </c>
      <c r="I474" s="269"/>
      <c r="J474" s="265"/>
      <c r="K474" s="265"/>
      <c r="L474" s="270"/>
      <c r="M474" s="271"/>
      <c r="N474" s="272"/>
      <c r="O474" s="272"/>
      <c r="P474" s="272"/>
      <c r="Q474" s="272"/>
      <c r="R474" s="272"/>
      <c r="S474" s="272"/>
      <c r="T474" s="273"/>
      <c r="AT474" s="274" t="s">
        <v>215</v>
      </c>
      <c r="AU474" s="274" t="s">
        <v>90</v>
      </c>
      <c r="AV474" s="13" t="s">
        <v>211</v>
      </c>
      <c r="AW474" s="13" t="s">
        <v>45</v>
      </c>
      <c r="AX474" s="13" t="s">
        <v>25</v>
      </c>
      <c r="AY474" s="274" t="s">
        <v>204</v>
      </c>
    </row>
    <row r="475" spans="2:65" s="1" customFormat="1" ht="25.5" customHeight="1">
      <c r="B475" s="48"/>
      <c r="C475" s="238" t="s">
        <v>682</v>
      </c>
      <c r="D475" s="238" t="s">
        <v>206</v>
      </c>
      <c r="E475" s="239" t="s">
        <v>683</v>
      </c>
      <c r="F475" s="240" t="s">
        <v>684</v>
      </c>
      <c r="G475" s="241" t="s">
        <v>209</v>
      </c>
      <c r="H475" s="242">
        <v>2.155</v>
      </c>
      <c r="I475" s="243"/>
      <c r="J475" s="244">
        <f>ROUND(I475*H475,2)</f>
        <v>0</v>
      </c>
      <c r="K475" s="240" t="s">
        <v>210</v>
      </c>
      <c r="L475" s="74"/>
      <c r="M475" s="245" t="s">
        <v>38</v>
      </c>
      <c r="N475" s="246" t="s">
        <v>53</v>
      </c>
      <c r="O475" s="49"/>
      <c r="P475" s="247">
        <f>O475*H475</f>
        <v>0</v>
      </c>
      <c r="Q475" s="247">
        <v>0</v>
      </c>
      <c r="R475" s="247">
        <f>Q475*H475</f>
        <v>0</v>
      </c>
      <c r="S475" s="247">
        <v>0.36</v>
      </c>
      <c r="T475" s="248">
        <f>S475*H475</f>
        <v>0.7757999999999999</v>
      </c>
      <c r="AR475" s="25" t="s">
        <v>211</v>
      </c>
      <c r="AT475" s="25" t="s">
        <v>206</v>
      </c>
      <c r="AU475" s="25" t="s">
        <v>90</v>
      </c>
      <c r="AY475" s="25" t="s">
        <v>204</v>
      </c>
      <c r="BE475" s="249">
        <f>IF(N475="základní",J475,0)</f>
        <v>0</v>
      </c>
      <c r="BF475" s="249">
        <f>IF(N475="snížená",J475,0)</f>
        <v>0</v>
      </c>
      <c r="BG475" s="249">
        <f>IF(N475="zákl. přenesená",J475,0)</f>
        <v>0</v>
      </c>
      <c r="BH475" s="249">
        <f>IF(N475="sníž. přenesená",J475,0)</f>
        <v>0</v>
      </c>
      <c r="BI475" s="249">
        <f>IF(N475="nulová",J475,0)</f>
        <v>0</v>
      </c>
      <c r="BJ475" s="25" t="s">
        <v>25</v>
      </c>
      <c r="BK475" s="249">
        <f>ROUND(I475*H475,2)</f>
        <v>0</v>
      </c>
      <c r="BL475" s="25" t="s">
        <v>211</v>
      </c>
      <c r="BM475" s="25" t="s">
        <v>685</v>
      </c>
    </row>
    <row r="476" spans="2:51" s="12" customFormat="1" ht="13.5">
      <c r="B476" s="253"/>
      <c r="C476" s="254"/>
      <c r="D476" s="250" t="s">
        <v>215</v>
      </c>
      <c r="E476" s="255" t="s">
        <v>38</v>
      </c>
      <c r="F476" s="256" t="s">
        <v>686</v>
      </c>
      <c r="G476" s="254"/>
      <c r="H476" s="257">
        <v>2.155</v>
      </c>
      <c r="I476" s="258"/>
      <c r="J476" s="254"/>
      <c r="K476" s="254"/>
      <c r="L476" s="259"/>
      <c r="M476" s="260"/>
      <c r="N476" s="261"/>
      <c r="O476" s="261"/>
      <c r="P476" s="261"/>
      <c r="Q476" s="261"/>
      <c r="R476" s="261"/>
      <c r="S476" s="261"/>
      <c r="T476" s="262"/>
      <c r="AT476" s="263" t="s">
        <v>215</v>
      </c>
      <c r="AU476" s="263" t="s">
        <v>90</v>
      </c>
      <c r="AV476" s="12" t="s">
        <v>90</v>
      </c>
      <c r="AW476" s="12" t="s">
        <v>45</v>
      </c>
      <c r="AX476" s="12" t="s">
        <v>82</v>
      </c>
      <c r="AY476" s="263" t="s">
        <v>204</v>
      </c>
    </row>
    <row r="477" spans="2:51" s="13" customFormat="1" ht="13.5">
      <c r="B477" s="264"/>
      <c r="C477" s="265"/>
      <c r="D477" s="250" t="s">
        <v>215</v>
      </c>
      <c r="E477" s="266" t="s">
        <v>38</v>
      </c>
      <c r="F477" s="267" t="s">
        <v>217</v>
      </c>
      <c r="G477" s="265"/>
      <c r="H477" s="268">
        <v>2.155</v>
      </c>
      <c r="I477" s="269"/>
      <c r="J477" s="265"/>
      <c r="K477" s="265"/>
      <c r="L477" s="270"/>
      <c r="M477" s="271"/>
      <c r="N477" s="272"/>
      <c r="O477" s="272"/>
      <c r="P477" s="272"/>
      <c r="Q477" s="272"/>
      <c r="R477" s="272"/>
      <c r="S477" s="272"/>
      <c r="T477" s="273"/>
      <c r="AT477" s="274" t="s">
        <v>215</v>
      </c>
      <c r="AU477" s="274" t="s">
        <v>90</v>
      </c>
      <c r="AV477" s="13" t="s">
        <v>211</v>
      </c>
      <c r="AW477" s="13" t="s">
        <v>45</v>
      </c>
      <c r="AX477" s="13" t="s">
        <v>25</v>
      </c>
      <c r="AY477" s="274" t="s">
        <v>204</v>
      </c>
    </row>
    <row r="478" spans="2:65" s="1" customFormat="1" ht="25.5" customHeight="1">
      <c r="B478" s="48"/>
      <c r="C478" s="238" t="s">
        <v>687</v>
      </c>
      <c r="D478" s="238" t="s">
        <v>206</v>
      </c>
      <c r="E478" s="239" t="s">
        <v>688</v>
      </c>
      <c r="F478" s="240" t="s">
        <v>689</v>
      </c>
      <c r="G478" s="241" t="s">
        <v>220</v>
      </c>
      <c r="H478" s="242">
        <v>4.76</v>
      </c>
      <c r="I478" s="243"/>
      <c r="J478" s="244">
        <f>ROUND(I478*H478,2)</f>
        <v>0</v>
      </c>
      <c r="K478" s="240" t="s">
        <v>210</v>
      </c>
      <c r="L478" s="74"/>
      <c r="M478" s="245" t="s">
        <v>38</v>
      </c>
      <c r="N478" s="246" t="s">
        <v>53</v>
      </c>
      <c r="O478" s="49"/>
      <c r="P478" s="247">
        <f>O478*H478</f>
        <v>0</v>
      </c>
      <c r="Q478" s="247">
        <v>0</v>
      </c>
      <c r="R478" s="247">
        <f>Q478*H478</f>
        <v>0</v>
      </c>
      <c r="S478" s="247">
        <v>1.6</v>
      </c>
      <c r="T478" s="248">
        <f>S478*H478</f>
        <v>7.616</v>
      </c>
      <c r="AR478" s="25" t="s">
        <v>211</v>
      </c>
      <c r="AT478" s="25" t="s">
        <v>206</v>
      </c>
      <c r="AU478" s="25" t="s">
        <v>90</v>
      </c>
      <c r="AY478" s="25" t="s">
        <v>204</v>
      </c>
      <c r="BE478" s="249">
        <f>IF(N478="základní",J478,0)</f>
        <v>0</v>
      </c>
      <c r="BF478" s="249">
        <f>IF(N478="snížená",J478,0)</f>
        <v>0</v>
      </c>
      <c r="BG478" s="249">
        <f>IF(N478="zákl. přenesená",J478,0)</f>
        <v>0</v>
      </c>
      <c r="BH478" s="249">
        <f>IF(N478="sníž. přenesená",J478,0)</f>
        <v>0</v>
      </c>
      <c r="BI478" s="249">
        <f>IF(N478="nulová",J478,0)</f>
        <v>0</v>
      </c>
      <c r="BJ478" s="25" t="s">
        <v>25</v>
      </c>
      <c r="BK478" s="249">
        <f>ROUND(I478*H478,2)</f>
        <v>0</v>
      </c>
      <c r="BL478" s="25" t="s">
        <v>211</v>
      </c>
      <c r="BM478" s="25" t="s">
        <v>690</v>
      </c>
    </row>
    <row r="479" spans="2:51" s="12" customFormat="1" ht="13.5">
      <c r="B479" s="253"/>
      <c r="C479" s="254"/>
      <c r="D479" s="250" t="s">
        <v>215</v>
      </c>
      <c r="E479" s="255" t="s">
        <v>38</v>
      </c>
      <c r="F479" s="256" t="s">
        <v>691</v>
      </c>
      <c r="G479" s="254"/>
      <c r="H479" s="257">
        <v>4.76</v>
      </c>
      <c r="I479" s="258"/>
      <c r="J479" s="254"/>
      <c r="K479" s="254"/>
      <c r="L479" s="259"/>
      <c r="M479" s="260"/>
      <c r="N479" s="261"/>
      <c r="O479" s="261"/>
      <c r="P479" s="261"/>
      <c r="Q479" s="261"/>
      <c r="R479" s="261"/>
      <c r="S479" s="261"/>
      <c r="T479" s="262"/>
      <c r="AT479" s="263" t="s">
        <v>215</v>
      </c>
      <c r="AU479" s="263" t="s">
        <v>90</v>
      </c>
      <c r="AV479" s="12" t="s">
        <v>90</v>
      </c>
      <c r="AW479" s="12" t="s">
        <v>45</v>
      </c>
      <c r="AX479" s="12" t="s">
        <v>82</v>
      </c>
      <c r="AY479" s="263" t="s">
        <v>204</v>
      </c>
    </row>
    <row r="480" spans="2:51" s="13" customFormat="1" ht="13.5">
      <c r="B480" s="264"/>
      <c r="C480" s="265"/>
      <c r="D480" s="250" t="s">
        <v>215</v>
      </c>
      <c r="E480" s="266" t="s">
        <v>38</v>
      </c>
      <c r="F480" s="267" t="s">
        <v>217</v>
      </c>
      <c r="G480" s="265"/>
      <c r="H480" s="268">
        <v>4.76</v>
      </c>
      <c r="I480" s="269"/>
      <c r="J480" s="265"/>
      <c r="K480" s="265"/>
      <c r="L480" s="270"/>
      <c r="M480" s="271"/>
      <c r="N480" s="272"/>
      <c r="O480" s="272"/>
      <c r="P480" s="272"/>
      <c r="Q480" s="272"/>
      <c r="R480" s="272"/>
      <c r="S480" s="272"/>
      <c r="T480" s="273"/>
      <c r="AT480" s="274" t="s">
        <v>215</v>
      </c>
      <c r="AU480" s="274" t="s">
        <v>90</v>
      </c>
      <c r="AV480" s="13" t="s">
        <v>211</v>
      </c>
      <c r="AW480" s="13" t="s">
        <v>45</v>
      </c>
      <c r="AX480" s="13" t="s">
        <v>25</v>
      </c>
      <c r="AY480" s="274" t="s">
        <v>204</v>
      </c>
    </row>
    <row r="481" spans="2:65" s="1" customFormat="1" ht="25.5" customHeight="1">
      <c r="B481" s="48"/>
      <c r="C481" s="238" t="s">
        <v>692</v>
      </c>
      <c r="D481" s="238" t="s">
        <v>206</v>
      </c>
      <c r="E481" s="239" t="s">
        <v>693</v>
      </c>
      <c r="F481" s="240" t="s">
        <v>694</v>
      </c>
      <c r="G481" s="241" t="s">
        <v>220</v>
      </c>
      <c r="H481" s="242">
        <v>5.863</v>
      </c>
      <c r="I481" s="243"/>
      <c r="J481" s="244">
        <f>ROUND(I481*H481,2)</f>
        <v>0</v>
      </c>
      <c r="K481" s="240" t="s">
        <v>210</v>
      </c>
      <c r="L481" s="74"/>
      <c r="M481" s="245" t="s">
        <v>38</v>
      </c>
      <c r="N481" s="246" t="s">
        <v>53</v>
      </c>
      <c r="O481" s="49"/>
      <c r="P481" s="247">
        <f>O481*H481</f>
        <v>0</v>
      </c>
      <c r="Q481" s="247">
        <v>0</v>
      </c>
      <c r="R481" s="247">
        <f>Q481*H481</f>
        <v>0</v>
      </c>
      <c r="S481" s="247">
        <v>2.2</v>
      </c>
      <c r="T481" s="248">
        <f>S481*H481</f>
        <v>12.898600000000002</v>
      </c>
      <c r="AR481" s="25" t="s">
        <v>211</v>
      </c>
      <c r="AT481" s="25" t="s">
        <v>206</v>
      </c>
      <c r="AU481" s="25" t="s">
        <v>90</v>
      </c>
      <c r="AY481" s="25" t="s">
        <v>204</v>
      </c>
      <c r="BE481" s="249">
        <f>IF(N481="základní",J481,0)</f>
        <v>0</v>
      </c>
      <c r="BF481" s="249">
        <f>IF(N481="snížená",J481,0)</f>
        <v>0</v>
      </c>
      <c r="BG481" s="249">
        <f>IF(N481="zákl. přenesená",J481,0)</f>
        <v>0</v>
      </c>
      <c r="BH481" s="249">
        <f>IF(N481="sníž. přenesená",J481,0)</f>
        <v>0</v>
      </c>
      <c r="BI481" s="249">
        <f>IF(N481="nulová",J481,0)</f>
        <v>0</v>
      </c>
      <c r="BJ481" s="25" t="s">
        <v>25</v>
      </c>
      <c r="BK481" s="249">
        <f>ROUND(I481*H481,2)</f>
        <v>0</v>
      </c>
      <c r="BL481" s="25" t="s">
        <v>211</v>
      </c>
      <c r="BM481" s="25" t="s">
        <v>695</v>
      </c>
    </row>
    <row r="482" spans="2:51" s="14" customFormat="1" ht="13.5">
      <c r="B482" s="275"/>
      <c r="C482" s="276"/>
      <c r="D482" s="250" t="s">
        <v>215</v>
      </c>
      <c r="E482" s="277" t="s">
        <v>38</v>
      </c>
      <c r="F482" s="278" t="s">
        <v>696</v>
      </c>
      <c r="G482" s="276"/>
      <c r="H482" s="277" t="s">
        <v>38</v>
      </c>
      <c r="I482" s="279"/>
      <c r="J482" s="276"/>
      <c r="K482" s="276"/>
      <c r="L482" s="280"/>
      <c r="M482" s="281"/>
      <c r="N482" s="282"/>
      <c r="O482" s="282"/>
      <c r="P482" s="282"/>
      <c r="Q482" s="282"/>
      <c r="R482" s="282"/>
      <c r="S482" s="282"/>
      <c r="T482" s="283"/>
      <c r="AT482" s="284" t="s">
        <v>215</v>
      </c>
      <c r="AU482" s="284" t="s">
        <v>90</v>
      </c>
      <c r="AV482" s="14" t="s">
        <v>25</v>
      </c>
      <c r="AW482" s="14" t="s">
        <v>45</v>
      </c>
      <c r="AX482" s="14" t="s">
        <v>82</v>
      </c>
      <c r="AY482" s="284" t="s">
        <v>204</v>
      </c>
    </row>
    <row r="483" spans="2:51" s="12" customFormat="1" ht="13.5">
      <c r="B483" s="253"/>
      <c r="C483" s="254"/>
      <c r="D483" s="250" t="s">
        <v>215</v>
      </c>
      <c r="E483" s="255" t="s">
        <v>38</v>
      </c>
      <c r="F483" s="256" t="s">
        <v>697</v>
      </c>
      <c r="G483" s="254"/>
      <c r="H483" s="257">
        <v>0.757</v>
      </c>
      <c r="I483" s="258"/>
      <c r="J483" s="254"/>
      <c r="K483" s="254"/>
      <c r="L483" s="259"/>
      <c r="M483" s="260"/>
      <c r="N483" s="261"/>
      <c r="O483" s="261"/>
      <c r="P483" s="261"/>
      <c r="Q483" s="261"/>
      <c r="R483" s="261"/>
      <c r="S483" s="261"/>
      <c r="T483" s="262"/>
      <c r="AT483" s="263" t="s">
        <v>215</v>
      </c>
      <c r="AU483" s="263" t="s">
        <v>90</v>
      </c>
      <c r="AV483" s="12" t="s">
        <v>90</v>
      </c>
      <c r="AW483" s="12" t="s">
        <v>45</v>
      </c>
      <c r="AX483" s="12" t="s">
        <v>82</v>
      </c>
      <c r="AY483" s="263" t="s">
        <v>204</v>
      </c>
    </row>
    <row r="484" spans="2:51" s="14" customFormat="1" ht="13.5">
      <c r="B484" s="275"/>
      <c r="C484" s="276"/>
      <c r="D484" s="250" t="s">
        <v>215</v>
      </c>
      <c r="E484" s="277" t="s">
        <v>38</v>
      </c>
      <c r="F484" s="278" t="s">
        <v>304</v>
      </c>
      <c r="G484" s="276"/>
      <c r="H484" s="277" t="s">
        <v>38</v>
      </c>
      <c r="I484" s="279"/>
      <c r="J484" s="276"/>
      <c r="K484" s="276"/>
      <c r="L484" s="280"/>
      <c r="M484" s="281"/>
      <c r="N484" s="282"/>
      <c r="O484" s="282"/>
      <c r="P484" s="282"/>
      <c r="Q484" s="282"/>
      <c r="R484" s="282"/>
      <c r="S484" s="282"/>
      <c r="T484" s="283"/>
      <c r="AT484" s="284" t="s">
        <v>215</v>
      </c>
      <c r="AU484" s="284" t="s">
        <v>90</v>
      </c>
      <c r="AV484" s="14" t="s">
        <v>25</v>
      </c>
      <c r="AW484" s="14" t="s">
        <v>45</v>
      </c>
      <c r="AX484" s="14" t="s">
        <v>82</v>
      </c>
      <c r="AY484" s="284" t="s">
        <v>204</v>
      </c>
    </row>
    <row r="485" spans="2:51" s="12" customFormat="1" ht="13.5">
      <c r="B485" s="253"/>
      <c r="C485" s="254"/>
      <c r="D485" s="250" t="s">
        <v>215</v>
      </c>
      <c r="E485" s="255" t="s">
        <v>38</v>
      </c>
      <c r="F485" s="256" t="s">
        <v>698</v>
      </c>
      <c r="G485" s="254"/>
      <c r="H485" s="257">
        <v>5.106</v>
      </c>
      <c r="I485" s="258"/>
      <c r="J485" s="254"/>
      <c r="K485" s="254"/>
      <c r="L485" s="259"/>
      <c r="M485" s="260"/>
      <c r="N485" s="261"/>
      <c r="O485" s="261"/>
      <c r="P485" s="261"/>
      <c r="Q485" s="261"/>
      <c r="R485" s="261"/>
      <c r="S485" s="261"/>
      <c r="T485" s="262"/>
      <c r="AT485" s="263" t="s">
        <v>215</v>
      </c>
      <c r="AU485" s="263" t="s">
        <v>90</v>
      </c>
      <c r="AV485" s="12" t="s">
        <v>90</v>
      </c>
      <c r="AW485" s="12" t="s">
        <v>45</v>
      </c>
      <c r="AX485" s="12" t="s">
        <v>82</v>
      </c>
      <c r="AY485" s="263" t="s">
        <v>204</v>
      </c>
    </row>
    <row r="486" spans="2:51" s="13" customFormat="1" ht="13.5">
      <c r="B486" s="264"/>
      <c r="C486" s="265"/>
      <c r="D486" s="250" t="s">
        <v>215</v>
      </c>
      <c r="E486" s="266" t="s">
        <v>38</v>
      </c>
      <c r="F486" s="267" t="s">
        <v>217</v>
      </c>
      <c r="G486" s="265"/>
      <c r="H486" s="268">
        <v>5.863</v>
      </c>
      <c r="I486" s="269"/>
      <c r="J486" s="265"/>
      <c r="K486" s="265"/>
      <c r="L486" s="270"/>
      <c r="M486" s="271"/>
      <c r="N486" s="272"/>
      <c r="O486" s="272"/>
      <c r="P486" s="272"/>
      <c r="Q486" s="272"/>
      <c r="R486" s="272"/>
      <c r="S486" s="272"/>
      <c r="T486" s="273"/>
      <c r="AT486" s="274" t="s">
        <v>215</v>
      </c>
      <c r="AU486" s="274" t="s">
        <v>90</v>
      </c>
      <c r="AV486" s="13" t="s">
        <v>211</v>
      </c>
      <c r="AW486" s="13" t="s">
        <v>45</v>
      </c>
      <c r="AX486" s="13" t="s">
        <v>25</v>
      </c>
      <c r="AY486" s="274" t="s">
        <v>204</v>
      </c>
    </row>
    <row r="487" spans="2:65" s="1" customFormat="1" ht="38.25" customHeight="1">
      <c r="B487" s="48"/>
      <c r="C487" s="238" t="s">
        <v>699</v>
      </c>
      <c r="D487" s="238" t="s">
        <v>206</v>
      </c>
      <c r="E487" s="239" t="s">
        <v>700</v>
      </c>
      <c r="F487" s="240" t="s">
        <v>701</v>
      </c>
      <c r="G487" s="241" t="s">
        <v>220</v>
      </c>
      <c r="H487" s="242">
        <v>5.863</v>
      </c>
      <c r="I487" s="243"/>
      <c r="J487" s="244">
        <f>ROUND(I487*H487,2)</f>
        <v>0</v>
      </c>
      <c r="K487" s="240" t="s">
        <v>210</v>
      </c>
      <c r="L487" s="74"/>
      <c r="M487" s="245" t="s">
        <v>38</v>
      </c>
      <c r="N487" s="246" t="s">
        <v>53</v>
      </c>
      <c r="O487" s="49"/>
      <c r="P487" s="247">
        <f>O487*H487</f>
        <v>0</v>
      </c>
      <c r="Q487" s="247">
        <v>0</v>
      </c>
      <c r="R487" s="247">
        <f>Q487*H487</f>
        <v>0</v>
      </c>
      <c r="S487" s="247">
        <v>0.044</v>
      </c>
      <c r="T487" s="248">
        <f>S487*H487</f>
        <v>0.257972</v>
      </c>
      <c r="AR487" s="25" t="s">
        <v>211</v>
      </c>
      <c r="AT487" s="25" t="s">
        <v>206</v>
      </c>
      <c r="AU487" s="25" t="s">
        <v>90</v>
      </c>
      <c r="AY487" s="25" t="s">
        <v>204</v>
      </c>
      <c r="BE487" s="249">
        <f>IF(N487="základní",J487,0)</f>
        <v>0</v>
      </c>
      <c r="BF487" s="249">
        <f>IF(N487="snížená",J487,0)</f>
        <v>0</v>
      </c>
      <c r="BG487" s="249">
        <f>IF(N487="zákl. přenesená",J487,0)</f>
        <v>0</v>
      </c>
      <c r="BH487" s="249">
        <f>IF(N487="sníž. přenesená",J487,0)</f>
        <v>0</v>
      </c>
      <c r="BI487" s="249">
        <f>IF(N487="nulová",J487,0)</f>
        <v>0</v>
      </c>
      <c r="BJ487" s="25" t="s">
        <v>25</v>
      </c>
      <c r="BK487" s="249">
        <f>ROUND(I487*H487,2)</f>
        <v>0</v>
      </c>
      <c r="BL487" s="25" t="s">
        <v>211</v>
      </c>
      <c r="BM487" s="25" t="s">
        <v>702</v>
      </c>
    </row>
    <row r="488" spans="2:51" s="14" customFormat="1" ht="13.5">
      <c r="B488" s="275"/>
      <c r="C488" s="276"/>
      <c r="D488" s="250" t="s">
        <v>215</v>
      </c>
      <c r="E488" s="277" t="s">
        <v>38</v>
      </c>
      <c r="F488" s="278" t="s">
        <v>696</v>
      </c>
      <c r="G488" s="276"/>
      <c r="H488" s="277" t="s">
        <v>38</v>
      </c>
      <c r="I488" s="279"/>
      <c r="J488" s="276"/>
      <c r="K488" s="276"/>
      <c r="L488" s="280"/>
      <c r="M488" s="281"/>
      <c r="N488" s="282"/>
      <c r="O488" s="282"/>
      <c r="P488" s="282"/>
      <c r="Q488" s="282"/>
      <c r="R488" s="282"/>
      <c r="S488" s="282"/>
      <c r="T488" s="283"/>
      <c r="AT488" s="284" t="s">
        <v>215</v>
      </c>
      <c r="AU488" s="284" t="s">
        <v>90</v>
      </c>
      <c r="AV488" s="14" t="s">
        <v>25</v>
      </c>
      <c r="AW488" s="14" t="s">
        <v>45</v>
      </c>
      <c r="AX488" s="14" t="s">
        <v>82</v>
      </c>
      <c r="AY488" s="284" t="s">
        <v>204</v>
      </c>
    </row>
    <row r="489" spans="2:51" s="12" customFormat="1" ht="13.5">
      <c r="B489" s="253"/>
      <c r="C489" s="254"/>
      <c r="D489" s="250" t="s">
        <v>215</v>
      </c>
      <c r="E489" s="255" t="s">
        <v>38</v>
      </c>
      <c r="F489" s="256" t="s">
        <v>697</v>
      </c>
      <c r="G489" s="254"/>
      <c r="H489" s="257">
        <v>0.757</v>
      </c>
      <c r="I489" s="258"/>
      <c r="J489" s="254"/>
      <c r="K489" s="254"/>
      <c r="L489" s="259"/>
      <c r="M489" s="260"/>
      <c r="N489" s="261"/>
      <c r="O489" s="261"/>
      <c r="P489" s="261"/>
      <c r="Q489" s="261"/>
      <c r="R489" s="261"/>
      <c r="S489" s="261"/>
      <c r="T489" s="262"/>
      <c r="AT489" s="263" t="s">
        <v>215</v>
      </c>
      <c r="AU489" s="263" t="s">
        <v>90</v>
      </c>
      <c r="AV489" s="12" t="s">
        <v>90</v>
      </c>
      <c r="AW489" s="12" t="s">
        <v>45</v>
      </c>
      <c r="AX489" s="12" t="s">
        <v>82</v>
      </c>
      <c r="AY489" s="263" t="s">
        <v>204</v>
      </c>
    </row>
    <row r="490" spans="2:51" s="14" customFormat="1" ht="13.5">
      <c r="B490" s="275"/>
      <c r="C490" s="276"/>
      <c r="D490" s="250" t="s">
        <v>215</v>
      </c>
      <c r="E490" s="277" t="s">
        <v>38</v>
      </c>
      <c r="F490" s="278" t="s">
        <v>304</v>
      </c>
      <c r="G490" s="276"/>
      <c r="H490" s="277" t="s">
        <v>38</v>
      </c>
      <c r="I490" s="279"/>
      <c r="J490" s="276"/>
      <c r="K490" s="276"/>
      <c r="L490" s="280"/>
      <c r="M490" s="281"/>
      <c r="N490" s="282"/>
      <c r="O490" s="282"/>
      <c r="P490" s="282"/>
      <c r="Q490" s="282"/>
      <c r="R490" s="282"/>
      <c r="S490" s="282"/>
      <c r="T490" s="283"/>
      <c r="AT490" s="284" t="s">
        <v>215</v>
      </c>
      <c r="AU490" s="284" t="s">
        <v>90</v>
      </c>
      <c r="AV490" s="14" t="s">
        <v>25</v>
      </c>
      <c r="AW490" s="14" t="s">
        <v>45</v>
      </c>
      <c r="AX490" s="14" t="s">
        <v>82</v>
      </c>
      <c r="AY490" s="284" t="s">
        <v>204</v>
      </c>
    </row>
    <row r="491" spans="2:51" s="12" customFormat="1" ht="13.5">
      <c r="B491" s="253"/>
      <c r="C491" s="254"/>
      <c r="D491" s="250" t="s">
        <v>215</v>
      </c>
      <c r="E491" s="255" t="s">
        <v>38</v>
      </c>
      <c r="F491" s="256" t="s">
        <v>698</v>
      </c>
      <c r="G491" s="254"/>
      <c r="H491" s="257">
        <v>5.106</v>
      </c>
      <c r="I491" s="258"/>
      <c r="J491" s="254"/>
      <c r="K491" s="254"/>
      <c r="L491" s="259"/>
      <c r="M491" s="260"/>
      <c r="N491" s="261"/>
      <c r="O491" s="261"/>
      <c r="P491" s="261"/>
      <c r="Q491" s="261"/>
      <c r="R491" s="261"/>
      <c r="S491" s="261"/>
      <c r="T491" s="262"/>
      <c r="AT491" s="263" t="s">
        <v>215</v>
      </c>
      <c r="AU491" s="263" t="s">
        <v>90</v>
      </c>
      <c r="AV491" s="12" t="s">
        <v>90</v>
      </c>
      <c r="AW491" s="12" t="s">
        <v>45</v>
      </c>
      <c r="AX491" s="12" t="s">
        <v>82</v>
      </c>
      <c r="AY491" s="263" t="s">
        <v>204</v>
      </c>
    </row>
    <row r="492" spans="2:51" s="13" customFormat="1" ht="13.5">
      <c r="B492" s="264"/>
      <c r="C492" s="265"/>
      <c r="D492" s="250" t="s">
        <v>215</v>
      </c>
      <c r="E492" s="266" t="s">
        <v>38</v>
      </c>
      <c r="F492" s="267" t="s">
        <v>217</v>
      </c>
      <c r="G492" s="265"/>
      <c r="H492" s="268">
        <v>5.863</v>
      </c>
      <c r="I492" s="269"/>
      <c r="J492" s="265"/>
      <c r="K492" s="265"/>
      <c r="L492" s="270"/>
      <c r="M492" s="271"/>
      <c r="N492" s="272"/>
      <c r="O492" s="272"/>
      <c r="P492" s="272"/>
      <c r="Q492" s="272"/>
      <c r="R492" s="272"/>
      <c r="S492" s="272"/>
      <c r="T492" s="273"/>
      <c r="AT492" s="274" t="s">
        <v>215</v>
      </c>
      <c r="AU492" s="274" t="s">
        <v>90</v>
      </c>
      <c r="AV492" s="13" t="s">
        <v>211</v>
      </c>
      <c r="AW492" s="13" t="s">
        <v>45</v>
      </c>
      <c r="AX492" s="13" t="s">
        <v>25</v>
      </c>
      <c r="AY492" s="274" t="s">
        <v>204</v>
      </c>
    </row>
    <row r="493" spans="2:65" s="1" customFormat="1" ht="38.25" customHeight="1">
      <c r="B493" s="48"/>
      <c r="C493" s="238" t="s">
        <v>703</v>
      </c>
      <c r="D493" s="238" t="s">
        <v>206</v>
      </c>
      <c r="E493" s="239" t="s">
        <v>704</v>
      </c>
      <c r="F493" s="240" t="s">
        <v>705</v>
      </c>
      <c r="G493" s="241" t="s">
        <v>220</v>
      </c>
      <c r="H493" s="242">
        <v>4.76</v>
      </c>
      <c r="I493" s="243"/>
      <c r="J493" s="244">
        <f>ROUND(I493*H493,2)</f>
        <v>0</v>
      </c>
      <c r="K493" s="240" t="s">
        <v>210</v>
      </c>
      <c r="L493" s="74"/>
      <c r="M493" s="245" t="s">
        <v>38</v>
      </c>
      <c r="N493" s="246" t="s">
        <v>53</v>
      </c>
      <c r="O493" s="49"/>
      <c r="P493" s="247">
        <f>O493*H493</f>
        <v>0</v>
      </c>
      <c r="Q493" s="247">
        <v>0</v>
      </c>
      <c r="R493" s="247">
        <f>Q493*H493</f>
        <v>0</v>
      </c>
      <c r="S493" s="247">
        <v>0.029</v>
      </c>
      <c r="T493" s="248">
        <f>S493*H493</f>
        <v>0.13804</v>
      </c>
      <c r="AR493" s="25" t="s">
        <v>211</v>
      </c>
      <c r="AT493" s="25" t="s">
        <v>206</v>
      </c>
      <c r="AU493" s="25" t="s">
        <v>90</v>
      </c>
      <c r="AY493" s="25" t="s">
        <v>204</v>
      </c>
      <c r="BE493" s="249">
        <f>IF(N493="základní",J493,0)</f>
        <v>0</v>
      </c>
      <c r="BF493" s="249">
        <f>IF(N493="snížená",J493,0)</f>
        <v>0</v>
      </c>
      <c r="BG493" s="249">
        <f>IF(N493="zákl. přenesená",J493,0)</f>
        <v>0</v>
      </c>
      <c r="BH493" s="249">
        <f>IF(N493="sníž. přenesená",J493,0)</f>
        <v>0</v>
      </c>
      <c r="BI493" s="249">
        <f>IF(N493="nulová",J493,0)</f>
        <v>0</v>
      </c>
      <c r="BJ493" s="25" t="s">
        <v>25</v>
      </c>
      <c r="BK493" s="249">
        <f>ROUND(I493*H493,2)</f>
        <v>0</v>
      </c>
      <c r="BL493" s="25" t="s">
        <v>211</v>
      </c>
      <c r="BM493" s="25" t="s">
        <v>706</v>
      </c>
    </row>
    <row r="494" spans="2:51" s="12" customFormat="1" ht="13.5">
      <c r="B494" s="253"/>
      <c r="C494" s="254"/>
      <c r="D494" s="250" t="s">
        <v>215</v>
      </c>
      <c r="E494" s="255" t="s">
        <v>38</v>
      </c>
      <c r="F494" s="256" t="s">
        <v>691</v>
      </c>
      <c r="G494" s="254"/>
      <c r="H494" s="257">
        <v>4.76</v>
      </c>
      <c r="I494" s="258"/>
      <c r="J494" s="254"/>
      <c r="K494" s="254"/>
      <c r="L494" s="259"/>
      <c r="M494" s="260"/>
      <c r="N494" s="261"/>
      <c r="O494" s="261"/>
      <c r="P494" s="261"/>
      <c r="Q494" s="261"/>
      <c r="R494" s="261"/>
      <c r="S494" s="261"/>
      <c r="T494" s="262"/>
      <c r="AT494" s="263" t="s">
        <v>215</v>
      </c>
      <c r="AU494" s="263" t="s">
        <v>90</v>
      </c>
      <c r="AV494" s="12" t="s">
        <v>90</v>
      </c>
      <c r="AW494" s="12" t="s">
        <v>45</v>
      </c>
      <c r="AX494" s="12" t="s">
        <v>82</v>
      </c>
      <c r="AY494" s="263" t="s">
        <v>204</v>
      </c>
    </row>
    <row r="495" spans="2:51" s="13" customFormat="1" ht="13.5">
      <c r="B495" s="264"/>
      <c r="C495" s="265"/>
      <c r="D495" s="250" t="s">
        <v>215</v>
      </c>
      <c r="E495" s="266" t="s">
        <v>38</v>
      </c>
      <c r="F495" s="267" t="s">
        <v>217</v>
      </c>
      <c r="G495" s="265"/>
      <c r="H495" s="268">
        <v>4.76</v>
      </c>
      <c r="I495" s="269"/>
      <c r="J495" s="265"/>
      <c r="K495" s="265"/>
      <c r="L495" s="270"/>
      <c r="M495" s="271"/>
      <c r="N495" s="272"/>
      <c r="O495" s="272"/>
      <c r="P495" s="272"/>
      <c r="Q495" s="272"/>
      <c r="R495" s="272"/>
      <c r="S495" s="272"/>
      <c r="T495" s="273"/>
      <c r="AT495" s="274" t="s">
        <v>215</v>
      </c>
      <c r="AU495" s="274" t="s">
        <v>90</v>
      </c>
      <c r="AV495" s="13" t="s">
        <v>211</v>
      </c>
      <c r="AW495" s="13" t="s">
        <v>45</v>
      </c>
      <c r="AX495" s="13" t="s">
        <v>25</v>
      </c>
      <c r="AY495" s="274" t="s">
        <v>204</v>
      </c>
    </row>
    <row r="496" spans="2:65" s="1" customFormat="1" ht="38.25" customHeight="1">
      <c r="B496" s="48"/>
      <c r="C496" s="238" t="s">
        <v>707</v>
      </c>
      <c r="D496" s="238" t="s">
        <v>206</v>
      </c>
      <c r="E496" s="239" t="s">
        <v>708</v>
      </c>
      <c r="F496" s="240" t="s">
        <v>709</v>
      </c>
      <c r="G496" s="241" t="s">
        <v>209</v>
      </c>
      <c r="H496" s="242">
        <v>4.981</v>
      </c>
      <c r="I496" s="243"/>
      <c r="J496" s="244">
        <f>ROUND(I496*H496,2)</f>
        <v>0</v>
      </c>
      <c r="K496" s="240" t="s">
        <v>210</v>
      </c>
      <c r="L496" s="74"/>
      <c r="M496" s="245" t="s">
        <v>38</v>
      </c>
      <c r="N496" s="246" t="s">
        <v>53</v>
      </c>
      <c r="O496" s="49"/>
      <c r="P496" s="247">
        <f>O496*H496</f>
        <v>0</v>
      </c>
      <c r="Q496" s="247">
        <v>0</v>
      </c>
      <c r="R496" s="247">
        <f>Q496*H496</f>
        <v>0</v>
      </c>
      <c r="S496" s="247">
        <v>0.055</v>
      </c>
      <c r="T496" s="248">
        <f>S496*H496</f>
        <v>0.273955</v>
      </c>
      <c r="AR496" s="25" t="s">
        <v>211</v>
      </c>
      <c r="AT496" s="25" t="s">
        <v>206</v>
      </c>
      <c r="AU496" s="25" t="s">
        <v>90</v>
      </c>
      <c r="AY496" s="25" t="s">
        <v>204</v>
      </c>
      <c r="BE496" s="249">
        <f>IF(N496="základní",J496,0)</f>
        <v>0</v>
      </c>
      <c r="BF496" s="249">
        <f>IF(N496="snížená",J496,0)</f>
        <v>0</v>
      </c>
      <c r="BG496" s="249">
        <f>IF(N496="zákl. přenesená",J496,0)</f>
        <v>0</v>
      </c>
      <c r="BH496" s="249">
        <f>IF(N496="sníž. přenesená",J496,0)</f>
        <v>0</v>
      </c>
      <c r="BI496" s="249">
        <f>IF(N496="nulová",J496,0)</f>
        <v>0</v>
      </c>
      <c r="BJ496" s="25" t="s">
        <v>25</v>
      </c>
      <c r="BK496" s="249">
        <f>ROUND(I496*H496,2)</f>
        <v>0</v>
      </c>
      <c r="BL496" s="25" t="s">
        <v>211</v>
      </c>
      <c r="BM496" s="25" t="s">
        <v>710</v>
      </c>
    </row>
    <row r="497" spans="2:51" s="14" customFormat="1" ht="13.5">
      <c r="B497" s="275"/>
      <c r="C497" s="276"/>
      <c r="D497" s="250" t="s">
        <v>215</v>
      </c>
      <c r="E497" s="277" t="s">
        <v>38</v>
      </c>
      <c r="F497" s="278" t="s">
        <v>304</v>
      </c>
      <c r="G497" s="276"/>
      <c r="H497" s="277" t="s">
        <v>38</v>
      </c>
      <c r="I497" s="279"/>
      <c r="J497" s="276"/>
      <c r="K497" s="276"/>
      <c r="L497" s="280"/>
      <c r="M497" s="281"/>
      <c r="N497" s="282"/>
      <c r="O497" s="282"/>
      <c r="P497" s="282"/>
      <c r="Q497" s="282"/>
      <c r="R497" s="282"/>
      <c r="S497" s="282"/>
      <c r="T497" s="283"/>
      <c r="AT497" s="284" t="s">
        <v>215</v>
      </c>
      <c r="AU497" s="284" t="s">
        <v>90</v>
      </c>
      <c r="AV497" s="14" t="s">
        <v>25</v>
      </c>
      <c r="AW497" s="14" t="s">
        <v>45</v>
      </c>
      <c r="AX497" s="14" t="s">
        <v>82</v>
      </c>
      <c r="AY497" s="284" t="s">
        <v>204</v>
      </c>
    </row>
    <row r="498" spans="2:51" s="12" customFormat="1" ht="13.5">
      <c r="B498" s="253"/>
      <c r="C498" s="254"/>
      <c r="D498" s="250" t="s">
        <v>215</v>
      </c>
      <c r="E498" s="255" t="s">
        <v>38</v>
      </c>
      <c r="F498" s="256" t="s">
        <v>711</v>
      </c>
      <c r="G498" s="254"/>
      <c r="H498" s="257">
        <v>4.981</v>
      </c>
      <c r="I498" s="258"/>
      <c r="J498" s="254"/>
      <c r="K498" s="254"/>
      <c r="L498" s="259"/>
      <c r="M498" s="260"/>
      <c r="N498" s="261"/>
      <c r="O498" s="261"/>
      <c r="P498" s="261"/>
      <c r="Q498" s="261"/>
      <c r="R498" s="261"/>
      <c r="S498" s="261"/>
      <c r="T498" s="262"/>
      <c r="AT498" s="263" t="s">
        <v>215</v>
      </c>
      <c r="AU498" s="263" t="s">
        <v>90</v>
      </c>
      <c r="AV498" s="12" t="s">
        <v>90</v>
      </c>
      <c r="AW498" s="12" t="s">
        <v>45</v>
      </c>
      <c r="AX498" s="12" t="s">
        <v>82</v>
      </c>
      <c r="AY498" s="263" t="s">
        <v>204</v>
      </c>
    </row>
    <row r="499" spans="2:51" s="13" customFormat="1" ht="13.5">
      <c r="B499" s="264"/>
      <c r="C499" s="265"/>
      <c r="D499" s="250" t="s">
        <v>215</v>
      </c>
      <c r="E499" s="266" t="s">
        <v>38</v>
      </c>
      <c r="F499" s="267" t="s">
        <v>217</v>
      </c>
      <c r="G499" s="265"/>
      <c r="H499" s="268">
        <v>4.981</v>
      </c>
      <c r="I499" s="269"/>
      <c r="J499" s="265"/>
      <c r="K499" s="265"/>
      <c r="L499" s="270"/>
      <c r="M499" s="271"/>
      <c r="N499" s="272"/>
      <c r="O499" s="272"/>
      <c r="P499" s="272"/>
      <c r="Q499" s="272"/>
      <c r="R499" s="272"/>
      <c r="S499" s="272"/>
      <c r="T499" s="273"/>
      <c r="AT499" s="274" t="s">
        <v>215</v>
      </c>
      <c r="AU499" s="274" t="s">
        <v>90</v>
      </c>
      <c r="AV499" s="13" t="s">
        <v>211</v>
      </c>
      <c r="AW499" s="13" t="s">
        <v>45</v>
      </c>
      <c r="AX499" s="13" t="s">
        <v>25</v>
      </c>
      <c r="AY499" s="274" t="s">
        <v>204</v>
      </c>
    </row>
    <row r="500" spans="2:65" s="1" customFormat="1" ht="25.5" customHeight="1">
      <c r="B500" s="48"/>
      <c r="C500" s="238" t="s">
        <v>712</v>
      </c>
      <c r="D500" s="238" t="s">
        <v>206</v>
      </c>
      <c r="E500" s="239" t="s">
        <v>713</v>
      </c>
      <c r="F500" s="240" t="s">
        <v>714</v>
      </c>
      <c r="G500" s="241" t="s">
        <v>209</v>
      </c>
      <c r="H500" s="242">
        <v>1.184</v>
      </c>
      <c r="I500" s="243"/>
      <c r="J500" s="244">
        <f>ROUND(I500*H500,2)</f>
        <v>0</v>
      </c>
      <c r="K500" s="240" t="s">
        <v>210</v>
      </c>
      <c r="L500" s="74"/>
      <c r="M500" s="245" t="s">
        <v>38</v>
      </c>
      <c r="N500" s="246" t="s">
        <v>53</v>
      </c>
      <c r="O500" s="49"/>
      <c r="P500" s="247">
        <f>O500*H500</f>
        <v>0</v>
      </c>
      <c r="Q500" s="247">
        <v>0</v>
      </c>
      <c r="R500" s="247">
        <f>Q500*H500</f>
        <v>0</v>
      </c>
      <c r="S500" s="247">
        <v>0.056</v>
      </c>
      <c r="T500" s="248">
        <f>S500*H500</f>
        <v>0.066304</v>
      </c>
      <c r="AR500" s="25" t="s">
        <v>211</v>
      </c>
      <c r="AT500" s="25" t="s">
        <v>206</v>
      </c>
      <c r="AU500" s="25" t="s">
        <v>90</v>
      </c>
      <c r="AY500" s="25" t="s">
        <v>204</v>
      </c>
      <c r="BE500" s="249">
        <f>IF(N500="základní",J500,0)</f>
        <v>0</v>
      </c>
      <c r="BF500" s="249">
        <f>IF(N500="snížená",J500,0)</f>
        <v>0</v>
      </c>
      <c r="BG500" s="249">
        <f>IF(N500="zákl. přenesená",J500,0)</f>
        <v>0</v>
      </c>
      <c r="BH500" s="249">
        <f>IF(N500="sníž. přenesená",J500,0)</f>
        <v>0</v>
      </c>
      <c r="BI500" s="249">
        <f>IF(N500="nulová",J500,0)</f>
        <v>0</v>
      </c>
      <c r="BJ500" s="25" t="s">
        <v>25</v>
      </c>
      <c r="BK500" s="249">
        <f>ROUND(I500*H500,2)</f>
        <v>0</v>
      </c>
      <c r="BL500" s="25" t="s">
        <v>211</v>
      </c>
      <c r="BM500" s="25" t="s">
        <v>715</v>
      </c>
    </row>
    <row r="501" spans="2:51" s="12" customFormat="1" ht="13.5">
      <c r="B501" s="253"/>
      <c r="C501" s="254"/>
      <c r="D501" s="250" t="s">
        <v>215</v>
      </c>
      <c r="E501" s="255" t="s">
        <v>38</v>
      </c>
      <c r="F501" s="256" t="s">
        <v>716</v>
      </c>
      <c r="G501" s="254"/>
      <c r="H501" s="257">
        <v>1.184</v>
      </c>
      <c r="I501" s="258"/>
      <c r="J501" s="254"/>
      <c r="K501" s="254"/>
      <c r="L501" s="259"/>
      <c r="M501" s="260"/>
      <c r="N501" s="261"/>
      <c r="O501" s="261"/>
      <c r="P501" s="261"/>
      <c r="Q501" s="261"/>
      <c r="R501" s="261"/>
      <c r="S501" s="261"/>
      <c r="T501" s="262"/>
      <c r="AT501" s="263" t="s">
        <v>215</v>
      </c>
      <c r="AU501" s="263" t="s">
        <v>90</v>
      </c>
      <c r="AV501" s="12" t="s">
        <v>90</v>
      </c>
      <c r="AW501" s="12" t="s">
        <v>45</v>
      </c>
      <c r="AX501" s="12" t="s">
        <v>82</v>
      </c>
      <c r="AY501" s="263" t="s">
        <v>204</v>
      </c>
    </row>
    <row r="502" spans="2:51" s="13" customFormat="1" ht="13.5">
      <c r="B502" s="264"/>
      <c r="C502" s="265"/>
      <c r="D502" s="250" t="s">
        <v>215</v>
      </c>
      <c r="E502" s="266" t="s">
        <v>38</v>
      </c>
      <c r="F502" s="267" t="s">
        <v>217</v>
      </c>
      <c r="G502" s="265"/>
      <c r="H502" s="268">
        <v>1.184</v>
      </c>
      <c r="I502" s="269"/>
      <c r="J502" s="265"/>
      <c r="K502" s="265"/>
      <c r="L502" s="270"/>
      <c r="M502" s="271"/>
      <c r="N502" s="272"/>
      <c r="O502" s="272"/>
      <c r="P502" s="272"/>
      <c r="Q502" s="272"/>
      <c r="R502" s="272"/>
      <c r="S502" s="272"/>
      <c r="T502" s="273"/>
      <c r="AT502" s="274" t="s">
        <v>215</v>
      </c>
      <c r="AU502" s="274" t="s">
        <v>90</v>
      </c>
      <c r="AV502" s="13" t="s">
        <v>211</v>
      </c>
      <c r="AW502" s="13" t="s">
        <v>45</v>
      </c>
      <c r="AX502" s="13" t="s">
        <v>25</v>
      </c>
      <c r="AY502" s="274" t="s">
        <v>204</v>
      </c>
    </row>
    <row r="503" spans="2:65" s="1" customFormat="1" ht="25.5" customHeight="1">
      <c r="B503" s="48"/>
      <c r="C503" s="238" t="s">
        <v>717</v>
      </c>
      <c r="D503" s="238" t="s">
        <v>206</v>
      </c>
      <c r="E503" s="239" t="s">
        <v>718</v>
      </c>
      <c r="F503" s="240" t="s">
        <v>719</v>
      </c>
      <c r="G503" s="241" t="s">
        <v>209</v>
      </c>
      <c r="H503" s="242">
        <v>2.648</v>
      </c>
      <c r="I503" s="243"/>
      <c r="J503" s="244">
        <f>ROUND(I503*H503,2)</f>
        <v>0</v>
      </c>
      <c r="K503" s="240" t="s">
        <v>210</v>
      </c>
      <c r="L503" s="74"/>
      <c r="M503" s="245" t="s">
        <v>38</v>
      </c>
      <c r="N503" s="246" t="s">
        <v>53</v>
      </c>
      <c r="O503" s="49"/>
      <c r="P503" s="247">
        <f>O503*H503</f>
        <v>0</v>
      </c>
      <c r="Q503" s="247">
        <v>0</v>
      </c>
      <c r="R503" s="247">
        <f>Q503*H503</f>
        <v>0</v>
      </c>
      <c r="S503" s="247">
        <v>0.051</v>
      </c>
      <c r="T503" s="248">
        <f>S503*H503</f>
        <v>0.135048</v>
      </c>
      <c r="AR503" s="25" t="s">
        <v>211</v>
      </c>
      <c r="AT503" s="25" t="s">
        <v>206</v>
      </c>
      <c r="AU503" s="25" t="s">
        <v>90</v>
      </c>
      <c r="AY503" s="25" t="s">
        <v>204</v>
      </c>
      <c r="BE503" s="249">
        <f>IF(N503="základní",J503,0)</f>
        <v>0</v>
      </c>
      <c r="BF503" s="249">
        <f>IF(N503="snížená",J503,0)</f>
        <v>0</v>
      </c>
      <c r="BG503" s="249">
        <f>IF(N503="zákl. přenesená",J503,0)</f>
        <v>0</v>
      </c>
      <c r="BH503" s="249">
        <f>IF(N503="sníž. přenesená",J503,0)</f>
        <v>0</v>
      </c>
      <c r="BI503" s="249">
        <f>IF(N503="nulová",J503,0)</f>
        <v>0</v>
      </c>
      <c r="BJ503" s="25" t="s">
        <v>25</v>
      </c>
      <c r="BK503" s="249">
        <f>ROUND(I503*H503,2)</f>
        <v>0</v>
      </c>
      <c r="BL503" s="25" t="s">
        <v>211</v>
      </c>
      <c r="BM503" s="25" t="s">
        <v>720</v>
      </c>
    </row>
    <row r="504" spans="2:51" s="12" customFormat="1" ht="13.5">
      <c r="B504" s="253"/>
      <c r="C504" s="254"/>
      <c r="D504" s="250" t="s">
        <v>215</v>
      </c>
      <c r="E504" s="255" t="s">
        <v>38</v>
      </c>
      <c r="F504" s="256" t="s">
        <v>721</v>
      </c>
      <c r="G504" s="254"/>
      <c r="H504" s="257">
        <v>2.648</v>
      </c>
      <c r="I504" s="258"/>
      <c r="J504" s="254"/>
      <c r="K504" s="254"/>
      <c r="L504" s="259"/>
      <c r="M504" s="260"/>
      <c r="N504" s="261"/>
      <c r="O504" s="261"/>
      <c r="P504" s="261"/>
      <c r="Q504" s="261"/>
      <c r="R504" s="261"/>
      <c r="S504" s="261"/>
      <c r="T504" s="262"/>
      <c r="AT504" s="263" t="s">
        <v>215</v>
      </c>
      <c r="AU504" s="263" t="s">
        <v>90</v>
      </c>
      <c r="AV504" s="12" t="s">
        <v>90</v>
      </c>
      <c r="AW504" s="12" t="s">
        <v>45</v>
      </c>
      <c r="AX504" s="12" t="s">
        <v>82</v>
      </c>
      <c r="AY504" s="263" t="s">
        <v>204</v>
      </c>
    </row>
    <row r="505" spans="2:51" s="13" customFormat="1" ht="13.5">
      <c r="B505" s="264"/>
      <c r="C505" s="265"/>
      <c r="D505" s="250" t="s">
        <v>215</v>
      </c>
      <c r="E505" s="266" t="s">
        <v>38</v>
      </c>
      <c r="F505" s="267" t="s">
        <v>217</v>
      </c>
      <c r="G505" s="265"/>
      <c r="H505" s="268">
        <v>2.648</v>
      </c>
      <c r="I505" s="269"/>
      <c r="J505" s="265"/>
      <c r="K505" s="265"/>
      <c r="L505" s="270"/>
      <c r="M505" s="271"/>
      <c r="N505" s="272"/>
      <c r="O505" s="272"/>
      <c r="P505" s="272"/>
      <c r="Q505" s="272"/>
      <c r="R505" s="272"/>
      <c r="S505" s="272"/>
      <c r="T505" s="273"/>
      <c r="AT505" s="274" t="s">
        <v>215</v>
      </c>
      <c r="AU505" s="274" t="s">
        <v>90</v>
      </c>
      <c r="AV505" s="13" t="s">
        <v>211</v>
      </c>
      <c r="AW505" s="13" t="s">
        <v>45</v>
      </c>
      <c r="AX505" s="13" t="s">
        <v>25</v>
      </c>
      <c r="AY505" s="274" t="s">
        <v>204</v>
      </c>
    </row>
    <row r="506" spans="2:65" s="1" customFormat="1" ht="25.5" customHeight="1">
      <c r="B506" s="48"/>
      <c r="C506" s="238" t="s">
        <v>722</v>
      </c>
      <c r="D506" s="238" t="s">
        <v>206</v>
      </c>
      <c r="E506" s="239" t="s">
        <v>723</v>
      </c>
      <c r="F506" s="240" t="s">
        <v>724</v>
      </c>
      <c r="G506" s="241" t="s">
        <v>209</v>
      </c>
      <c r="H506" s="242">
        <v>2.4</v>
      </c>
      <c r="I506" s="243"/>
      <c r="J506" s="244">
        <f>ROUND(I506*H506,2)</f>
        <v>0</v>
      </c>
      <c r="K506" s="240" t="s">
        <v>210</v>
      </c>
      <c r="L506" s="74"/>
      <c r="M506" s="245" t="s">
        <v>38</v>
      </c>
      <c r="N506" s="246" t="s">
        <v>53</v>
      </c>
      <c r="O506" s="49"/>
      <c r="P506" s="247">
        <f>O506*H506</f>
        <v>0</v>
      </c>
      <c r="Q506" s="247">
        <v>0</v>
      </c>
      <c r="R506" s="247">
        <f>Q506*H506</f>
        <v>0</v>
      </c>
      <c r="S506" s="247">
        <v>0.047</v>
      </c>
      <c r="T506" s="248">
        <f>S506*H506</f>
        <v>0.1128</v>
      </c>
      <c r="AR506" s="25" t="s">
        <v>211</v>
      </c>
      <c r="AT506" s="25" t="s">
        <v>206</v>
      </c>
      <c r="AU506" s="25" t="s">
        <v>90</v>
      </c>
      <c r="AY506" s="25" t="s">
        <v>204</v>
      </c>
      <c r="BE506" s="249">
        <f>IF(N506="základní",J506,0)</f>
        <v>0</v>
      </c>
      <c r="BF506" s="249">
        <f>IF(N506="snížená",J506,0)</f>
        <v>0</v>
      </c>
      <c r="BG506" s="249">
        <f>IF(N506="zákl. přenesená",J506,0)</f>
        <v>0</v>
      </c>
      <c r="BH506" s="249">
        <f>IF(N506="sníž. přenesená",J506,0)</f>
        <v>0</v>
      </c>
      <c r="BI506" s="249">
        <f>IF(N506="nulová",J506,0)</f>
        <v>0</v>
      </c>
      <c r="BJ506" s="25" t="s">
        <v>25</v>
      </c>
      <c r="BK506" s="249">
        <f>ROUND(I506*H506,2)</f>
        <v>0</v>
      </c>
      <c r="BL506" s="25" t="s">
        <v>211</v>
      </c>
      <c r="BM506" s="25" t="s">
        <v>725</v>
      </c>
    </row>
    <row r="507" spans="2:51" s="12" customFormat="1" ht="13.5">
      <c r="B507" s="253"/>
      <c r="C507" s="254"/>
      <c r="D507" s="250" t="s">
        <v>215</v>
      </c>
      <c r="E507" s="255" t="s">
        <v>38</v>
      </c>
      <c r="F507" s="256" t="s">
        <v>726</v>
      </c>
      <c r="G507" s="254"/>
      <c r="H507" s="257">
        <v>2.4</v>
      </c>
      <c r="I507" s="258"/>
      <c r="J507" s="254"/>
      <c r="K507" s="254"/>
      <c r="L507" s="259"/>
      <c r="M507" s="260"/>
      <c r="N507" s="261"/>
      <c r="O507" s="261"/>
      <c r="P507" s="261"/>
      <c r="Q507" s="261"/>
      <c r="R507" s="261"/>
      <c r="S507" s="261"/>
      <c r="T507" s="262"/>
      <c r="AT507" s="263" t="s">
        <v>215</v>
      </c>
      <c r="AU507" s="263" t="s">
        <v>90</v>
      </c>
      <c r="AV507" s="12" t="s">
        <v>90</v>
      </c>
      <c r="AW507" s="12" t="s">
        <v>45</v>
      </c>
      <c r="AX507" s="12" t="s">
        <v>82</v>
      </c>
      <c r="AY507" s="263" t="s">
        <v>204</v>
      </c>
    </row>
    <row r="508" spans="2:51" s="13" customFormat="1" ht="13.5">
      <c r="B508" s="264"/>
      <c r="C508" s="265"/>
      <c r="D508" s="250" t="s">
        <v>215</v>
      </c>
      <c r="E508" s="266" t="s">
        <v>38</v>
      </c>
      <c r="F508" s="267" t="s">
        <v>217</v>
      </c>
      <c r="G508" s="265"/>
      <c r="H508" s="268">
        <v>2.4</v>
      </c>
      <c r="I508" s="269"/>
      <c r="J508" s="265"/>
      <c r="K508" s="265"/>
      <c r="L508" s="270"/>
      <c r="M508" s="271"/>
      <c r="N508" s="272"/>
      <c r="O508" s="272"/>
      <c r="P508" s="272"/>
      <c r="Q508" s="272"/>
      <c r="R508" s="272"/>
      <c r="S508" s="272"/>
      <c r="T508" s="273"/>
      <c r="AT508" s="274" t="s">
        <v>215</v>
      </c>
      <c r="AU508" s="274" t="s">
        <v>90</v>
      </c>
      <c r="AV508" s="13" t="s">
        <v>211</v>
      </c>
      <c r="AW508" s="13" t="s">
        <v>45</v>
      </c>
      <c r="AX508" s="13" t="s">
        <v>25</v>
      </c>
      <c r="AY508" s="274" t="s">
        <v>204</v>
      </c>
    </row>
    <row r="509" spans="2:65" s="1" customFormat="1" ht="25.5" customHeight="1">
      <c r="B509" s="48"/>
      <c r="C509" s="238" t="s">
        <v>727</v>
      </c>
      <c r="D509" s="238" t="s">
        <v>206</v>
      </c>
      <c r="E509" s="239" t="s">
        <v>728</v>
      </c>
      <c r="F509" s="240" t="s">
        <v>729</v>
      </c>
      <c r="G509" s="241" t="s">
        <v>209</v>
      </c>
      <c r="H509" s="242">
        <v>4.535</v>
      </c>
      <c r="I509" s="243"/>
      <c r="J509" s="244">
        <f>ROUND(I509*H509,2)</f>
        <v>0</v>
      </c>
      <c r="K509" s="240" t="s">
        <v>210</v>
      </c>
      <c r="L509" s="74"/>
      <c r="M509" s="245" t="s">
        <v>38</v>
      </c>
      <c r="N509" s="246" t="s">
        <v>53</v>
      </c>
      <c r="O509" s="49"/>
      <c r="P509" s="247">
        <f>O509*H509</f>
        <v>0</v>
      </c>
      <c r="Q509" s="247">
        <v>0</v>
      </c>
      <c r="R509" s="247">
        <f>Q509*H509</f>
        <v>0</v>
      </c>
      <c r="S509" s="247">
        <v>0.038</v>
      </c>
      <c r="T509" s="248">
        <f>S509*H509</f>
        <v>0.17233</v>
      </c>
      <c r="AR509" s="25" t="s">
        <v>211</v>
      </c>
      <c r="AT509" s="25" t="s">
        <v>206</v>
      </c>
      <c r="AU509" s="25" t="s">
        <v>90</v>
      </c>
      <c r="AY509" s="25" t="s">
        <v>204</v>
      </c>
      <c r="BE509" s="249">
        <f>IF(N509="základní",J509,0)</f>
        <v>0</v>
      </c>
      <c r="BF509" s="249">
        <f>IF(N509="snížená",J509,0)</f>
        <v>0</v>
      </c>
      <c r="BG509" s="249">
        <f>IF(N509="zákl. přenesená",J509,0)</f>
        <v>0</v>
      </c>
      <c r="BH509" s="249">
        <f>IF(N509="sníž. přenesená",J509,0)</f>
        <v>0</v>
      </c>
      <c r="BI509" s="249">
        <f>IF(N509="nulová",J509,0)</f>
        <v>0</v>
      </c>
      <c r="BJ509" s="25" t="s">
        <v>25</v>
      </c>
      <c r="BK509" s="249">
        <f>ROUND(I509*H509,2)</f>
        <v>0</v>
      </c>
      <c r="BL509" s="25" t="s">
        <v>211</v>
      </c>
      <c r="BM509" s="25" t="s">
        <v>730</v>
      </c>
    </row>
    <row r="510" spans="2:51" s="12" customFormat="1" ht="13.5">
      <c r="B510" s="253"/>
      <c r="C510" s="254"/>
      <c r="D510" s="250" t="s">
        <v>215</v>
      </c>
      <c r="E510" s="255" t="s">
        <v>38</v>
      </c>
      <c r="F510" s="256" t="s">
        <v>731</v>
      </c>
      <c r="G510" s="254"/>
      <c r="H510" s="257">
        <v>4.535</v>
      </c>
      <c r="I510" s="258"/>
      <c r="J510" s="254"/>
      <c r="K510" s="254"/>
      <c r="L510" s="259"/>
      <c r="M510" s="260"/>
      <c r="N510" s="261"/>
      <c r="O510" s="261"/>
      <c r="P510" s="261"/>
      <c r="Q510" s="261"/>
      <c r="R510" s="261"/>
      <c r="S510" s="261"/>
      <c r="T510" s="262"/>
      <c r="AT510" s="263" t="s">
        <v>215</v>
      </c>
      <c r="AU510" s="263" t="s">
        <v>90</v>
      </c>
      <c r="AV510" s="12" t="s">
        <v>90</v>
      </c>
      <c r="AW510" s="12" t="s">
        <v>45</v>
      </c>
      <c r="AX510" s="12" t="s">
        <v>82</v>
      </c>
      <c r="AY510" s="263" t="s">
        <v>204</v>
      </c>
    </row>
    <row r="511" spans="2:51" s="13" customFormat="1" ht="13.5">
      <c r="B511" s="264"/>
      <c r="C511" s="265"/>
      <c r="D511" s="250" t="s">
        <v>215</v>
      </c>
      <c r="E511" s="266" t="s">
        <v>38</v>
      </c>
      <c r="F511" s="267" t="s">
        <v>217</v>
      </c>
      <c r="G511" s="265"/>
      <c r="H511" s="268">
        <v>4.535</v>
      </c>
      <c r="I511" s="269"/>
      <c r="J511" s="265"/>
      <c r="K511" s="265"/>
      <c r="L511" s="270"/>
      <c r="M511" s="271"/>
      <c r="N511" s="272"/>
      <c r="O511" s="272"/>
      <c r="P511" s="272"/>
      <c r="Q511" s="272"/>
      <c r="R511" s="272"/>
      <c r="S511" s="272"/>
      <c r="T511" s="273"/>
      <c r="AT511" s="274" t="s">
        <v>215</v>
      </c>
      <c r="AU511" s="274" t="s">
        <v>90</v>
      </c>
      <c r="AV511" s="13" t="s">
        <v>211</v>
      </c>
      <c r="AW511" s="13" t="s">
        <v>45</v>
      </c>
      <c r="AX511" s="13" t="s">
        <v>25</v>
      </c>
      <c r="AY511" s="274" t="s">
        <v>204</v>
      </c>
    </row>
    <row r="512" spans="2:65" s="1" customFormat="1" ht="25.5" customHeight="1">
      <c r="B512" s="48"/>
      <c r="C512" s="238" t="s">
        <v>732</v>
      </c>
      <c r="D512" s="238" t="s">
        <v>206</v>
      </c>
      <c r="E512" s="239" t="s">
        <v>733</v>
      </c>
      <c r="F512" s="240" t="s">
        <v>734</v>
      </c>
      <c r="G512" s="241" t="s">
        <v>343</v>
      </c>
      <c r="H512" s="242">
        <v>59.84</v>
      </c>
      <c r="I512" s="243"/>
      <c r="J512" s="244">
        <f>ROUND(I512*H512,2)</f>
        <v>0</v>
      </c>
      <c r="K512" s="240" t="s">
        <v>210</v>
      </c>
      <c r="L512" s="74"/>
      <c r="M512" s="245" t="s">
        <v>38</v>
      </c>
      <c r="N512" s="246" t="s">
        <v>53</v>
      </c>
      <c r="O512" s="49"/>
      <c r="P512" s="247">
        <f>O512*H512</f>
        <v>0</v>
      </c>
      <c r="Q512" s="247">
        <v>0.0304</v>
      </c>
      <c r="R512" s="247">
        <f>Q512*H512</f>
        <v>1.819136</v>
      </c>
      <c r="S512" s="247">
        <v>0</v>
      </c>
      <c r="T512" s="248">
        <f>S512*H512</f>
        <v>0</v>
      </c>
      <c r="AR512" s="25" t="s">
        <v>211</v>
      </c>
      <c r="AT512" s="25" t="s">
        <v>206</v>
      </c>
      <c r="AU512" s="25" t="s">
        <v>90</v>
      </c>
      <c r="AY512" s="25" t="s">
        <v>204</v>
      </c>
      <c r="BE512" s="249">
        <f>IF(N512="základní",J512,0)</f>
        <v>0</v>
      </c>
      <c r="BF512" s="249">
        <f>IF(N512="snížená",J512,0)</f>
        <v>0</v>
      </c>
      <c r="BG512" s="249">
        <f>IF(N512="zákl. přenesená",J512,0)</f>
        <v>0</v>
      </c>
      <c r="BH512" s="249">
        <f>IF(N512="sníž. přenesená",J512,0)</f>
        <v>0</v>
      </c>
      <c r="BI512" s="249">
        <f>IF(N512="nulová",J512,0)</f>
        <v>0</v>
      </c>
      <c r="BJ512" s="25" t="s">
        <v>25</v>
      </c>
      <c r="BK512" s="249">
        <f>ROUND(I512*H512,2)</f>
        <v>0</v>
      </c>
      <c r="BL512" s="25" t="s">
        <v>211</v>
      </c>
      <c r="BM512" s="25" t="s">
        <v>735</v>
      </c>
    </row>
    <row r="513" spans="2:47" s="1" customFormat="1" ht="13.5">
      <c r="B513" s="48"/>
      <c r="C513" s="76"/>
      <c r="D513" s="250" t="s">
        <v>213</v>
      </c>
      <c r="E513" s="76"/>
      <c r="F513" s="251" t="s">
        <v>736</v>
      </c>
      <c r="G513" s="76"/>
      <c r="H513" s="76"/>
      <c r="I513" s="206"/>
      <c r="J513" s="76"/>
      <c r="K513" s="76"/>
      <c r="L513" s="74"/>
      <c r="M513" s="252"/>
      <c r="N513" s="49"/>
      <c r="O513" s="49"/>
      <c r="P513" s="49"/>
      <c r="Q513" s="49"/>
      <c r="R513" s="49"/>
      <c r="S513" s="49"/>
      <c r="T513" s="97"/>
      <c r="AT513" s="25" t="s">
        <v>213</v>
      </c>
      <c r="AU513" s="25" t="s">
        <v>90</v>
      </c>
    </row>
    <row r="514" spans="2:51" s="12" customFormat="1" ht="13.5">
      <c r="B514" s="253"/>
      <c r="C514" s="254"/>
      <c r="D514" s="250" t="s">
        <v>215</v>
      </c>
      <c r="E514" s="255" t="s">
        <v>38</v>
      </c>
      <c r="F514" s="256" t="s">
        <v>737</v>
      </c>
      <c r="G514" s="254"/>
      <c r="H514" s="257">
        <v>59.84</v>
      </c>
      <c r="I514" s="258"/>
      <c r="J514" s="254"/>
      <c r="K514" s="254"/>
      <c r="L514" s="259"/>
      <c r="M514" s="260"/>
      <c r="N514" s="261"/>
      <c r="O514" s="261"/>
      <c r="P514" s="261"/>
      <c r="Q514" s="261"/>
      <c r="R514" s="261"/>
      <c r="S514" s="261"/>
      <c r="T514" s="262"/>
      <c r="AT514" s="263" t="s">
        <v>215</v>
      </c>
      <c r="AU514" s="263" t="s">
        <v>90</v>
      </c>
      <c r="AV514" s="12" t="s">
        <v>90</v>
      </c>
      <c r="AW514" s="12" t="s">
        <v>45</v>
      </c>
      <c r="AX514" s="12" t="s">
        <v>82</v>
      </c>
      <c r="AY514" s="263" t="s">
        <v>204</v>
      </c>
    </row>
    <row r="515" spans="2:51" s="13" customFormat="1" ht="13.5">
      <c r="B515" s="264"/>
      <c r="C515" s="265"/>
      <c r="D515" s="250" t="s">
        <v>215</v>
      </c>
      <c r="E515" s="266" t="s">
        <v>38</v>
      </c>
      <c r="F515" s="267" t="s">
        <v>217</v>
      </c>
      <c r="G515" s="265"/>
      <c r="H515" s="268">
        <v>59.84</v>
      </c>
      <c r="I515" s="269"/>
      <c r="J515" s="265"/>
      <c r="K515" s="265"/>
      <c r="L515" s="270"/>
      <c r="M515" s="271"/>
      <c r="N515" s="272"/>
      <c r="O515" s="272"/>
      <c r="P515" s="272"/>
      <c r="Q515" s="272"/>
      <c r="R515" s="272"/>
      <c r="S515" s="272"/>
      <c r="T515" s="273"/>
      <c r="AT515" s="274" t="s">
        <v>215</v>
      </c>
      <c r="AU515" s="274" t="s">
        <v>90</v>
      </c>
      <c r="AV515" s="13" t="s">
        <v>211</v>
      </c>
      <c r="AW515" s="13" t="s">
        <v>45</v>
      </c>
      <c r="AX515" s="13" t="s">
        <v>25</v>
      </c>
      <c r="AY515" s="274" t="s">
        <v>204</v>
      </c>
    </row>
    <row r="516" spans="2:65" s="1" customFormat="1" ht="38.25" customHeight="1">
      <c r="B516" s="48"/>
      <c r="C516" s="238" t="s">
        <v>738</v>
      </c>
      <c r="D516" s="238" t="s">
        <v>206</v>
      </c>
      <c r="E516" s="239" t="s">
        <v>739</v>
      </c>
      <c r="F516" s="240" t="s">
        <v>740</v>
      </c>
      <c r="G516" s="241" t="s">
        <v>209</v>
      </c>
      <c r="H516" s="242">
        <v>14.495</v>
      </c>
      <c r="I516" s="243"/>
      <c r="J516" s="244">
        <f>ROUND(I516*H516,2)</f>
        <v>0</v>
      </c>
      <c r="K516" s="240" t="s">
        <v>210</v>
      </c>
      <c r="L516" s="74"/>
      <c r="M516" s="245" t="s">
        <v>38</v>
      </c>
      <c r="N516" s="246" t="s">
        <v>53</v>
      </c>
      <c r="O516" s="49"/>
      <c r="P516" s="247">
        <f>O516*H516</f>
        <v>0</v>
      </c>
      <c r="Q516" s="247">
        <v>0.02267</v>
      </c>
      <c r="R516" s="247">
        <f>Q516*H516</f>
        <v>0.32860164999999997</v>
      </c>
      <c r="S516" s="247">
        <v>0</v>
      </c>
      <c r="T516" s="248">
        <f>S516*H516</f>
        <v>0</v>
      </c>
      <c r="AR516" s="25" t="s">
        <v>211</v>
      </c>
      <c r="AT516" s="25" t="s">
        <v>206</v>
      </c>
      <c r="AU516" s="25" t="s">
        <v>90</v>
      </c>
      <c r="AY516" s="25" t="s">
        <v>204</v>
      </c>
      <c r="BE516" s="249">
        <f>IF(N516="základní",J516,0)</f>
        <v>0</v>
      </c>
      <c r="BF516" s="249">
        <f>IF(N516="snížená",J516,0)</f>
        <v>0</v>
      </c>
      <c r="BG516" s="249">
        <f>IF(N516="zákl. přenesená",J516,0)</f>
        <v>0</v>
      </c>
      <c r="BH516" s="249">
        <f>IF(N516="sníž. přenesená",J516,0)</f>
        <v>0</v>
      </c>
      <c r="BI516" s="249">
        <f>IF(N516="nulová",J516,0)</f>
        <v>0</v>
      </c>
      <c r="BJ516" s="25" t="s">
        <v>25</v>
      </c>
      <c r="BK516" s="249">
        <f>ROUND(I516*H516,2)</f>
        <v>0</v>
      </c>
      <c r="BL516" s="25" t="s">
        <v>211</v>
      </c>
      <c r="BM516" s="25" t="s">
        <v>741</v>
      </c>
    </row>
    <row r="517" spans="2:51" s="12" customFormat="1" ht="13.5">
      <c r="B517" s="253"/>
      <c r="C517" s="254"/>
      <c r="D517" s="250" t="s">
        <v>215</v>
      </c>
      <c r="E517" s="255" t="s">
        <v>38</v>
      </c>
      <c r="F517" s="256" t="s">
        <v>742</v>
      </c>
      <c r="G517" s="254"/>
      <c r="H517" s="257">
        <v>14.495</v>
      </c>
      <c r="I517" s="258"/>
      <c r="J517" s="254"/>
      <c r="K517" s="254"/>
      <c r="L517" s="259"/>
      <c r="M517" s="260"/>
      <c r="N517" s="261"/>
      <c r="O517" s="261"/>
      <c r="P517" s="261"/>
      <c r="Q517" s="261"/>
      <c r="R517" s="261"/>
      <c r="S517" s="261"/>
      <c r="T517" s="262"/>
      <c r="AT517" s="263" t="s">
        <v>215</v>
      </c>
      <c r="AU517" s="263" t="s">
        <v>90</v>
      </c>
      <c r="AV517" s="12" t="s">
        <v>90</v>
      </c>
      <c r="AW517" s="12" t="s">
        <v>45</v>
      </c>
      <c r="AX517" s="12" t="s">
        <v>82</v>
      </c>
      <c r="AY517" s="263" t="s">
        <v>204</v>
      </c>
    </row>
    <row r="518" spans="2:51" s="13" customFormat="1" ht="13.5">
      <c r="B518" s="264"/>
      <c r="C518" s="265"/>
      <c r="D518" s="250" t="s">
        <v>215</v>
      </c>
      <c r="E518" s="266" t="s">
        <v>38</v>
      </c>
      <c r="F518" s="267" t="s">
        <v>217</v>
      </c>
      <c r="G518" s="265"/>
      <c r="H518" s="268">
        <v>14.495</v>
      </c>
      <c r="I518" s="269"/>
      <c r="J518" s="265"/>
      <c r="K518" s="265"/>
      <c r="L518" s="270"/>
      <c r="M518" s="271"/>
      <c r="N518" s="272"/>
      <c r="O518" s="272"/>
      <c r="P518" s="272"/>
      <c r="Q518" s="272"/>
      <c r="R518" s="272"/>
      <c r="S518" s="272"/>
      <c r="T518" s="273"/>
      <c r="AT518" s="274" t="s">
        <v>215</v>
      </c>
      <c r="AU518" s="274" t="s">
        <v>90</v>
      </c>
      <c r="AV518" s="13" t="s">
        <v>211</v>
      </c>
      <c r="AW518" s="13" t="s">
        <v>45</v>
      </c>
      <c r="AX518" s="13" t="s">
        <v>25</v>
      </c>
      <c r="AY518" s="274" t="s">
        <v>204</v>
      </c>
    </row>
    <row r="519" spans="2:65" s="1" customFormat="1" ht="25.5" customHeight="1">
      <c r="B519" s="48"/>
      <c r="C519" s="238" t="s">
        <v>743</v>
      </c>
      <c r="D519" s="238" t="s">
        <v>206</v>
      </c>
      <c r="E519" s="239" t="s">
        <v>744</v>
      </c>
      <c r="F519" s="240" t="s">
        <v>745</v>
      </c>
      <c r="G519" s="241" t="s">
        <v>343</v>
      </c>
      <c r="H519" s="242">
        <v>70.56</v>
      </c>
      <c r="I519" s="243"/>
      <c r="J519" s="244">
        <f>ROUND(I519*H519,2)</f>
        <v>0</v>
      </c>
      <c r="K519" s="240" t="s">
        <v>210</v>
      </c>
      <c r="L519" s="74"/>
      <c r="M519" s="245" t="s">
        <v>38</v>
      </c>
      <c r="N519" s="246" t="s">
        <v>53</v>
      </c>
      <c r="O519" s="49"/>
      <c r="P519" s="247">
        <f>O519*H519</f>
        <v>0</v>
      </c>
      <c r="Q519" s="247">
        <v>0.00016</v>
      </c>
      <c r="R519" s="247">
        <f>Q519*H519</f>
        <v>0.011289600000000002</v>
      </c>
      <c r="S519" s="247">
        <v>0</v>
      </c>
      <c r="T519" s="248">
        <f>S519*H519</f>
        <v>0</v>
      </c>
      <c r="AR519" s="25" t="s">
        <v>211</v>
      </c>
      <c r="AT519" s="25" t="s">
        <v>206</v>
      </c>
      <c r="AU519" s="25" t="s">
        <v>90</v>
      </c>
      <c r="AY519" s="25" t="s">
        <v>204</v>
      </c>
      <c r="BE519" s="249">
        <f>IF(N519="základní",J519,0)</f>
        <v>0</v>
      </c>
      <c r="BF519" s="249">
        <f>IF(N519="snížená",J519,0)</f>
        <v>0</v>
      </c>
      <c r="BG519" s="249">
        <f>IF(N519="zákl. přenesená",J519,0)</f>
        <v>0</v>
      </c>
      <c r="BH519" s="249">
        <f>IF(N519="sníž. přenesená",J519,0)</f>
        <v>0</v>
      </c>
      <c r="BI519" s="249">
        <f>IF(N519="nulová",J519,0)</f>
        <v>0</v>
      </c>
      <c r="BJ519" s="25" t="s">
        <v>25</v>
      </c>
      <c r="BK519" s="249">
        <f>ROUND(I519*H519,2)</f>
        <v>0</v>
      </c>
      <c r="BL519" s="25" t="s">
        <v>211</v>
      </c>
      <c r="BM519" s="25" t="s">
        <v>746</v>
      </c>
    </row>
    <row r="520" spans="2:47" s="1" customFormat="1" ht="13.5">
      <c r="B520" s="48"/>
      <c r="C520" s="76"/>
      <c r="D520" s="250" t="s">
        <v>213</v>
      </c>
      <c r="E520" s="76"/>
      <c r="F520" s="251" t="s">
        <v>747</v>
      </c>
      <c r="G520" s="76"/>
      <c r="H520" s="76"/>
      <c r="I520" s="206"/>
      <c r="J520" s="76"/>
      <c r="K520" s="76"/>
      <c r="L520" s="74"/>
      <c r="M520" s="252"/>
      <c r="N520" s="49"/>
      <c r="O520" s="49"/>
      <c r="P520" s="49"/>
      <c r="Q520" s="49"/>
      <c r="R520" s="49"/>
      <c r="S520" s="49"/>
      <c r="T520" s="97"/>
      <c r="AT520" s="25" t="s">
        <v>213</v>
      </c>
      <c r="AU520" s="25" t="s">
        <v>90</v>
      </c>
    </row>
    <row r="521" spans="2:51" s="12" customFormat="1" ht="13.5">
      <c r="B521" s="253"/>
      <c r="C521" s="254"/>
      <c r="D521" s="250" t="s">
        <v>215</v>
      </c>
      <c r="E521" s="255" t="s">
        <v>38</v>
      </c>
      <c r="F521" s="256" t="s">
        <v>748</v>
      </c>
      <c r="G521" s="254"/>
      <c r="H521" s="257">
        <v>70.56</v>
      </c>
      <c r="I521" s="258"/>
      <c r="J521" s="254"/>
      <c r="K521" s="254"/>
      <c r="L521" s="259"/>
      <c r="M521" s="260"/>
      <c r="N521" s="261"/>
      <c r="O521" s="261"/>
      <c r="P521" s="261"/>
      <c r="Q521" s="261"/>
      <c r="R521" s="261"/>
      <c r="S521" s="261"/>
      <c r="T521" s="262"/>
      <c r="AT521" s="263" t="s">
        <v>215</v>
      </c>
      <c r="AU521" s="263" t="s">
        <v>90</v>
      </c>
      <c r="AV521" s="12" t="s">
        <v>90</v>
      </c>
      <c r="AW521" s="12" t="s">
        <v>45</v>
      </c>
      <c r="AX521" s="12" t="s">
        <v>82</v>
      </c>
      <c r="AY521" s="263" t="s">
        <v>204</v>
      </c>
    </row>
    <row r="522" spans="2:51" s="13" customFormat="1" ht="13.5">
      <c r="B522" s="264"/>
      <c r="C522" s="265"/>
      <c r="D522" s="250" t="s">
        <v>215</v>
      </c>
      <c r="E522" s="266" t="s">
        <v>38</v>
      </c>
      <c r="F522" s="267" t="s">
        <v>217</v>
      </c>
      <c r="G522" s="265"/>
      <c r="H522" s="268">
        <v>70.56</v>
      </c>
      <c r="I522" s="269"/>
      <c r="J522" s="265"/>
      <c r="K522" s="265"/>
      <c r="L522" s="270"/>
      <c r="M522" s="271"/>
      <c r="N522" s="272"/>
      <c r="O522" s="272"/>
      <c r="P522" s="272"/>
      <c r="Q522" s="272"/>
      <c r="R522" s="272"/>
      <c r="S522" s="272"/>
      <c r="T522" s="273"/>
      <c r="AT522" s="274" t="s">
        <v>215</v>
      </c>
      <c r="AU522" s="274" t="s">
        <v>90</v>
      </c>
      <c r="AV522" s="13" t="s">
        <v>211</v>
      </c>
      <c r="AW522" s="13" t="s">
        <v>45</v>
      </c>
      <c r="AX522" s="13" t="s">
        <v>25</v>
      </c>
      <c r="AY522" s="274" t="s">
        <v>204</v>
      </c>
    </row>
    <row r="523" spans="2:65" s="1" customFormat="1" ht="25.5" customHeight="1">
      <c r="B523" s="48"/>
      <c r="C523" s="238" t="s">
        <v>749</v>
      </c>
      <c r="D523" s="238" t="s">
        <v>206</v>
      </c>
      <c r="E523" s="239" t="s">
        <v>750</v>
      </c>
      <c r="F523" s="240" t="s">
        <v>751</v>
      </c>
      <c r="G523" s="241" t="s">
        <v>209</v>
      </c>
      <c r="H523" s="242">
        <v>8.932</v>
      </c>
      <c r="I523" s="243"/>
      <c r="J523" s="244">
        <f>ROUND(I523*H523,2)</f>
        <v>0</v>
      </c>
      <c r="K523" s="240" t="s">
        <v>210</v>
      </c>
      <c r="L523" s="74"/>
      <c r="M523" s="245" t="s">
        <v>38</v>
      </c>
      <c r="N523" s="246" t="s">
        <v>53</v>
      </c>
      <c r="O523" s="49"/>
      <c r="P523" s="247">
        <f>O523*H523</f>
        <v>0</v>
      </c>
      <c r="Q523" s="247">
        <v>0</v>
      </c>
      <c r="R523" s="247">
        <f>Q523*H523</f>
        <v>0</v>
      </c>
      <c r="S523" s="247">
        <v>0.076</v>
      </c>
      <c r="T523" s="248">
        <f>S523*H523</f>
        <v>0.678832</v>
      </c>
      <c r="AR523" s="25" t="s">
        <v>211</v>
      </c>
      <c r="AT523" s="25" t="s">
        <v>206</v>
      </c>
      <c r="AU523" s="25" t="s">
        <v>90</v>
      </c>
      <c r="AY523" s="25" t="s">
        <v>204</v>
      </c>
      <c r="BE523" s="249">
        <f>IF(N523="základní",J523,0)</f>
        <v>0</v>
      </c>
      <c r="BF523" s="249">
        <f>IF(N523="snížená",J523,0)</f>
        <v>0</v>
      </c>
      <c r="BG523" s="249">
        <f>IF(N523="zákl. přenesená",J523,0)</f>
        <v>0</v>
      </c>
      <c r="BH523" s="249">
        <f>IF(N523="sníž. přenesená",J523,0)</f>
        <v>0</v>
      </c>
      <c r="BI523" s="249">
        <f>IF(N523="nulová",J523,0)</f>
        <v>0</v>
      </c>
      <c r="BJ523" s="25" t="s">
        <v>25</v>
      </c>
      <c r="BK523" s="249">
        <f>ROUND(I523*H523,2)</f>
        <v>0</v>
      </c>
      <c r="BL523" s="25" t="s">
        <v>211</v>
      </c>
      <c r="BM523" s="25" t="s">
        <v>752</v>
      </c>
    </row>
    <row r="524" spans="2:47" s="1" customFormat="1" ht="13.5">
      <c r="B524" s="48"/>
      <c r="C524" s="76"/>
      <c r="D524" s="250" t="s">
        <v>213</v>
      </c>
      <c r="E524" s="76"/>
      <c r="F524" s="251" t="s">
        <v>753</v>
      </c>
      <c r="G524" s="76"/>
      <c r="H524" s="76"/>
      <c r="I524" s="206"/>
      <c r="J524" s="76"/>
      <c r="K524" s="76"/>
      <c r="L524" s="74"/>
      <c r="M524" s="252"/>
      <c r="N524" s="49"/>
      <c r="O524" s="49"/>
      <c r="P524" s="49"/>
      <c r="Q524" s="49"/>
      <c r="R524" s="49"/>
      <c r="S524" s="49"/>
      <c r="T524" s="97"/>
      <c r="AT524" s="25" t="s">
        <v>213</v>
      </c>
      <c r="AU524" s="25" t="s">
        <v>90</v>
      </c>
    </row>
    <row r="525" spans="2:51" s="14" customFormat="1" ht="13.5">
      <c r="B525" s="275"/>
      <c r="C525" s="276"/>
      <c r="D525" s="250" t="s">
        <v>215</v>
      </c>
      <c r="E525" s="277" t="s">
        <v>38</v>
      </c>
      <c r="F525" s="278" t="s">
        <v>304</v>
      </c>
      <c r="G525" s="276"/>
      <c r="H525" s="277" t="s">
        <v>38</v>
      </c>
      <c r="I525" s="279"/>
      <c r="J525" s="276"/>
      <c r="K525" s="276"/>
      <c r="L525" s="280"/>
      <c r="M525" s="281"/>
      <c r="N525" s="282"/>
      <c r="O525" s="282"/>
      <c r="P525" s="282"/>
      <c r="Q525" s="282"/>
      <c r="R525" s="282"/>
      <c r="S525" s="282"/>
      <c r="T525" s="283"/>
      <c r="AT525" s="284" t="s">
        <v>215</v>
      </c>
      <c r="AU525" s="284" t="s">
        <v>90</v>
      </c>
      <c r="AV525" s="14" t="s">
        <v>25</v>
      </c>
      <c r="AW525" s="14" t="s">
        <v>45</v>
      </c>
      <c r="AX525" s="14" t="s">
        <v>82</v>
      </c>
      <c r="AY525" s="284" t="s">
        <v>204</v>
      </c>
    </row>
    <row r="526" spans="2:51" s="12" customFormat="1" ht="13.5">
      <c r="B526" s="253"/>
      <c r="C526" s="254"/>
      <c r="D526" s="250" t="s">
        <v>215</v>
      </c>
      <c r="E526" s="255" t="s">
        <v>38</v>
      </c>
      <c r="F526" s="256" t="s">
        <v>754</v>
      </c>
      <c r="G526" s="254"/>
      <c r="H526" s="257">
        <v>8.932</v>
      </c>
      <c r="I526" s="258"/>
      <c r="J526" s="254"/>
      <c r="K526" s="254"/>
      <c r="L526" s="259"/>
      <c r="M526" s="260"/>
      <c r="N526" s="261"/>
      <c r="O526" s="261"/>
      <c r="P526" s="261"/>
      <c r="Q526" s="261"/>
      <c r="R526" s="261"/>
      <c r="S526" s="261"/>
      <c r="T526" s="262"/>
      <c r="AT526" s="263" t="s">
        <v>215</v>
      </c>
      <c r="AU526" s="263" t="s">
        <v>90</v>
      </c>
      <c r="AV526" s="12" t="s">
        <v>90</v>
      </c>
      <c r="AW526" s="12" t="s">
        <v>45</v>
      </c>
      <c r="AX526" s="12" t="s">
        <v>82</v>
      </c>
      <c r="AY526" s="263" t="s">
        <v>204</v>
      </c>
    </row>
    <row r="527" spans="2:51" s="13" customFormat="1" ht="13.5">
      <c r="B527" s="264"/>
      <c r="C527" s="265"/>
      <c r="D527" s="250" t="s">
        <v>215</v>
      </c>
      <c r="E527" s="266" t="s">
        <v>38</v>
      </c>
      <c r="F527" s="267" t="s">
        <v>217</v>
      </c>
      <c r="G527" s="265"/>
      <c r="H527" s="268">
        <v>8.932</v>
      </c>
      <c r="I527" s="269"/>
      <c r="J527" s="265"/>
      <c r="K527" s="265"/>
      <c r="L527" s="270"/>
      <c r="M527" s="271"/>
      <c r="N527" s="272"/>
      <c r="O527" s="272"/>
      <c r="P527" s="272"/>
      <c r="Q527" s="272"/>
      <c r="R527" s="272"/>
      <c r="S527" s="272"/>
      <c r="T527" s="273"/>
      <c r="AT527" s="274" t="s">
        <v>215</v>
      </c>
      <c r="AU527" s="274" t="s">
        <v>90</v>
      </c>
      <c r="AV527" s="13" t="s">
        <v>211</v>
      </c>
      <c r="AW527" s="13" t="s">
        <v>45</v>
      </c>
      <c r="AX527" s="13" t="s">
        <v>25</v>
      </c>
      <c r="AY527" s="274" t="s">
        <v>204</v>
      </c>
    </row>
    <row r="528" spans="2:65" s="1" customFormat="1" ht="25.5" customHeight="1">
      <c r="B528" s="48"/>
      <c r="C528" s="238" t="s">
        <v>755</v>
      </c>
      <c r="D528" s="238" t="s">
        <v>206</v>
      </c>
      <c r="E528" s="239" t="s">
        <v>756</v>
      </c>
      <c r="F528" s="240" t="s">
        <v>757</v>
      </c>
      <c r="G528" s="241" t="s">
        <v>209</v>
      </c>
      <c r="H528" s="242">
        <v>8.588</v>
      </c>
      <c r="I528" s="243"/>
      <c r="J528" s="244">
        <f>ROUND(I528*H528,2)</f>
        <v>0</v>
      </c>
      <c r="K528" s="240" t="s">
        <v>210</v>
      </c>
      <c r="L528" s="74"/>
      <c r="M528" s="245" t="s">
        <v>38</v>
      </c>
      <c r="N528" s="246" t="s">
        <v>53</v>
      </c>
      <c r="O528" s="49"/>
      <c r="P528" s="247">
        <f>O528*H528</f>
        <v>0</v>
      </c>
      <c r="Q528" s="247">
        <v>0</v>
      </c>
      <c r="R528" s="247">
        <f>Q528*H528</f>
        <v>0</v>
      </c>
      <c r="S528" s="247">
        <v>0.063</v>
      </c>
      <c r="T528" s="248">
        <f>S528*H528</f>
        <v>0.541044</v>
      </c>
      <c r="AR528" s="25" t="s">
        <v>211</v>
      </c>
      <c r="AT528" s="25" t="s">
        <v>206</v>
      </c>
      <c r="AU528" s="25" t="s">
        <v>90</v>
      </c>
      <c r="AY528" s="25" t="s">
        <v>204</v>
      </c>
      <c r="BE528" s="249">
        <f>IF(N528="základní",J528,0)</f>
        <v>0</v>
      </c>
      <c r="BF528" s="249">
        <f>IF(N528="snížená",J528,0)</f>
        <v>0</v>
      </c>
      <c r="BG528" s="249">
        <f>IF(N528="zákl. přenesená",J528,0)</f>
        <v>0</v>
      </c>
      <c r="BH528" s="249">
        <f>IF(N528="sníž. přenesená",J528,0)</f>
        <v>0</v>
      </c>
      <c r="BI528" s="249">
        <f>IF(N528="nulová",J528,0)</f>
        <v>0</v>
      </c>
      <c r="BJ528" s="25" t="s">
        <v>25</v>
      </c>
      <c r="BK528" s="249">
        <f>ROUND(I528*H528,2)</f>
        <v>0</v>
      </c>
      <c r="BL528" s="25" t="s">
        <v>211</v>
      </c>
      <c r="BM528" s="25" t="s">
        <v>758</v>
      </c>
    </row>
    <row r="529" spans="2:47" s="1" customFormat="1" ht="13.5">
      <c r="B529" s="48"/>
      <c r="C529" s="76"/>
      <c r="D529" s="250" t="s">
        <v>213</v>
      </c>
      <c r="E529" s="76"/>
      <c r="F529" s="251" t="s">
        <v>753</v>
      </c>
      <c r="G529" s="76"/>
      <c r="H529" s="76"/>
      <c r="I529" s="206"/>
      <c r="J529" s="76"/>
      <c r="K529" s="76"/>
      <c r="L529" s="74"/>
      <c r="M529" s="252"/>
      <c r="N529" s="49"/>
      <c r="O529" s="49"/>
      <c r="P529" s="49"/>
      <c r="Q529" s="49"/>
      <c r="R529" s="49"/>
      <c r="S529" s="49"/>
      <c r="T529" s="97"/>
      <c r="AT529" s="25" t="s">
        <v>213</v>
      </c>
      <c r="AU529" s="25" t="s">
        <v>90</v>
      </c>
    </row>
    <row r="530" spans="2:51" s="14" customFormat="1" ht="13.5">
      <c r="B530" s="275"/>
      <c r="C530" s="276"/>
      <c r="D530" s="250" t="s">
        <v>215</v>
      </c>
      <c r="E530" s="277" t="s">
        <v>38</v>
      </c>
      <c r="F530" s="278" t="s">
        <v>304</v>
      </c>
      <c r="G530" s="276"/>
      <c r="H530" s="277" t="s">
        <v>38</v>
      </c>
      <c r="I530" s="279"/>
      <c r="J530" s="276"/>
      <c r="K530" s="276"/>
      <c r="L530" s="280"/>
      <c r="M530" s="281"/>
      <c r="N530" s="282"/>
      <c r="O530" s="282"/>
      <c r="P530" s="282"/>
      <c r="Q530" s="282"/>
      <c r="R530" s="282"/>
      <c r="S530" s="282"/>
      <c r="T530" s="283"/>
      <c r="AT530" s="284" t="s">
        <v>215</v>
      </c>
      <c r="AU530" s="284" t="s">
        <v>90</v>
      </c>
      <c r="AV530" s="14" t="s">
        <v>25</v>
      </c>
      <c r="AW530" s="14" t="s">
        <v>45</v>
      </c>
      <c r="AX530" s="14" t="s">
        <v>82</v>
      </c>
      <c r="AY530" s="284" t="s">
        <v>204</v>
      </c>
    </row>
    <row r="531" spans="2:51" s="12" customFormat="1" ht="13.5">
      <c r="B531" s="253"/>
      <c r="C531" s="254"/>
      <c r="D531" s="250" t="s">
        <v>215</v>
      </c>
      <c r="E531" s="255" t="s">
        <v>38</v>
      </c>
      <c r="F531" s="256" t="s">
        <v>759</v>
      </c>
      <c r="G531" s="254"/>
      <c r="H531" s="257">
        <v>2.422</v>
      </c>
      <c r="I531" s="258"/>
      <c r="J531" s="254"/>
      <c r="K531" s="254"/>
      <c r="L531" s="259"/>
      <c r="M531" s="260"/>
      <c r="N531" s="261"/>
      <c r="O531" s="261"/>
      <c r="P531" s="261"/>
      <c r="Q531" s="261"/>
      <c r="R531" s="261"/>
      <c r="S531" s="261"/>
      <c r="T531" s="262"/>
      <c r="AT531" s="263" t="s">
        <v>215</v>
      </c>
      <c r="AU531" s="263" t="s">
        <v>90</v>
      </c>
      <c r="AV531" s="12" t="s">
        <v>90</v>
      </c>
      <c r="AW531" s="12" t="s">
        <v>45</v>
      </c>
      <c r="AX531" s="12" t="s">
        <v>82</v>
      </c>
      <c r="AY531" s="263" t="s">
        <v>204</v>
      </c>
    </row>
    <row r="532" spans="2:51" s="12" customFormat="1" ht="13.5">
      <c r="B532" s="253"/>
      <c r="C532" s="254"/>
      <c r="D532" s="250" t="s">
        <v>215</v>
      </c>
      <c r="E532" s="255" t="s">
        <v>38</v>
      </c>
      <c r="F532" s="256" t="s">
        <v>760</v>
      </c>
      <c r="G532" s="254"/>
      <c r="H532" s="257">
        <v>6.166</v>
      </c>
      <c r="I532" s="258"/>
      <c r="J532" s="254"/>
      <c r="K532" s="254"/>
      <c r="L532" s="259"/>
      <c r="M532" s="260"/>
      <c r="N532" s="261"/>
      <c r="O532" s="261"/>
      <c r="P532" s="261"/>
      <c r="Q532" s="261"/>
      <c r="R532" s="261"/>
      <c r="S532" s="261"/>
      <c r="T532" s="262"/>
      <c r="AT532" s="263" t="s">
        <v>215</v>
      </c>
      <c r="AU532" s="263" t="s">
        <v>90</v>
      </c>
      <c r="AV532" s="12" t="s">
        <v>90</v>
      </c>
      <c r="AW532" s="12" t="s">
        <v>45</v>
      </c>
      <c r="AX532" s="12" t="s">
        <v>82</v>
      </c>
      <c r="AY532" s="263" t="s">
        <v>204</v>
      </c>
    </row>
    <row r="533" spans="2:51" s="13" customFormat="1" ht="13.5">
      <c r="B533" s="264"/>
      <c r="C533" s="265"/>
      <c r="D533" s="250" t="s">
        <v>215</v>
      </c>
      <c r="E533" s="266" t="s">
        <v>38</v>
      </c>
      <c r="F533" s="267" t="s">
        <v>217</v>
      </c>
      <c r="G533" s="265"/>
      <c r="H533" s="268">
        <v>8.588</v>
      </c>
      <c r="I533" s="269"/>
      <c r="J533" s="265"/>
      <c r="K533" s="265"/>
      <c r="L533" s="270"/>
      <c r="M533" s="271"/>
      <c r="N533" s="272"/>
      <c r="O533" s="272"/>
      <c r="P533" s="272"/>
      <c r="Q533" s="272"/>
      <c r="R533" s="272"/>
      <c r="S533" s="272"/>
      <c r="T533" s="273"/>
      <c r="AT533" s="274" t="s">
        <v>215</v>
      </c>
      <c r="AU533" s="274" t="s">
        <v>90</v>
      </c>
      <c r="AV533" s="13" t="s">
        <v>211</v>
      </c>
      <c r="AW533" s="13" t="s">
        <v>45</v>
      </c>
      <c r="AX533" s="13" t="s">
        <v>25</v>
      </c>
      <c r="AY533" s="274" t="s">
        <v>204</v>
      </c>
    </row>
    <row r="534" spans="2:65" s="1" customFormat="1" ht="25.5" customHeight="1">
      <c r="B534" s="48"/>
      <c r="C534" s="238" t="s">
        <v>761</v>
      </c>
      <c r="D534" s="238" t="s">
        <v>206</v>
      </c>
      <c r="E534" s="239" t="s">
        <v>762</v>
      </c>
      <c r="F534" s="240" t="s">
        <v>763</v>
      </c>
      <c r="G534" s="241" t="s">
        <v>209</v>
      </c>
      <c r="H534" s="242">
        <v>1.752</v>
      </c>
      <c r="I534" s="243"/>
      <c r="J534" s="244">
        <f>ROUND(I534*H534,2)</f>
        <v>0</v>
      </c>
      <c r="K534" s="240" t="s">
        <v>210</v>
      </c>
      <c r="L534" s="74"/>
      <c r="M534" s="245" t="s">
        <v>38</v>
      </c>
      <c r="N534" s="246" t="s">
        <v>53</v>
      </c>
      <c r="O534" s="49"/>
      <c r="P534" s="247">
        <f>O534*H534</f>
        <v>0</v>
      </c>
      <c r="Q534" s="247">
        <v>0</v>
      </c>
      <c r="R534" s="247">
        <f>Q534*H534</f>
        <v>0</v>
      </c>
      <c r="S534" s="247">
        <v>0.059</v>
      </c>
      <c r="T534" s="248">
        <f>S534*H534</f>
        <v>0.103368</v>
      </c>
      <c r="AR534" s="25" t="s">
        <v>211</v>
      </c>
      <c r="AT534" s="25" t="s">
        <v>206</v>
      </c>
      <c r="AU534" s="25" t="s">
        <v>90</v>
      </c>
      <c r="AY534" s="25" t="s">
        <v>204</v>
      </c>
      <c r="BE534" s="249">
        <f>IF(N534="základní",J534,0)</f>
        <v>0</v>
      </c>
      <c r="BF534" s="249">
        <f>IF(N534="snížená",J534,0)</f>
        <v>0</v>
      </c>
      <c r="BG534" s="249">
        <f>IF(N534="zákl. přenesená",J534,0)</f>
        <v>0</v>
      </c>
      <c r="BH534" s="249">
        <f>IF(N534="sníž. přenesená",J534,0)</f>
        <v>0</v>
      </c>
      <c r="BI534" s="249">
        <f>IF(N534="nulová",J534,0)</f>
        <v>0</v>
      </c>
      <c r="BJ534" s="25" t="s">
        <v>25</v>
      </c>
      <c r="BK534" s="249">
        <f>ROUND(I534*H534,2)</f>
        <v>0</v>
      </c>
      <c r="BL534" s="25" t="s">
        <v>211</v>
      </c>
      <c r="BM534" s="25" t="s">
        <v>764</v>
      </c>
    </row>
    <row r="535" spans="2:47" s="1" customFormat="1" ht="13.5">
      <c r="B535" s="48"/>
      <c r="C535" s="76"/>
      <c r="D535" s="250" t="s">
        <v>213</v>
      </c>
      <c r="E535" s="76"/>
      <c r="F535" s="251" t="s">
        <v>765</v>
      </c>
      <c r="G535" s="76"/>
      <c r="H535" s="76"/>
      <c r="I535" s="206"/>
      <c r="J535" s="76"/>
      <c r="K535" s="76"/>
      <c r="L535" s="74"/>
      <c r="M535" s="252"/>
      <c r="N535" s="49"/>
      <c r="O535" s="49"/>
      <c r="P535" s="49"/>
      <c r="Q535" s="49"/>
      <c r="R535" s="49"/>
      <c r="S535" s="49"/>
      <c r="T535" s="97"/>
      <c r="AT535" s="25" t="s">
        <v>213</v>
      </c>
      <c r="AU535" s="25" t="s">
        <v>90</v>
      </c>
    </row>
    <row r="536" spans="2:51" s="14" customFormat="1" ht="13.5">
      <c r="B536" s="275"/>
      <c r="C536" s="276"/>
      <c r="D536" s="250" t="s">
        <v>215</v>
      </c>
      <c r="E536" s="277" t="s">
        <v>38</v>
      </c>
      <c r="F536" s="278" t="s">
        <v>304</v>
      </c>
      <c r="G536" s="276"/>
      <c r="H536" s="277" t="s">
        <v>38</v>
      </c>
      <c r="I536" s="279"/>
      <c r="J536" s="276"/>
      <c r="K536" s="276"/>
      <c r="L536" s="280"/>
      <c r="M536" s="281"/>
      <c r="N536" s="282"/>
      <c r="O536" s="282"/>
      <c r="P536" s="282"/>
      <c r="Q536" s="282"/>
      <c r="R536" s="282"/>
      <c r="S536" s="282"/>
      <c r="T536" s="283"/>
      <c r="AT536" s="284" t="s">
        <v>215</v>
      </c>
      <c r="AU536" s="284" t="s">
        <v>90</v>
      </c>
      <c r="AV536" s="14" t="s">
        <v>25</v>
      </c>
      <c r="AW536" s="14" t="s">
        <v>45</v>
      </c>
      <c r="AX536" s="14" t="s">
        <v>82</v>
      </c>
      <c r="AY536" s="284" t="s">
        <v>204</v>
      </c>
    </row>
    <row r="537" spans="2:51" s="12" customFormat="1" ht="13.5">
      <c r="B537" s="253"/>
      <c r="C537" s="254"/>
      <c r="D537" s="250" t="s">
        <v>215</v>
      </c>
      <c r="E537" s="255" t="s">
        <v>38</v>
      </c>
      <c r="F537" s="256" t="s">
        <v>766</v>
      </c>
      <c r="G537" s="254"/>
      <c r="H537" s="257">
        <v>1.752</v>
      </c>
      <c r="I537" s="258"/>
      <c r="J537" s="254"/>
      <c r="K537" s="254"/>
      <c r="L537" s="259"/>
      <c r="M537" s="260"/>
      <c r="N537" s="261"/>
      <c r="O537" s="261"/>
      <c r="P537" s="261"/>
      <c r="Q537" s="261"/>
      <c r="R537" s="261"/>
      <c r="S537" s="261"/>
      <c r="T537" s="262"/>
      <c r="AT537" s="263" t="s">
        <v>215</v>
      </c>
      <c r="AU537" s="263" t="s">
        <v>90</v>
      </c>
      <c r="AV537" s="12" t="s">
        <v>90</v>
      </c>
      <c r="AW537" s="12" t="s">
        <v>45</v>
      </c>
      <c r="AX537" s="12" t="s">
        <v>82</v>
      </c>
      <c r="AY537" s="263" t="s">
        <v>204</v>
      </c>
    </row>
    <row r="538" spans="2:51" s="13" customFormat="1" ht="13.5">
      <c r="B538" s="264"/>
      <c r="C538" s="265"/>
      <c r="D538" s="250" t="s">
        <v>215</v>
      </c>
      <c r="E538" s="266" t="s">
        <v>38</v>
      </c>
      <c r="F538" s="267" t="s">
        <v>217</v>
      </c>
      <c r="G538" s="265"/>
      <c r="H538" s="268">
        <v>1.752</v>
      </c>
      <c r="I538" s="269"/>
      <c r="J538" s="265"/>
      <c r="K538" s="265"/>
      <c r="L538" s="270"/>
      <c r="M538" s="271"/>
      <c r="N538" s="272"/>
      <c r="O538" s="272"/>
      <c r="P538" s="272"/>
      <c r="Q538" s="272"/>
      <c r="R538" s="272"/>
      <c r="S538" s="272"/>
      <c r="T538" s="273"/>
      <c r="AT538" s="274" t="s">
        <v>215</v>
      </c>
      <c r="AU538" s="274" t="s">
        <v>90</v>
      </c>
      <c r="AV538" s="13" t="s">
        <v>211</v>
      </c>
      <c r="AW538" s="13" t="s">
        <v>45</v>
      </c>
      <c r="AX538" s="13" t="s">
        <v>25</v>
      </c>
      <c r="AY538" s="274" t="s">
        <v>204</v>
      </c>
    </row>
    <row r="539" spans="2:65" s="1" customFormat="1" ht="25.5" customHeight="1">
      <c r="B539" s="48"/>
      <c r="C539" s="238" t="s">
        <v>767</v>
      </c>
      <c r="D539" s="238" t="s">
        <v>206</v>
      </c>
      <c r="E539" s="239" t="s">
        <v>768</v>
      </c>
      <c r="F539" s="240" t="s">
        <v>769</v>
      </c>
      <c r="G539" s="241" t="s">
        <v>209</v>
      </c>
      <c r="H539" s="242">
        <v>2.643</v>
      </c>
      <c r="I539" s="243"/>
      <c r="J539" s="244">
        <f>ROUND(I539*H539,2)</f>
        <v>0</v>
      </c>
      <c r="K539" s="240" t="s">
        <v>210</v>
      </c>
      <c r="L539" s="74"/>
      <c r="M539" s="245" t="s">
        <v>38</v>
      </c>
      <c r="N539" s="246" t="s">
        <v>53</v>
      </c>
      <c r="O539" s="49"/>
      <c r="P539" s="247">
        <f>O539*H539</f>
        <v>0</v>
      </c>
      <c r="Q539" s="247">
        <v>0</v>
      </c>
      <c r="R539" s="247">
        <f>Q539*H539</f>
        <v>0</v>
      </c>
      <c r="S539" s="247">
        <v>0.051</v>
      </c>
      <c r="T539" s="248">
        <f>S539*H539</f>
        <v>0.13479299999999997</v>
      </c>
      <c r="AR539" s="25" t="s">
        <v>211</v>
      </c>
      <c r="AT539" s="25" t="s">
        <v>206</v>
      </c>
      <c r="AU539" s="25" t="s">
        <v>90</v>
      </c>
      <c r="AY539" s="25" t="s">
        <v>204</v>
      </c>
      <c r="BE539" s="249">
        <f>IF(N539="základní",J539,0)</f>
        <v>0</v>
      </c>
      <c r="BF539" s="249">
        <f>IF(N539="snížená",J539,0)</f>
        <v>0</v>
      </c>
      <c r="BG539" s="249">
        <f>IF(N539="zákl. přenesená",J539,0)</f>
        <v>0</v>
      </c>
      <c r="BH539" s="249">
        <f>IF(N539="sníž. přenesená",J539,0)</f>
        <v>0</v>
      </c>
      <c r="BI539" s="249">
        <f>IF(N539="nulová",J539,0)</f>
        <v>0</v>
      </c>
      <c r="BJ539" s="25" t="s">
        <v>25</v>
      </c>
      <c r="BK539" s="249">
        <f>ROUND(I539*H539,2)</f>
        <v>0</v>
      </c>
      <c r="BL539" s="25" t="s">
        <v>211</v>
      </c>
      <c r="BM539" s="25" t="s">
        <v>770</v>
      </c>
    </row>
    <row r="540" spans="2:47" s="1" customFormat="1" ht="13.5">
      <c r="B540" s="48"/>
      <c r="C540" s="76"/>
      <c r="D540" s="250" t="s">
        <v>213</v>
      </c>
      <c r="E540" s="76"/>
      <c r="F540" s="251" t="s">
        <v>765</v>
      </c>
      <c r="G540" s="76"/>
      <c r="H540" s="76"/>
      <c r="I540" s="206"/>
      <c r="J540" s="76"/>
      <c r="K540" s="76"/>
      <c r="L540" s="74"/>
      <c r="M540" s="252"/>
      <c r="N540" s="49"/>
      <c r="O540" s="49"/>
      <c r="P540" s="49"/>
      <c r="Q540" s="49"/>
      <c r="R540" s="49"/>
      <c r="S540" s="49"/>
      <c r="T540" s="97"/>
      <c r="AT540" s="25" t="s">
        <v>213</v>
      </c>
      <c r="AU540" s="25" t="s">
        <v>90</v>
      </c>
    </row>
    <row r="541" spans="2:51" s="14" customFormat="1" ht="13.5">
      <c r="B541" s="275"/>
      <c r="C541" s="276"/>
      <c r="D541" s="250" t="s">
        <v>215</v>
      </c>
      <c r="E541" s="277" t="s">
        <v>38</v>
      </c>
      <c r="F541" s="278" t="s">
        <v>304</v>
      </c>
      <c r="G541" s="276"/>
      <c r="H541" s="277" t="s">
        <v>38</v>
      </c>
      <c r="I541" s="279"/>
      <c r="J541" s="276"/>
      <c r="K541" s="276"/>
      <c r="L541" s="280"/>
      <c r="M541" s="281"/>
      <c r="N541" s="282"/>
      <c r="O541" s="282"/>
      <c r="P541" s="282"/>
      <c r="Q541" s="282"/>
      <c r="R541" s="282"/>
      <c r="S541" s="282"/>
      <c r="T541" s="283"/>
      <c r="AT541" s="284" t="s">
        <v>215</v>
      </c>
      <c r="AU541" s="284" t="s">
        <v>90</v>
      </c>
      <c r="AV541" s="14" t="s">
        <v>25</v>
      </c>
      <c r="AW541" s="14" t="s">
        <v>45</v>
      </c>
      <c r="AX541" s="14" t="s">
        <v>82</v>
      </c>
      <c r="AY541" s="284" t="s">
        <v>204</v>
      </c>
    </row>
    <row r="542" spans="2:51" s="12" customFormat="1" ht="13.5">
      <c r="B542" s="253"/>
      <c r="C542" s="254"/>
      <c r="D542" s="250" t="s">
        <v>215</v>
      </c>
      <c r="E542" s="255" t="s">
        <v>38</v>
      </c>
      <c r="F542" s="256" t="s">
        <v>771</v>
      </c>
      <c r="G542" s="254"/>
      <c r="H542" s="257">
        <v>2.643</v>
      </c>
      <c r="I542" s="258"/>
      <c r="J542" s="254"/>
      <c r="K542" s="254"/>
      <c r="L542" s="259"/>
      <c r="M542" s="260"/>
      <c r="N542" s="261"/>
      <c r="O542" s="261"/>
      <c r="P542" s="261"/>
      <c r="Q542" s="261"/>
      <c r="R542" s="261"/>
      <c r="S542" s="261"/>
      <c r="T542" s="262"/>
      <c r="AT542" s="263" t="s">
        <v>215</v>
      </c>
      <c r="AU542" s="263" t="s">
        <v>90</v>
      </c>
      <c r="AV542" s="12" t="s">
        <v>90</v>
      </c>
      <c r="AW542" s="12" t="s">
        <v>45</v>
      </c>
      <c r="AX542" s="12" t="s">
        <v>82</v>
      </c>
      <c r="AY542" s="263" t="s">
        <v>204</v>
      </c>
    </row>
    <row r="543" spans="2:51" s="13" customFormat="1" ht="13.5">
      <c r="B543" s="264"/>
      <c r="C543" s="265"/>
      <c r="D543" s="250" t="s">
        <v>215</v>
      </c>
      <c r="E543" s="266" t="s">
        <v>38</v>
      </c>
      <c r="F543" s="267" t="s">
        <v>217</v>
      </c>
      <c r="G543" s="265"/>
      <c r="H543" s="268">
        <v>2.643</v>
      </c>
      <c r="I543" s="269"/>
      <c r="J543" s="265"/>
      <c r="K543" s="265"/>
      <c r="L543" s="270"/>
      <c r="M543" s="271"/>
      <c r="N543" s="272"/>
      <c r="O543" s="272"/>
      <c r="P543" s="272"/>
      <c r="Q543" s="272"/>
      <c r="R543" s="272"/>
      <c r="S543" s="272"/>
      <c r="T543" s="273"/>
      <c r="AT543" s="274" t="s">
        <v>215</v>
      </c>
      <c r="AU543" s="274" t="s">
        <v>90</v>
      </c>
      <c r="AV543" s="13" t="s">
        <v>211</v>
      </c>
      <c r="AW543" s="13" t="s">
        <v>45</v>
      </c>
      <c r="AX543" s="13" t="s">
        <v>25</v>
      </c>
      <c r="AY543" s="274" t="s">
        <v>204</v>
      </c>
    </row>
    <row r="544" spans="2:65" s="1" customFormat="1" ht="38.25" customHeight="1">
      <c r="B544" s="48"/>
      <c r="C544" s="238" t="s">
        <v>772</v>
      </c>
      <c r="D544" s="238" t="s">
        <v>206</v>
      </c>
      <c r="E544" s="239" t="s">
        <v>773</v>
      </c>
      <c r="F544" s="240" t="s">
        <v>774</v>
      </c>
      <c r="G544" s="241" t="s">
        <v>220</v>
      </c>
      <c r="H544" s="242">
        <v>0.123</v>
      </c>
      <c r="I544" s="243"/>
      <c r="J544" s="244">
        <f>ROUND(I544*H544,2)</f>
        <v>0</v>
      </c>
      <c r="K544" s="240" t="s">
        <v>210</v>
      </c>
      <c r="L544" s="74"/>
      <c r="M544" s="245" t="s">
        <v>38</v>
      </c>
      <c r="N544" s="246" t="s">
        <v>53</v>
      </c>
      <c r="O544" s="49"/>
      <c r="P544" s="247">
        <f>O544*H544</f>
        <v>0</v>
      </c>
      <c r="Q544" s="247">
        <v>0</v>
      </c>
      <c r="R544" s="247">
        <f>Q544*H544</f>
        <v>0</v>
      </c>
      <c r="S544" s="247">
        <v>1.8</v>
      </c>
      <c r="T544" s="248">
        <f>S544*H544</f>
        <v>0.2214</v>
      </c>
      <c r="AR544" s="25" t="s">
        <v>211</v>
      </c>
      <c r="AT544" s="25" t="s">
        <v>206</v>
      </c>
      <c r="AU544" s="25" t="s">
        <v>90</v>
      </c>
      <c r="AY544" s="25" t="s">
        <v>204</v>
      </c>
      <c r="BE544" s="249">
        <f>IF(N544="základní",J544,0)</f>
        <v>0</v>
      </c>
      <c r="BF544" s="249">
        <f>IF(N544="snížená",J544,0)</f>
        <v>0</v>
      </c>
      <c r="BG544" s="249">
        <f>IF(N544="zákl. přenesená",J544,0)</f>
        <v>0</v>
      </c>
      <c r="BH544" s="249">
        <f>IF(N544="sníž. přenesená",J544,0)</f>
        <v>0</v>
      </c>
      <c r="BI544" s="249">
        <f>IF(N544="nulová",J544,0)</f>
        <v>0</v>
      </c>
      <c r="BJ544" s="25" t="s">
        <v>25</v>
      </c>
      <c r="BK544" s="249">
        <f>ROUND(I544*H544,2)</f>
        <v>0</v>
      </c>
      <c r="BL544" s="25" t="s">
        <v>211</v>
      </c>
      <c r="BM544" s="25" t="s">
        <v>775</v>
      </c>
    </row>
    <row r="545" spans="2:51" s="12" customFormat="1" ht="13.5">
      <c r="B545" s="253"/>
      <c r="C545" s="254"/>
      <c r="D545" s="250" t="s">
        <v>215</v>
      </c>
      <c r="E545" s="255" t="s">
        <v>38</v>
      </c>
      <c r="F545" s="256" t="s">
        <v>776</v>
      </c>
      <c r="G545" s="254"/>
      <c r="H545" s="257">
        <v>0.123</v>
      </c>
      <c r="I545" s="258"/>
      <c r="J545" s="254"/>
      <c r="K545" s="254"/>
      <c r="L545" s="259"/>
      <c r="M545" s="260"/>
      <c r="N545" s="261"/>
      <c r="O545" s="261"/>
      <c r="P545" s="261"/>
      <c r="Q545" s="261"/>
      <c r="R545" s="261"/>
      <c r="S545" s="261"/>
      <c r="T545" s="262"/>
      <c r="AT545" s="263" t="s">
        <v>215</v>
      </c>
      <c r="AU545" s="263" t="s">
        <v>90</v>
      </c>
      <c r="AV545" s="12" t="s">
        <v>90</v>
      </c>
      <c r="AW545" s="12" t="s">
        <v>45</v>
      </c>
      <c r="AX545" s="12" t="s">
        <v>82</v>
      </c>
      <c r="AY545" s="263" t="s">
        <v>204</v>
      </c>
    </row>
    <row r="546" spans="2:51" s="13" customFormat="1" ht="13.5">
      <c r="B546" s="264"/>
      <c r="C546" s="265"/>
      <c r="D546" s="250" t="s">
        <v>215</v>
      </c>
      <c r="E546" s="266" t="s">
        <v>38</v>
      </c>
      <c r="F546" s="267" t="s">
        <v>217</v>
      </c>
      <c r="G546" s="265"/>
      <c r="H546" s="268">
        <v>0.123</v>
      </c>
      <c r="I546" s="269"/>
      <c r="J546" s="265"/>
      <c r="K546" s="265"/>
      <c r="L546" s="270"/>
      <c r="M546" s="271"/>
      <c r="N546" s="272"/>
      <c r="O546" s="272"/>
      <c r="P546" s="272"/>
      <c r="Q546" s="272"/>
      <c r="R546" s="272"/>
      <c r="S546" s="272"/>
      <c r="T546" s="273"/>
      <c r="AT546" s="274" t="s">
        <v>215</v>
      </c>
      <c r="AU546" s="274" t="s">
        <v>90</v>
      </c>
      <c r="AV546" s="13" t="s">
        <v>211</v>
      </c>
      <c r="AW546" s="13" t="s">
        <v>45</v>
      </c>
      <c r="AX546" s="13" t="s">
        <v>25</v>
      </c>
      <c r="AY546" s="274" t="s">
        <v>204</v>
      </c>
    </row>
    <row r="547" spans="2:65" s="1" customFormat="1" ht="25.5" customHeight="1">
      <c r="B547" s="48"/>
      <c r="C547" s="238" t="s">
        <v>777</v>
      </c>
      <c r="D547" s="238" t="s">
        <v>206</v>
      </c>
      <c r="E547" s="239" t="s">
        <v>778</v>
      </c>
      <c r="F547" s="240" t="s">
        <v>779</v>
      </c>
      <c r="G547" s="241" t="s">
        <v>780</v>
      </c>
      <c r="H547" s="242">
        <v>2</v>
      </c>
      <c r="I547" s="243"/>
      <c r="J547" s="244">
        <f>ROUND(I547*H547,2)</f>
        <v>0</v>
      </c>
      <c r="K547" s="240" t="s">
        <v>210</v>
      </c>
      <c r="L547" s="74"/>
      <c r="M547" s="245" t="s">
        <v>38</v>
      </c>
      <c r="N547" s="246" t="s">
        <v>53</v>
      </c>
      <c r="O547" s="49"/>
      <c r="P547" s="247">
        <f>O547*H547</f>
        <v>0</v>
      </c>
      <c r="Q547" s="247">
        <v>0</v>
      </c>
      <c r="R547" s="247">
        <f>Q547*H547</f>
        <v>0</v>
      </c>
      <c r="S547" s="247">
        <v>0.031</v>
      </c>
      <c r="T547" s="248">
        <f>S547*H547</f>
        <v>0.062</v>
      </c>
      <c r="AR547" s="25" t="s">
        <v>211</v>
      </c>
      <c r="AT547" s="25" t="s">
        <v>206</v>
      </c>
      <c r="AU547" s="25" t="s">
        <v>90</v>
      </c>
      <c r="AY547" s="25" t="s">
        <v>204</v>
      </c>
      <c r="BE547" s="249">
        <f>IF(N547="základní",J547,0)</f>
        <v>0</v>
      </c>
      <c r="BF547" s="249">
        <f>IF(N547="snížená",J547,0)</f>
        <v>0</v>
      </c>
      <c r="BG547" s="249">
        <f>IF(N547="zákl. přenesená",J547,0)</f>
        <v>0</v>
      </c>
      <c r="BH547" s="249">
        <f>IF(N547="sníž. přenesená",J547,0)</f>
        <v>0</v>
      </c>
      <c r="BI547" s="249">
        <f>IF(N547="nulová",J547,0)</f>
        <v>0</v>
      </c>
      <c r="BJ547" s="25" t="s">
        <v>25</v>
      </c>
      <c r="BK547" s="249">
        <f>ROUND(I547*H547,2)</f>
        <v>0</v>
      </c>
      <c r="BL547" s="25" t="s">
        <v>211</v>
      </c>
      <c r="BM547" s="25" t="s">
        <v>781</v>
      </c>
    </row>
    <row r="548" spans="2:51" s="14" customFormat="1" ht="13.5">
      <c r="B548" s="275"/>
      <c r="C548" s="276"/>
      <c r="D548" s="250" t="s">
        <v>215</v>
      </c>
      <c r="E548" s="277" t="s">
        <v>38</v>
      </c>
      <c r="F548" s="278" t="s">
        <v>304</v>
      </c>
      <c r="G548" s="276"/>
      <c r="H548" s="277" t="s">
        <v>38</v>
      </c>
      <c r="I548" s="279"/>
      <c r="J548" s="276"/>
      <c r="K548" s="276"/>
      <c r="L548" s="280"/>
      <c r="M548" s="281"/>
      <c r="N548" s="282"/>
      <c r="O548" s="282"/>
      <c r="P548" s="282"/>
      <c r="Q548" s="282"/>
      <c r="R548" s="282"/>
      <c r="S548" s="282"/>
      <c r="T548" s="283"/>
      <c r="AT548" s="284" t="s">
        <v>215</v>
      </c>
      <c r="AU548" s="284" t="s">
        <v>90</v>
      </c>
      <c r="AV548" s="14" t="s">
        <v>25</v>
      </c>
      <c r="AW548" s="14" t="s">
        <v>45</v>
      </c>
      <c r="AX548" s="14" t="s">
        <v>82</v>
      </c>
      <c r="AY548" s="284" t="s">
        <v>204</v>
      </c>
    </row>
    <row r="549" spans="2:51" s="12" customFormat="1" ht="13.5">
      <c r="B549" s="253"/>
      <c r="C549" s="254"/>
      <c r="D549" s="250" t="s">
        <v>215</v>
      </c>
      <c r="E549" s="255" t="s">
        <v>38</v>
      </c>
      <c r="F549" s="256" t="s">
        <v>90</v>
      </c>
      <c r="G549" s="254"/>
      <c r="H549" s="257">
        <v>2</v>
      </c>
      <c r="I549" s="258"/>
      <c r="J549" s="254"/>
      <c r="K549" s="254"/>
      <c r="L549" s="259"/>
      <c r="M549" s="260"/>
      <c r="N549" s="261"/>
      <c r="O549" s="261"/>
      <c r="P549" s="261"/>
      <c r="Q549" s="261"/>
      <c r="R549" s="261"/>
      <c r="S549" s="261"/>
      <c r="T549" s="262"/>
      <c r="AT549" s="263" t="s">
        <v>215</v>
      </c>
      <c r="AU549" s="263" t="s">
        <v>90</v>
      </c>
      <c r="AV549" s="12" t="s">
        <v>90</v>
      </c>
      <c r="AW549" s="12" t="s">
        <v>45</v>
      </c>
      <c r="AX549" s="12" t="s">
        <v>82</v>
      </c>
      <c r="AY549" s="263" t="s">
        <v>204</v>
      </c>
    </row>
    <row r="550" spans="2:51" s="13" customFormat="1" ht="13.5">
      <c r="B550" s="264"/>
      <c r="C550" s="265"/>
      <c r="D550" s="250" t="s">
        <v>215</v>
      </c>
      <c r="E550" s="266" t="s">
        <v>38</v>
      </c>
      <c r="F550" s="267" t="s">
        <v>217</v>
      </c>
      <c r="G550" s="265"/>
      <c r="H550" s="268">
        <v>2</v>
      </c>
      <c r="I550" s="269"/>
      <c r="J550" s="265"/>
      <c r="K550" s="265"/>
      <c r="L550" s="270"/>
      <c r="M550" s="271"/>
      <c r="N550" s="272"/>
      <c r="O550" s="272"/>
      <c r="P550" s="272"/>
      <c r="Q550" s="272"/>
      <c r="R550" s="272"/>
      <c r="S550" s="272"/>
      <c r="T550" s="273"/>
      <c r="AT550" s="274" t="s">
        <v>215</v>
      </c>
      <c r="AU550" s="274" t="s">
        <v>90</v>
      </c>
      <c r="AV550" s="13" t="s">
        <v>211</v>
      </c>
      <c r="AW550" s="13" t="s">
        <v>45</v>
      </c>
      <c r="AX550" s="13" t="s">
        <v>25</v>
      </c>
      <c r="AY550" s="274" t="s">
        <v>204</v>
      </c>
    </row>
    <row r="551" spans="2:65" s="1" customFormat="1" ht="16.5" customHeight="1">
      <c r="B551" s="48"/>
      <c r="C551" s="238" t="s">
        <v>35</v>
      </c>
      <c r="D551" s="238" t="s">
        <v>206</v>
      </c>
      <c r="E551" s="239" t="s">
        <v>782</v>
      </c>
      <c r="F551" s="240" t="s">
        <v>783</v>
      </c>
      <c r="G551" s="241" t="s">
        <v>343</v>
      </c>
      <c r="H551" s="242">
        <v>1.73</v>
      </c>
      <c r="I551" s="243"/>
      <c r="J551" s="244">
        <f>ROUND(I551*H551,2)</f>
        <v>0</v>
      </c>
      <c r="K551" s="240" t="s">
        <v>210</v>
      </c>
      <c r="L551" s="74"/>
      <c r="M551" s="245" t="s">
        <v>38</v>
      </c>
      <c r="N551" s="246" t="s">
        <v>53</v>
      </c>
      <c r="O551" s="49"/>
      <c r="P551" s="247">
        <f>O551*H551</f>
        <v>0</v>
      </c>
      <c r="Q551" s="247">
        <v>0</v>
      </c>
      <c r="R551" s="247">
        <f>Q551*H551</f>
        <v>0</v>
      </c>
      <c r="S551" s="247">
        <v>0</v>
      </c>
      <c r="T551" s="248">
        <f>S551*H551</f>
        <v>0</v>
      </c>
      <c r="AR551" s="25" t="s">
        <v>211</v>
      </c>
      <c r="AT551" s="25" t="s">
        <v>206</v>
      </c>
      <c r="AU551" s="25" t="s">
        <v>90</v>
      </c>
      <c r="AY551" s="25" t="s">
        <v>204</v>
      </c>
      <c r="BE551" s="249">
        <f>IF(N551="základní",J551,0)</f>
        <v>0</v>
      </c>
      <c r="BF551" s="249">
        <f>IF(N551="snížená",J551,0)</f>
        <v>0</v>
      </c>
      <c r="BG551" s="249">
        <f>IF(N551="zákl. přenesená",J551,0)</f>
        <v>0</v>
      </c>
      <c r="BH551" s="249">
        <f>IF(N551="sníž. přenesená",J551,0)</f>
        <v>0</v>
      </c>
      <c r="BI551" s="249">
        <f>IF(N551="nulová",J551,0)</f>
        <v>0</v>
      </c>
      <c r="BJ551" s="25" t="s">
        <v>25</v>
      </c>
      <c r="BK551" s="249">
        <f>ROUND(I551*H551,2)</f>
        <v>0</v>
      </c>
      <c r="BL551" s="25" t="s">
        <v>211</v>
      </c>
      <c r="BM551" s="25" t="s">
        <v>784</v>
      </c>
    </row>
    <row r="552" spans="2:51" s="12" customFormat="1" ht="13.5">
      <c r="B552" s="253"/>
      <c r="C552" s="254"/>
      <c r="D552" s="250" t="s">
        <v>215</v>
      </c>
      <c r="E552" s="255" t="s">
        <v>38</v>
      </c>
      <c r="F552" s="256" t="s">
        <v>375</v>
      </c>
      <c r="G552" s="254"/>
      <c r="H552" s="257">
        <v>1.73</v>
      </c>
      <c r="I552" s="258"/>
      <c r="J552" s="254"/>
      <c r="K552" s="254"/>
      <c r="L552" s="259"/>
      <c r="M552" s="260"/>
      <c r="N552" s="261"/>
      <c r="O552" s="261"/>
      <c r="P552" s="261"/>
      <c r="Q552" s="261"/>
      <c r="R552" s="261"/>
      <c r="S552" s="261"/>
      <c r="T552" s="262"/>
      <c r="AT552" s="263" t="s">
        <v>215</v>
      </c>
      <c r="AU552" s="263" t="s">
        <v>90</v>
      </c>
      <c r="AV552" s="12" t="s">
        <v>90</v>
      </c>
      <c r="AW552" s="12" t="s">
        <v>45</v>
      </c>
      <c r="AX552" s="12" t="s">
        <v>82</v>
      </c>
      <c r="AY552" s="263" t="s">
        <v>204</v>
      </c>
    </row>
    <row r="553" spans="2:51" s="13" customFormat="1" ht="13.5">
      <c r="B553" s="264"/>
      <c r="C553" s="265"/>
      <c r="D553" s="250" t="s">
        <v>215</v>
      </c>
      <c r="E553" s="266" t="s">
        <v>38</v>
      </c>
      <c r="F553" s="267" t="s">
        <v>217</v>
      </c>
      <c r="G553" s="265"/>
      <c r="H553" s="268">
        <v>1.73</v>
      </c>
      <c r="I553" s="269"/>
      <c r="J553" s="265"/>
      <c r="K553" s="265"/>
      <c r="L553" s="270"/>
      <c r="M553" s="271"/>
      <c r="N553" s="272"/>
      <c r="O553" s="272"/>
      <c r="P553" s="272"/>
      <c r="Q553" s="272"/>
      <c r="R553" s="272"/>
      <c r="S553" s="272"/>
      <c r="T553" s="273"/>
      <c r="AT553" s="274" t="s">
        <v>215</v>
      </c>
      <c r="AU553" s="274" t="s">
        <v>90</v>
      </c>
      <c r="AV553" s="13" t="s">
        <v>211</v>
      </c>
      <c r="AW553" s="13" t="s">
        <v>45</v>
      </c>
      <c r="AX553" s="13" t="s">
        <v>25</v>
      </c>
      <c r="AY553" s="274" t="s">
        <v>204</v>
      </c>
    </row>
    <row r="554" spans="2:65" s="1" customFormat="1" ht="25.5" customHeight="1">
      <c r="B554" s="48"/>
      <c r="C554" s="238" t="s">
        <v>785</v>
      </c>
      <c r="D554" s="238" t="s">
        <v>206</v>
      </c>
      <c r="E554" s="239" t="s">
        <v>786</v>
      </c>
      <c r="F554" s="240" t="s">
        <v>787</v>
      </c>
      <c r="G554" s="241" t="s">
        <v>209</v>
      </c>
      <c r="H554" s="242">
        <v>45.309</v>
      </c>
      <c r="I554" s="243"/>
      <c r="J554" s="244">
        <f>ROUND(I554*H554,2)</f>
        <v>0</v>
      </c>
      <c r="K554" s="240" t="s">
        <v>210</v>
      </c>
      <c r="L554" s="74"/>
      <c r="M554" s="245" t="s">
        <v>38</v>
      </c>
      <c r="N554" s="246" t="s">
        <v>53</v>
      </c>
      <c r="O554" s="49"/>
      <c r="P554" s="247">
        <f>O554*H554</f>
        <v>0</v>
      </c>
      <c r="Q554" s="247">
        <v>0</v>
      </c>
      <c r="R554" s="247">
        <f>Q554*H554</f>
        <v>0</v>
      </c>
      <c r="S554" s="247">
        <v>0.004</v>
      </c>
      <c r="T554" s="248">
        <f>S554*H554</f>
        <v>0.18123599999999998</v>
      </c>
      <c r="AR554" s="25" t="s">
        <v>211</v>
      </c>
      <c r="AT554" s="25" t="s">
        <v>206</v>
      </c>
      <c r="AU554" s="25" t="s">
        <v>90</v>
      </c>
      <c r="AY554" s="25" t="s">
        <v>204</v>
      </c>
      <c r="BE554" s="249">
        <f>IF(N554="základní",J554,0)</f>
        <v>0</v>
      </c>
      <c r="BF554" s="249">
        <f>IF(N554="snížená",J554,0)</f>
        <v>0</v>
      </c>
      <c r="BG554" s="249">
        <f>IF(N554="zákl. přenesená",J554,0)</f>
        <v>0</v>
      </c>
      <c r="BH554" s="249">
        <f>IF(N554="sníž. přenesená",J554,0)</f>
        <v>0</v>
      </c>
      <c r="BI554" s="249">
        <f>IF(N554="nulová",J554,0)</f>
        <v>0</v>
      </c>
      <c r="BJ554" s="25" t="s">
        <v>25</v>
      </c>
      <c r="BK554" s="249">
        <f>ROUND(I554*H554,2)</f>
        <v>0</v>
      </c>
      <c r="BL554" s="25" t="s">
        <v>211</v>
      </c>
      <c r="BM554" s="25" t="s">
        <v>788</v>
      </c>
    </row>
    <row r="555" spans="2:47" s="1" customFormat="1" ht="13.5">
      <c r="B555" s="48"/>
      <c r="C555" s="76"/>
      <c r="D555" s="250" t="s">
        <v>213</v>
      </c>
      <c r="E555" s="76"/>
      <c r="F555" s="251" t="s">
        <v>789</v>
      </c>
      <c r="G555" s="76"/>
      <c r="H555" s="76"/>
      <c r="I555" s="206"/>
      <c r="J555" s="76"/>
      <c r="K555" s="76"/>
      <c r="L555" s="74"/>
      <c r="M555" s="252"/>
      <c r="N555" s="49"/>
      <c r="O555" s="49"/>
      <c r="P555" s="49"/>
      <c r="Q555" s="49"/>
      <c r="R555" s="49"/>
      <c r="S555" s="49"/>
      <c r="T555" s="97"/>
      <c r="AT555" s="25" t="s">
        <v>213</v>
      </c>
      <c r="AU555" s="25" t="s">
        <v>90</v>
      </c>
    </row>
    <row r="556" spans="2:51" s="14" customFormat="1" ht="13.5">
      <c r="B556" s="275"/>
      <c r="C556" s="276"/>
      <c r="D556" s="250" t="s">
        <v>215</v>
      </c>
      <c r="E556" s="277" t="s">
        <v>38</v>
      </c>
      <c r="F556" s="278" t="s">
        <v>304</v>
      </c>
      <c r="G556" s="276"/>
      <c r="H556" s="277" t="s">
        <v>38</v>
      </c>
      <c r="I556" s="279"/>
      <c r="J556" s="276"/>
      <c r="K556" s="276"/>
      <c r="L556" s="280"/>
      <c r="M556" s="281"/>
      <c r="N556" s="282"/>
      <c r="O556" s="282"/>
      <c r="P556" s="282"/>
      <c r="Q556" s="282"/>
      <c r="R556" s="282"/>
      <c r="S556" s="282"/>
      <c r="T556" s="283"/>
      <c r="AT556" s="284" t="s">
        <v>215</v>
      </c>
      <c r="AU556" s="284" t="s">
        <v>90</v>
      </c>
      <c r="AV556" s="14" t="s">
        <v>25</v>
      </c>
      <c r="AW556" s="14" t="s">
        <v>45</v>
      </c>
      <c r="AX556" s="14" t="s">
        <v>82</v>
      </c>
      <c r="AY556" s="284" t="s">
        <v>204</v>
      </c>
    </row>
    <row r="557" spans="2:51" s="12" customFormat="1" ht="13.5">
      <c r="B557" s="253"/>
      <c r="C557" s="254"/>
      <c r="D557" s="250" t="s">
        <v>215</v>
      </c>
      <c r="E557" s="255" t="s">
        <v>38</v>
      </c>
      <c r="F557" s="256" t="s">
        <v>451</v>
      </c>
      <c r="G557" s="254"/>
      <c r="H557" s="257">
        <v>45.309</v>
      </c>
      <c r="I557" s="258"/>
      <c r="J557" s="254"/>
      <c r="K557" s="254"/>
      <c r="L557" s="259"/>
      <c r="M557" s="260"/>
      <c r="N557" s="261"/>
      <c r="O557" s="261"/>
      <c r="P557" s="261"/>
      <c r="Q557" s="261"/>
      <c r="R557" s="261"/>
      <c r="S557" s="261"/>
      <c r="T557" s="262"/>
      <c r="AT557" s="263" t="s">
        <v>215</v>
      </c>
      <c r="AU557" s="263" t="s">
        <v>90</v>
      </c>
      <c r="AV557" s="12" t="s">
        <v>90</v>
      </c>
      <c r="AW557" s="12" t="s">
        <v>45</v>
      </c>
      <c r="AX557" s="12" t="s">
        <v>82</v>
      </c>
      <c r="AY557" s="263" t="s">
        <v>204</v>
      </c>
    </row>
    <row r="558" spans="2:51" s="13" customFormat="1" ht="13.5">
      <c r="B558" s="264"/>
      <c r="C558" s="265"/>
      <c r="D558" s="250" t="s">
        <v>215</v>
      </c>
      <c r="E558" s="266" t="s">
        <v>38</v>
      </c>
      <c r="F558" s="267" t="s">
        <v>217</v>
      </c>
      <c r="G558" s="265"/>
      <c r="H558" s="268">
        <v>45.309</v>
      </c>
      <c r="I558" s="269"/>
      <c r="J558" s="265"/>
      <c r="K558" s="265"/>
      <c r="L558" s="270"/>
      <c r="M558" s="271"/>
      <c r="N558" s="272"/>
      <c r="O558" s="272"/>
      <c r="P558" s="272"/>
      <c r="Q558" s="272"/>
      <c r="R558" s="272"/>
      <c r="S558" s="272"/>
      <c r="T558" s="273"/>
      <c r="AT558" s="274" t="s">
        <v>215</v>
      </c>
      <c r="AU558" s="274" t="s">
        <v>90</v>
      </c>
      <c r="AV558" s="13" t="s">
        <v>211</v>
      </c>
      <c r="AW558" s="13" t="s">
        <v>45</v>
      </c>
      <c r="AX558" s="13" t="s">
        <v>25</v>
      </c>
      <c r="AY558" s="274" t="s">
        <v>204</v>
      </c>
    </row>
    <row r="559" spans="2:65" s="1" customFormat="1" ht="25.5" customHeight="1">
      <c r="B559" s="48"/>
      <c r="C559" s="238" t="s">
        <v>790</v>
      </c>
      <c r="D559" s="238" t="s">
        <v>206</v>
      </c>
      <c r="E559" s="239" t="s">
        <v>791</v>
      </c>
      <c r="F559" s="240" t="s">
        <v>792</v>
      </c>
      <c r="G559" s="241" t="s">
        <v>209</v>
      </c>
      <c r="H559" s="242">
        <v>77.135</v>
      </c>
      <c r="I559" s="243"/>
      <c r="J559" s="244">
        <f>ROUND(I559*H559,2)</f>
        <v>0</v>
      </c>
      <c r="K559" s="240" t="s">
        <v>210</v>
      </c>
      <c r="L559" s="74"/>
      <c r="M559" s="245" t="s">
        <v>38</v>
      </c>
      <c r="N559" s="246" t="s">
        <v>53</v>
      </c>
      <c r="O559" s="49"/>
      <c r="P559" s="247">
        <f>O559*H559</f>
        <v>0</v>
      </c>
      <c r="Q559" s="247">
        <v>0</v>
      </c>
      <c r="R559" s="247">
        <f>Q559*H559</f>
        <v>0</v>
      </c>
      <c r="S559" s="247">
        <v>0.046</v>
      </c>
      <c r="T559" s="248">
        <f>S559*H559</f>
        <v>3.54821</v>
      </c>
      <c r="AR559" s="25" t="s">
        <v>211</v>
      </c>
      <c r="AT559" s="25" t="s">
        <v>206</v>
      </c>
      <c r="AU559" s="25" t="s">
        <v>90</v>
      </c>
      <c r="AY559" s="25" t="s">
        <v>204</v>
      </c>
      <c r="BE559" s="249">
        <f>IF(N559="základní",J559,0)</f>
        <v>0</v>
      </c>
      <c r="BF559" s="249">
        <f>IF(N559="snížená",J559,0)</f>
        <v>0</v>
      </c>
      <c r="BG559" s="249">
        <f>IF(N559="zákl. přenesená",J559,0)</f>
        <v>0</v>
      </c>
      <c r="BH559" s="249">
        <f>IF(N559="sníž. přenesená",J559,0)</f>
        <v>0</v>
      </c>
      <c r="BI559" s="249">
        <f>IF(N559="nulová",J559,0)</f>
        <v>0</v>
      </c>
      <c r="BJ559" s="25" t="s">
        <v>25</v>
      </c>
      <c r="BK559" s="249">
        <f>ROUND(I559*H559,2)</f>
        <v>0</v>
      </c>
      <c r="BL559" s="25" t="s">
        <v>211</v>
      </c>
      <c r="BM559" s="25" t="s">
        <v>793</v>
      </c>
    </row>
    <row r="560" spans="2:47" s="1" customFormat="1" ht="13.5">
      <c r="B560" s="48"/>
      <c r="C560" s="76"/>
      <c r="D560" s="250" t="s">
        <v>213</v>
      </c>
      <c r="E560" s="76"/>
      <c r="F560" s="251" t="s">
        <v>789</v>
      </c>
      <c r="G560" s="76"/>
      <c r="H560" s="76"/>
      <c r="I560" s="206"/>
      <c r="J560" s="76"/>
      <c r="K560" s="76"/>
      <c r="L560" s="74"/>
      <c r="M560" s="252"/>
      <c r="N560" s="49"/>
      <c r="O560" s="49"/>
      <c r="P560" s="49"/>
      <c r="Q560" s="49"/>
      <c r="R560" s="49"/>
      <c r="S560" s="49"/>
      <c r="T560" s="97"/>
      <c r="AT560" s="25" t="s">
        <v>213</v>
      </c>
      <c r="AU560" s="25" t="s">
        <v>90</v>
      </c>
    </row>
    <row r="561" spans="2:51" s="14" customFormat="1" ht="13.5">
      <c r="B561" s="275"/>
      <c r="C561" s="276"/>
      <c r="D561" s="250" t="s">
        <v>215</v>
      </c>
      <c r="E561" s="277" t="s">
        <v>38</v>
      </c>
      <c r="F561" s="278" t="s">
        <v>304</v>
      </c>
      <c r="G561" s="276"/>
      <c r="H561" s="277" t="s">
        <v>38</v>
      </c>
      <c r="I561" s="279"/>
      <c r="J561" s="276"/>
      <c r="K561" s="276"/>
      <c r="L561" s="280"/>
      <c r="M561" s="281"/>
      <c r="N561" s="282"/>
      <c r="O561" s="282"/>
      <c r="P561" s="282"/>
      <c r="Q561" s="282"/>
      <c r="R561" s="282"/>
      <c r="S561" s="282"/>
      <c r="T561" s="283"/>
      <c r="AT561" s="284" t="s">
        <v>215</v>
      </c>
      <c r="AU561" s="284" t="s">
        <v>90</v>
      </c>
      <c r="AV561" s="14" t="s">
        <v>25</v>
      </c>
      <c r="AW561" s="14" t="s">
        <v>45</v>
      </c>
      <c r="AX561" s="14" t="s">
        <v>82</v>
      </c>
      <c r="AY561" s="284" t="s">
        <v>204</v>
      </c>
    </row>
    <row r="562" spans="2:51" s="12" customFormat="1" ht="13.5">
      <c r="B562" s="253"/>
      <c r="C562" s="254"/>
      <c r="D562" s="250" t="s">
        <v>215</v>
      </c>
      <c r="E562" s="255" t="s">
        <v>38</v>
      </c>
      <c r="F562" s="256" t="s">
        <v>794</v>
      </c>
      <c r="G562" s="254"/>
      <c r="H562" s="257">
        <v>8.248</v>
      </c>
      <c r="I562" s="258"/>
      <c r="J562" s="254"/>
      <c r="K562" s="254"/>
      <c r="L562" s="259"/>
      <c r="M562" s="260"/>
      <c r="N562" s="261"/>
      <c r="O562" s="261"/>
      <c r="P562" s="261"/>
      <c r="Q562" s="261"/>
      <c r="R562" s="261"/>
      <c r="S562" s="261"/>
      <c r="T562" s="262"/>
      <c r="AT562" s="263" t="s">
        <v>215</v>
      </c>
      <c r="AU562" s="263" t="s">
        <v>90</v>
      </c>
      <c r="AV562" s="12" t="s">
        <v>90</v>
      </c>
      <c r="AW562" s="12" t="s">
        <v>45</v>
      </c>
      <c r="AX562" s="12" t="s">
        <v>82</v>
      </c>
      <c r="AY562" s="263" t="s">
        <v>204</v>
      </c>
    </row>
    <row r="563" spans="2:51" s="12" customFormat="1" ht="13.5">
      <c r="B563" s="253"/>
      <c r="C563" s="254"/>
      <c r="D563" s="250" t="s">
        <v>215</v>
      </c>
      <c r="E563" s="255" t="s">
        <v>38</v>
      </c>
      <c r="F563" s="256" t="s">
        <v>795</v>
      </c>
      <c r="G563" s="254"/>
      <c r="H563" s="257">
        <v>31.038</v>
      </c>
      <c r="I563" s="258"/>
      <c r="J563" s="254"/>
      <c r="K563" s="254"/>
      <c r="L563" s="259"/>
      <c r="M563" s="260"/>
      <c r="N563" s="261"/>
      <c r="O563" s="261"/>
      <c r="P563" s="261"/>
      <c r="Q563" s="261"/>
      <c r="R563" s="261"/>
      <c r="S563" s="261"/>
      <c r="T563" s="262"/>
      <c r="AT563" s="263" t="s">
        <v>215</v>
      </c>
      <c r="AU563" s="263" t="s">
        <v>90</v>
      </c>
      <c r="AV563" s="12" t="s">
        <v>90</v>
      </c>
      <c r="AW563" s="12" t="s">
        <v>45</v>
      </c>
      <c r="AX563" s="12" t="s">
        <v>82</v>
      </c>
      <c r="AY563" s="263" t="s">
        <v>204</v>
      </c>
    </row>
    <row r="564" spans="2:51" s="12" customFormat="1" ht="13.5">
      <c r="B564" s="253"/>
      <c r="C564" s="254"/>
      <c r="D564" s="250" t="s">
        <v>215</v>
      </c>
      <c r="E564" s="255" t="s">
        <v>38</v>
      </c>
      <c r="F564" s="256" t="s">
        <v>796</v>
      </c>
      <c r="G564" s="254"/>
      <c r="H564" s="257">
        <v>34.176</v>
      </c>
      <c r="I564" s="258"/>
      <c r="J564" s="254"/>
      <c r="K564" s="254"/>
      <c r="L564" s="259"/>
      <c r="M564" s="260"/>
      <c r="N564" s="261"/>
      <c r="O564" s="261"/>
      <c r="P564" s="261"/>
      <c r="Q564" s="261"/>
      <c r="R564" s="261"/>
      <c r="S564" s="261"/>
      <c r="T564" s="262"/>
      <c r="AT564" s="263" t="s">
        <v>215</v>
      </c>
      <c r="AU564" s="263" t="s">
        <v>90</v>
      </c>
      <c r="AV564" s="12" t="s">
        <v>90</v>
      </c>
      <c r="AW564" s="12" t="s">
        <v>45</v>
      </c>
      <c r="AX564" s="12" t="s">
        <v>82</v>
      </c>
      <c r="AY564" s="263" t="s">
        <v>204</v>
      </c>
    </row>
    <row r="565" spans="2:51" s="15" customFormat="1" ht="13.5">
      <c r="B565" s="295"/>
      <c r="C565" s="296"/>
      <c r="D565" s="250" t="s">
        <v>215</v>
      </c>
      <c r="E565" s="297" t="s">
        <v>38</v>
      </c>
      <c r="F565" s="298" t="s">
        <v>797</v>
      </c>
      <c r="G565" s="296"/>
      <c r="H565" s="299">
        <v>73.462</v>
      </c>
      <c r="I565" s="300"/>
      <c r="J565" s="296"/>
      <c r="K565" s="296"/>
      <c r="L565" s="301"/>
      <c r="M565" s="302"/>
      <c r="N565" s="303"/>
      <c r="O565" s="303"/>
      <c r="P565" s="303"/>
      <c r="Q565" s="303"/>
      <c r="R565" s="303"/>
      <c r="S565" s="303"/>
      <c r="T565" s="304"/>
      <c r="AT565" s="305" t="s">
        <v>215</v>
      </c>
      <c r="AU565" s="305" t="s">
        <v>90</v>
      </c>
      <c r="AV565" s="15" t="s">
        <v>113</v>
      </c>
      <c r="AW565" s="15" t="s">
        <v>45</v>
      </c>
      <c r="AX565" s="15" t="s">
        <v>82</v>
      </c>
      <c r="AY565" s="305" t="s">
        <v>204</v>
      </c>
    </row>
    <row r="566" spans="2:51" s="12" customFormat="1" ht="13.5">
      <c r="B566" s="253"/>
      <c r="C566" s="254"/>
      <c r="D566" s="250" t="s">
        <v>215</v>
      </c>
      <c r="E566" s="255" t="s">
        <v>38</v>
      </c>
      <c r="F566" s="256" t="s">
        <v>798</v>
      </c>
      <c r="G566" s="254"/>
      <c r="H566" s="257">
        <v>3.673</v>
      </c>
      <c r="I566" s="258"/>
      <c r="J566" s="254"/>
      <c r="K566" s="254"/>
      <c r="L566" s="259"/>
      <c r="M566" s="260"/>
      <c r="N566" s="261"/>
      <c r="O566" s="261"/>
      <c r="P566" s="261"/>
      <c r="Q566" s="261"/>
      <c r="R566" s="261"/>
      <c r="S566" s="261"/>
      <c r="T566" s="262"/>
      <c r="AT566" s="263" t="s">
        <v>215</v>
      </c>
      <c r="AU566" s="263" t="s">
        <v>90</v>
      </c>
      <c r="AV566" s="12" t="s">
        <v>90</v>
      </c>
      <c r="AW566" s="12" t="s">
        <v>45</v>
      </c>
      <c r="AX566" s="12" t="s">
        <v>82</v>
      </c>
      <c r="AY566" s="263" t="s">
        <v>204</v>
      </c>
    </row>
    <row r="567" spans="2:51" s="13" customFormat="1" ht="13.5">
      <c r="B567" s="264"/>
      <c r="C567" s="265"/>
      <c r="D567" s="250" t="s">
        <v>215</v>
      </c>
      <c r="E567" s="266" t="s">
        <v>38</v>
      </c>
      <c r="F567" s="267" t="s">
        <v>217</v>
      </c>
      <c r="G567" s="265"/>
      <c r="H567" s="268">
        <v>77.135</v>
      </c>
      <c r="I567" s="269"/>
      <c r="J567" s="265"/>
      <c r="K567" s="265"/>
      <c r="L567" s="270"/>
      <c r="M567" s="271"/>
      <c r="N567" s="272"/>
      <c r="O567" s="272"/>
      <c r="P567" s="272"/>
      <c r="Q567" s="272"/>
      <c r="R567" s="272"/>
      <c r="S567" s="272"/>
      <c r="T567" s="273"/>
      <c r="AT567" s="274" t="s">
        <v>215</v>
      </c>
      <c r="AU567" s="274" t="s">
        <v>90</v>
      </c>
      <c r="AV567" s="13" t="s">
        <v>211</v>
      </c>
      <c r="AW567" s="13" t="s">
        <v>45</v>
      </c>
      <c r="AX567" s="13" t="s">
        <v>25</v>
      </c>
      <c r="AY567" s="274" t="s">
        <v>204</v>
      </c>
    </row>
    <row r="568" spans="2:65" s="1" customFormat="1" ht="25.5" customHeight="1">
      <c r="B568" s="48"/>
      <c r="C568" s="238" t="s">
        <v>799</v>
      </c>
      <c r="D568" s="238" t="s">
        <v>206</v>
      </c>
      <c r="E568" s="239" t="s">
        <v>800</v>
      </c>
      <c r="F568" s="240" t="s">
        <v>801</v>
      </c>
      <c r="G568" s="241" t="s">
        <v>209</v>
      </c>
      <c r="H568" s="242">
        <v>150.799</v>
      </c>
      <c r="I568" s="243"/>
      <c r="J568" s="244">
        <f>ROUND(I568*H568,2)</f>
        <v>0</v>
      </c>
      <c r="K568" s="240" t="s">
        <v>210</v>
      </c>
      <c r="L568" s="74"/>
      <c r="M568" s="245" t="s">
        <v>38</v>
      </c>
      <c r="N568" s="246" t="s">
        <v>53</v>
      </c>
      <c r="O568" s="49"/>
      <c r="P568" s="247">
        <f>O568*H568</f>
        <v>0</v>
      </c>
      <c r="Q568" s="247">
        <v>0</v>
      </c>
      <c r="R568" s="247">
        <f>Q568*H568</f>
        <v>0</v>
      </c>
      <c r="S568" s="247">
        <v>0.016</v>
      </c>
      <c r="T568" s="248">
        <f>S568*H568</f>
        <v>2.4127840000000003</v>
      </c>
      <c r="AR568" s="25" t="s">
        <v>211</v>
      </c>
      <c r="AT568" s="25" t="s">
        <v>206</v>
      </c>
      <c r="AU568" s="25" t="s">
        <v>90</v>
      </c>
      <c r="AY568" s="25" t="s">
        <v>204</v>
      </c>
      <c r="BE568" s="249">
        <f>IF(N568="základní",J568,0)</f>
        <v>0</v>
      </c>
      <c r="BF568" s="249">
        <f>IF(N568="snížená",J568,0)</f>
        <v>0</v>
      </c>
      <c r="BG568" s="249">
        <f>IF(N568="zákl. přenesená",J568,0)</f>
        <v>0</v>
      </c>
      <c r="BH568" s="249">
        <f>IF(N568="sníž. přenesená",J568,0)</f>
        <v>0</v>
      </c>
      <c r="BI568" s="249">
        <f>IF(N568="nulová",J568,0)</f>
        <v>0</v>
      </c>
      <c r="BJ568" s="25" t="s">
        <v>25</v>
      </c>
      <c r="BK568" s="249">
        <f>ROUND(I568*H568,2)</f>
        <v>0</v>
      </c>
      <c r="BL568" s="25" t="s">
        <v>211</v>
      </c>
      <c r="BM568" s="25" t="s">
        <v>802</v>
      </c>
    </row>
    <row r="569" spans="2:51" s="12" customFormat="1" ht="13.5">
      <c r="B569" s="253"/>
      <c r="C569" s="254"/>
      <c r="D569" s="250" t="s">
        <v>215</v>
      </c>
      <c r="E569" s="255" t="s">
        <v>38</v>
      </c>
      <c r="F569" s="256" t="s">
        <v>803</v>
      </c>
      <c r="G569" s="254"/>
      <c r="H569" s="257">
        <v>150.799</v>
      </c>
      <c r="I569" s="258"/>
      <c r="J569" s="254"/>
      <c r="K569" s="254"/>
      <c r="L569" s="259"/>
      <c r="M569" s="260"/>
      <c r="N569" s="261"/>
      <c r="O569" s="261"/>
      <c r="P569" s="261"/>
      <c r="Q569" s="261"/>
      <c r="R569" s="261"/>
      <c r="S569" s="261"/>
      <c r="T569" s="262"/>
      <c r="AT569" s="263" t="s">
        <v>215</v>
      </c>
      <c r="AU569" s="263" t="s">
        <v>90</v>
      </c>
      <c r="AV569" s="12" t="s">
        <v>90</v>
      </c>
      <c r="AW569" s="12" t="s">
        <v>45</v>
      </c>
      <c r="AX569" s="12" t="s">
        <v>82</v>
      </c>
      <c r="AY569" s="263" t="s">
        <v>204</v>
      </c>
    </row>
    <row r="570" spans="2:51" s="13" customFormat="1" ht="13.5">
      <c r="B570" s="264"/>
      <c r="C570" s="265"/>
      <c r="D570" s="250" t="s">
        <v>215</v>
      </c>
      <c r="E570" s="266" t="s">
        <v>38</v>
      </c>
      <c r="F570" s="267" t="s">
        <v>217</v>
      </c>
      <c r="G570" s="265"/>
      <c r="H570" s="268">
        <v>150.799</v>
      </c>
      <c r="I570" s="269"/>
      <c r="J570" s="265"/>
      <c r="K570" s="265"/>
      <c r="L570" s="270"/>
      <c r="M570" s="271"/>
      <c r="N570" s="272"/>
      <c r="O570" s="272"/>
      <c r="P570" s="272"/>
      <c r="Q570" s="272"/>
      <c r="R570" s="272"/>
      <c r="S570" s="272"/>
      <c r="T570" s="273"/>
      <c r="AT570" s="274" t="s">
        <v>215</v>
      </c>
      <c r="AU570" s="274" t="s">
        <v>90</v>
      </c>
      <c r="AV570" s="13" t="s">
        <v>211</v>
      </c>
      <c r="AW570" s="13" t="s">
        <v>45</v>
      </c>
      <c r="AX570" s="13" t="s">
        <v>25</v>
      </c>
      <c r="AY570" s="274" t="s">
        <v>204</v>
      </c>
    </row>
    <row r="571" spans="2:65" s="1" customFormat="1" ht="25.5" customHeight="1">
      <c r="B571" s="48"/>
      <c r="C571" s="238" t="s">
        <v>804</v>
      </c>
      <c r="D571" s="238" t="s">
        <v>206</v>
      </c>
      <c r="E571" s="239" t="s">
        <v>805</v>
      </c>
      <c r="F571" s="240" t="s">
        <v>806</v>
      </c>
      <c r="G571" s="241" t="s">
        <v>209</v>
      </c>
      <c r="H571" s="242">
        <v>20</v>
      </c>
      <c r="I571" s="243"/>
      <c r="J571" s="244">
        <f>ROUND(I571*H571,2)</f>
        <v>0</v>
      </c>
      <c r="K571" s="240" t="s">
        <v>210</v>
      </c>
      <c r="L571" s="74"/>
      <c r="M571" s="245" t="s">
        <v>38</v>
      </c>
      <c r="N571" s="246" t="s">
        <v>53</v>
      </c>
      <c r="O571" s="49"/>
      <c r="P571" s="247">
        <f>O571*H571</f>
        <v>0</v>
      </c>
      <c r="Q571" s="247">
        <v>0</v>
      </c>
      <c r="R571" s="247">
        <f>Q571*H571</f>
        <v>0</v>
      </c>
      <c r="S571" s="247">
        <v>0.05</v>
      </c>
      <c r="T571" s="248">
        <f>S571*H571</f>
        <v>1</v>
      </c>
      <c r="AR571" s="25" t="s">
        <v>211</v>
      </c>
      <c r="AT571" s="25" t="s">
        <v>206</v>
      </c>
      <c r="AU571" s="25" t="s">
        <v>90</v>
      </c>
      <c r="AY571" s="25" t="s">
        <v>204</v>
      </c>
      <c r="BE571" s="249">
        <f>IF(N571="základní",J571,0)</f>
        <v>0</v>
      </c>
      <c r="BF571" s="249">
        <f>IF(N571="snížená",J571,0)</f>
        <v>0</v>
      </c>
      <c r="BG571" s="249">
        <f>IF(N571="zákl. přenesená",J571,0)</f>
        <v>0</v>
      </c>
      <c r="BH571" s="249">
        <f>IF(N571="sníž. přenesená",J571,0)</f>
        <v>0</v>
      </c>
      <c r="BI571" s="249">
        <f>IF(N571="nulová",J571,0)</f>
        <v>0</v>
      </c>
      <c r="BJ571" s="25" t="s">
        <v>25</v>
      </c>
      <c r="BK571" s="249">
        <f>ROUND(I571*H571,2)</f>
        <v>0</v>
      </c>
      <c r="BL571" s="25" t="s">
        <v>211</v>
      </c>
      <c r="BM571" s="25" t="s">
        <v>807</v>
      </c>
    </row>
    <row r="572" spans="2:51" s="12" customFormat="1" ht="13.5">
      <c r="B572" s="253"/>
      <c r="C572" s="254"/>
      <c r="D572" s="250" t="s">
        <v>215</v>
      </c>
      <c r="E572" s="255" t="s">
        <v>38</v>
      </c>
      <c r="F572" s="256" t="s">
        <v>30</v>
      </c>
      <c r="G572" s="254"/>
      <c r="H572" s="257">
        <v>10</v>
      </c>
      <c r="I572" s="258"/>
      <c r="J572" s="254"/>
      <c r="K572" s="254"/>
      <c r="L572" s="259"/>
      <c r="M572" s="260"/>
      <c r="N572" s="261"/>
      <c r="O572" s="261"/>
      <c r="P572" s="261"/>
      <c r="Q572" s="261"/>
      <c r="R572" s="261"/>
      <c r="S572" s="261"/>
      <c r="T572" s="262"/>
      <c r="AT572" s="263" t="s">
        <v>215</v>
      </c>
      <c r="AU572" s="263" t="s">
        <v>90</v>
      </c>
      <c r="AV572" s="12" t="s">
        <v>90</v>
      </c>
      <c r="AW572" s="12" t="s">
        <v>45</v>
      </c>
      <c r="AX572" s="12" t="s">
        <v>82</v>
      </c>
      <c r="AY572" s="263" t="s">
        <v>204</v>
      </c>
    </row>
    <row r="573" spans="2:51" s="12" customFormat="1" ht="13.5">
      <c r="B573" s="253"/>
      <c r="C573" s="254"/>
      <c r="D573" s="250" t="s">
        <v>215</v>
      </c>
      <c r="E573" s="255" t="s">
        <v>38</v>
      </c>
      <c r="F573" s="256" t="s">
        <v>459</v>
      </c>
      <c r="G573" s="254"/>
      <c r="H573" s="257">
        <v>10</v>
      </c>
      <c r="I573" s="258"/>
      <c r="J573" s="254"/>
      <c r="K573" s="254"/>
      <c r="L573" s="259"/>
      <c r="M573" s="260"/>
      <c r="N573" s="261"/>
      <c r="O573" s="261"/>
      <c r="P573" s="261"/>
      <c r="Q573" s="261"/>
      <c r="R573" s="261"/>
      <c r="S573" s="261"/>
      <c r="T573" s="262"/>
      <c r="AT573" s="263" t="s">
        <v>215</v>
      </c>
      <c r="AU573" s="263" t="s">
        <v>90</v>
      </c>
      <c r="AV573" s="12" t="s">
        <v>90</v>
      </c>
      <c r="AW573" s="12" t="s">
        <v>45</v>
      </c>
      <c r="AX573" s="12" t="s">
        <v>82</v>
      </c>
      <c r="AY573" s="263" t="s">
        <v>204</v>
      </c>
    </row>
    <row r="574" spans="2:51" s="13" customFormat="1" ht="13.5">
      <c r="B574" s="264"/>
      <c r="C574" s="265"/>
      <c r="D574" s="250" t="s">
        <v>215</v>
      </c>
      <c r="E574" s="266" t="s">
        <v>38</v>
      </c>
      <c r="F574" s="267" t="s">
        <v>217</v>
      </c>
      <c r="G574" s="265"/>
      <c r="H574" s="268">
        <v>20</v>
      </c>
      <c r="I574" s="269"/>
      <c r="J574" s="265"/>
      <c r="K574" s="265"/>
      <c r="L574" s="270"/>
      <c r="M574" s="271"/>
      <c r="N574" s="272"/>
      <c r="O574" s="272"/>
      <c r="P574" s="272"/>
      <c r="Q574" s="272"/>
      <c r="R574" s="272"/>
      <c r="S574" s="272"/>
      <c r="T574" s="273"/>
      <c r="AT574" s="274" t="s">
        <v>215</v>
      </c>
      <c r="AU574" s="274" t="s">
        <v>90</v>
      </c>
      <c r="AV574" s="13" t="s">
        <v>211</v>
      </c>
      <c r="AW574" s="13" t="s">
        <v>45</v>
      </c>
      <c r="AX574" s="13" t="s">
        <v>25</v>
      </c>
      <c r="AY574" s="274" t="s">
        <v>204</v>
      </c>
    </row>
    <row r="575" spans="2:65" s="1" customFormat="1" ht="25.5" customHeight="1">
      <c r="B575" s="48"/>
      <c r="C575" s="238" t="s">
        <v>808</v>
      </c>
      <c r="D575" s="238" t="s">
        <v>206</v>
      </c>
      <c r="E575" s="239" t="s">
        <v>809</v>
      </c>
      <c r="F575" s="240" t="s">
        <v>810</v>
      </c>
      <c r="G575" s="241" t="s">
        <v>209</v>
      </c>
      <c r="H575" s="242">
        <v>4.004</v>
      </c>
      <c r="I575" s="243"/>
      <c r="J575" s="244">
        <f>ROUND(I575*H575,2)</f>
        <v>0</v>
      </c>
      <c r="K575" s="240" t="s">
        <v>210</v>
      </c>
      <c r="L575" s="74"/>
      <c r="M575" s="245" t="s">
        <v>38</v>
      </c>
      <c r="N575" s="246" t="s">
        <v>53</v>
      </c>
      <c r="O575" s="49"/>
      <c r="P575" s="247">
        <f>O575*H575</f>
        <v>0</v>
      </c>
      <c r="Q575" s="247">
        <v>0</v>
      </c>
      <c r="R575" s="247">
        <f>Q575*H575</f>
        <v>0</v>
      </c>
      <c r="S575" s="247">
        <v>0.089</v>
      </c>
      <c r="T575" s="248">
        <f>S575*H575</f>
        <v>0.35635599999999995</v>
      </c>
      <c r="AR575" s="25" t="s">
        <v>211</v>
      </c>
      <c r="AT575" s="25" t="s">
        <v>206</v>
      </c>
      <c r="AU575" s="25" t="s">
        <v>90</v>
      </c>
      <c r="AY575" s="25" t="s">
        <v>204</v>
      </c>
      <c r="BE575" s="249">
        <f>IF(N575="základní",J575,0)</f>
        <v>0</v>
      </c>
      <c r="BF575" s="249">
        <f>IF(N575="snížená",J575,0)</f>
        <v>0</v>
      </c>
      <c r="BG575" s="249">
        <f>IF(N575="zákl. přenesená",J575,0)</f>
        <v>0</v>
      </c>
      <c r="BH575" s="249">
        <f>IF(N575="sníž. přenesená",J575,0)</f>
        <v>0</v>
      </c>
      <c r="BI575" s="249">
        <f>IF(N575="nulová",J575,0)</f>
        <v>0</v>
      </c>
      <c r="BJ575" s="25" t="s">
        <v>25</v>
      </c>
      <c r="BK575" s="249">
        <f>ROUND(I575*H575,2)</f>
        <v>0</v>
      </c>
      <c r="BL575" s="25" t="s">
        <v>211</v>
      </c>
      <c r="BM575" s="25" t="s">
        <v>811</v>
      </c>
    </row>
    <row r="576" spans="2:47" s="1" customFormat="1" ht="13.5">
      <c r="B576" s="48"/>
      <c r="C576" s="76"/>
      <c r="D576" s="250" t="s">
        <v>213</v>
      </c>
      <c r="E576" s="76"/>
      <c r="F576" s="251" t="s">
        <v>812</v>
      </c>
      <c r="G576" s="76"/>
      <c r="H576" s="76"/>
      <c r="I576" s="206"/>
      <c r="J576" s="76"/>
      <c r="K576" s="76"/>
      <c r="L576" s="74"/>
      <c r="M576" s="252"/>
      <c r="N576" s="49"/>
      <c r="O576" s="49"/>
      <c r="P576" s="49"/>
      <c r="Q576" s="49"/>
      <c r="R576" s="49"/>
      <c r="S576" s="49"/>
      <c r="T576" s="97"/>
      <c r="AT576" s="25" t="s">
        <v>213</v>
      </c>
      <c r="AU576" s="25" t="s">
        <v>90</v>
      </c>
    </row>
    <row r="577" spans="2:51" s="12" customFormat="1" ht="13.5">
      <c r="B577" s="253"/>
      <c r="C577" s="254"/>
      <c r="D577" s="250" t="s">
        <v>215</v>
      </c>
      <c r="E577" s="255" t="s">
        <v>38</v>
      </c>
      <c r="F577" s="256" t="s">
        <v>515</v>
      </c>
      <c r="G577" s="254"/>
      <c r="H577" s="257">
        <v>4.004</v>
      </c>
      <c r="I577" s="258"/>
      <c r="J577" s="254"/>
      <c r="K577" s="254"/>
      <c r="L577" s="259"/>
      <c r="M577" s="260"/>
      <c r="N577" s="261"/>
      <c r="O577" s="261"/>
      <c r="P577" s="261"/>
      <c r="Q577" s="261"/>
      <c r="R577" s="261"/>
      <c r="S577" s="261"/>
      <c r="T577" s="262"/>
      <c r="AT577" s="263" t="s">
        <v>215</v>
      </c>
      <c r="AU577" s="263" t="s">
        <v>90</v>
      </c>
      <c r="AV577" s="12" t="s">
        <v>90</v>
      </c>
      <c r="AW577" s="12" t="s">
        <v>45</v>
      </c>
      <c r="AX577" s="12" t="s">
        <v>82</v>
      </c>
      <c r="AY577" s="263" t="s">
        <v>204</v>
      </c>
    </row>
    <row r="578" spans="2:51" s="13" customFormat="1" ht="13.5">
      <c r="B578" s="264"/>
      <c r="C578" s="265"/>
      <c r="D578" s="250" t="s">
        <v>215</v>
      </c>
      <c r="E578" s="266" t="s">
        <v>38</v>
      </c>
      <c r="F578" s="267" t="s">
        <v>217</v>
      </c>
      <c r="G578" s="265"/>
      <c r="H578" s="268">
        <v>4.004</v>
      </c>
      <c r="I578" s="269"/>
      <c r="J578" s="265"/>
      <c r="K578" s="265"/>
      <c r="L578" s="270"/>
      <c r="M578" s="271"/>
      <c r="N578" s="272"/>
      <c r="O578" s="272"/>
      <c r="P578" s="272"/>
      <c r="Q578" s="272"/>
      <c r="R578" s="272"/>
      <c r="S578" s="272"/>
      <c r="T578" s="273"/>
      <c r="AT578" s="274" t="s">
        <v>215</v>
      </c>
      <c r="AU578" s="274" t="s">
        <v>90</v>
      </c>
      <c r="AV578" s="13" t="s">
        <v>211</v>
      </c>
      <c r="AW578" s="13" t="s">
        <v>45</v>
      </c>
      <c r="AX578" s="13" t="s">
        <v>25</v>
      </c>
      <c r="AY578" s="274" t="s">
        <v>204</v>
      </c>
    </row>
    <row r="579" spans="2:65" s="1" customFormat="1" ht="16.5" customHeight="1">
      <c r="B579" s="48"/>
      <c r="C579" s="238" t="s">
        <v>813</v>
      </c>
      <c r="D579" s="238" t="s">
        <v>206</v>
      </c>
      <c r="E579" s="239" t="s">
        <v>814</v>
      </c>
      <c r="F579" s="240" t="s">
        <v>815</v>
      </c>
      <c r="G579" s="241" t="s">
        <v>209</v>
      </c>
      <c r="H579" s="242">
        <v>3.819</v>
      </c>
      <c r="I579" s="243"/>
      <c r="J579" s="244">
        <f>ROUND(I579*H579,2)</f>
        <v>0</v>
      </c>
      <c r="K579" s="240" t="s">
        <v>210</v>
      </c>
      <c r="L579" s="74"/>
      <c r="M579" s="245" t="s">
        <v>38</v>
      </c>
      <c r="N579" s="246" t="s">
        <v>53</v>
      </c>
      <c r="O579" s="49"/>
      <c r="P579" s="247">
        <f>O579*H579</f>
        <v>0</v>
      </c>
      <c r="Q579" s="247">
        <v>0.048</v>
      </c>
      <c r="R579" s="247">
        <f>Q579*H579</f>
        <v>0.183312</v>
      </c>
      <c r="S579" s="247">
        <v>0.048</v>
      </c>
      <c r="T579" s="248">
        <f>S579*H579</f>
        <v>0.183312</v>
      </c>
      <c r="AR579" s="25" t="s">
        <v>211</v>
      </c>
      <c r="AT579" s="25" t="s">
        <v>206</v>
      </c>
      <c r="AU579" s="25" t="s">
        <v>90</v>
      </c>
      <c r="AY579" s="25" t="s">
        <v>204</v>
      </c>
      <c r="BE579" s="249">
        <f>IF(N579="základní",J579,0)</f>
        <v>0</v>
      </c>
      <c r="BF579" s="249">
        <f>IF(N579="snížená",J579,0)</f>
        <v>0</v>
      </c>
      <c r="BG579" s="249">
        <f>IF(N579="zákl. přenesená",J579,0)</f>
        <v>0</v>
      </c>
      <c r="BH579" s="249">
        <f>IF(N579="sníž. přenesená",J579,0)</f>
        <v>0</v>
      </c>
      <c r="BI579" s="249">
        <f>IF(N579="nulová",J579,0)</f>
        <v>0</v>
      </c>
      <c r="BJ579" s="25" t="s">
        <v>25</v>
      </c>
      <c r="BK579" s="249">
        <f>ROUND(I579*H579,2)</f>
        <v>0</v>
      </c>
      <c r="BL579" s="25" t="s">
        <v>211</v>
      </c>
      <c r="BM579" s="25" t="s">
        <v>816</v>
      </c>
    </row>
    <row r="580" spans="2:47" s="1" customFormat="1" ht="13.5">
      <c r="B580" s="48"/>
      <c r="C580" s="76"/>
      <c r="D580" s="250" t="s">
        <v>213</v>
      </c>
      <c r="E580" s="76"/>
      <c r="F580" s="251" t="s">
        <v>817</v>
      </c>
      <c r="G580" s="76"/>
      <c r="H580" s="76"/>
      <c r="I580" s="206"/>
      <c r="J580" s="76"/>
      <c r="K580" s="76"/>
      <c r="L580" s="74"/>
      <c r="M580" s="252"/>
      <c r="N580" s="49"/>
      <c r="O580" s="49"/>
      <c r="P580" s="49"/>
      <c r="Q580" s="49"/>
      <c r="R580" s="49"/>
      <c r="S580" s="49"/>
      <c r="T580" s="97"/>
      <c r="AT580" s="25" t="s">
        <v>213</v>
      </c>
      <c r="AU580" s="25" t="s">
        <v>90</v>
      </c>
    </row>
    <row r="581" spans="2:51" s="14" customFormat="1" ht="13.5">
      <c r="B581" s="275"/>
      <c r="C581" s="276"/>
      <c r="D581" s="250" t="s">
        <v>215</v>
      </c>
      <c r="E581" s="277" t="s">
        <v>38</v>
      </c>
      <c r="F581" s="278" t="s">
        <v>818</v>
      </c>
      <c r="G581" s="276"/>
      <c r="H581" s="277" t="s">
        <v>38</v>
      </c>
      <c r="I581" s="279"/>
      <c r="J581" s="276"/>
      <c r="K581" s="276"/>
      <c r="L581" s="280"/>
      <c r="M581" s="281"/>
      <c r="N581" s="282"/>
      <c r="O581" s="282"/>
      <c r="P581" s="282"/>
      <c r="Q581" s="282"/>
      <c r="R581" s="282"/>
      <c r="S581" s="282"/>
      <c r="T581" s="283"/>
      <c r="AT581" s="284" t="s">
        <v>215</v>
      </c>
      <c r="AU581" s="284" t="s">
        <v>90</v>
      </c>
      <c r="AV581" s="14" t="s">
        <v>25</v>
      </c>
      <c r="AW581" s="14" t="s">
        <v>45</v>
      </c>
      <c r="AX581" s="14" t="s">
        <v>82</v>
      </c>
      <c r="AY581" s="284" t="s">
        <v>204</v>
      </c>
    </row>
    <row r="582" spans="2:51" s="12" customFormat="1" ht="13.5">
      <c r="B582" s="253"/>
      <c r="C582" s="254"/>
      <c r="D582" s="250" t="s">
        <v>215</v>
      </c>
      <c r="E582" s="255" t="s">
        <v>38</v>
      </c>
      <c r="F582" s="256" t="s">
        <v>819</v>
      </c>
      <c r="G582" s="254"/>
      <c r="H582" s="257">
        <v>3.08</v>
      </c>
      <c r="I582" s="258"/>
      <c r="J582" s="254"/>
      <c r="K582" s="254"/>
      <c r="L582" s="259"/>
      <c r="M582" s="260"/>
      <c r="N582" s="261"/>
      <c r="O582" s="261"/>
      <c r="P582" s="261"/>
      <c r="Q582" s="261"/>
      <c r="R582" s="261"/>
      <c r="S582" s="261"/>
      <c r="T582" s="262"/>
      <c r="AT582" s="263" t="s">
        <v>215</v>
      </c>
      <c r="AU582" s="263" t="s">
        <v>90</v>
      </c>
      <c r="AV582" s="12" t="s">
        <v>90</v>
      </c>
      <c r="AW582" s="12" t="s">
        <v>45</v>
      </c>
      <c r="AX582" s="12" t="s">
        <v>82</v>
      </c>
      <c r="AY582" s="263" t="s">
        <v>204</v>
      </c>
    </row>
    <row r="583" spans="2:51" s="12" customFormat="1" ht="13.5">
      <c r="B583" s="253"/>
      <c r="C583" s="254"/>
      <c r="D583" s="250" t="s">
        <v>215</v>
      </c>
      <c r="E583" s="255" t="s">
        <v>38</v>
      </c>
      <c r="F583" s="256" t="s">
        <v>820</v>
      </c>
      <c r="G583" s="254"/>
      <c r="H583" s="257">
        <v>0.739</v>
      </c>
      <c r="I583" s="258"/>
      <c r="J583" s="254"/>
      <c r="K583" s="254"/>
      <c r="L583" s="259"/>
      <c r="M583" s="260"/>
      <c r="N583" s="261"/>
      <c r="O583" s="261"/>
      <c r="P583" s="261"/>
      <c r="Q583" s="261"/>
      <c r="R583" s="261"/>
      <c r="S583" s="261"/>
      <c r="T583" s="262"/>
      <c r="AT583" s="263" t="s">
        <v>215</v>
      </c>
      <c r="AU583" s="263" t="s">
        <v>90</v>
      </c>
      <c r="AV583" s="12" t="s">
        <v>90</v>
      </c>
      <c r="AW583" s="12" t="s">
        <v>45</v>
      </c>
      <c r="AX583" s="12" t="s">
        <v>82</v>
      </c>
      <c r="AY583" s="263" t="s">
        <v>204</v>
      </c>
    </row>
    <row r="584" spans="2:51" s="13" customFormat="1" ht="13.5">
      <c r="B584" s="264"/>
      <c r="C584" s="265"/>
      <c r="D584" s="250" t="s">
        <v>215</v>
      </c>
      <c r="E584" s="266" t="s">
        <v>38</v>
      </c>
      <c r="F584" s="267" t="s">
        <v>217</v>
      </c>
      <c r="G584" s="265"/>
      <c r="H584" s="268">
        <v>3.819</v>
      </c>
      <c r="I584" s="269"/>
      <c r="J584" s="265"/>
      <c r="K584" s="265"/>
      <c r="L584" s="270"/>
      <c r="M584" s="271"/>
      <c r="N584" s="272"/>
      <c r="O584" s="272"/>
      <c r="P584" s="272"/>
      <c r="Q584" s="272"/>
      <c r="R584" s="272"/>
      <c r="S584" s="272"/>
      <c r="T584" s="273"/>
      <c r="AT584" s="274" t="s">
        <v>215</v>
      </c>
      <c r="AU584" s="274" t="s">
        <v>90</v>
      </c>
      <c r="AV584" s="13" t="s">
        <v>211</v>
      </c>
      <c r="AW584" s="13" t="s">
        <v>45</v>
      </c>
      <c r="AX584" s="13" t="s">
        <v>25</v>
      </c>
      <c r="AY584" s="274" t="s">
        <v>204</v>
      </c>
    </row>
    <row r="585" spans="2:65" s="1" customFormat="1" ht="16.5" customHeight="1">
      <c r="B585" s="48"/>
      <c r="C585" s="238" t="s">
        <v>821</v>
      </c>
      <c r="D585" s="238" t="s">
        <v>206</v>
      </c>
      <c r="E585" s="239" t="s">
        <v>822</v>
      </c>
      <c r="F585" s="240" t="s">
        <v>823</v>
      </c>
      <c r="G585" s="241" t="s">
        <v>209</v>
      </c>
      <c r="H585" s="242">
        <v>3.819</v>
      </c>
      <c r="I585" s="243"/>
      <c r="J585" s="244">
        <f>ROUND(I585*H585,2)</f>
        <v>0</v>
      </c>
      <c r="K585" s="240" t="s">
        <v>210</v>
      </c>
      <c r="L585" s="74"/>
      <c r="M585" s="245" t="s">
        <v>38</v>
      </c>
      <c r="N585" s="246" t="s">
        <v>53</v>
      </c>
      <c r="O585" s="49"/>
      <c r="P585" s="247">
        <f>O585*H585</f>
        <v>0</v>
      </c>
      <c r="Q585" s="247">
        <v>0</v>
      </c>
      <c r="R585" s="247">
        <f>Q585*H585</f>
        <v>0</v>
      </c>
      <c r="S585" s="247">
        <v>0</v>
      </c>
      <c r="T585" s="248">
        <f>S585*H585</f>
        <v>0</v>
      </c>
      <c r="AR585" s="25" t="s">
        <v>211</v>
      </c>
      <c r="AT585" s="25" t="s">
        <v>206</v>
      </c>
      <c r="AU585" s="25" t="s">
        <v>90</v>
      </c>
      <c r="AY585" s="25" t="s">
        <v>204</v>
      </c>
      <c r="BE585" s="249">
        <f>IF(N585="základní",J585,0)</f>
        <v>0</v>
      </c>
      <c r="BF585" s="249">
        <f>IF(N585="snížená",J585,0)</f>
        <v>0</v>
      </c>
      <c r="BG585" s="249">
        <f>IF(N585="zákl. přenesená",J585,0)</f>
        <v>0</v>
      </c>
      <c r="BH585" s="249">
        <f>IF(N585="sníž. přenesená",J585,0)</f>
        <v>0</v>
      </c>
      <c r="BI585" s="249">
        <f>IF(N585="nulová",J585,0)</f>
        <v>0</v>
      </c>
      <c r="BJ585" s="25" t="s">
        <v>25</v>
      </c>
      <c r="BK585" s="249">
        <f>ROUND(I585*H585,2)</f>
        <v>0</v>
      </c>
      <c r="BL585" s="25" t="s">
        <v>211</v>
      </c>
      <c r="BM585" s="25" t="s">
        <v>824</v>
      </c>
    </row>
    <row r="586" spans="2:47" s="1" customFormat="1" ht="13.5">
      <c r="B586" s="48"/>
      <c r="C586" s="76"/>
      <c r="D586" s="250" t="s">
        <v>213</v>
      </c>
      <c r="E586" s="76"/>
      <c r="F586" s="251" t="s">
        <v>817</v>
      </c>
      <c r="G586" s="76"/>
      <c r="H586" s="76"/>
      <c r="I586" s="206"/>
      <c r="J586" s="76"/>
      <c r="K586" s="76"/>
      <c r="L586" s="74"/>
      <c r="M586" s="252"/>
      <c r="N586" s="49"/>
      <c r="O586" s="49"/>
      <c r="P586" s="49"/>
      <c r="Q586" s="49"/>
      <c r="R586" s="49"/>
      <c r="S586" s="49"/>
      <c r="T586" s="97"/>
      <c r="AT586" s="25" t="s">
        <v>213</v>
      </c>
      <c r="AU586" s="25" t="s">
        <v>90</v>
      </c>
    </row>
    <row r="587" spans="2:65" s="1" customFormat="1" ht="16.5" customHeight="1">
      <c r="B587" s="48"/>
      <c r="C587" s="238" t="s">
        <v>825</v>
      </c>
      <c r="D587" s="238" t="s">
        <v>206</v>
      </c>
      <c r="E587" s="239" t="s">
        <v>826</v>
      </c>
      <c r="F587" s="240" t="s">
        <v>827</v>
      </c>
      <c r="G587" s="241" t="s">
        <v>209</v>
      </c>
      <c r="H587" s="242">
        <v>3.819</v>
      </c>
      <c r="I587" s="243"/>
      <c r="J587" s="244">
        <f>ROUND(I587*H587,2)</f>
        <v>0</v>
      </c>
      <c r="K587" s="240" t="s">
        <v>210</v>
      </c>
      <c r="L587" s="74"/>
      <c r="M587" s="245" t="s">
        <v>38</v>
      </c>
      <c r="N587" s="246" t="s">
        <v>53</v>
      </c>
      <c r="O587" s="49"/>
      <c r="P587" s="247">
        <f>O587*H587</f>
        <v>0</v>
      </c>
      <c r="Q587" s="247">
        <v>0</v>
      </c>
      <c r="R587" s="247">
        <f>Q587*H587</f>
        <v>0</v>
      </c>
      <c r="S587" s="247">
        <v>0</v>
      </c>
      <c r="T587" s="248">
        <f>S587*H587</f>
        <v>0</v>
      </c>
      <c r="AR587" s="25" t="s">
        <v>211</v>
      </c>
      <c r="AT587" s="25" t="s">
        <v>206</v>
      </c>
      <c r="AU587" s="25" t="s">
        <v>90</v>
      </c>
      <c r="AY587" s="25" t="s">
        <v>204</v>
      </c>
      <c r="BE587" s="249">
        <f>IF(N587="základní",J587,0)</f>
        <v>0</v>
      </c>
      <c r="BF587" s="249">
        <f>IF(N587="snížená",J587,0)</f>
        <v>0</v>
      </c>
      <c r="BG587" s="249">
        <f>IF(N587="zákl. přenesená",J587,0)</f>
        <v>0</v>
      </c>
      <c r="BH587" s="249">
        <f>IF(N587="sníž. přenesená",J587,0)</f>
        <v>0</v>
      </c>
      <c r="BI587" s="249">
        <f>IF(N587="nulová",J587,0)</f>
        <v>0</v>
      </c>
      <c r="BJ587" s="25" t="s">
        <v>25</v>
      </c>
      <c r="BK587" s="249">
        <f>ROUND(I587*H587,2)</f>
        <v>0</v>
      </c>
      <c r="BL587" s="25" t="s">
        <v>211</v>
      </c>
      <c r="BM587" s="25" t="s">
        <v>828</v>
      </c>
    </row>
    <row r="588" spans="2:47" s="1" customFormat="1" ht="13.5">
      <c r="B588" s="48"/>
      <c r="C588" s="76"/>
      <c r="D588" s="250" t="s">
        <v>213</v>
      </c>
      <c r="E588" s="76"/>
      <c r="F588" s="251" t="s">
        <v>817</v>
      </c>
      <c r="G588" s="76"/>
      <c r="H588" s="76"/>
      <c r="I588" s="206"/>
      <c r="J588" s="76"/>
      <c r="K588" s="76"/>
      <c r="L588" s="74"/>
      <c r="M588" s="252"/>
      <c r="N588" s="49"/>
      <c r="O588" s="49"/>
      <c r="P588" s="49"/>
      <c r="Q588" s="49"/>
      <c r="R588" s="49"/>
      <c r="S588" s="49"/>
      <c r="T588" s="97"/>
      <c r="AT588" s="25" t="s">
        <v>213</v>
      </c>
      <c r="AU588" s="25" t="s">
        <v>90</v>
      </c>
    </row>
    <row r="589" spans="2:65" s="1" customFormat="1" ht="25.5" customHeight="1">
      <c r="B589" s="48"/>
      <c r="C589" s="238" t="s">
        <v>829</v>
      </c>
      <c r="D589" s="238" t="s">
        <v>206</v>
      </c>
      <c r="E589" s="239" t="s">
        <v>830</v>
      </c>
      <c r="F589" s="240" t="s">
        <v>831</v>
      </c>
      <c r="G589" s="241" t="s">
        <v>209</v>
      </c>
      <c r="H589" s="242">
        <v>3.819</v>
      </c>
      <c r="I589" s="243"/>
      <c r="J589" s="244">
        <f>ROUND(I589*H589,2)</f>
        <v>0</v>
      </c>
      <c r="K589" s="240" t="s">
        <v>210</v>
      </c>
      <c r="L589" s="74"/>
      <c r="M589" s="245" t="s">
        <v>38</v>
      </c>
      <c r="N589" s="246" t="s">
        <v>53</v>
      </c>
      <c r="O589" s="49"/>
      <c r="P589" s="247">
        <f>O589*H589</f>
        <v>0</v>
      </c>
      <c r="Q589" s="247">
        <v>0.00534</v>
      </c>
      <c r="R589" s="247">
        <f>Q589*H589</f>
        <v>0.02039346</v>
      </c>
      <c r="S589" s="247">
        <v>0</v>
      </c>
      <c r="T589" s="248">
        <f>S589*H589</f>
        <v>0</v>
      </c>
      <c r="AR589" s="25" t="s">
        <v>211</v>
      </c>
      <c r="AT589" s="25" t="s">
        <v>206</v>
      </c>
      <c r="AU589" s="25" t="s">
        <v>90</v>
      </c>
      <c r="AY589" s="25" t="s">
        <v>204</v>
      </c>
      <c r="BE589" s="249">
        <f>IF(N589="základní",J589,0)</f>
        <v>0</v>
      </c>
      <c r="BF589" s="249">
        <f>IF(N589="snížená",J589,0)</f>
        <v>0</v>
      </c>
      <c r="BG589" s="249">
        <f>IF(N589="zákl. přenesená",J589,0)</f>
        <v>0</v>
      </c>
      <c r="BH589" s="249">
        <f>IF(N589="sníž. přenesená",J589,0)</f>
        <v>0</v>
      </c>
      <c r="BI589" s="249">
        <f>IF(N589="nulová",J589,0)</f>
        <v>0</v>
      </c>
      <c r="BJ589" s="25" t="s">
        <v>25</v>
      </c>
      <c r="BK589" s="249">
        <f>ROUND(I589*H589,2)</f>
        <v>0</v>
      </c>
      <c r="BL589" s="25" t="s">
        <v>211</v>
      </c>
      <c r="BM589" s="25" t="s">
        <v>832</v>
      </c>
    </row>
    <row r="590" spans="2:47" s="1" customFormat="1" ht="13.5">
      <c r="B590" s="48"/>
      <c r="C590" s="76"/>
      <c r="D590" s="250" t="s">
        <v>213</v>
      </c>
      <c r="E590" s="76"/>
      <c r="F590" s="251" t="s">
        <v>833</v>
      </c>
      <c r="G590" s="76"/>
      <c r="H590" s="76"/>
      <c r="I590" s="206"/>
      <c r="J590" s="76"/>
      <c r="K590" s="76"/>
      <c r="L590" s="74"/>
      <c r="M590" s="252"/>
      <c r="N590" s="49"/>
      <c r="O590" s="49"/>
      <c r="P590" s="49"/>
      <c r="Q590" s="49"/>
      <c r="R590" s="49"/>
      <c r="S590" s="49"/>
      <c r="T590" s="97"/>
      <c r="AT590" s="25" t="s">
        <v>213</v>
      </c>
      <c r="AU590" s="25" t="s">
        <v>90</v>
      </c>
    </row>
    <row r="591" spans="2:65" s="1" customFormat="1" ht="25.5" customHeight="1">
      <c r="B591" s="48"/>
      <c r="C591" s="238" t="s">
        <v>834</v>
      </c>
      <c r="D591" s="238" t="s">
        <v>206</v>
      </c>
      <c r="E591" s="239" t="s">
        <v>835</v>
      </c>
      <c r="F591" s="240" t="s">
        <v>836</v>
      </c>
      <c r="G591" s="241" t="s">
        <v>209</v>
      </c>
      <c r="H591" s="242">
        <v>3.819</v>
      </c>
      <c r="I591" s="243"/>
      <c r="J591" s="244">
        <f>ROUND(I591*H591,2)</f>
        <v>0</v>
      </c>
      <c r="K591" s="240" t="s">
        <v>210</v>
      </c>
      <c r="L591" s="74"/>
      <c r="M591" s="245" t="s">
        <v>38</v>
      </c>
      <c r="N591" s="246" t="s">
        <v>53</v>
      </c>
      <c r="O591" s="49"/>
      <c r="P591" s="247">
        <f>O591*H591</f>
        <v>0</v>
      </c>
      <c r="Q591" s="247">
        <v>0</v>
      </c>
      <c r="R591" s="247">
        <f>Q591*H591</f>
        <v>0</v>
      </c>
      <c r="S591" s="247">
        <v>0</v>
      </c>
      <c r="T591" s="248">
        <f>S591*H591</f>
        <v>0</v>
      </c>
      <c r="AR591" s="25" t="s">
        <v>211</v>
      </c>
      <c r="AT591" s="25" t="s">
        <v>206</v>
      </c>
      <c r="AU591" s="25" t="s">
        <v>90</v>
      </c>
      <c r="AY591" s="25" t="s">
        <v>204</v>
      </c>
      <c r="BE591" s="249">
        <f>IF(N591="základní",J591,0)</f>
        <v>0</v>
      </c>
      <c r="BF591" s="249">
        <f>IF(N591="snížená",J591,0)</f>
        <v>0</v>
      </c>
      <c r="BG591" s="249">
        <f>IF(N591="zákl. přenesená",J591,0)</f>
        <v>0</v>
      </c>
      <c r="BH591" s="249">
        <f>IF(N591="sníž. přenesená",J591,0)</f>
        <v>0</v>
      </c>
      <c r="BI591" s="249">
        <f>IF(N591="nulová",J591,0)</f>
        <v>0</v>
      </c>
      <c r="BJ591" s="25" t="s">
        <v>25</v>
      </c>
      <c r="BK591" s="249">
        <f>ROUND(I591*H591,2)</f>
        <v>0</v>
      </c>
      <c r="BL591" s="25" t="s">
        <v>211</v>
      </c>
      <c r="BM591" s="25" t="s">
        <v>837</v>
      </c>
    </row>
    <row r="592" spans="2:47" s="1" customFormat="1" ht="13.5">
      <c r="B592" s="48"/>
      <c r="C592" s="76"/>
      <c r="D592" s="250" t="s">
        <v>213</v>
      </c>
      <c r="E592" s="76"/>
      <c r="F592" s="251" t="s">
        <v>833</v>
      </c>
      <c r="G592" s="76"/>
      <c r="H592" s="76"/>
      <c r="I592" s="206"/>
      <c r="J592" s="76"/>
      <c r="K592" s="76"/>
      <c r="L592" s="74"/>
      <c r="M592" s="252"/>
      <c r="N592" s="49"/>
      <c r="O592" s="49"/>
      <c r="P592" s="49"/>
      <c r="Q592" s="49"/>
      <c r="R592" s="49"/>
      <c r="S592" s="49"/>
      <c r="T592" s="97"/>
      <c r="AT592" s="25" t="s">
        <v>213</v>
      </c>
      <c r="AU592" s="25" t="s">
        <v>90</v>
      </c>
    </row>
    <row r="593" spans="2:65" s="1" customFormat="1" ht="16.5" customHeight="1">
      <c r="B593" s="48"/>
      <c r="C593" s="238" t="s">
        <v>838</v>
      </c>
      <c r="D593" s="238" t="s">
        <v>206</v>
      </c>
      <c r="E593" s="239" t="s">
        <v>839</v>
      </c>
      <c r="F593" s="240" t="s">
        <v>840</v>
      </c>
      <c r="G593" s="241" t="s">
        <v>209</v>
      </c>
      <c r="H593" s="242">
        <v>3.819</v>
      </c>
      <c r="I593" s="243"/>
      <c r="J593" s="244">
        <f>ROUND(I593*H593,2)</f>
        <v>0</v>
      </c>
      <c r="K593" s="240" t="s">
        <v>210</v>
      </c>
      <c r="L593" s="74"/>
      <c r="M593" s="245" t="s">
        <v>38</v>
      </c>
      <c r="N593" s="246" t="s">
        <v>53</v>
      </c>
      <c r="O593" s="49"/>
      <c r="P593" s="247">
        <f>O593*H593</f>
        <v>0</v>
      </c>
      <c r="Q593" s="247">
        <v>0.00158</v>
      </c>
      <c r="R593" s="247">
        <f>Q593*H593</f>
        <v>0.00603402</v>
      </c>
      <c r="S593" s="247">
        <v>0</v>
      </c>
      <c r="T593" s="248">
        <f>S593*H593</f>
        <v>0</v>
      </c>
      <c r="AR593" s="25" t="s">
        <v>211</v>
      </c>
      <c r="AT593" s="25" t="s">
        <v>206</v>
      </c>
      <c r="AU593" s="25" t="s">
        <v>90</v>
      </c>
      <c r="AY593" s="25" t="s">
        <v>204</v>
      </c>
      <c r="BE593" s="249">
        <f>IF(N593="základní",J593,0)</f>
        <v>0</v>
      </c>
      <c r="BF593" s="249">
        <f>IF(N593="snížená",J593,0)</f>
        <v>0</v>
      </c>
      <c r="BG593" s="249">
        <f>IF(N593="zákl. přenesená",J593,0)</f>
        <v>0</v>
      </c>
      <c r="BH593" s="249">
        <f>IF(N593="sníž. přenesená",J593,0)</f>
        <v>0</v>
      </c>
      <c r="BI593" s="249">
        <f>IF(N593="nulová",J593,0)</f>
        <v>0</v>
      </c>
      <c r="BJ593" s="25" t="s">
        <v>25</v>
      </c>
      <c r="BK593" s="249">
        <f>ROUND(I593*H593,2)</f>
        <v>0</v>
      </c>
      <c r="BL593" s="25" t="s">
        <v>211</v>
      </c>
      <c r="BM593" s="25" t="s">
        <v>841</v>
      </c>
    </row>
    <row r="594" spans="2:65" s="1" customFormat="1" ht="16.5" customHeight="1">
      <c r="B594" s="48"/>
      <c r="C594" s="238" t="s">
        <v>842</v>
      </c>
      <c r="D594" s="238" t="s">
        <v>206</v>
      </c>
      <c r="E594" s="239" t="s">
        <v>843</v>
      </c>
      <c r="F594" s="240" t="s">
        <v>844</v>
      </c>
      <c r="G594" s="241" t="s">
        <v>209</v>
      </c>
      <c r="H594" s="242">
        <v>3.819</v>
      </c>
      <c r="I594" s="243"/>
      <c r="J594" s="244">
        <f>ROUND(I594*H594,2)</f>
        <v>0</v>
      </c>
      <c r="K594" s="240" t="s">
        <v>210</v>
      </c>
      <c r="L594" s="74"/>
      <c r="M594" s="245" t="s">
        <v>38</v>
      </c>
      <c r="N594" s="246" t="s">
        <v>53</v>
      </c>
      <c r="O594" s="49"/>
      <c r="P594" s="247">
        <f>O594*H594</f>
        <v>0</v>
      </c>
      <c r="Q594" s="247">
        <v>0.00116</v>
      </c>
      <c r="R594" s="247">
        <f>Q594*H594</f>
        <v>0.00443004</v>
      </c>
      <c r="S594" s="247">
        <v>0</v>
      </c>
      <c r="T594" s="248">
        <f>S594*H594</f>
        <v>0</v>
      </c>
      <c r="AR594" s="25" t="s">
        <v>211</v>
      </c>
      <c r="AT594" s="25" t="s">
        <v>206</v>
      </c>
      <c r="AU594" s="25" t="s">
        <v>90</v>
      </c>
      <c r="AY594" s="25" t="s">
        <v>204</v>
      </c>
      <c r="BE594" s="249">
        <f>IF(N594="základní",J594,0)</f>
        <v>0</v>
      </c>
      <c r="BF594" s="249">
        <f>IF(N594="snížená",J594,0)</f>
        <v>0</v>
      </c>
      <c r="BG594" s="249">
        <f>IF(N594="zákl. přenesená",J594,0)</f>
        <v>0</v>
      </c>
      <c r="BH594" s="249">
        <f>IF(N594="sníž. přenesená",J594,0)</f>
        <v>0</v>
      </c>
      <c r="BI594" s="249">
        <f>IF(N594="nulová",J594,0)</f>
        <v>0</v>
      </c>
      <c r="BJ594" s="25" t="s">
        <v>25</v>
      </c>
      <c r="BK594" s="249">
        <f>ROUND(I594*H594,2)</f>
        <v>0</v>
      </c>
      <c r="BL594" s="25" t="s">
        <v>211</v>
      </c>
      <c r="BM594" s="25" t="s">
        <v>845</v>
      </c>
    </row>
    <row r="595" spans="2:65" s="1" customFormat="1" ht="16.5" customHeight="1">
      <c r="B595" s="48"/>
      <c r="C595" s="238" t="s">
        <v>846</v>
      </c>
      <c r="D595" s="238" t="s">
        <v>206</v>
      </c>
      <c r="E595" s="239" t="s">
        <v>847</v>
      </c>
      <c r="F595" s="240" t="s">
        <v>848</v>
      </c>
      <c r="G595" s="241" t="s">
        <v>209</v>
      </c>
      <c r="H595" s="242">
        <v>3.819</v>
      </c>
      <c r="I595" s="243"/>
      <c r="J595" s="244">
        <f>ROUND(I595*H595,2)</f>
        <v>0</v>
      </c>
      <c r="K595" s="240" t="s">
        <v>210</v>
      </c>
      <c r="L595" s="74"/>
      <c r="M595" s="245" t="s">
        <v>38</v>
      </c>
      <c r="N595" s="246" t="s">
        <v>53</v>
      </c>
      <c r="O595" s="49"/>
      <c r="P595" s="247">
        <f>O595*H595</f>
        <v>0</v>
      </c>
      <c r="Q595" s="247">
        <v>0</v>
      </c>
      <c r="R595" s="247">
        <f>Q595*H595</f>
        <v>0</v>
      </c>
      <c r="S595" s="247">
        <v>0</v>
      </c>
      <c r="T595" s="248">
        <f>S595*H595</f>
        <v>0</v>
      </c>
      <c r="AR595" s="25" t="s">
        <v>211</v>
      </c>
      <c r="AT595" s="25" t="s">
        <v>206</v>
      </c>
      <c r="AU595" s="25" t="s">
        <v>90</v>
      </c>
      <c r="AY595" s="25" t="s">
        <v>204</v>
      </c>
      <c r="BE595" s="249">
        <f>IF(N595="základní",J595,0)</f>
        <v>0</v>
      </c>
      <c r="BF595" s="249">
        <f>IF(N595="snížená",J595,0)</f>
        <v>0</v>
      </c>
      <c r="BG595" s="249">
        <f>IF(N595="zákl. přenesená",J595,0)</f>
        <v>0</v>
      </c>
      <c r="BH595" s="249">
        <f>IF(N595="sníž. přenesená",J595,0)</f>
        <v>0</v>
      </c>
      <c r="BI595" s="249">
        <f>IF(N595="nulová",J595,0)</f>
        <v>0</v>
      </c>
      <c r="BJ595" s="25" t="s">
        <v>25</v>
      </c>
      <c r="BK595" s="249">
        <f>ROUND(I595*H595,2)</f>
        <v>0</v>
      </c>
      <c r="BL595" s="25" t="s">
        <v>211</v>
      </c>
      <c r="BM595" s="25" t="s">
        <v>849</v>
      </c>
    </row>
    <row r="596" spans="2:63" s="11" customFormat="1" ht="29.85" customHeight="1">
      <c r="B596" s="222"/>
      <c r="C596" s="223"/>
      <c r="D596" s="224" t="s">
        <v>81</v>
      </c>
      <c r="E596" s="236" t="s">
        <v>850</v>
      </c>
      <c r="F596" s="236" t="s">
        <v>851</v>
      </c>
      <c r="G596" s="223"/>
      <c r="H596" s="223"/>
      <c r="I596" s="226"/>
      <c r="J596" s="237">
        <f>BK596</f>
        <v>0</v>
      </c>
      <c r="K596" s="223"/>
      <c r="L596" s="228"/>
      <c r="M596" s="229"/>
      <c r="N596" s="230"/>
      <c r="O596" s="230"/>
      <c r="P596" s="231">
        <f>SUM(P597:P635)</f>
        <v>0</v>
      </c>
      <c r="Q596" s="230"/>
      <c r="R596" s="231">
        <f>SUM(R597:R635)</f>
        <v>0</v>
      </c>
      <c r="S596" s="230"/>
      <c r="T596" s="232">
        <f>SUM(T597:T635)</f>
        <v>0</v>
      </c>
      <c r="AR596" s="233" t="s">
        <v>25</v>
      </c>
      <c r="AT596" s="234" t="s">
        <v>81</v>
      </c>
      <c r="AU596" s="234" t="s">
        <v>25</v>
      </c>
      <c r="AY596" s="233" t="s">
        <v>204</v>
      </c>
      <c r="BK596" s="235">
        <f>SUM(BK597:BK635)</f>
        <v>0</v>
      </c>
    </row>
    <row r="597" spans="2:65" s="1" customFormat="1" ht="25.5" customHeight="1">
      <c r="B597" s="48"/>
      <c r="C597" s="238" t="s">
        <v>852</v>
      </c>
      <c r="D597" s="238" t="s">
        <v>206</v>
      </c>
      <c r="E597" s="239" t="s">
        <v>853</v>
      </c>
      <c r="F597" s="240" t="s">
        <v>854</v>
      </c>
      <c r="G597" s="241" t="s">
        <v>252</v>
      </c>
      <c r="H597" s="242">
        <v>86.708</v>
      </c>
      <c r="I597" s="243"/>
      <c r="J597" s="244">
        <f>ROUND(I597*H597,2)</f>
        <v>0</v>
      </c>
      <c r="K597" s="240" t="s">
        <v>210</v>
      </c>
      <c r="L597" s="74"/>
      <c r="M597" s="245" t="s">
        <v>38</v>
      </c>
      <c r="N597" s="246" t="s">
        <v>53</v>
      </c>
      <c r="O597" s="49"/>
      <c r="P597" s="247">
        <f>O597*H597</f>
        <v>0</v>
      </c>
      <c r="Q597" s="247">
        <v>0</v>
      </c>
      <c r="R597" s="247">
        <f>Q597*H597</f>
        <v>0</v>
      </c>
      <c r="S597" s="247">
        <v>0</v>
      </c>
      <c r="T597" s="248">
        <f>S597*H597</f>
        <v>0</v>
      </c>
      <c r="AR597" s="25" t="s">
        <v>211</v>
      </c>
      <c r="AT597" s="25" t="s">
        <v>206</v>
      </c>
      <c r="AU597" s="25" t="s">
        <v>90</v>
      </c>
      <c r="AY597" s="25" t="s">
        <v>204</v>
      </c>
      <c r="BE597" s="249">
        <f>IF(N597="základní",J597,0)</f>
        <v>0</v>
      </c>
      <c r="BF597" s="249">
        <f>IF(N597="snížená",J597,0)</f>
        <v>0</v>
      </c>
      <c r="BG597" s="249">
        <f>IF(N597="zákl. přenesená",J597,0)</f>
        <v>0</v>
      </c>
      <c r="BH597" s="249">
        <f>IF(N597="sníž. přenesená",J597,0)</f>
        <v>0</v>
      </c>
      <c r="BI597" s="249">
        <f>IF(N597="nulová",J597,0)</f>
        <v>0</v>
      </c>
      <c r="BJ597" s="25" t="s">
        <v>25</v>
      </c>
      <c r="BK597" s="249">
        <f>ROUND(I597*H597,2)</f>
        <v>0</v>
      </c>
      <c r="BL597" s="25" t="s">
        <v>211</v>
      </c>
      <c r="BM597" s="25" t="s">
        <v>855</v>
      </c>
    </row>
    <row r="598" spans="2:47" s="1" customFormat="1" ht="13.5">
      <c r="B598" s="48"/>
      <c r="C598" s="76"/>
      <c r="D598" s="250" t="s">
        <v>213</v>
      </c>
      <c r="E598" s="76"/>
      <c r="F598" s="251" t="s">
        <v>856</v>
      </c>
      <c r="G598" s="76"/>
      <c r="H598" s="76"/>
      <c r="I598" s="206"/>
      <c r="J598" s="76"/>
      <c r="K598" s="76"/>
      <c r="L598" s="74"/>
      <c r="M598" s="252"/>
      <c r="N598" s="49"/>
      <c r="O598" s="49"/>
      <c r="P598" s="49"/>
      <c r="Q598" s="49"/>
      <c r="R598" s="49"/>
      <c r="S598" s="49"/>
      <c r="T598" s="97"/>
      <c r="AT598" s="25" t="s">
        <v>213</v>
      </c>
      <c r="AU598" s="25" t="s">
        <v>90</v>
      </c>
    </row>
    <row r="599" spans="2:65" s="1" customFormat="1" ht="25.5" customHeight="1">
      <c r="B599" s="48"/>
      <c r="C599" s="238" t="s">
        <v>857</v>
      </c>
      <c r="D599" s="238" t="s">
        <v>206</v>
      </c>
      <c r="E599" s="239" t="s">
        <v>858</v>
      </c>
      <c r="F599" s="240" t="s">
        <v>859</v>
      </c>
      <c r="G599" s="241" t="s">
        <v>252</v>
      </c>
      <c r="H599" s="242">
        <v>86.708</v>
      </c>
      <c r="I599" s="243"/>
      <c r="J599" s="244">
        <f>ROUND(I599*H599,2)</f>
        <v>0</v>
      </c>
      <c r="K599" s="240" t="s">
        <v>210</v>
      </c>
      <c r="L599" s="74"/>
      <c r="M599" s="245" t="s">
        <v>38</v>
      </c>
      <c r="N599" s="246" t="s">
        <v>53</v>
      </c>
      <c r="O599" s="49"/>
      <c r="P599" s="247">
        <f>O599*H599</f>
        <v>0</v>
      </c>
      <c r="Q599" s="247">
        <v>0</v>
      </c>
      <c r="R599" s="247">
        <f>Q599*H599</f>
        <v>0</v>
      </c>
      <c r="S599" s="247">
        <v>0</v>
      </c>
      <c r="T599" s="248">
        <f>S599*H599</f>
        <v>0</v>
      </c>
      <c r="AR599" s="25" t="s">
        <v>211</v>
      </c>
      <c r="AT599" s="25" t="s">
        <v>206</v>
      </c>
      <c r="AU599" s="25" t="s">
        <v>90</v>
      </c>
      <c r="AY599" s="25" t="s">
        <v>204</v>
      </c>
      <c r="BE599" s="249">
        <f>IF(N599="základní",J599,0)</f>
        <v>0</v>
      </c>
      <c r="BF599" s="249">
        <f>IF(N599="snížená",J599,0)</f>
        <v>0</v>
      </c>
      <c r="BG599" s="249">
        <f>IF(N599="zákl. přenesená",J599,0)</f>
        <v>0</v>
      </c>
      <c r="BH599" s="249">
        <f>IF(N599="sníž. přenesená",J599,0)</f>
        <v>0</v>
      </c>
      <c r="BI599" s="249">
        <f>IF(N599="nulová",J599,0)</f>
        <v>0</v>
      </c>
      <c r="BJ599" s="25" t="s">
        <v>25</v>
      </c>
      <c r="BK599" s="249">
        <f>ROUND(I599*H599,2)</f>
        <v>0</v>
      </c>
      <c r="BL599" s="25" t="s">
        <v>211</v>
      </c>
      <c r="BM599" s="25" t="s">
        <v>860</v>
      </c>
    </row>
    <row r="600" spans="2:47" s="1" customFormat="1" ht="13.5">
      <c r="B600" s="48"/>
      <c r="C600" s="76"/>
      <c r="D600" s="250" t="s">
        <v>213</v>
      </c>
      <c r="E600" s="76"/>
      <c r="F600" s="251" t="s">
        <v>861</v>
      </c>
      <c r="G600" s="76"/>
      <c r="H600" s="76"/>
      <c r="I600" s="206"/>
      <c r="J600" s="76"/>
      <c r="K600" s="76"/>
      <c r="L600" s="74"/>
      <c r="M600" s="252"/>
      <c r="N600" s="49"/>
      <c r="O600" s="49"/>
      <c r="P600" s="49"/>
      <c r="Q600" s="49"/>
      <c r="R600" s="49"/>
      <c r="S600" s="49"/>
      <c r="T600" s="97"/>
      <c r="AT600" s="25" t="s">
        <v>213</v>
      </c>
      <c r="AU600" s="25" t="s">
        <v>90</v>
      </c>
    </row>
    <row r="601" spans="2:65" s="1" customFormat="1" ht="25.5" customHeight="1">
      <c r="B601" s="48"/>
      <c r="C601" s="238" t="s">
        <v>862</v>
      </c>
      <c r="D601" s="238" t="s">
        <v>206</v>
      </c>
      <c r="E601" s="239" t="s">
        <v>863</v>
      </c>
      <c r="F601" s="240" t="s">
        <v>864</v>
      </c>
      <c r="G601" s="241" t="s">
        <v>252</v>
      </c>
      <c r="H601" s="242">
        <v>520.248</v>
      </c>
      <c r="I601" s="243"/>
      <c r="J601" s="244">
        <f>ROUND(I601*H601,2)</f>
        <v>0</v>
      </c>
      <c r="K601" s="240" t="s">
        <v>210</v>
      </c>
      <c r="L601" s="74"/>
      <c r="M601" s="245" t="s">
        <v>38</v>
      </c>
      <c r="N601" s="246" t="s">
        <v>53</v>
      </c>
      <c r="O601" s="49"/>
      <c r="P601" s="247">
        <f>O601*H601</f>
        <v>0</v>
      </c>
      <c r="Q601" s="247">
        <v>0</v>
      </c>
      <c r="R601" s="247">
        <f>Q601*H601</f>
        <v>0</v>
      </c>
      <c r="S601" s="247">
        <v>0</v>
      </c>
      <c r="T601" s="248">
        <f>S601*H601</f>
        <v>0</v>
      </c>
      <c r="AR601" s="25" t="s">
        <v>211</v>
      </c>
      <c r="AT601" s="25" t="s">
        <v>206</v>
      </c>
      <c r="AU601" s="25" t="s">
        <v>90</v>
      </c>
      <c r="AY601" s="25" t="s">
        <v>204</v>
      </c>
      <c r="BE601" s="249">
        <f>IF(N601="základní",J601,0)</f>
        <v>0</v>
      </c>
      <c r="BF601" s="249">
        <f>IF(N601="snížená",J601,0)</f>
        <v>0</v>
      </c>
      <c r="BG601" s="249">
        <f>IF(N601="zákl. přenesená",J601,0)</f>
        <v>0</v>
      </c>
      <c r="BH601" s="249">
        <f>IF(N601="sníž. přenesená",J601,0)</f>
        <v>0</v>
      </c>
      <c r="BI601" s="249">
        <f>IF(N601="nulová",J601,0)</f>
        <v>0</v>
      </c>
      <c r="BJ601" s="25" t="s">
        <v>25</v>
      </c>
      <c r="BK601" s="249">
        <f>ROUND(I601*H601,2)</f>
        <v>0</v>
      </c>
      <c r="BL601" s="25" t="s">
        <v>211</v>
      </c>
      <c r="BM601" s="25" t="s">
        <v>865</v>
      </c>
    </row>
    <row r="602" spans="2:47" s="1" customFormat="1" ht="13.5">
      <c r="B602" s="48"/>
      <c r="C602" s="76"/>
      <c r="D602" s="250" t="s">
        <v>213</v>
      </c>
      <c r="E602" s="76"/>
      <c r="F602" s="251" t="s">
        <v>861</v>
      </c>
      <c r="G602" s="76"/>
      <c r="H602" s="76"/>
      <c r="I602" s="206"/>
      <c r="J602" s="76"/>
      <c r="K602" s="76"/>
      <c r="L602" s="74"/>
      <c r="M602" s="252"/>
      <c r="N602" s="49"/>
      <c r="O602" s="49"/>
      <c r="P602" s="49"/>
      <c r="Q602" s="49"/>
      <c r="R602" s="49"/>
      <c r="S602" s="49"/>
      <c r="T602" s="97"/>
      <c r="AT602" s="25" t="s">
        <v>213</v>
      </c>
      <c r="AU602" s="25" t="s">
        <v>90</v>
      </c>
    </row>
    <row r="603" spans="2:51" s="12" customFormat="1" ht="13.5">
      <c r="B603" s="253"/>
      <c r="C603" s="254"/>
      <c r="D603" s="250" t="s">
        <v>215</v>
      </c>
      <c r="E603" s="255" t="s">
        <v>38</v>
      </c>
      <c r="F603" s="256" t="s">
        <v>866</v>
      </c>
      <c r="G603" s="254"/>
      <c r="H603" s="257">
        <v>520.248</v>
      </c>
      <c r="I603" s="258"/>
      <c r="J603" s="254"/>
      <c r="K603" s="254"/>
      <c r="L603" s="259"/>
      <c r="M603" s="260"/>
      <c r="N603" s="261"/>
      <c r="O603" s="261"/>
      <c r="P603" s="261"/>
      <c r="Q603" s="261"/>
      <c r="R603" s="261"/>
      <c r="S603" s="261"/>
      <c r="T603" s="262"/>
      <c r="AT603" s="263" t="s">
        <v>215</v>
      </c>
      <c r="AU603" s="263" t="s">
        <v>90</v>
      </c>
      <c r="AV603" s="12" t="s">
        <v>90</v>
      </c>
      <c r="AW603" s="12" t="s">
        <v>45</v>
      </c>
      <c r="AX603" s="12" t="s">
        <v>82</v>
      </c>
      <c r="AY603" s="263" t="s">
        <v>204</v>
      </c>
    </row>
    <row r="604" spans="2:51" s="13" customFormat="1" ht="13.5">
      <c r="B604" s="264"/>
      <c r="C604" s="265"/>
      <c r="D604" s="250" t="s">
        <v>215</v>
      </c>
      <c r="E604" s="266" t="s">
        <v>38</v>
      </c>
      <c r="F604" s="267" t="s">
        <v>217</v>
      </c>
      <c r="G604" s="265"/>
      <c r="H604" s="268">
        <v>520.248</v>
      </c>
      <c r="I604" s="269"/>
      <c r="J604" s="265"/>
      <c r="K604" s="265"/>
      <c r="L604" s="270"/>
      <c r="M604" s="271"/>
      <c r="N604" s="272"/>
      <c r="O604" s="272"/>
      <c r="P604" s="272"/>
      <c r="Q604" s="272"/>
      <c r="R604" s="272"/>
      <c r="S604" s="272"/>
      <c r="T604" s="273"/>
      <c r="AT604" s="274" t="s">
        <v>215</v>
      </c>
      <c r="AU604" s="274" t="s">
        <v>90</v>
      </c>
      <c r="AV604" s="13" t="s">
        <v>211</v>
      </c>
      <c r="AW604" s="13" t="s">
        <v>45</v>
      </c>
      <c r="AX604" s="13" t="s">
        <v>25</v>
      </c>
      <c r="AY604" s="274" t="s">
        <v>204</v>
      </c>
    </row>
    <row r="605" spans="2:65" s="1" customFormat="1" ht="16.5" customHeight="1">
      <c r="B605" s="48"/>
      <c r="C605" s="238" t="s">
        <v>867</v>
      </c>
      <c r="D605" s="238" t="s">
        <v>206</v>
      </c>
      <c r="E605" s="239" t="s">
        <v>868</v>
      </c>
      <c r="F605" s="240" t="s">
        <v>869</v>
      </c>
      <c r="G605" s="241" t="s">
        <v>252</v>
      </c>
      <c r="H605" s="242">
        <v>37.073</v>
      </c>
      <c r="I605" s="243"/>
      <c r="J605" s="244">
        <f>ROUND(I605*H605,2)</f>
        <v>0</v>
      </c>
      <c r="K605" s="240" t="s">
        <v>210</v>
      </c>
      <c r="L605" s="74"/>
      <c r="M605" s="245" t="s">
        <v>38</v>
      </c>
      <c r="N605" s="246" t="s">
        <v>53</v>
      </c>
      <c r="O605" s="49"/>
      <c r="P605" s="247">
        <f>O605*H605</f>
        <v>0</v>
      </c>
      <c r="Q605" s="247">
        <v>0</v>
      </c>
      <c r="R605" s="247">
        <f>Q605*H605</f>
        <v>0</v>
      </c>
      <c r="S605" s="247">
        <v>0</v>
      </c>
      <c r="T605" s="248">
        <f>S605*H605</f>
        <v>0</v>
      </c>
      <c r="AR605" s="25" t="s">
        <v>211</v>
      </c>
      <c r="AT605" s="25" t="s">
        <v>206</v>
      </c>
      <c r="AU605" s="25" t="s">
        <v>90</v>
      </c>
      <c r="AY605" s="25" t="s">
        <v>204</v>
      </c>
      <c r="BE605" s="249">
        <f>IF(N605="základní",J605,0)</f>
        <v>0</v>
      </c>
      <c r="BF605" s="249">
        <f>IF(N605="snížená",J605,0)</f>
        <v>0</v>
      </c>
      <c r="BG605" s="249">
        <f>IF(N605="zákl. přenesená",J605,0)</f>
        <v>0</v>
      </c>
      <c r="BH605" s="249">
        <f>IF(N605="sníž. přenesená",J605,0)</f>
        <v>0</v>
      </c>
      <c r="BI605" s="249">
        <f>IF(N605="nulová",J605,0)</f>
        <v>0</v>
      </c>
      <c r="BJ605" s="25" t="s">
        <v>25</v>
      </c>
      <c r="BK605" s="249">
        <f>ROUND(I605*H605,2)</f>
        <v>0</v>
      </c>
      <c r="BL605" s="25" t="s">
        <v>211</v>
      </c>
      <c r="BM605" s="25" t="s">
        <v>870</v>
      </c>
    </row>
    <row r="606" spans="2:47" s="1" customFormat="1" ht="13.5">
      <c r="B606" s="48"/>
      <c r="C606" s="76"/>
      <c r="D606" s="250" t="s">
        <v>213</v>
      </c>
      <c r="E606" s="76"/>
      <c r="F606" s="251" t="s">
        <v>871</v>
      </c>
      <c r="G606" s="76"/>
      <c r="H606" s="76"/>
      <c r="I606" s="206"/>
      <c r="J606" s="76"/>
      <c r="K606" s="76"/>
      <c r="L606" s="74"/>
      <c r="M606" s="252"/>
      <c r="N606" s="49"/>
      <c r="O606" s="49"/>
      <c r="P606" s="49"/>
      <c r="Q606" s="49"/>
      <c r="R606" s="49"/>
      <c r="S606" s="49"/>
      <c r="T606" s="97"/>
      <c r="AT606" s="25" t="s">
        <v>213</v>
      </c>
      <c r="AU606" s="25" t="s">
        <v>90</v>
      </c>
    </row>
    <row r="607" spans="2:51" s="12" customFormat="1" ht="13.5">
      <c r="B607" s="253"/>
      <c r="C607" s="254"/>
      <c r="D607" s="250" t="s">
        <v>215</v>
      </c>
      <c r="E607" s="255" t="s">
        <v>38</v>
      </c>
      <c r="F607" s="256" t="s">
        <v>872</v>
      </c>
      <c r="G607" s="254"/>
      <c r="H607" s="257">
        <v>37.073</v>
      </c>
      <c r="I607" s="258"/>
      <c r="J607" s="254"/>
      <c r="K607" s="254"/>
      <c r="L607" s="259"/>
      <c r="M607" s="260"/>
      <c r="N607" s="261"/>
      <c r="O607" s="261"/>
      <c r="P607" s="261"/>
      <c r="Q607" s="261"/>
      <c r="R607" s="261"/>
      <c r="S607" s="261"/>
      <c r="T607" s="262"/>
      <c r="AT607" s="263" t="s">
        <v>215</v>
      </c>
      <c r="AU607" s="263" t="s">
        <v>90</v>
      </c>
      <c r="AV607" s="12" t="s">
        <v>90</v>
      </c>
      <c r="AW607" s="12" t="s">
        <v>45</v>
      </c>
      <c r="AX607" s="12" t="s">
        <v>82</v>
      </c>
      <c r="AY607" s="263" t="s">
        <v>204</v>
      </c>
    </row>
    <row r="608" spans="2:51" s="13" customFormat="1" ht="13.5">
      <c r="B608" s="264"/>
      <c r="C608" s="265"/>
      <c r="D608" s="250" t="s">
        <v>215</v>
      </c>
      <c r="E608" s="266" t="s">
        <v>38</v>
      </c>
      <c r="F608" s="267" t="s">
        <v>217</v>
      </c>
      <c r="G608" s="265"/>
      <c r="H608" s="268">
        <v>37.073</v>
      </c>
      <c r="I608" s="269"/>
      <c r="J608" s="265"/>
      <c r="K608" s="265"/>
      <c r="L608" s="270"/>
      <c r="M608" s="271"/>
      <c r="N608" s="272"/>
      <c r="O608" s="272"/>
      <c r="P608" s="272"/>
      <c r="Q608" s="272"/>
      <c r="R608" s="272"/>
      <c r="S608" s="272"/>
      <c r="T608" s="273"/>
      <c r="AT608" s="274" t="s">
        <v>215</v>
      </c>
      <c r="AU608" s="274" t="s">
        <v>90</v>
      </c>
      <c r="AV608" s="13" t="s">
        <v>211</v>
      </c>
      <c r="AW608" s="13" t="s">
        <v>45</v>
      </c>
      <c r="AX608" s="13" t="s">
        <v>25</v>
      </c>
      <c r="AY608" s="274" t="s">
        <v>204</v>
      </c>
    </row>
    <row r="609" spans="2:65" s="1" customFormat="1" ht="25.5" customHeight="1">
      <c r="B609" s="48"/>
      <c r="C609" s="238" t="s">
        <v>873</v>
      </c>
      <c r="D609" s="238" t="s">
        <v>206</v>
      </c>
      <c r="E609" s="239" t="s">
        <v>874</v>
      </c>
      <c r="F609" s="240" t="s">
        <v>875</v>
      </c>
      <c r="G609" s="241" t="s">
        <v>252</v>
      </c>
      <c r="H609" s="242">
        <v>17.147</v>
      </c>
      <c r="I609" s="243"/>
      <c r="J609" s="244">
        <f>ROUND(I609*H609,2)</f>
        <v>0</v>
      </c>
      <c r="K609" s="240" t="s">
        <v>210</v>
      </c>
      <c r="L609" s="74"/>
      <c r="M609" s="245" t="s">
        <v>38</v>
      </c>
      <c r="N609" s="246" t="s">
        <v>53</v>
      </c>
      <c r="O609" s="49"/>
      <c r="P609" s="247">
        <f>O609*H609</f>
        <v>0</v>
      </c>
      <c r="Q609" s="247">
        <v>0</v>
      </c>
      <c r="R609" s="247">
        <f>Q609*H609</f>
        <v>0</v>
      </c>
      <c r="S609" s="247">
        <v>0</v>
      </c>
      <c r="T609" s="248">
        <f>S609*H609</f>
        <v>0</v>
      </c>
      <c r="AR609" s="25" t="s">
        <v>211</v>
      </c>
      <c r="AT609" s="25" t="s">
        <v>206</v>
      </c>
      <c r="AU609" s="25" t="s">
        <v>90</v>
      </c>
      <c r="AY609" s="25" t="s">
        <v>204</v>
      </c>
      <c r="BE609" s="249">
        <f>IF(N609="základní",J609,0)</f>
        <v>0</v>
      </c>
      <c r="BF609" s="249">
        <f>IF(N609="snížená",J609,0)</f>
        <v>0</v>
      </c>
      <c r="BG609" s="249">
        <f>IF(N609="zákl. přenesená",J609,0)</f>
        <v>0</v>
      </c>
      <c r="BH609" s="249">
        <f>IF(N609="sníž. přenesená",J609,0)</f>
        <v>0</v>
      </c>
      <c r="BI609" s="249">
        <f>IF(N609="nulová",J609,0)</f>
        <v>0</v>
      </c>
      <c r="BJ609" s="25" t="s">
        <v>25</v>
      </c>
      <c r="BK609" s="249">
        <f>ROUND(I609*H609,2)</f>
        <v>0</v>
      </c>
      <c r="BL609" s="25" t="s">
        <v>211</v>
      </c>
      <c r="BM609" s="25" t="s">
        <v>876</v>
      </c>
    </row>
    <row r="610" spans="2:47" s="1" customFormat="1" ht="13.5">
      <c r="B610" s="48"/>
      <c r="C610" s="76"/>
      <c r="D610" s="250" t="s">
        <v>213</v>
      </c>
      <c r="E610" s="76"/>
      <c r="F610" s="251" t="s">
        <v>871</v>
      </c>
      <c r="G610" s="76"/>
      <c r="H610" s="76"/>
      <c r="I610" s="206"/>
      <c r="J610" s="76"/>
      <c r="K610" s="76"/>
      <c r="L610" s="74"/>
      <c r="M610" s="252"/>
      <c r="N610" s="49"/>
      <c r="O610" s="49"/>
      <c r="P610" s="49"/>
      <c r="Q610" s="49"/>
      <c r="R610" s="49"/>
      <c r="S610" s="49"/>
      <c r="T610" s="97"/>
      <c r="AT610" s="25" t="s">
        <v>213</v>
      </c>
      <c r="AU610" s="25" t="s">
        <v>90</v>
      </c>
    </row>
    <row r="611" spans="2:51" s="12" customFormat="1" ht="13.5">
      <c r="B611" s="253"/>
      <c r="C611" s="254"/>
      <c r="D611" s="250" t="s">
        <v>215</v>
      </c>
      <c r="E611" s="255" t="s">
        <v>38</v>
      </c>
      <c r="F611" s="256" t="s">
        <v>877</v>
      </c>
      <c r="G611" s="254"/>
      <c r="H611" s="257">
        <v>17.147</v>
      </c>
      <c r="I611" s="258"/>
      <c r="J611" s="254"/>
      <c r="K611" s="254"/>
      <c r="L611" s="259"/>
      <c r="M611" s="260"/>
      <c r="N611" s="261"/>
      <c r="O611" s="261"/>
      <c r="P611" s="261"/>
      <c r="Q611" s="261"/>
      <c r="R611" s="261"/>
      <c r="S611" s="261"/>
      <c r="T611" s="262"/>
      <c r="AT611" s="263" t="s">
        <v>215</v>
      </c>
      <c r="AU611" s="263" t="s">
        <v>90</v>
      </c>
      <c r="AV611" s="12" t="s">
        <v>90</v>
      </c>
      <c r="AW611" s="12" t="s">
        <v>45</v>
      </c>
      <c r="AX611" s="12" t="s">
        <v>82</v>
      </c>
      <c r="AY611" s="263" t="s">
        <v>204</v>
      </c>
    </row>
    <row r="612" spans="2:51" s="13" customFormat="1" ht="13.5">
      <c r="B612" s="264"/>
      <c r="C612" s="265"/>
      <c r="D612" s="250" t="s">
        <v>215</v>
      </c>
      <c r="E612" s="266" t="s">
        <v>38</v>
      </c>
      <c r="F612" s="267" t="s">
        <v>217</v>
      </c>
      <c r="G612" s="265"/>
      <c r="H612" s="268">
        <v>17.147</v>
      </c>
      <c r="I612" s="269"/>
      <c r="J612" s="265"/>
      <c r="K612" s="265"/>
      <c r="L612" s="270"/>
      <c r="M612" s="271"/>
      <c r="N612" s="272"/>
      <c r="O612" s="272"/>
      <c r="P612" s="272"/>
      <c r="Q612" s="272"/>
      <c r="R612" s="272"/>
      <c r="S612" s="272"/>
      <c r="T612" s="273"/>
      <c r="AT612" s="274" t="s">
        <v>215</v>
      </c>
      <c r="AU612" s="274" t="s">
        <v>90</v>
      </c>
      <c r="AV612" s="13" t="s">
        <v>211</v>
      </c>
      <c r="AW612" s="13" t="s">
        <v>45</v>
      </c>
      <c r="AX612" s="13" t="s">
        <v>25</v>
      </c>
      <c r="AY612" s="274" t="s">
        <v>204</v>
      </c>
    </row>
    <row r="613" spans="2:65" s="1" customFormat="1" ht="25.5" customHeight="1">
      <c r="B613" s="48"/>
      <c r="C613" s="238" t="s">
        <v>878</v>
      </c>
      <c r="D613" s="238" t="s">
        <v>206</v>
      </c>
      <c r="E613" s="239" t="s">
        <v>879</v>
      </c>
      <c r="F613" s="240" t="s">
        <v>880</v>
      </c>
      <c r="G613" s="241" t="s">
        <v>252</v>
      </c>
      <c r="H613" s="242">
        <v>22.285</v>
      </c>
      <c r="I613" s="243"/>
      <c r="J613" s="244">
        <f>ROUND(I613*H613,2)</f>
        <v>0</v>
      </c>
      <c r="K613" s="240" t="s">
        <v>210</v>
      </c>
      <c r="L613" s="74"/>
      <c r="M613" s="245" t="s">
        <v>38</v>
      </c>
      <c r="N613" s="246" t="s">
        <v>53</v>
      </c>
      <c r="O613" s="49"/>
      <c r="P613" s="247">
        <f>O613*H613</f>
        <v>0</v>
      </c>
      <c r="Q613" s="247">
        <v>0</v>
      </c>
      <c r="R613" s="247">
        <f>Q613*H613</f>
        <v>0</v>
      </c>
      <c r="S613" s="247">
        <v>0</v>
      </c>
      <c r="T613" s="248">
        <f>S613*H613</f>
        <v>0</v>
      </c>
      <c r="AR613" s="25" t="s">
        <v>211</v>
      </c>
      <c r="AT613" s="25" t="s">
        <v>206</v>
      </c>
      <c r="AU613" s="25" t="s">
        <v>90</v>
      </c>
      <c r="AY613" s="25" t="s">
        <v>204</v>
      </c>
      <c r="BE613" s="249">
        <f>IF(N613="základní",J613,0)</f>
        <v>0</v>
      </c>
      <c r="BF613" s="249">
        <f>IF(N613="snížená",J613,0)</f>
        <v>0</v>
      </c>
      <c r="BG613" s="249">
        <f>IF(N613="zákl. přenesená",J613,0)</f>
        <v>0</v>
      </c>
      <c r="BH613" s="249">
        <f>IF(N613="sníž. přenesená",J613,0)</f>
        <v>0</v>
      </c>
      <c r="BI613" s="249">
        <f>IF(N613="nulová",J613,0)</f>
        <v>0</v>
      </c>
      <c r="BJ613" s="25" t="s">
        <v>25</v>
      </c>
      <c r="BK613" s="249">
        <f>ROUND(I613*H613,2)</f>
        <v>0</v>
      </c>
      <c r="BL613" s="25" t="s">
        <v>211</v>
      </c>
      <c r="BM613" s="25" t="s">
        <v>881</v>
      </c>
    </row>
    <row r="614" spans="2:47" s="1" customFormat="1" ht="13.5">
      <c r="B614" s="48"/>
      <c r="C614" s="76"/>
      <c r="D614" s="250" t="s">
        <v>213</v>
      </c>
      <c r="E614" s="76"/>
      <c r="F614" s="251" t="s">
        <v>871</v>
      </c>
      <c r="G614" s="76"/>
      <c r="H614" s="76"/>
      <c r="I614" s="206"/>
      <c r="J614" s="76"/>
      <c r="K614" s="76"/>
      <c r="L614" s="74"/>
      <c r="M614" s="252"/>
      <c r="N614" s="49"/>
      <c r="O614" s="49"/>
      <c r="P614" s="49"/>
      <c r="Q614" s="49"/>
      <c r="R614" s="49"/>
      <c r="S614" s="49"/>
      <c r="T614" s="97"/>
      <c r="AT614" s="25" t="s">
        <v>213</v>
      </c>
      <c r="AU614" s="25" t="s">
        <v>90</v>
      </c>
    </row>
    <row r="615" spans="2:51" s="12" customFormat="1" ht="13.5">
      <c r="B615" s="253"/>
      <c r="C615" s="254"/>
      <c r="D615" s="250" t="s">
        <v>215</v>
      </c>
      <c r="E615" s="255" t="s">
        <v>38</v>
      </c>
      <c r="F615" s="256" t="s">
        <v>882</v>
      </c>
      <c r="G615" s="254"/>
      <c r="H615" s="257">
        <v>22.285</v>
      </c>
      <c r="I615" s="258"/>
      <c r="J615" s="254"/>
      <c r="K615" s="254"/>
      <c r="L615" s="259"/>
      <c r="M615" s="260"/>
      <c r="N615" s="261"/>
      <c r="O615" s="261"/>
      <c r="P615" s="261"/>
      <c r="Q615" s="261"/>
      <c r="R615" s="261"/>
      <c r="S615" s="261"/>
      <c r="T615" s="262"/>
      <c r="AT615" s="263" t="s">
        <v>215</v>
      </c>
      <c r="AU615" s="263" t="s">
        <v>90</v>
      </c>
      <c r="AV615" s="12" t="s">
        <v>90</v>
      </c>
      <c r="AW615" s="12" t="s">
        <v>45</v>
      </c>
      <c r="AX615" s="12" t="s">
        <v>82</v>
      </c>
      <c r="AY615" s="263" t="s">
        <v>204</v>
      </c>
    </row>
    <row r="616" spans="2:51" s="13" customFormat="1" ht="13.5">
      <c r="B616" s="264"/>
      <c r="C616" s="265"/>
      <c r="D616" s="250" t="s">
        <v>215</v>
      </c>
      <c r="E616" s="266" t="s">
        <v>38</v>
      </c>
      <c r="F616" s="267" t="s">
        <v>217</v>
      </c>
      <c r="G616" s="265"/>
      <c r="H616" s="268">
        <v>22.285</v>
      </c>
      <c r="I616" s="269"/>
      <c r="J616" s="265"/>
      <c r="K616" s="265"/>
      <c r="L616" s="270"/>
      <c r="M616" s="271"/>
      <c r="N616" s="272"/>
      <c r="O616" s="272"/>
      <c r="P616" s="272"/>
      <c r="Q616" s="272"/>
      <c r="R616" s="272"/>
      <c r="S616" s="272"/>
      <c r="T616" s="273"/>
      <c r="AT616" s="274" t="s">
        <v>215</v>
      </c>
      <c r="AU616" s="274" t="s">
        <v>90</v>
      </c>
      <c r="AV616" s="13" t="s">
        <v>211</v>
      </c>
      <c r="AW616" s="13" t="s">
        <v>45</v>
      </c>
      <c r="AX616" s="13" t="s">
        <v>25</v>
      </c>
      <c r="AY616" s="274" t="s">
        <v>204</v>
      </c>
    </row>
    <row r="617" spans="2:65" s="1" customFormat="1" ht="16.5" customHeight="1">
      <c r="B617" s="48"/>
      <c r="C617" s="238" t="s">
        <v>883</v>
      </c>
      <c r="D617" s="238" t="s">
        <v>206</v>
      </c>
      <c r="E617" s="239" t="s">
        <v>884</v>
      </c>
      <c r="F617" s="240" t="s">
        <v>885</v>
      </c>
      <c r="G617" s="241" t="s">
        <v>252</v>
      </c>
      <c r="H617" s="242">
        <v>0.907</v>
      </c>
      <c r="I617" s="243"/>
      <c r="J617" s="244">
        <f>ROUND(I617*H617,2)</f>
        <v>0</v>
      </c>
      <c r="K617" s="240" t="s">
        <v>210</v>
      </c>
      <c r="L617" s="74"/>
      <c r="M617" s="245" t="s">
        <v>38</v>
      </c>
      <c r="N617" s="246" t="s">
        <v>53</v>
      </c>
      <c r="O617" s="49"/>
      <c r="P617" s="247">
        <f>O617*H617</f>
        <v>0</v>
      </c>
      <c r="Q617" s="247">
        <v>0</v>
      </c>
      <c r="R617" s="247">
        <f>Q617*H617</f>
        <v>0</v>
      </c>
      <c r="S617" s="247">
        <v>0</v>
      </c>
      <c r="T617" s="248">
        <f>S617*H617</f>
        <v>0</v>
      </c>
      <c r="AR617" s="25" t="s">
        <v>211</v>
      </c>
      <c r="AT617" s="25" t="s">
        <v>206</v>
      </c>
      <c r="AU617" s="25" t="s">
        <v>90</v>
      </c>
      <c r="AY617" s="25" t="s">
        <v>204</v>
      </c>
      <c r="BE617" s="249">
        <f>IF(N617="základní",J617,0)</f>
        <v>0</v>
      </c>
      <c r="BF617" s="249">
        <f>IF(N617="snížená",J617,0)</f>
        <v>0</v>
      </c>
      <c r="BG617" s="249">
        <f>IF(N617="zákl. přenesená",J617,0)</f>
        <v>0</v>
      </c>
      <c r="BH617" s="249">
        <f>IF(N617="sníž. přenesená",J617,0)</f>
        <v>0</v>
      </c>
      <c r="BI617" s="249">
        <f>IF(N617="nulová",J617,0)</f>
        <v>0</v>
      </c>
      <c r="BJ617" s="25" t="s">
        <v>25</v>
      </c>
      <c r="BK617" s="249">
        <f>ROUND(I617*H617,2)</f>
        <v>0</v>
      </c>
      <c r="BL617" s="25" t="s">
        <v>211</v>
      </c>
      <c r="BM617" s="25" t="s">
        <v>886</v>
      </c>
    </row>
    <row r="618" spans="2:47" s="1" customFormat="1" ht="13.5">
      <c r="B618" s="48"/>
      <c r="C618" s="76"/>
      <c r="D618" s="250" t="s">
        <v>213</v>
      </c>
      <c r="E618" s="76"/>
      <c r="F618" s="251" t="s">
        <v>871</v>
      </c>
      <c r="G618" s="76"/>
      <c r="H618" s="76"/>
      <c r="I618" s="206"/>
      <c r="J618" s="76"/>
      <c r="K618" s="76"/>
      <c r="L618" s="74"/>
      <c r="M618" s="252"/>
      <c r="N618" s="49"/>
      <c r="O618" s="49"/>
      <c r="P618" s="49"/>
      <c r="Q618" s="49"/>
      <c r="R618" s="49"/>
      <c r="S618" s="49"/>
      <c r="T618" s="97"/>
      <c r="AT618" s="25" t="s">
        <v>213</v>
      </c>
      <c r="AU618" s="25" t="s">
        <v>90</v>
      </c>
    </row>
    <row r="619" spans="2:51" s="12" customFormat="1" ht="13.5">
      <c r="B619" s="253"/>
      <c r="C619" s="254"/>
      <c r="D619" s="250" t="s">
        <v>215</v>
      </c>
      <c r="E619" s="255" t="s">
        <v>38</v>
      </c>
      <c r="F619" s="256" t="s">
        <v>887</v>
      </c>
      <c r="G619" s="254"/>
      <c r="H619" s="257">
        <v>0.907</v>
      </c>
      <c r="I619" s="258"/>
      <c r="J619" s="254"/>
      <c r="K619" s="254"/>
      <c r="L619" s="259"/>
      <c r="M619" s="260"/>
      <c r="N619" s="261"/>
      <c r="O619" s="261"/>
      <c r="P619" s="261"/>
      <c r="Q619" s="261"/>
      <c r="R619" s="261"/>
      <c r="S619" s="261"/>
      <c r="T619" s="262"/>
      <c r="AT619" s="263" t="s">
        <v>215</v>
      </c>
      <c r="AU619" s="263" t="s">
        <v>90</v>
      </c>
      <c r="AV619" s="12" t="s">
        <v>90</v>
      </c>
      <c r="AW619" s="12" t="s">
        <v>45</v>
      </c>
      <c r="AX619" s="12" t="s">
        <v>82</v>
      </c>
      <c r="AY619" s="263" t="s">
        <v>204</v>
      </c>
    </row>
    <row r="620" spans="2:51" s="13" customFormat="1" ht="13.5">
      <c r="B620" s="264"/>
      <c r="C620" s="265"/>
      <c r="D620" s="250" t="s">
        <v>215</v>
      </c>
      <c r="E620" s="266" t="s">
        <v>38</v>
      </c>
      <c r="F620" s="267" t="s">
        <v>217</v>
      </c>
      <c r="G620" s="265"/>
      <c r="H620" s="268">
        <v>0.907</v>
      </c>
      <c r="I620" s="269"/>
      <c r="J620" s="265"/>
      <c r="K620" s="265"/>
      <c r="L620" s="270"/>
      <c r="M620" s="271"/>
      <c r="N620" s="272"/>
      <c r="O620" s="272"/>
      <c r="P620" s="272"/>
      <c r="Q620" s="272"/>
      <c r="R620" s="272"/>
      <c r="S620" s="272"/>
      <c r="T620" s="273"/>
      <c r="AT620" s="274" t="s">
        <v>215</v>
      </c>
      <c r="AU620" s="274" t="s">
        <v>90</v>
      </c>
      <c r="AV620" s="13" t="s">
        <v>211</v>
      </c>
      <c r="AW620" s="13" t="s">
        <v>45</v>
      </c>
      <c r="AX620" s="13" t="s">
        <v>25</v>
      </c>
      <c r="AY620" s="274" t="s">
        <v>204</v>
      </c>
    </row>
    <row r="621" spans="2:65" s="1" customFormat="1" ht="25.5" customHeight="1">
      <c r="B621" s="48"/>
      <c r="C621" s="238" t="s">
        <v>888</v>
      </c>
      <c r="D621" s="238" t="s">
        <v>206</v>
      </c>
      <c r="E621" s="239" t="s">
        <v>889</v>
      </c>
      <c r="F621" s="240" t="s">
        <v>890</v>
      </c>
      <c r="G621" s="241" t="s">
        <v>252</v>
      </c>
      <c r="H621" s="242">
        <v>0.238</v>
      </c>
      <c r="I621" s="243"/>
      <c r="J621" s="244">
        <f>ROUND(I621*H621,2)</f>
        <v>0</v>
      </c>
      <c r="K621" s="240" t="s">
        <v>210</v>
      </c>
      <c r="L621" s="74"/>
      <c r="M621" s="245" t="s">
        <v>38</v>
      </c>
      <c r="N621" s="246" t="s">
        <v>53</v>
      </c>
      <c r="O621" s="49"/>
      <c r="P621" s="247">
        <f>O621*H621</f>
        <v>0</v>
      </c>
      <c r="Q621" s="247">
        <v>0</v>
      </c>
      <c r="R621" s="247">
        <f>Q621*H621</f>
        <v>0</v>
      </c>
      <c r="S621" s="247">
        <v>0</v>
      </c>
      <c r="T621" s="248">
        <f>S621*H621</f>
        <v>0</v>
      </c>
      <c r="AR621" s="25" t="s">
        <v>211</v>
      </c>
      <c r="AT621" s="25" t="s">
        <v>206</v>
      </c>
      <c r="AU621" s="25" t="s">
        <v>90</v>
      </c>
      <c r="AY621" s="25" t="s">
        <v>204</v>
      </c>
      <c r="BE621" s="249">
        <f>IF(N621="základní",J621,0)</f>
        <v>0</v>
      </c>
      <c r="BF621" s="249">
        <f>IF(N621="snížená",J621,0)</f>
        <v>0</v>
      </c>
      <c r="BG621" s="249">
        <f>IF(N621="zákl. přenesená",J621,0)</f>
        <v>0</v>
      </c>
      <c r="BH621" s="249">
        <f>IF(N621="sníž. přenesená",J621,0)</f>
        <v>0</v>
      </c>
      <c r="BI621" s="249">
        <f>IF(N621="nulová",J621,0)</f>
        <v>0</v>
      </c>
      <c r="BJ621" s="25" t="s">
        <v>25</v>
      </c>
      <c r="BK621" s="249">
        <f>ROUND(I621*H621,2)</f>
        <v>0</v>
      </c>
      <c r="BL621" s="25" t="s">
        <v>211</v>
      </c>
      <c r="BM621" s="25" t="s">
        <v>891</v>
      </c>
    </row>
    <row r="622" spans="2:47" s="1" customFormat="1" ht="13.5">
      <c r="B622" s="48"/>
      <c r="C622" s="76"/>
      <c r="D622" s="250" t="s">
        <v>213</v>
      </c>
      <c r="E622" s="76"/>
      <c r="F622" s="251" t="s">
        <v>871</v>
      </c>
      <c r="G622" s="76"/>
      <c r="H622" s="76"/>
      <c r="I622" s="206"/>
      <c r="J622" s="76"/>
      <c r="K622" s="76"/>
      <c r="L622" s="74"/>
      <c r="M622" s="252"/>
      <c r="N622" s="49"/>
      <c r="O622" s="49"/>
      <c r="P622" s="49"/>
      <c r="Q622" s="49"/>
      <c r="R622" s="49"/>
      <c r="S622" s="49"/>
      <c r="T622" s="97"/>
      <c r="AT622" s="25" t="s">
        <v>213</v>
      </c>
      <c r="AU622" s="25" t="s">
        <v>90</v>
      </c>
    </row>
    <row r="623" spans="2:51" s="12" customFormat="1" ht="13.5">
      <c r="B623" s="253"/>
      <c r="C623" s="254"/>
      <c r="D623" s="250" t="s">
        <v>215</v>
      </c>
      <c r="E623" s="255" t="s">
        <v>38</v>
      </c>
      <c r="F623" s="256" t="s">
        <v>892</v>
      </c>
      <c r="G623" s="254"/>
      <c r="H623" s="257">
        <v>0.238</v>
      </c>
      <c r="I623" s="258"/>
      <c r="J623" s="254"/>
      <c r="K623" s="254"/>
      <c r="L623" s="259"/>
      <c r="M623" s="260"/>
      <c r="N623" s="261"/>
      <c r="O623" s="261"/>
      <c r="P623" s="261"/>
      <c r="Q623" s="261"/>
      <c r="R623" s="261"/>
      <c r="S623" s="261"/>
      <c r="T623" s="262"/>
      <c r="AT623" s="263" t="s">
        <v>215</v>
      </c>
      <c r="AU623" s="263" t="s">
        <v>90</v>
      </c>
      <c r="AV623" s="12" t="s">
        <v>90</v>
      </c>
      <c r="AW623" s="12" t="s">
        <v>45</v>
      </c>
      <c r="AX623" s="12" t="s">
        <v>82</v>
      </c>
      <c r="AY623" s="263" t="s">
        <v>204</v>
      </c>
    </row>
    <row r="624" spans="2:51" s="13" customFormat="1" ht="13.5">
      <c r="B624" s="264"/>
      <c r="C624" s="265"/>
      <c r="D624" s="250" t="s">
        <v>215</v>
      </c>
      <c r="E624" s="266" t="s">
        <v>38</v>
      </c>
      <c r="F624" s="267" t="s">
        <v>217</v>
      </c>
      <c r="G624" s="265"/>
      <c r="H624" s="268">
        <v>0.238</v>
      </c>
      <c r="I624" s="269"/>
      <c r="J624" s="265"/>
      <c r="K624" s="265"/>
      <c r="L624" s="270"/>
      <c r="M624" s="271"/>
      <c r="N624" s="272"/>
      <c r="O624" s="272"/>
      <c r="P624" s="272"/>
      <c r="Q624" s="272"/>
      <c r="R624" s="272"/>
      <c r="S624" s="272"/>
      <c r="T624" s="273"/>
      <c r="AT624" s="274" t="s">
        <v>215</v>
      </c>
      <c r="AU624" s="274" t="s">
        <v>90</v>
      </c>
      <c r="AV624" s="13" t="s">
        <v>211</v>
      </c>
      <c r="AW624" s="13" t="s">
        <v>45</v>
      </c>
      <c r="AX624" s="13" t="s">
        <v>25</v>
      </c>
      <c r="AY624" s="274" t="s">
        <v>204</v>
      </c>
    </row>
    <row r="625" spans="2:65" s="1" customFormat="1" ht="25.5" customHeight="1">
      <c r="B625" s="48"/>
      <c r="C625" s="238" t="s">
        <v>893</v>
      </c>
      <c r="D625" s="238" t="s">
        <v>206</v>
      </c>
      <c r="E625" s="239" t="s">
        <v>894</v>
      </c>
      <c r="F625" s="240" t="s">
        <v>895</v>
      </c>
      <c r="G625" s="241" t="s">
        <v>252</v>
      </c>
      <c r="H625" s="242">
        <v>0.118</v>
      </c>
      <c r="I625" s="243"/>
      <c r="J625" s="244">
        <f>ROUND(I625*H625,2)</f>
        <v>0</v>
      </c>
      <c r="K625" s="240" t="s">
        <v>210</v>
      </c>
      <c r="L625" s="74"/>
      <c r="M625" s="245" t="s">
        <v>38</v>
      </c>
      <c r="N625" s="246" t="s">
        <v>53</v>
      </c>
      <c r="O625" s="49"/>
      <c r="P625" s="247">
        <f>O625*H625</f>
        <v>0</v>
      </c>
      <c r="Q625" s="247">
        <v>0</v>
      </c>
      <c r="R625" s="247">
        <f>Q625*H625</f>
        <v>0</v>
      </c>
      <c r="S625" s="247">
        <v>0</v>
      </c>
      <c r="T625" s="248">
        <f>S625*H625</f>
        <v>0</v>
      </c>
      <c r="AR625" s="25" t="s">
        <v>211</v>
      </c>
      <c r="AT625" s="25" t="s">
        <v>206</v>
      </c>
      <c r="AU625" s="25" t="s">
        <v>90</v>
      </c>
      <c r="AY625" s="25" t="s">
        <v>204</v>
      </c>
      <c r="BE625" s="249">
        <f>IF(N625="základní",J625,0)</f>
        <v>0</v>
      </c>
      <c r="BF625" s="249">
        <f>IF(N625="snížená",J625,0)</f>
        <v>0</v>
      </c>
      <c r="BG625" s="249">
        <f>IF(N625="zákl. přenesená",J625,0)</f>
        <v>0</v>
      </c>
      <c r="BH625" s="249">
        <f>IF(N625="sníž. přenesená",J625,0)</f>
        <v>0</v>
      </c>
      <c r="BI625" s="249">
        <f>IF(N625="nulová",J625,0)</f>
        <v>0</v>
      </c>
      <c r="BJ625" s="25" t="s">
        <v>25</v>
      </c>
      <c r="BK625" s="249">
        <f>ROUND(I625*H625,2)</f>
        <v>0</v>
      </c>
      <c r="BL625" s="25" t="s">
        <v>211</v>
      </c>
      <c r="BM625" s="25" t="s">
        <v>896</v>
      </c>
    </row>
    <row r="626" spans="2:47" s="1" customFormat="1" ht="13.5">
      <c r="B626" s="48"/>
      <c r="C626" s="76"/>
      <c r="D626" s="250" t="s">
        <v>213</v>
      </c>
      <c r="E626" s="76"/>
      <c r="F626" s="251" t="s">
        <v>871</v>
      </c>
      <c r="G626" s="76"/>
      <c r="H626" s="76"/>
      <c r="I626" s="206"/>
      <c r="J626" s="76"/>
      <c r="K626" s="76"/>
      <c r="L626" s="74"/>
      <c r="M626" s="252"/>
      <c r="N626" s="49"/>
      <c r="O626" s="49"/>
      <c r="P626" s="49"/>
      <c r="Q626" s="49"/>
      <c r="R626" s="49"/>
      <c r="S626" s="49"/>
      <c r="T626" s="97"/>
      <c r="AT626" s="25" t="s">
        <v>213</v>
      </c>
      <c r="AU626" s="25" t="s">
        <v>90</v>
      </c>
    </row>
    <row r="627" spans="2:51" s="12" customFormat="1" ht="13.5">
      <c r="B627" s="253"/>
      <c r="C627" s="254"/>
      <c r="D627" s="250" t="s">
        <v>215</v>
      </c>
      <c r="E627" s="255" t="s">
        <v>38</v>
      </c>
      <c r="F627" s="256" t="s">
        <v>897</v>
      </c>
      <c r="G627" s="254"/>
      <c r="H627" s="257">
        <v>0.118</v>
      </c>
      <c r="I627" s="258"/>
      <c r="J627" s="254"/>
      <c r="K627" s="254"/>
      <c r="L627" s="259"/>
      <c r="M627" s="260"/>
      <c r="N627" s="261"/>
      <c r="O627" s="261"/>
      <c r="P627" s="261"/>
      <c r="Q627" s="261"/>
      <c r="R627" s="261"/>
      <c r="S627" s="261"/>
      <c r="T627" s="262"/>
      <c r="AT627" s="263" t="s">
        <v>215</v>
      </c>
      <c r="AU627" s="263" t="s">
        <v>90</v>
      </c>
      <c r="AV627" s="12" t="s">
        <v>90</v>
      </c>
      <c r="AW627" s="12" t="s">
        <v>45</v>
      </c>
      <c r="AX627" s="12" t="s">
        <v>82</v>
      </c>
      <c r="AY627" s="263" t="s">
        <v>204</v>
      </c>
    </row>
    <row r="628" spans="2:51" s="13" customFormat="1" ht="13.5">
      <c r="B628" s="264"/>
      <c r="C628" s="265"/>
      <c r="D628" s="250" t="s">
        <v>215</v>
      </c>
      <c r="E628" s="266" t="s">
        <v>38</v>
      </c>
      <c r="F628" s="267" t="s">
        <v>217</v>
      </c>
      <c r="G628" s="265"/>
      <c r="H628" s="268">
        <v>0.118</v>
      </c>
      <c r="I628" s="269"/>
      <c r="J628" s="265"/>
      <c r="K628" s="265"/>
      <c r="L628" s="270"/>
      <c r="M628" s="271"/>
      <c r="N628" s="272"/>
      <c r="O628" s="272"/>
      <c r="P628" s="272"/>
      <c r="Q628" s="272"/>
      <c r="R628" s="272"/>
      <c r="S628" s="272"/>
      <c r="T628" s="273"/>
      <c r="AT628" s="274" t="s">
        <v>215</v>
      </c>
      <c r="AU628" s="274" t="s">
        <v>90</v>
      </c>
      <c r="AV628" s="13" t="s">
        <v>211</v>
      </c>
      <c r="AW628" s="13" t="s">
        <v>45</v>
      </c>
      <c r="AX628" s="13" t="s">
        <v>25</v>
      </c>
      <c r="AY628" s="274" t="s">
        <v>204</v>
      </c>
    </row>
    <row r="629" spans="2:65" s="1" customFormat="1" ht="16.5" customHeight="1">
      <c r="B629" s="48"/>
      <c r="C629" s="238" t="s">
        <v>898</v>
      </c>
      <c r="D629" s="238" t="s">
        <v>206</v>
      </c>
      <c r="E629" s="239" t="s">
        <v>899</v>
      </c>
      <c r="F629" s="240" t="s">
        <v>900</v>
      </c>
      <c r="G629" s="241" t="s">
        <v>252</v>
      </c>
      <c r="H629" s="242">
        <v>7.681</v>
      </c>
      <c r="I629" s="243"/>
      <c r="J629" s="244">
        <f>ROUND(I629*H629,2)</f>
        <v>0</v>
      </c>
      <c r="K629" s="240" t="s">
        <v>210</v>
      </c>
      <c r="L629" s="74"/>
      <c r="M629" s="245" t="s">
        <v>38</v>
      </c>
      <c r="N629" s="246" t="s">
        <v>53</v>
      </c>
      <c r="O629" s="49"/>
      <c r="P629" s="247">
        <f>O629*H629</f>
        <v>0</v>
      </c>
      <c r="Q629" s="247">
        <v>0</v>
      </c>
      <c r="R629" s="247">
        <f>Q629*H629</f>
        <v>0</v>
      </c>
      <c r="S629" s="247">
        <v>0</v>
      </c>
      <c r="T629" s="248">
        <f>S629*H629</f>
        <v>0</v>
      </c>
      <c r="AR629" s="25" t="s">
        <v>211</v>
      </c>
      <c r="AT629" s="25" t="s">
        <v>206</v>
      </c>
      <c r="AU629" s="25" t="s">
        <v>90</v>
      </c>
      <c r="AY629" s="25" t="s">
        <v>204</v>
      </c>
      <c r="BE629" s="249">
        <f>IF(N629="základní",J629,0)</f>
        <v>0</v>
      </c>
      <c r="BF629" s="249">
        <f>IF(N629="snížená",J629,0)</f>
        <v>0</v>
      </c>
      <c r="BG629" s="249">
        <f>IF(N629="zákl. přenesená",J629,0)</f>
        <v>0</v>
      </c>
      <c r="BH629" s="249">
        <f>IF(N629="sníž. přenesená",J629,0)</f>
        <v>0</v>
      </c>
      <c r="BI629" s="249">
        <f>IF(N629="nulová",J629,0)</f>
        <v>0</v>
      </c>
      <c r="BJ629" s="25" t="s">
        <v>25</v>
      </c>
      <c r="BK629" s="249">
        <f>ROUND(I629*H629,2)</f>
        <v>0</v>
      </c>
      <c r="BL629" s="25" t="s">
        <v>211</v>
      </c>
      <c r="BM629" s="25" t="s">
        <v>901</v>
      </c>
    </row>
    <row r="630" spans="2:47" s="1" customFormat="1" ht="13.5">
      <c r="B630" s="48"/>
      <c r="C630" s="76"/>
      <c r="D630" s="250" t="s">
        <v>213</v>
      </c>
      <c r="E630" s="76"/>
      <c r="F630" s="251" t="s">
        <v>871</v>
      </c>
      <c r="G630" s="76"/>
      <c r="H630" s="76"/>
      <c r="I630" s="206"/>
      <c r="J630" s="76"/>
      <c r="K630" s="76"/>
      <c r="L630" s="74"/>
      <c r="M630" s="252"/>
      <c r="N630" s="49"/>
      <c r="O630" s="49"/>
      <c r="P630" s="49"/>
      <c r="Q630" s="49"/>
      <c r="R630" s="49"/>
      <c r="S630" s="49"/>
      <c r="T630" s="97"/>
      <c r="AT630" s="25" t="s">
        <v>213</v>
      </c>
      <c r="AU630" s="25" t="s">
        <v>90</v>
      </c>
    </row>
    <row r="631" spans="2:51" s="12" customFormat="1" ht="13.5">
      <c r="B631" s="253"/>
      <c r="C631" s="254"/>
      <c r="D631" s="250" t="s">
        <v>215</v>
      </c>
      <c r="E631" s="255" t="s">
        <v>38</v>
      </c>
      <c r="F631" s="256" t="s">
        <v>902</v>
      </c>
      <c r="G631" s="254"/>
      <c r="H631" s="257">
        <v>7.681</v>
      </c>
      <c r="I631" s="258"/>
      <c r="J631" s="254"/>
      <c r="K631" s="254"/>
      <c r="L631" s="259"/>
      <c r="M631" s="260"/>
      <c r="N631" s="261"/>
      <c r="O631" s="261"/>
      <c r="P631" s="261"/>
      <c r="Q631" s="261"/>
      <c r="R631" s="261"/>
      <c r="S631" s="261"/>
      <c r="T631" s="262"/>
      <c r="AT631" s="263" t="s">
        <v>215</v>
      </c>
      <c r="AU631" s="263" t="s">
        <v>90</v>
      </c>
      <c r="AV631" s="12" t="s">
        <v>90</v>
      </c>
      <c r="AW631" s="12" t="s">
        <v>45</v>
      </c>
      <c r="AX631" s="12" t="s">
        <v>82</v>
      </c>
      <c r="AY631" s="263" t="s">
        <v>204</v>
      </c>
    </row>
    <row r="632" spans="2:51" s="13" customFormat="1" ht="13.5">
      <c r="B632" s="264"/>
      <c r="C632" s="265"/>
      <c r="D632" s="250" t="s">
        <v>215</v>
      </c>
      <c r="E632" s="266" t="s">
        <v>38</v>
      </c>
      <c r="F632" s="267" t="s">
        <v>217</v>
      </c>
      <c r="G632" s="265"/>
      <c r="H632" s="268">
        <v>7.681</v>
      </c>
      <c r="I632" s="269"/>
      <c r="J632" s="265"/>
      <c r="K632" s="265"/>
      <c r="L632" s="270"/>
      <c r="M632" s="271"/>
      <c r="N632" s="272"/>
      <c r="O632" s="272"/>
      <c r="P632" s="272"/>
      <c r="Q632" s="272"/>
      <c r="R632" s="272"/>
      <c r="S632" s="272"/>
      <c r="T632" s="273"/>
      <c r="AT632" s="274" t="s">
        <v>215</v>
      </c>
      <c r="AU632" s="274" t="s">
        <v>90</v>
      </c>
      <c r="AV632" s="13" t="s">
        <v>211</v>
      </c>
      <c r="AW632" s="13" t="s">
        <v>45</v>
      </c>
      <c r="AX632" s="13" t="s">
        <v>25</v>
      </c>
      <c r="AY632" s="274" t="s">
        <v>204</v>
      </c>
    </row>
    <row r="633" spans="2:65" s="1" customFormat="1" ht="16.5" customHeight="1">
      <c r="B633" s="48"/>
      <c r="C633" s="238" t="s">
        <v>903</v>
      </c>
      <c r="D633" s="238" t="s">
        <v>206</v>
      </c>
      <c r="E633" s="239" t="s">
        <v>904</v>
      </c>
      <c r="F633" s="240" t="s">
        <v>905</v>
      </c>
      <c r="G633" s="241" t="s">
        <v>906</v>
      </c>
      <c r="H633" s="242">
        <v>-1260</v>
      </c>
      <c r="I633" s="243"/>
      <c r="J633" s="244">
        <f>ROUND(I633*H633,2)</f>
        <v>0</v>
      </c>
      <c r="K633" s="240" t="s">
        <v>38</v>
      </c>
      <c r="L633" s="74"/>
      <c r="M633" s="245" t="s">
        <v>38</v>
      </c>
      <c r="N633" s="246" t="s">
        <v>53</v>
      </c>
      <c r="O633" s="49"/>
      <c r="P633" s="247">
        <f>O633*H633</f>
        <v>0</v>
      </c>
      <c r="Q633" s="247">
        <v>0</v>
      </c>
      <c r="R633" s="247">
        <f>Q633*H633</f>
        <v>0</v>
      </c>
      <c r="S633" s="247">
        <v>0</v>
      </c>
      <c r="T633" s="248">
        <f>S633*H633</f>
        <v>0</v>
      </c>
      <c r="AR633" s="25" t="s">
        <v>211</v>
      </c>
      <c r="AT633" s="25" t="s">
        <v>206</v>
      </c>
      <c r="AU633" s="25" t="s">
        <v>90</v>
      </c>
      <c r="AY633" s="25" t="s">
        <v>204</v>
      </c>
      <c r="BE633" s="249">
        <f>IF(N633="základní",J633,0)</f>
        <v>0</v>
      </c>
      <c r="BF633" s="249">
        <f>IF(N633="snížená",J633,0)</f>
        <v>0</v>
      </c>
      <c r="BG633" s="249">
        <f>IF(N633="zákl. přenesená",J633,0)</f>
        <v>0</v>
      </c>
      <c r="BH633" s="249">
        <f>IF(N633="sníž. přenesená",J633,0)</f>
        <v>0</v>
      </c>
      <c r="BI633" s="249">
        <f>IF(N633="nulová",J633,0)</f>
        <v>0</v>
      </c>
      <c r="BJ633" s="25" t="s">
        <v>25</v>
      </c>
      <c r="BK633" s="249">
        <f>ROUND(I633*H633,2)</f>
        <v>0</v>
      </c>
      <c r="BL633" s="25" t="s">
        <v>211</v>
      </c>
      <c r="BM633" s="25" t="s">
        <v>907</v>
      </c>
    </row>
    <row r="634" spans="2:51" s="12" customFormat="1" ht="13.5">
      <c r="B634" s="253"/>
      <c r="C634" s="254"/>
      <c r="D634" s="250" t="s">
        <v>215</v>
      </c>
      <c r="E634" s="255" t="s">
        <v>38</v>
      </c>
      <c r="F634" s="256" t="s">
        <v>908</v>
      </c>
      <c r="G634" s="254"/>
      <c r="H634" s="257">
        <v>-1260</v>
      </c>
      <c r="I634" s="258"/>
      <c r="J634" s="254"/>
      <c r="K634" s="254"/>
      <c r="L634" s="259"/>
      <c r="M634" s="260"/>
      <c r="N634" s="261"/>
      <c r="O634" s="261"/>
      <c r="P634" s="261"/>
      <c r="Q634" s="261"/>
      <c r="R634" s="261"/>
      <c r="S634" s="261"/>
      <c r="T634" s="262"/>
      <c r="AT634" s="263" t="s">
        <v>215</v>
      </c>
      <c r="AU634" s="263" t="s">
        <v>90</v>
      </c>
      <c r="AV634" s="12" t="s">
        <v>90</v>
      </c>
      <c r="AW634" s="12" t="s">
        <v>45</v>
      </c>
      <c r="AX634" s="12" t="s">
        <v>82</v>
      </c>
      <c r="AY634" s="263" t="s">
        <v>204</v>
      </c>
    </row>
    <row r="635" spans="2:51" s="13" customFormat="1" ht="13.5">
      <c r="B635" s="264"/>
      <c r="C635" s="265"/>
      <c r="D635" s="250" t="s">
        <v>215</v>
      </c>
      <c r="E635" s="266" t="s">
        <v>38</v>
      </c>
      <c r="F635" s="267" t="s">
        <v>217</v>
      </c>
      <c r="G635" s="265"/>
      <c r="H635" s="268">
        <v>-1260</v>
      </c>
      <c r="I635" s="269"/>
      <c r="J635" s="265"/>
      <c r="K635" s="265"/>
      <c r="L635" s="270"/>
      <c r="M635" s="271"/>
      <c r="N635" s="272"/>
      <c r="O635" s="272"/>
      <c r="P635" s="272"/>
      <c r="Q635" s="272"/>
      <c r="R635" s="272"/>
      <c r="S635" s="272"/>
      <c r="T635" s="273"/>
      <c r="AT635" s="274" t="s">
        <v>215</v>
      </c>
      <c r="AU635" s="274" t="s">
        <v>90</v>
      </c>
      <c r="AV635" s="13" t="s">
        <v>211</v>
      </c>
      <c r="AW635" s="13" t="s">
        <v>45</v>
      </c>
      <c r="AX635" s="13" t="s">
        <v>25</v>
      </c>
      <c r="AY635" s="274" t="s">
        <v>204</v>
      </c>
    </row>
    <row r="636" spans="2:63" s="11" customFormat="1" ht="29.85" customHeight="1">
      <c r="B636" s="222"/>
      <c r="C636" s="223"/>
      <c r="D636" s="224" t="s">
        <v>81</v>
      </c>
      <c r="E636" s="236" t="s">
        <v>909</v>
      </c>
      <c r="F636" s="236" t="s">
        <v>910</v>
      </c>
      <c r="G636" s="223"/>
      <c r="H636" s="223"/>
      <c r="I636" s="226"/>
      <c r="J636" s="237">
        <f>BK636</f>
        <v>0</v>
      </c>
      <c r="K636" s="223"/>
      <c r="L636" s="228"/>
      <c r="M636" s="229"/>
      <c r="N636" s="230"/>
      <c r="O636" s="230"/>
      <c r="P636" s="231">
        <f>SUM(P637:P638)</f>
        <v>0</v>
      </c>
      <c r="Q636" s="230"/>
      <c r="R636" s="231">
        <f>SUM(R637:R638)</f>
        <v>0</v>
      </c>
      <c r="S636" s="230"/>
      <c r="T636" s="232">
        <f>SUM(T637:T638)</f>
        <v>0</v>
      </c>
      <c r="AR636" s="233" t="s">
        <v>25</v>
      </c>
      <c r="AT636" s="234" t="s">
        <v>81</v>
      </c>
      <c r="AU636" s="234" t="s">
        <v>25</v>
      </c>
      <c r="AY636" s="233" t="s">
        <v>204</v>
      </c>
      <c r="BK636" s="235">
        <f>SUM(BK637:BK638)</f>
        <v>0</v>
      </c>
    </row>
    <row r="637" spans="2:65" s="1" customFormat="1" ht="38.25" customHeight="1">
      <c r="B637" s="48"/>
      <c r="C637" s="238" t="s">
        <v>911</v>
      </c>
      <c r="D637" s="238" t="s">
        <v>206</v>
      </c>
      <c r="E637" s="239" t="s">
        <v>912</v>
      </c>
      <c r="F637" s="240" t="s">
        <v>913</v>
      </c>
      <c r="G637" s="241" t="s">
        <v>252</v>
      </c>
      <c r="H637" s="242">
        <v>49.325</v>
      </c>
      <c r="I637" s="243"/>
      <c r="J637" s="244">
        <f>ROUND(I637*H637,2)</f>
        <v>0</v>
      </c>
      <c r="K637" s="240" t="s">
        <v>210</v>
      </c>
      <c r="L637" s="74"/>
      <c r="M637" s="245" t="s">
        <v>38</v>
      </c>
      <c r="N637" s="246" t="s">
        <v>53</v>
      </c>
      <c r="O637" s="49"/>
      <c r="P637" s="247">
        <f>O637*H637</f>
        <v>0</v>
      </c>
      <c r="Q637" s="247">
        <v>0</v>
      </c>
      <c r="R637" s="247">
        <f>Q637*H637</f>
        <v>0</v>
      </c>
      <c r="S637" s="247">
        <v>0</v>
      </c>
      <c r="T637" s="248">
        <f>S637*H637</f>
        <v>0</v>
      </c>
      <c r="AR637" s="25" t="s">
        <v>211</v>
      </c>
      <c r="AT637" s="25" t="s">
        <v>206</v>
      </c>
      <c r="AU637" s="25" t="s">
        <v>90</v>
      </c>
      <c r="AY637" s="25" t="s">
        <v>204</v>
      </c>
      <c r="BE637" s="249">
        <f>IF(N637="základní",J637,0)</f>
        <v>0</v>
      </c>
      <c r="BF637" s="249">
        <f>IF(N637="snížená",J637,0)</f>
        <v>0</v>
      </c>
      <c r="BG637" s="249">
        <f>IF(N637="zákl. přenesená",J637,0)</f>
        <v>0</v>
      </c>
      <c r="BH637" s="249">
        <f>IF(N637="sníž. přenesená",J637,0)</f>
        <v>0</v>
      </c>
      <c r="BI637" s="249">
        <f>IF(N637="nulová",J637,0)</f>
        <v>0</v>
      </c>
      <c r="BJ637" s="25" t="s">
        <v>25</v>
      </c>
      <c r="BK637" s="249">
        <f>ROUND(I637*H637,2)</f>
        <v>0</v>
      </c>
      <c r="BL637" s="25" t="s">
        <v>211</v>
      </c>
      <c r="BM637" s="25" t="s">
        <v>914</v>
      </c>
    </row>
    <row r="638" spans="2:47" s="1" customFormat="1" ht="13.5">
      <c r="B638" s="48"/>
      <c r="C638" s="76"/>
      <c r="D638" s="250" t="s">
        <v>213</v>
      </c>
      <c r="E638" s="76"/>
      <c r="F638" s="251" t="s">
        <v>915</v>
      </c>
      <c r="G638" s="76"/>
      <c r="H638" s="76"/>
      <c r="I638" s="206"/>
      <c r="J638" s="76"/>
      <c r="K638" s="76"/>
      <c r="L638" s="74"/>
      <c r="M638" s="252"/>
      <c r="N638" s="49"/>
      <c r="O638" s="49"/>
      <c r="P638" s="49"/>
      <c r="Q638" s="49"/>
      <c r="R638" s="49"/>
      <c r="S638" s="49"/>
      <c r="T638" s="97"/>
      <c r="AT638" s="25" t="s">
        <v>213</v>
      </c>
      <c r="AU638" s="25" t="s">
        <v>90</v>
      </c>
    </row>
    <row r="639" spans="2:63" s="11" customFormat="1" ht="37.4" customHeight="1">
      <c r="B639" s="222"/>
      <c r="C639" s="223"/>
      <c r="D639" s="224" t="s">
        <v>81</v>
      </c>
      <c r="E639" s="225" t="s">
        <v>916</v>
      </c>
      <c r="F639" s="225" t="s">
        <v>917</v>
      </c>
      <c r="G639" s="223"/>
      <c r="H639" s="223"/>
      <c r="I639" s="226"/>
      <c r="J639" s="227">
        <f>BK639</f>
        <v>0</v>
      </c>
      <c r="K639" s="223"/>
      <c r="L639" s="228"/>
      <c r="M639" s="229"/>
      <c r="N639" s="230"/>
      <c r="O639" s="230"/>
      <c r="P639" s="231">
        <f>P640+P657+P674+P707+P713+P747+P816+P823+P831</f>
        <v>0</v>
      </c>
      <c r="Q639" s="230"/>
      <c r="R639" s="231">
        <f>R640+R657+R674+R707+R713+R747+R816+R823+R831</f>
        <v>2.4555418899999997</v>
      </c>
      <c r="S639" s="230"/>
      <c r="T639" s="232">
        <f>T640+T657+T674+T707+T713+T747+T816+T823+T831</f>
        <v>0.15756</v>
      </c>
      <c r="AR639" s="233" t="s">
        <v>90</v>
      </c>
      <c r="AT639" s="234" t="s">
        <v>81</v>
      </c>
      <c r="AU639" s="234" t="s">
        <v>82</v>
      </c>
      <c r="AY639" s="233" t="s">
        <v>204</v>
      </c>
      <c r="BK639" s="235">
        <f>BK640+BK657+BK674+BK707+BK713+BK747+BK816+BK823+BK831</f>
        <v>0</v>
      </c>
    </row>
    <row r="640" spans="2:63" s="11" customFormat="1" ht="19.9" customHeight="1">
      <c r="B640" s="222"/>
      <c r="C640" s="223"/>
      <c r="D640" s="224" t="s">
        <v>81</v>
      </c>
      <c r="E640" s="236" t="s">
        <v>918</v>
      </c>
      <c r="F640" s="236" t="s">
        <v>919</v>
      </c>
      <c r="G640" s="223"/>
      <c r="H640" s="223"/>
      <c r="I640" s="226"/>
      <c r="J640" s="237">
        <f>BK640</f>
        <v>0</v>
      </c>
      <c r="K640" s="223"/>
      <c r="L640" s="228"/>
      <c r="M640" s="229"/>
      <c r="N640" s="230"/>
      <c r="O640" s="230"/>
      <c r="P640" s="231">
        <f>SUM(P641:P656)</f>
        <v>0</v>
      </c>
      <c r="Q640" s="230"/>
      <c r="R640" s="231">
        <f>SUM(R641:R656)</f>
        <v>0.3196708</v>
      </c>
      <c r="S640" s="230"/>
      <c r="T640" s="232">
        <f>SUM(T641:T656)</f>
        <v>0.11756</v>
      </c>
      <c r="AR640" s="233" t="s">
        <v>90</v>
      </c>
      <c r="AT640" s="234" t="s">
        <v>81</v>
      </c>
      <c r="AU640" s="234" t="s">
        <v>25</v>
      </c>
      <c r="AY640" s="233" t="s">
        <v>204</v>
      </c>
      <c r="BK640" s="235">
        <f>SUM(BK641:BK656)</f>
        <v>0</v>
      </c>
    </row>
    <row r="641" spans="2:65" s="1" customFormat="1" ht="25.5" customHeight="1">
      <c r="B641" s="48"/>
      <c r="C641" s="238" t="s">
        <v>920</v>
      </c>
      <c r="D641" s="238" t="s">
        <v>206</v>
      </c>
      <c r="E641" s="239" t="s">
        <v>921</v>
      </c>
      <c r="F641" s="240" t="s">
        <v>922</v>
      </c>
      <c r="G641" s="241" t="s">
        <v>209</v>
      </c>
      <c r="H641" s="242">
        <v>42.32</v>
      </c>
      <c r="I641" s="243"/>
      <c r="J641" s="244">
        <f>ROUND(I641*H641,2)</f>
        <v>0</v>
      </c>
      <c r="K641" s="240" t="s">
        <v>210</v>
      </c>
      <c r="L641" s="74"/>
      <c r="M641" s="245" t="s">
        <v>38</v>
      </c>
      <c r="N641" s="246" t="s">
        <v>53</v>
      </c>
      <c r="O641" s="49"/>
      <c r="P641" s="247">
        <f>O641*H641</f>
        <v>0</v>
      </c>
      <c r="Q641" s="247">
        <v>3E-05</v>
      </c>
      <c r="R641" s="247">
        <f>Q641*H641</f>
        <v>0.0012696</v>
      </c>
      <c r="S641" s="247">
        <v>0</v>
      </c>
      <c r="T641" s="248">
        <f>S641*H641</f>
        <v>0</v>
      </c>
      <c r="AR641" s="25" t="s">
        <v>294</v>
      </c>
      <c r="AT641" s="25" t="s">
        <v>206</v>
      </c>
      <c r="AU641" s="25" t="s">
        <v>90</v>
      </c>
      <c r="AY641" s="25" t="s">
        <v>204</v>
      </c>
      <c r="BE641" s="249">
        <f>IF(N641="základní",J641,0)</f>
        <v>0</v>
      </c>
      <c r="BF641" s="249">
        <f>IF(N641="snížená",J641,0)</f>
        <v>0</v>
      </c>
      <c r="BG641" s="249">
        <f>IF(N641="zákl. přenesená",J641,0)</f>
        <v>0</v>
      </c>
      <c r="BH641" s="249">
        <f>IF(N641="sníž. přenesená",J641,0)</f>
        <v>0</v>
      </c>
      <c r="BI641" s="249">
        <f>IF(N641="nulová",J641,0)</f>
        <v>0</v>
      </c>
      <c r="BJ641" s="25" t="s">
        <v>25</v>
      </c>
      <c r="BK641" s="249">
        <f>ROUND(I641*H641,2)</f>
        <v>0</v>
      </c>
      <c r="BL641" s="25" t="s">
        <v>294</v>
      </c>
      <c r="BM641" s="25" t="s">
        <v>923</v>
      </c>
    </row>
    <row r="642" spans="2:47" s="1" customFormat="1" ht="13.5">
      <c r="B642" s="48"/>
      <c r="C642" s="76"/>
      <c r="D642" s="250" t="s">
        <v>213</v>
      </c>
      <c r="E642" s="76"/>
      <c r="F642" s="251" t="s">
        <v>924</v>
      </c>
      <c r="G642" s="76"/>
      <c r="H642" s="76"/>
      <c r="I642" s="206"/>
      <c r="J642" s="76"/>
      <c r="K642" s="76"/>
      <c r="L642" s="74"/>
      <c r="M642" s="252"/>
      <c r="N642" s="49"/>
      <c r="O642" s="49"/>
      <c r="P642" s="49"/>
      <c r="Q642" s="49"/>
      <c r="R642" s="49"/>
      <c r="S642" s="49"/>
      <c r="T642" s="97"/>
      <c r="AT642" s="25" t="s">
        <v>213</v>
      </c>
      <c r="AU642" s="25" t="s">
        <v>90</v>
      </c>
    </row>
    <row r="643" spans="2:51" s="12" customFormat="1" ht="13.5">
      <c r="B643" s="253"/>
      <c r="C643" s="254"/>
      <c r="D643" s="250" t="s">
        <v>215</v>
      </c>
      <c r="E643" s="255" t="s">
        <v>38</v>
      </c>
      <c r="F643" s="256" t="s">
        <v>625</v>
      </c>
      <c r="G643" s="254"/>
      <c r="H643" s="257">
        <v>42.32</v>
      </c>
      <c r="I643" s="258"/>
      <c r="J643" s="254"/>
      <c r="K643" s="254"/>
      <c r="L643" s="259"/>
      <c r="M643" s="260"/>
      <c r="N643" s="261"/>
      <c r="O643" s="261"/>
      <c r="P643" s="261"/>
      <c r="Q643" s="261"/>
      <c r="R643" s="261"/>
      <c r="S643" s="261"/>
      <c r="T643" s="262"/>
      <c r="AT643" s="263" t="s">
        <v>215</v>
      </c>
      <c r="AU643" s="263" t="s">
        <v>90</v>
      </c>
      <c r="AV643" s="12" t="s">
        <v>90</v>
      </c>
      <c r="AW643" s="12" t="s">
        <v>45</v>
      </c>
      <c r="AX643" s="12" t="s">
        <v>82</v>
      </c>
      <c r="AY643" s="263" t="s">
        <v>204</v>
      </c>
    </row>
    <row r="644" spans="2:51" s="13" customFormat="1" ht="13.5">
      <c r="B644" s="264"/>
      <c r="C644" s="265"/>
      <c r="D644" s="250" t="s">
        <v>215</v>
      </c>
      <c r="E644" s="266" t="s">
        <v>38</v>
      </c>
      <c r="F644" s="267" t="s">
        <v>217</v>
      </c>
      <c r="G644" s="265"/>
      <c r="H644" s="268">
        <v>42.32</v>
      </c>
      <c r="I644" s="269"/>
      <c r="J644" s="265"/>
      <c r="K644" s="265"/>
      <c r="L644" s="270"/>
      <c r="M644" s="271"/>
      <c r="N644" s="272"/>
      <c r="O644" s="272"/>
      <c r="P644" s="272"/>
      <c r="Q644" s="272"/>
      <c r="R644" s="272"/>
      <c r="S644" s="272"/>
      <c r="T644" s="273"/>
      <c r="AT644" s="274" t="s">
        <v>215</v>
      </c>
      <c r="AU644" s="274" t="s">
        <v>90</v>
      </c>
      <c r="AV644" s="13" t="s">
        <v>211</v>
      </c>
      <c r="AW644" s="13" t="s">
        <v>45</v>
      </c>
      <c r="AX644" s="13" t="s">
        <v>25</v>
      </c>
      <c r="AY644" s="274" t="s">
        <v>204</v>
      </c>
    </row>
    <row r="645" spans="2:65" s="1" customFormat="1" ht="25.5" customHeight="1">
      <c r="B645" s="48"/>
      <c r="C645" s="285" t="s">
        <v>925</v>
      </c>
      <c r="D645" s="285" t="s">
        <v>478</v>
      </c>
      <c r="E645" s="286" t="s">
        <v>926</v>
      </c>
      <c r="F645" s="287" t="s">
        <v>927</v>
      </c>
      <c r="G645" s="288" t="s">
        <v>252</v>
      </c>
      <c r="H645" s="289">
        <v>0.063</v>
      </c>
      <c r="I645" s="290"/>
      <c r="J645" s="291">
        <f>ROUND(I645*H645,2)</f>
        <v>0</v>
      </c>
      <c r="K645" s="287" t="s">
        <v>210</v>
      </c>
      <c r="L645" s="292"/>
      <c r="M645" s="293" t="s">
        <v>38</v>
      </c>
      <c r="N645" s="294" t="s">
        <v>53</v>
      </c>
      <c r="O645" s="49"/>
      <c r="P645" s="247">
        <f>O645*H645</f>
        <v>0</v>
      </c>
      <c r="Q645" s="247">
        <v>1</v>
      </c>
      <c r="R645" s="247">
        <f>Q645*H645</f>
        <v>0.063</v>
      </c>
      <c r="S645" s="247">
        <v>0</v>
      </c>
      <c r="T645" s="248">
        <f>S645*H645</f>
        <v>0</v>
      </c>
      <c r="AR645" s="25" t="s">
        <v>392</v>
      </c>
      <c r="AT645" s="25" t="s">
        <v>478</v>
      </c>
      <c r="AU645" s="25" t="s">
        <v>90</v>
      </c>
      <c r="AY645" s="25" t="s">
        <v>204</v>
      </c>
      <c r="BE645" s="249">
        <f>IF(N645="základní",J645,0)</f>
        <v>0</v>
      </c>
      <c r="BF645" s="249">
        <f>IF(N645="snížená",J645,0)</f>
        <v>0</v>
      </c>
      <c r="BG645" s="249">
        <f>IF(N645="zákl. přenesená",J645,0)</f>
        <v>0</v>
      </c>
      <c r="BH645" s="249">
        <f>IF(N645="sníž. přenesená",J645,0)</f>
        <v>0</v>
      </c>
      <c r="BI645" s="249">
        <f>IF(N645="nulová",J645,0)</f>
        <v>0</v>
      </c>
      <c r="BJ645" s="25" t="s">
        <v>25</v>
      </c>
      <c r="BK645" s="249">
        <f>ROUND(I645*H645,2)</f>
        <v>0</v>
      </c>
      <c r="BL645" s="25" t="s">
        <v>294</v>
      </c>
      <c r="BM645" s="25" t="s">
        <v>928</v>
      </c>
    </row>
    <row r="646" spans="2:51" s="12" customFormat="1" ht="13.5">
      <c r="B646" s="253"/>
      <c r="C646" s="254"/>
      <c r="D646" s="250" t="s">
        <v>215</v>
      </c>
      <c r="E646" s="255" t="s">
        <v>38</v>
      </c>
      <c r="F646" s="256" t="s">
        <v>929</v>
      </c>
      <c r="G646" s="254"/>
      <c r="H646" s="257">
        <v>0.063</v>
      </c>
      <c r="I646" s="258"/>
      <c r="J646" s="254"/>
      <c r="K646" s="254"/>
      <c r="L646" s="259"/>
      <c r="M646" s="260"/>
      <c r="N646" s="261"/>
      <c r="O646" s="261"/>
      <c r="P646" s="261"/>
      <c r="Q646" s="261"/>
      <c r="R646" s="261"/>
      <c r="S646" s="261"/>
      <c r="T646" s="262"/>
      <c r="AT646" s="263" t="s">
        <v>215</v>
      </c>
      <c r="AU646" s="263" t="s">
        <v>90</v>
      </c>
      <c r="AV646" s="12" t="s">
        <v>90</v>
      </c>
      <c r="AW646" s="12" t="s">
        <v>45</v>
      </c>
      <c r="AX646" s="12" t="s">
        <v>25</v>
      </c>
      <c r="AY646" s="263" t="s">
        <v>204</v>
      </c>
    </row>
    <row r="647" spans="2:65" s="1" customFormat="1" ht="16.5" customHeight="1">
      <c r="B647" s="48"/>
      <c r="C647" s="238" t="s">
        <v>930</v>
      </c>
      <c r="D647" s="238" t="s">
        <v>206</v>
      </c>
      <c r="E647" s="239" t="s">
        <v>931</v>
      </c>
      <c r="F647" s="240" t="s">
        <v>932</v>
      </c>
      <c r="G647" s="241" t="s">
        <v>209</v>
      </c>
      <c r="H647" s="242">
        <v>29.39</v>
      </c>
      <c r="I647" s="243"/>
      <c r="J647" s="244">
        <f>ROUND(I647*H647,2)</f>
        <v>0</v>
      </c>
      <c r="K647" s="240" t="s">
        <v>210</v>
      </c>
      <c r="L647" s="74"/>
      <c r="M647" s="245" t="s">
        <v>38</v>
      </c>
      <c r="N647" s="246" t="s">
        <v>53</v>
      </c>
      <c r="O647" s="49"/>
      <c r="P647" s="247">
        <f>O647*H647</f>
        <v>0</v>
      </c>
      <c r="Q647" s="247">
        <v>0</v>
      </c>
      <c r="R647" s="247">
        <f>Q647*H647</f>
        <v>0</v>
      </c>
      <c r="S647" s="247">
        <v>0.004</v>
      </c>
      <c r="T647" s="248">
        <f>S647*H647</f>
        <v>0.11756</v>
      </c>
      <c r="AR647" s="25" t="s">
        <v>294</v>
      </c>
      <c r="AT647" s="25" t="s">
        <v>206</v>
      </c>
      <c r="AU647" s="25" t="s">
        <v>90</v>
      </c>
      <c r="AY647" s="25" t="s">
        <v>204</v>
      </c>
      <c r="BE647" s="249">
        <f>IF(N647="základní",J647,0)</f>
        <v>0</v>
      </c>
      <c r="BF647" s="249">
        <f>IF(N647="snížená",J647,0)</f>
        <v>0</v>
      </c>
      <c r="BG647" s="249">
        <f>IF(N647="zákl. přenesená",J647,0)</f>
        <v>0</v>
      </c>
      <c r="BH647" s="249">
        <f>IF(N647="sníž. přenesená",J647,0)</f>
        <v>0</v>
      </c>
      <c r="BI647" s="249">
        <f>IF(N647="nulová",J647,0)</f>
        <v>0</v>
      </c>
      <c r="BJ647" s="25" t="s">
        <v>25</v>
      </c>
      <c r="BK647" s="249">
        <f>ROUND(I647*H647,2)</f>
        <v>0</v>
      </c>
      <c r="BL647" s="25" t="s">
        <v>294</v>
      </c>
      <c r="BM647" s="25" t="s">
        <v>933</v>
      </c>
    </row>
    <row r="648" spans="2:47" s="1" customFormat="1" ht="13.5">
      <c r="B648" s="48"/>
      <c r="C648" s="76"/>
      <c r="D648" s="250" t="s">
        <v>213</v>
      </c>
      <c r="E648" s="76"/>
      <c r="F648" s="251" t="s">
        <v>934</v>
      </c>
      <c r="G648" s="76"/>
      <c r="H648" s="76"/>
      <c r="I648" s="206"/>
      <c r="J648" s="76"/>
      <c r="K648" s="76"/>
      <c r="L648" s="74"/>
      <c r="M648" s="252"/>
      <c r="N648" s="49"/>
      <c r="O648" s="49"/>
      <c r="P648" s="49"/>
      <c r="Q648" s="49"/>
      <c r="R648" s="49"/>
      <c r="S648" s="49"/>
      <c r="T648" s="97"/>
      <c r="AT648" s="25" t="s">
        <v>213</v>
      </c>
      <c r="AU648" s="25" t="s">
        <v>90</v>
      </c>
    </row>
    <row r="649" spans="2:51" s="12" customFormat="1" ht="13.5">
      <c r="B649" s="253"/>
      <c r="C649" s="254"/>
      <c r="D649" s="250" t="s">
        <v>215</v>
      </c>
      <c r="E649" s="255" t="s">
        <v>38</v>
      </c>
      <c r="F649" s="256" t="s">
        <v>935</v>
      </c>
      <c r="G649" s="254"/>
      <c r="H649" s="257">
        <v>29.39</v>
      </c>
      <c r="I649" s="258"/>
      <c r="J649" s="254"/>
      <c r="K649" s="254"/>
      <c r="L649" s="259"/>
      <c r="M649" s="260"/>
      <c r="N649" s="261"/>
      <c r="O649" s="261"/>
      <c r="P649" s="261"/>
      <c r="Q649" s="261"/>
      <c r="R649" s="261"/>
      <c r="S649" s="261"/>
      <c r="T649" s="262"/>
      <c r="AT649" s="263" t="s">
        <v>215</v>
      </c>
      <c r="AU649" s="263" t="s">
        <v>90</v>
      </c>
      <c r="AV649" s="12" t="s">
        <v>90</v>
      </c>
      <c r="AW649" s="12" t="s">
        <v>45</v>
      </c>
      <c r="AX649" s="12" t="s">
        <v>82</v>
      </c>
      <c r="AY649" s="263" t="s">
        <v>204</v>
      </c>
    </row>
    <row r="650" spans="2:51" s="13" customFormat="1" ht="13.5">
      <c r="B650" s="264"/>
      <c r="C650" s="265"/>
      <c r="D650" s="250" t="s">
        <v>215</v>
      </c>
      <c r="E650" s="266" t="s">
        <v>38</v>
      </c>
      <c r="F650" s="267" t="s">
        <v>217</v>
      </c>
      <c r="G650" s="265"/>
      <c r="H650" s="268">
        <v>29.39</v>
      </c>
      <c r="I650" s="269"/>
      <c r="J650" s="265"/>
      <c r="K650" s="265"/>
      <c r="L650" s="270"/>
      <c r="M650" s="271"/>
      <c r="N650" s="272"/>
      <c r="O650" s="272"/>
      <c r="P650" s="272"/>
      <c r="Q650" s="272"/>
      <c r="R650" s="272"/>
      <c r="S650" s="272"/>
      <c r="T650" s="273"/>
      <c r="AT650" s="274" t="s">
        <v>215</v>
      </c>
      <c r="AU650" s="274" t="s">
        <v>90</v>
      </c>
      <c r="AV650" s="13" t="s">
        <v>211</v>
      </c>
      <c r="AW650" s="13" t="s">
        <v>45</v>
      </c>
      <c r="AX650" s="13" t="s">
        <v>25</v>
      </c>
      <c r="AY650" s="274" t="s">
        <v>204</v>
      </c>
    </row>
    <row r="651" spans="2:65" s="1" customFormat="1" ht="25.5" customHeight="1">
      <c r="B651" s="48"/>
      <c r="C651" s="238" t="s">
        <v>936</v>
      </c>
      <c r="D651" s="238" t="s">
        <v>206</v>
      </c>
      <c r="E651" s="239" t="s">
        <v>937</v>
      </c>
      <c r="F651" s="240" t="s">
        <v>938</v>
      </c>
      <c r="G651" s="241" t="s">
        <v>209</v>
      </c>
      <c r="H651" s="242">
        <v>42.32</v>
      </c>
      <c r="I651" s="243"/>
      <c r="J651" s="244">
        <f>ROUND(I651*H651,2)</f>
        <v>0</v>
      </c>
      <c r="K651" s="240" t="s">
        <v>210</v>
      </c>
      <c r="L651" s="74"/>
      <c r="M651" s="245" t="s">
        <v>38</v>
      </c>
      <c r="N651" s="246" t="s">
        <v>53</v>
      </c>
      <c r="O651" s="49"/>
      <c r="P651" s="247">
        <f>O651*H651</f>
        <v>0</v>
      </c>
      <c r="Q651" s="247">
        <v>0.0004</v>
      </c>
      <c r="R651" s="247">
        <f>Q651*H651</f>
        <v>0.016928000000000002</v>
      </c>
      <c r="S651" s="247">
        <v>0</v>
      </c>
      <c r="T651" s="248">
        <f>S651*H651</f>
        <v>0</v>
      </c>
      <c r="AR651" s="25" t="s">
        <v>294</v>
      </c>
      <c r="AT651" s="25" t="s">
        <v>206</v>
      </c>
      <c r="AU651" s="25" t="s">
        <v>90</v>
      </c>
      <c r="AY651" s="25" t="s">
        <v>204</v>
      </c>
      <c r="BE651" s="249">
        <f>IF(N651="základní",J651,0)</f>
        <v>0</v>
      </c>
      <c r="BF651" s="249">
        <f>IF(N651="snížená",J651,0)</f>
        <v>0</v>
      </c>
      <c r="BG651" s="249">
        <f>IF(N651="zákl. přenesená",J651,0)</f>
        <v>0</v>
      </c>
      <c r="BH651" s="249">
        <f>IF(N651="sníž. přenesená",J651,0)</f>
        <v>0</v>
      </c>
      <c r="BI651" s="249">
        <f>IF(N651="nulová",J651,0)</f>
        <v>0</v>
      </c>
      <c r="BJ651" s="25" t="s">
        <v>25</v>
      </c>
      <c r="BK651" s="249">
        <f>ROUND(I651*H651,2)</f>
        <v>0</v>
      </c>
      <c r="BL651" s="25" t="s">
        <v>294</v>
      </c>
      <c r="BM651" s="25" t="s">
        <v>939</v>
      </c>
    </row>
    <row r="652" spans="2:47" s="1" customFormat="1" ht="13.5">
      <c r="B652" s="48"/>
      <c r="C652" s="76"/>
      <c r="D652" s="250" t="s">
        <v>213</v>
      </c>
      <c r="E652" s="76"/>
      <c r="F652" s="251" t="s">
        <v>940</v>
      </c>
      <c r="G652" s="76"/>
      <c r="H652" s="76"/>
      <c r="I652" s="206"/>
      <c r="J652" s="76"/>
      <c r="K652" s="76"/>
      <c r="L652" s="74"/>
      <c r="M652" s="252"/>
      <c r="N652" s="49"/>
      <c r="O652" s="49"/>
      <c r="P652" s="49"/>
      <c r="Q652" s="49"/>
      <c r="R652" s="49"/>
      <c r="S652" s="49"/>
      <c r="T652" s="97"/>
      <c r="AT652" s="25" t="s">
        <v>213</v>
      </c>
      <c r="AU652" s="25" t="s">
        <v>90</v>
      </c>
    </row>
    <row r="653" spans="2:65" s="1" customFormat="1" ht="38.25" customHeight="1">
      <c r="B653" s="48"/>
      <c r="C653" s="285" t="s">
        <v>941</v>
      </c>
      <c r="D653" s="285" t="s">
        <v>478</v>
      </c>
      <c r="E653" s="286" t="s">
        <v>942</v>
      </c>
      <c r="F653" s="287" t="s">
        <v>943</v>
      </c>
      <c r="G653" s="288" t="s">
        <v>209</v>
      </c>
      <c r="H653" s="289">
        <v>48.668</v>
      </c>
      <c r="I653" s="290"/>
      <c r="J653" s="291">
        <f>ROUND(I653*H653,2)</f>
        <v>0</v>
      </c>
      <c r="K653" s="287" t="s">
        <v>210</v>
      </c>
      <c r="L653" s="292"/>
      <c r="M653" s="293" t="s">
        <v>38</v>
      </c>
      <c r="N653" s="294" t="s">
        <v>53</v>
      </c>
      <c r="O653" s="49"/>
      <c r="P653" s="247">
        <f>O653*H653</f>
        <v>0</v>
      </c>
      <c r="Q653" s="247">
        <v>0.0049</v>
      </c>
      <c r="R653" s="247">
        <f>Q653*H653</f>
        <v>0.2384732</v>
      </c>
      <c r="S653" s="247">
        <v>0</v>
      </c>
      <c r="T653" s="248">
        <f>S653*H653</f>
        <v>0</v>
      </c>
      <c r="AR653" s="25" t="s">
        <v>392</v>
      </c>
      <c r="AT653" s="25" t="s">
        <v>478</v>
      </c>
      <c r="AU653" s="25" t="s">
        <v>90</v>
      </c>
      <c r="AY653" s="25" t="s">
        <v>204</v>
      </c>
      <c r="BE653" s="249">
        <f>IF(N653="základní",J653,0)</f>
        <v>0</v>
      </c>
      <c r="BF653" s="249">
        <f>IF(N653="snížená",J653,0)</f>
        <v>0</v>
      </c>
      <c r="BG653" s="249">
        <f>IF(N653="zákl. přenesená",J653,0)</f>
        <v>0</v>
      </c>
      <c r="BH653" s="249">
        <f>IF(N653="sníž. přenesená",J653,0)</f>
        <v>0</v>
      </c>
      <c r="BI653" s="249">
        <f>IF(N653="nulová",J653,0)</f>
        <v>0</v>
      </c>
      <c r="BJ653" s="25" t="s">
        <v>25</v>
      </c>
      <c r="BK653" s="249">
        <f>ROUND(I653*H653,2)</f>
        <v>0</v>
      </c>
      <c r="BL653" s="25" t="s">
        <v>294</v>
      </c>
      <c r="BM653" s="25" t="s">
        <v>944</v>
      </c>
    </row>
    <row r="654" spans="2:51" s="12" customFormat="1" ht="13.5">
      <c r="B654" s="253"/>
      <c r="C654" s="254"/>
      <c r="D654" s="250" t="s">
        <v>215</v>
      </c>
      <c r="E654" s="255" t="s">
        <v>38</v>
      </c>
      <c r="F654" s="256" t="s">
        <v>945</v>
      </c>
      <c r="G654" s="254"/>
      <c r="H654" s="257">
        <v>48.668</v>
      </c>
      <c r="I654" s="258"/>
      <c r="J654" s="254"/>
      <c r="K654" s="254"/>
      <c r="L654" s="259"/>
      <c r="M654" s="260"/>
      <c r="N654" s="261"/>
      <c r="O654" s="261"/>
      <c r="P654" s="261"/>
      <c r="Q654" s="261"/>
      <c r="R654" s="261"/>
      <c r="S654" s="261"/>
      <c r="T654" s="262"/>
      <c r="AT654" s="263" t="s">
        <v>215</v>
      </c>
      <c r="AU654" s="263" t="s">
        <v>90</v>
      </c>
      <c r="AV654" s="12" t="s">
        <v>90</v>
      </c>
      <c r="AW654" s="12" t="s">
        <v>45</v>
      </c>
      <c r="AX654" s="12" t="s">
        <v>25</v>
      </c>
      <c r="AY654" s="263" t="s">
        <v>204</v>
      </c>
    </row>
    <row r="655" spans="2:65" s="1" customFormat="1" ht="38.25" customHeight="1">
      <c r="B655" s="48"/>
      <c r="C655" s="238" t="s">
        <v>946</v>
      </c>
      <c r="D655" s="238" t="s">
        <v>206</v>
      </c>
      <c r="E655" s="239" t="s">
        <v>947</v>
      </c>
      <c r="F655" s="240" t="s">
        <v>948</v>
      </c>
      <c r="G655" s="241" t="s">
        <v>949</v>
      </c>
      <c r="H655" s="306"/>
      <c r="I655" s="243"/>
      <c r="J655" s="244">
        <f>ROUND(I655*H655,2)</f>
        <v>0</v>
      </c>
      <c r="K655" s="240" t="s">
        <v>210</v>
      </c>
      <c r="L655" s="74"/>
      <c r="M655" s="245" t="s">
        <v>38</v>
      </c>
      <c r="N655" s="246" t="s">
        <v>53</v>
      </c>
      <c r="O655" s="49"/>
      <c r="P655" s="247">
        <f>O655*H655</f>
        <v>0</v>
      </c>
      <c r="Q655" s="247">
        <v>0</v>
      </c>
      <c r="R655" s="247">
        <f>Q655*H655</f>
        <v>0</v>
      </c>
      <c r="S655" s="247">
        <v>0</v>
      </c>
      <c r="T655" s="248">
        <f>S655*H655</f>
        <v>0</v>
      </c>
      <c r="AR655" s="25" t="s">
        <v>294</v>
      </c>
      <c r="AT655" s="25" t="s">
        <v>206</v>
      </c>
      <c r="AU655" s="25" t="s">
        <v>90</v>
      </c>
      <c r="AY655" s="25" t="s">
        <v>204</v>
      </c>
      <c r="BE655" s="249">
        <f>IF(N655="základní",J655,0)</f>
        <v>0</v>
      </c>
      <c r="BF655" s="249">
        <f>IF(N655="snížená",J655,0)</f>
        <v>0</v>
      </c>
      <c r="BG655" s="249">
        <f>IF(N655="zákl. přenesená",J655,0)</f>
        <v>0</v>
      </c>
      <c r="BH655" s="249">
        <f>IF(N655="sníž. přenesená",J655,0)</f>
        <v>0</v>
      </c>
      <c r="BI655" s="249">
        <f>IF(N655="nulová",J655,0)</f>
        <v>0</v>
      </c>
      <c r="BJ655" s="25" t="s">
        <v>25</v>
      </c>
      <c r="BK655" s="249">
        <f>ROUND(I655*H655,2)</f>
        <v>0</v>
      </c>
      <c r="BL655" s="25" t="s">
        <v>294</v>
      </c>
      <c r="BM655" s="25" t="s">
        <v>950</v>
      </c>
    </row>
    <row r="656" spans="2:47" s="1" customFormat="1" ht="13.5">
      <c r="B656" s="48"/>
      <c r="C656" s="76"/>
      <c r="D656" s="250" t="s">
        <v>213</v>
      </c>
      <c r="E656" s="76"/>
      <c r="F656" s="251" t="s">
        <v>951</v>
      </c>
      <c r="G656" s="76"/>
      <c r="H656" s="76"/>
      <c r="I656" s="206"/>
      <c r="J656" s="76"/>
      <c r="K656" s="76"/>
      <c r="L656" s="74"/>
      <c r="M656" s="252"/>
      <c r="N656" s="49"/>
      <c r="O656" s="49"/>
      <c r="P656" s="49"/>
      <c r="Q656" s="49"/>
      <c r="R656" s="49"/>
      <c r="S656" s="49"/>
      <c r="T656" s="97"/>
      <c r="AT656" s="25" t="s">
        <v>213</v>
      </c>
      <c r="AU656" s="25" t="s">
        <v>90</v>
      </c>
    </row>
    <row r="657" spans="2:63" s="11" customFormat="1" ht="29.85" customHeight="1">
      <c r="B657" s="222"/>
      <c r="C657" s="223"/>
      <c r="D657" s="224" t="s">
        <v>81</v>
      </c>
      <c r="E657" s="236" t="s">
        <v>952</v>
      </c>
      <c r="F657" s="236" t="s">
        <v>953</v>
      </c>
      <c r="G657" s="223"/>
      <c r="H657" s="223"/>
      <c r="I657" s="226"/>
      <c r="J657" s="237">
        <f>BK657</f>
        <v>0</v>
      </c>
      <c r="K657" s="223"/>
      <c r="L657" s="228"/>
      <c r="M657" s="229"/>
      <c r="N657" s="230"/>
      <c r="O657" s="230"/>
      <c r="P657" s="231">
        <f>SUM(P658:P673)</f>
        <v>0</v>
      </c>
      <c r="Q657" s="230"/>
      <c r="R657" s="231">
        <f>SUM(R658:R673)</f>
        <v>0.0635178</v>
      </c>
      <c r="S657" s="230"/>
      <c r="T657" s="232">
        <f>SUM(T658:T673)</f>
        <v>0</v>
      </c>
      <c r="AR657" s="233" t="s">
        <v>90</v>
      </c>
      <c r="AT657" s="234" t="s">
        <v>81</v>
      </c>
      <c r="AU657" s="234" t="s">
        <v>25</v>
      </c>
      <c r="AY657" s="233" t="s">
        <v>204</v>
      </c>
      <c r="BK657" s="235">
        <f>SUM(BK658:BK673)</f>
        <v>0</v>
      </c>
    </row>
    <row r="658" spans="2:65" s="1" customFormat="1" ht="25.5" customHeight="1">
      <c r="B658" s="48"/>
      <c r="C658" s="238" t="s">
        <v>954</v>
      </c>
      <c r="D658" s="238" t="s">
        <v>206</v>
      </c>
      <c r="E658" s="239" t="s">
        <v>955</v>
      </c>
      <c r="F658" s="240" t="s">
        <v>956</v>
      </c>
      <c r="G658" s="241" t="s">
        <v>209</v>
      </c>
      <c r="H658" s="242">
        <v>20.66</v>
      </c>
      <c r="I658" s="243"/>
      <c r="J658" s="244">
        <f>ROUND(I658*H658,2)</f>
        <v>0</v>
      </c>
      <c r="K658" s="240" t="s">
        <v>210</v>
      </c>
      <c r="L658" s="74"/>
      <c r="M658" s="245" t="s">
        <v>38</v>
      </c>
      <c r="N658" s="246" t="s">
        <v>53</v>
      </c>
      <c r="O658" s="49"/>
      <c r="P658" s="247">
        <f>O658*H658</f>
        <v>0</v>
      </c>
      <c r="Q658" s="247">
        <v>0</v>
      </c>
      <c r="R658" s="247">
        <f>Q658*H658</f>
        <v>0</v>
      </c>
      <c r="S658" s="247">
        <v>0</v>
      </c>
      <c r="T658" s="248">
        <f>S658*H658</f>
        <v>0</v>
      </c>
      <c r="AR658" s="25" t="s">
        <v>294</v>
      </c>
      <c r="AT658" s="25" t="s">
        <v>206</v>
      </c>
      <c r="AU658" s="25" t="s">
        <v>90</v>
      </c>
      <c r="AY658" s="25" t="s">
        <v>204</v>
      </c>
      <c r="BE658" s="249">
        <f>IF(N658="základní",J658,0)</f>
        <v>0</v>
      </c>
      <c r="BF658" s="249">
        <f>IF(N658="snížená",J658,0)</f>
        <v>0</v>
      </c>
      <c r="BG658" s="249">
        <f>IF(N658="zákl. přenesená",J658,0)</f>
        <v>0</v>
      </c>
      <c r="BH658" s="249">
        <f>IF(N658="sníž. přenesená",J658,0)</f>
        <v>0</v>
      </c>
      <c r="BI658" s="249">
        <f>IF(N658="nulová",J658,0)</f>
        <v>0</v>
      </c>
      <c r="BJ658" s="25" t="s">
        <v>25</v>
      </c>
      <c r="BK658" s="249">
        <f>ROUND(I658*H658,2)</f>
        <v>0</v>
      </c>
      <c r="BL658" s="25" t="s">
        <v>294</v>
      </c>
      <c r="BM658" s="25" t="s">
        <v>957</v>
      </c>
    </row>
    <row r="659" spans="2:47" s="1" customFormat="1" ht="13.5">
      <c r="B659" s="48"/>
      <c r="C659" s="76"/>
      <c r="D659" s="250" t="s">
        <v>213</v>
      </c>
      <c r="E659" s="76"/>
      <c r="F659" s="251" t="s">
        <v>958</v>
      </c>
      <c r="G659" s="76"/>
      <c r="H659" s="76"/>
      <c r="I659" s="206"/>
      <c r="J659" s="76"/>
      <c r="K659" s="76"/>
      <c r="L659" s="74"/>
      <c r="M659" s="252"/>
      <c r="N659" s="49"/>
      <c r="O659" s="49"/>
      <c r="P659" s="49"/>
      <c r="Q659" s="49"/>
      <c r="R659" s="49"/>
      <c r="S659" s="49"/>
      <c r="T659" s="97"/>
      <c r="AT659" s="25" t="s">
        <v>213</v>
      </c>
      <c r="AU659" s="25" t="s">
        <v>90</v>
      </c>
    </row>
    <row r="660" spans="2:51" s="12" customFormat="1" ht="13.5">
      <c r="B660" s="253"/>
      <c r="C660" s="254"/>
      <c r="D660" s="250" t="s">
        <v>215</v>
      </c>
      <c r="E660" s="255" t="s">
        <v>38</v>
      </c>
      <c r="F660" s="256" t="s">
        <v>959</v>
      </c>
      <c r="G660" s="254"/>
      <c r="H660" s="257">
        <v>20.66</v>
      </c>
      <c r="I660" s="258"/>
      <c r="J660" s="254"/>
      <c r="K660" s="254"/>
      <c r="L660" s="259"/>
      <c r="M660" s="260"/>
      <c r="N660" s="261"/>
      <c r="O660" s="261"/>
      <c r="P660" s="261"/>
      <c r="Q660" s="261"/>
      <c r="R660" s="261"/>
      <c r="S660" s="261"/>
      <c r="T660" s="262"/>
      <c r="AT660" s="263" t="s">
        <v>215</v>
      </c>
      <c r="AU660" s="263" t="s">
        <v>90</v>
      </c>
      <c r="AV660" s="12" t="s">
        <v>90</v>
      </c>
      <c r="AW660" s="12" t="s">
        <v>45</v>
      </c>
      <c r="AX660" s="12" t="s">
        <v>82</v>
      </c>
      <c r="AY660" s="263" t="s">
        <v>204</v>
      </c>
    </row>
    <row r="661" spans="2:51" s="13" customFormat="1" ht="13.5">
      <c r="B661" s="264"/>
      <c r="C661" s="265"/>
      <c r="D661" s="250" t="s">
        <v>215</v>
      </c>
      <c r="E661" s="266" t="s">
        <v>38</v>
      </c>
      <c r="F661" s="267" t="s">
        <v>217</v>
      </c>
      <c r="G661" s="265"/>
      <c r="H661" s="268">
        <v>20.66</v>
      </c>
      <c r="I661" s="269"/>
      <c r="J661" s="265"/>
      <c r="K661" s="265"/>
      <c r="L661" s="270"/>
      <c r="M661" s="271"/>
      <c r="N661" s="272"/>
      <c r="O661" s="272"/>
      <c r="P661" s="272"/>
      <c r="Q661" s="272"/>
      <c r="R661" s="272"/>
      <c r="S661" s="272"/>
      <c r="T661" s="273"/>
      <c r="AT661" s="274" t="s">
        <v>215</v>
      </c>
      <c r="AU661" s="274" t="s">
        <v>90</v>
      </c>
      <c r="AV661" s="13" t="s">
        <v>211</v>
      </c>
      <c r="AW661" s="13" t="s">
        <v>45</v>
      </c>
      <c r="AX661" s="13" t="s">
        <v>25</v>
      </c>
      <c r="AY661" s="274" t="s">
        <v>204</v>
      </c>
    </row>
    <row r="662" spans="2:65" s="1" customFormat="1" ht="63.75" customHeight="1">
      <c r="B662" s="48"/>
      <c r="C662" s="285" t="s">
        <v>960</v>
      </c>
      <c r="D662" s="285" t="s">
        <v>478</v>
      </c>
      <c r="E662" s="286" t="s">
        <v>961</v>
      </c>
      <c r="F662" s="287" t="s">
        <v>962</v>
      </c>
      <c r="G662" s="288" t="s">
        <v>209</v>
      </c>
      <c r="H662" s="289">
        <v>21.073</v>
      </c>
      <c r="I662" s="290"/>
      <c r="J662" s="291">
        <f>ROUND(I662*H662,2)</f>
        <v>0</v>
      </c>
      <c r="K662" s="287" t="s">
        <v>210</v>
      </c>
      <c r="L662" s="292"/>
      <c r="M662" s="293" t="s">
        <v>38</v>
      </c>
      <c r="N662" s="294" t="s">
        <v>53</v>
      </c>
      <c r="O662" s="49"/>
      <c r="P662" s="247">
        <f>O662*H662</f>
        <v>0</v>
      </c>
      <c r="Q662" s="247">
        <v>0.003</v>
      </c>
      <c r="R662" s="247">
        <f>Q662*H662</f>
        <v>0.063219</v>
      </c>
      <c r="S662" s="247">
        <v>0</v>
      </c>
      <c r="T662" s="248">
        <f>S662*H662</f>
        <v>0</v>
      </c>
      <c r="AR662" s="25" t="s">
        <v>392</v>
      </c>
      <c r="AT662" s="25" t="s">
        <v>478</v>
      </c>
      <c r="AU662" s="25" t="s">
        <v>90</v>
      </c>
      <c r="AY662" s="25" t="s">
        <v>204</v>
      </c>
      <c r="BE662" s="249">
        <f>IF(N662="základní",J662,0)</f>
        <v>0</v>
      </c>
      <c r="BF662" s="249">
        <f>IF(N662="snížená",J662,0)</f>
        <v>0</v>
      </c>
      <c r="BG662" s="249">
        <f>IF(N662="zákl. přenesená",J662,0)</f>
        <v>0</v>
      </c>
      <c r="BH662" s="249">
        <f>IF(N662="sníž. přenesená",J662,0)</f>
        <v>0</v>
      </c>
      <c r="BI662" s="249">
        <f>IF(N662="nulová",J662,0)</f>
        <v>0</v>
      </c>
      <c r="BJ662" s="25" t="s">
        <v>25</v>
      </c>
      <c r="BK662" s="249">
        <f>ROUND(I662*H662,2)</f>
        <v>0</v>
      </c>
      <c r="BL662" s="25" t="s">
        <v>294</v>
      </c>
      <c r="BM662" s="25" t="s">
        <v>963</v>
      </c>
    </row>
    <row r="663" spans="2:47" s="1" customFormat="1" ht="13.5">
      <c r="B663" s="48"/>
      <c r="C663" s="76"/>
      <c r="D663" s="250" t="s">
        <v>502</v>
      </c>
      <c r="E663" s="76"/>
      <c r="F663" s="251" t="s">
        <v>964</v>
      </c>
      <c r="G663" s="76"/>
      <c r="H663" s="76"/>
      <c r="I663" s="206"/>
      <c r="J663" s="76"/>
      <c r="K663" s="76"/>
      <c r="L663" s="74"/>
      <c r="M663" s="252"/>
      <c r="N663" s="49"/>
      <c r="O663" s="49"/>
      <c r="P663" s="49"/>
      <c r="Q663" s="49"/>
      <c r="R663" s="49"/>
      <c r="S663" s="49"/>
      <c r="T663" s="97"/>
      <c r="AT663" s="25" t="s">
        <v>502</v>
      </c>
      <c r="AU663" s="25" t="s">
        <v>90</v>
      </c>
    </row>
    <row r="664" spans="2:51" s="12" customFormat="1" ht="13.5">
      <c r="B664" s="253"/>
      <c r="C664" s="254"/>
      <c r="D664" s="250" t="s">
        <v>215</v>
      </c>
      <c r="E664" s="255" t="s">
        <v>38</v>
      </c>
      <c r="F664" s="256" t="s">
        <v>965</v>
      </c>
      <c r="G664" s="254"/>
      <c r="H664" s="257">
        <v>21.073</v>
      </c>
      <c r="I664" s="258"/>
      <c r="J664" s="254"/>
      <c r="K664" s="254"/>
      <c r="L664" s="259"/>
      <c r="M664" s="260"/>
      <c r="N664" s="261"/>
      <c r="O664" s="261"/>
      <c r="P664" s="261"/>
      <c r="Q664" s="261"/>
      <c r="R664" s="261"/>
      <c r="S664" s="261"/>
      <c r="T664" s="262"/>
      <c r="AT664" s="263" t="s">
        <v>215</v>
      </c>
      <c r="AU664" s="263" t="s">
        <v>90</v>
      </c>
      <c r="AV664" s="12" t="s">
        <v>90</v>
      </c>
      <c r="AW664" s="12" t="s">
        <v>45</v>
      </c>
      <c r="AX664" s="12" t="s">
        <v>25</v>
      </c>
      <c r="AY664" s="263" t="s">
        <v>204</v>
      </c>
    </row>
    <row r="665" spans="2:65" s="1" customFormat="1" ht="25.5" customHeight="1">
      <c r="B665" s="48"/>
      <c r="C665" s="238" t="s">
        <v>966</v>
      </c>
      <c r="D665" s="238" t="s">
        <v>206</v>
      </c>
      <c r="E665" s="239" t="s">
        <v>967</v>
      </c>
      <c r="F665" s="240" t="s">
        <v>968</v>
      </c>
      <c r="G665" s="241" t="s">
        <v>209</v>
      </c>
      <c r="H665" s="242">
        <v>0.163</v>
      </c>
      <c r="I665" s="243"/>
      <c r="J665" s="244">
        <f>ROUND(I665*H665,2)</f>
        <v>0</v>
      </c>
      <c r="K665" s="240" t="s">
        <v>210</v>
      </c>
      <c r="L665" s="74"/>
      <c r="M665" s="245" t="s">
        <v>38</v>
      </c>
      <c r="N665" s="246" t="s">
        <v>53</v>
      </c>
      <c r="O665" s="49"/>
      <c r="P665" s="247">
        <f>O665*H665</f>
        <v>0</v>
      </c>
      <c r="Q665" s="247">
        <v>0</v>
      </c>
      <c r="R665" s="247">
        <f>Q665*H665</f>
        <v>0</v>
      </c>
      <c r="S665" s="247">
        <v>0</v>
      </c>
      <c r="T665" s="248">
        <f>S665*H665</f>
        <v>0</v>
      </c>
      <c r="AR665" s="25" t="s">
        <v>294</v>
      </c>
      <c r="AT665" s="25" t="s">
        <v>206</v>
      </c>
      <c r="AU665" s="25" t="s">
        <v>90</v>
      </c>
      <c r="AY665" s="25" t="s">
        <v>204</v>
      </c>
      <c r="BE665" s="249">
        <f>IF(N665="základní",J665,0)</f>
        <v>0</v>
      </c>
      <c r="BF665" s="249">
        <f>IF(N665="snížená",J665,0)</f>
        <v>0</v>
      </c>
      <c r="BG665" s="249">
        <f>IF(N665="zákl. přenesená",J665,0)</f>
        <v>0</v>
      </c>
      <c r="BH665" s="249">
        <f>IF(N665="sníž. přenesená",J665,0)</f>
        <v>0</v>
      </c>
      <c r="BI665" s="249">
        <f>IF(N665="nulová",J665,0)</f>
        <v>0</v>
      </c>
      <c r="BJ665" s="25" t="s">
        <v>25</v>
      </c>
      <c r="BK665" s="249">
        <f>ROUND(I665*H665,2)</f>
        <v>0</v>
      </c>
      <c r="BL665" s="25" t="s">
        <v>294</v>
      </c>
      <c r="BM665" s="25" t="s">
        <v>969</v>
      </c>
    </row>
    <row r="666" spans="2:47" s="1" customFormat="1" ht="13.5">
      <c r="B666" s="48"/>
      <c r="C666" s="76"/>
      <c r="D666" s="250" t="s">
        <v>213</v>
      </c>
      <c r="E666" s="76"/>
      <c r="F666" s="251" t="s">
        <v>970</v>
      </c>
      <c r="G666" s="76"/>
      <c r="H666" s="76"/>
      <c r="I666" s="206"/>
      <c r="J666" s="76"/>
      <c r="K666" s="76"/>
      <c r="L666" s="74"/>
      <c r="M666" s="252"/>
      <c r="N666" s="49"/>
      <c r="O666" s="49"/>
      <c r="P666" s="49"/>
      <c r="Q666" s="49"/>
      <c r="R666" s="49"/>
      <c r="S666" s="49"/>
      <c r="T666" s="97"/>
      <c r="AT666" s="25" t="s">
        <v>213</v>
      </c>
      <c r="AU666" s="25" t="s">
        <v>90</v>
      </c>
    </row>
    <row r="667" spans="2:51" s="12" customFormat="1" ht="13.5">
      <c r="B667" s="253"/>
      <c r="C667" s="254"/>
      <c r="D667" s="250" t="s">
        <v>215</v>
      </c>
      <c r="E667" s="255" t="s">
        <v>38</v>
      </c>
      <c r="F667" s="256" t="s">
        <v>971</v>
      </c>
      <c r="G667" s="254"/>
      <c r="H667" s="257">
        <v>0.163</v>
      </c>
      <c r="I667" s="258"/>
      <c r="J667" s="254"/>
      <c r="K667" s="254"/>
      <c r="L667" s="259"/>
      <c r="M667" s="260"/>
      <c r="N667" s="261"/>
      <c r="O667" s="261"/>
      <c r="P667" s="261"/>
      <c r="Q667" s="261"/>
      <c r="R667" s="261"/>
      <c r="S667" s="261"/>
      <c r="T667" s="262"/>
      <c r="AT667" s="263" t="s">
        <v>215</v>
      </c>
      <c r="AU667" s="263" t="s">
        <v>90</v>
      </c>
      <c r="AV667" s="12" t="s">
        <v>90</v>
      </c>
      <c r="AW667" s="12" t="s">
        <v>45</v>
      </c>
      <c r="AX667" s="12" t="s">
        <v>82</v>
      </c>
      <c r="AY667" s="263" t="s">
        <v>204</v>
      </c>
    </row>
    <row r="668" spans="2:51" s="13" customFormat="1" ht="13.5">
      <c r="B668" s="264"/>
      <c r="C668" s="265"/>
      <c r="D668" s="250" t="s">
        <v>215</v>
      </c>
      <c r="E668" s="266" t="s">
        <v>38</v>
      </c>
      <c r="F668" s="267" t="s">
        <v>217</v>
      </c>
      <c r="G668" s="265"/>
      <c r="H668" s="268">
        <v>0.163</v>
      </c>
      <c r="I668" s="269"/>
      <c r="J668" s="265"/>
      <c r="K668" s="265"/>
      <c r="L668" s="270"/>
      <c r="M668" s="271"/>
      <c r="N668" s="272"/>
      <c r="O668" s="272"/>
      <c r="P668" s="272"/>
      <c r="Q668" s="272"/>
      <c r="R668" s="272"/>
      <c r="S668" s="272"/>
      <c r="T668" s="273"/>
      <c r="AT668" s="274" t="s">
        <v>215</v>
      </c>
      <c r="AU668" s="274" t="s">
        <v>90</v>
      </c>
      <c r="AV668" s="13" t="s">
        <v>211</v>
      </c>
      <c r="AW668" s="13" t="s">
        <v>45</v>
      </c>
      <c r="AX668" s="13" t="s">
        <v>25</v>
      </c>
      <c r="AY668" s="274" t="s">
        <v>204</v>
      </c>
    </row>
    <row r="669" spans="2:65" s="1" customFormat="1" ht="25.5" customHeight="1">
      <c r="B669" s="48"/>
      <c r="C669" s="285" t="s">
        <v>972</v>
      </c>
      <c r="D669" s="285" t="s">
        <v>478</v>
      </c>
      <c r="E669" s="286" t="s">
        <v>973</v>
      </c>
      <c r="F669" s="287" t="s">
        <v>974</v>
      </c>
      <c r="G669" s="288" t="s">
        <v>209</v>
      </c>
      <c r="H669" s="289">
        <v>0.166</v>
      </c>
      <c r="I669" s="290"/>
      <c r="J669" s="291">
        <f>ROUND(I669*H669,2)</f>
        <v>0</v>
      </c>
      <c r="K669" s="287" t="s">
        <v>210</v>
      </c>
      <c r="L669" s="292"/>
      <c r="M669" s="293" t="s">
        <v>38</v>
      </c>
      <c r="N669" s="294" t="s">
        <v>53</v>
      </c>
      <c r="O669" s="49"/>
      <c r="P669" s="247">
        <f>O669*H669</f>
        <v>0</v>
      </c>
      <c r="Q669" s="247">
        <v>0.0018</v>
      </c>
      <c r="R669" s="247">
        <f>Q669*H669</f>
        <v>0.0002988</v>
      </c>
      <c r="S669" s="247">
        <v>0</v>
      </c>
      <c r="T669" s="248">
        <f>S669*H669</f>
        <v>0</v>
      </c>
      <c r="AR669" s="25" t="s">
        <v>392</v>
      </c>
      <c r="AT669" s="25" t="s">
        <v>478</v>
      </c>
      <c r="AU669" s="25" t="s">
        <v>90</v>
      </c>
      <c r="AY669" s="25" t="s">
        <v>204</v>
      </c>
      <c r="BE669" s="249">
        <f>IF(N669="základní",J669,0)</f>
        <v>0</v>
      </c>
      <c r="BF669" s="249">
        <f>IF(N669="snížená",J669,0)</f>
        <v>0</v>
      </c>
      <c r="BG669" s="249">
        <f>IF(N669="zákl. přenesená",J669,0)</f>
        <v>0</v>
      </c>
      <c r="BH669" s="249">
        <f>IF(N669="sníž. přenesená",J669,0)</f>
        <v>0</v>
      </c>
      <c r="BI669" s="249">
        <f>IF(N669="nulová",J669,0)</f>
        <v>0</v>
      </c>
      <c r="BJ669" s="25" t="s">
        <v>25</v>
      </c>
      <c r="BK669" s="249">
        <f>ROUND(I669*H669,2)</f>
        <v>0</v>
      </c>
      <c r="BL669" s="25" t="s">
        <v>294</v>
      </c>
      <c r="BM669" s="25" t="s">
        <v>975</v>
      </c>
    </row>
    <row r="670" spans="2:47" s="1" customFormat="1" ht="13.5">
      <c r="B670" s="48"/>
      <c r="C670" s="76"/>
      <c r="D670" s="250" t="s">
        <v>502</v>
      </c>
      <c r="E670" s="76"/>
      <c r="F670" s="251" t="s">
        <v>976</v>
      </c>
      <c r="G670" s="76"/>
      <c r="H670" s="76"/>
      <c r="I670" s="206"/>
      <c r="J670" s="76"/>
      <c r="K670" s="76"/>
      <c r="L670" s="74"/>
      <c r="M670" s="252"/>
      <c r="N670" s="49"/>
      <c r="O670" s="49"/>
      <c r="P670" s="49"/>
      <c r="Q670" s="49"/>
      <c r="R670" s="49"/>
      <c r="S670" s="49"/>
      <c r="T670" s="97"/>
      <c r="AT670" s="25" t="s">
        <v>502</v>
      </c>
      <c r="AU670" s="25" t="s">
        <v>90</v>
      </c>
    </row>
    <row r="671" spans="2:51" s="12" customFormat="1" ht="13.5">
      <c r="B671" s="253"/>
      <c r="C671" s="254"/>
      <c r="D671" s="250" t="s">
        <v>215</v>
      </c>
      <c r="E671" s="255" t="s">
        <v>38</v>
      </c>
      <c r="F671" s="256" t="s">
        <v>977</v>
      </c>
      <c r="G671" s="254"/>
      <c r="H671" s="257">
        <v>0.166</v>
      </c>
      <c r="I671" s="258"/>
      <c r="J671" s="254"/>
      <c r="K671" s="254"/>
      <c r="L671" s="259"/>
      <c r="M671" s="260"/>
      <c r="N671" s="261"/>
      <c r="O671" s="261"/>
      <c r="P671" s="261"/>
      <c r="Q671" s="261"/>
      <c r="R671" s="261"/>
      <c r="S671" s="261"/>
      <c r="T671" s="262"/>
      <c r="AT671" s="263" t="s">
        <v>215</v>
      </c>
      <c r="AU671" s="263" t="s">
        <v>90</v>
      </c>
      <c r="AV671" s="12" t="s">
        <v>90</v>
      </c>
      <c r="AW671" s="12" t="s">
        <v>45</v>
      </c>
      <c r="AX671" s="12" t="s">
        <v>25</v>
      </c>
      <c r="AY671" s="263" t="s">
        <v>204</v>
      </c>
    </row>
    <row r="672" spans="2:65" s="1" customFormat="1" ht="38.25" customHeight="1">
      <c r="B672" s="48"/>
      <c r="C672" s="238" t="s">
        <v>978</v>
      </c>
      <c r="D672" s="238" t="s">
        <v>206</v>
      </c>
      <c r="E672" s="239" t="s">
        <v>979</v>
      </c>
      <c r="F672" s="240" t="s">
        <v>980</v>
      </c>
      <c r="G672" s="241" t="s">
        <v>949</v>
      </c>
      <c r="H672" s="306"/>
      <c r="I672" s="243"/>
      <c r="J672" s="244">
        <f>ROUND(I672*H672,2)</f>
        <v>0</v>
      </c>
      <c r="K672" s="240" t="s">
        <v>210</v>
      </c>
      <c r="L672" s="74"/>
      <c r="M672" s="245" t="s">
        <v>38</v>
      </c>
      <c r="N672" s="246" t="s">
        <v>53</v>
      </c>
      <c r="O672" s="49"/>
      <c r="P672" s="247">
        <f>O672*H672</f>
        <v>0</v>
      </c>
      <c r="Q672" s="247">
        <v>0</v>
      </c>
      <c r="R672" s="247">
        <f>Q672*H672</f>
        <v>0</v>
      </c>
      <c r="S672" s="247">
        <v>0</v>
      </c>
      <c r="T672" s="248">
        <f>S672*H672</f>
        <v>0</v>
      </c>
      <c r="AR672" s="25" t="s">
        <v>294</v>
      </c>
      <c r="AT672" s="25" t="s">
        <v>206</v>
      </c>
      <c r="AU672" s="25" t="s">
        <v>90</v>
      </c>
      <c r="AY672" s="25" t="s">
        <v>204</v>
      </c>
      <c r="BE672" s="249">
        <f>IF(N672="základní",J672,0)</f>
        <v>0</v>
      </c>
      <c r="BF672" s="249">
        <f>IF(N672="snížená",J672,0)</f>
        <v>0</v>
      </c>
      <c r="BG672" s="249">
        <f>IF(N672="zákl. přenesená",J672,0)</f>
        <v>0</v>
      </c>
      <c r="BH672" s="249">
        <f>IF(N672="sníž. přenesená",J672,0)</f>
        <v>0</v>
      </c>
      <c r="BI672" s="249">
        <f>IF(N672="nulová",J672,0)</f>
        <v>0</v>
      </c>
      <c r="BJ672" s="25" t="s">
        <v>25</v>
      </c>
      <c r="BK672" s="249">
        <f>ROUND(I672*H672,2)</f>
        <v>0</v>
      </c>
      <c r="BL672" s="25" t="s">
        <v>294</v>
      </c>
      <c r="BM672" s="25" t="s">
        <v>981</v>
      </c>
    </row>
    <row r="673" spans="2:47" s="1" customFormat="1" ht="13.5">
      <c r="B673" s="48"/>
      <c r="C673" s="76"/>
      <c r="D673" s="250" t="s">
        <v>213</v>
      </c>
      <c r="E673" s="76"/>
      <c r="F673" s="251" t="s">
        <v>982</v>
      </c>
      <c r="G673" s="76"/>
      <c r="H673" s="76"/>
      <c r="I673" s="206"/>
      <c r="J673" s="76"/>
      <c r="K673" s="76"/>
      <c r="L673" s="74"/>
      <c r="M673" s="252"/>
      <c r="N673" s="49"/>
      <c r="O673" s="49"/>
      <c r="P673" s="49"/>
      <c r="Q673" s="49"/>
      <c r="R673" s="49"/>
      <c r="S673" s="49"/>
      <c r="T673" s="97"/>
      <c r="AT673" s="25" t="s">
        <v>213</v>
      </c>
      <c r="AU673" s="25" t="s">
        <v>90</v>
      </c>
    </row>
    <row r="674" spans="2:63" s="11" customFormat="1" ht="29.85" customHeight="1">
      <c r="B674" s="222"/>
      <c r="C674" s="223"/>
      <c r="D674" s="224" t="s">
        <v>81</v>
      </c>
      <c r="E674" s="236" t="s">
        <v>983</v>
      </c>
      <c r="F674" s="236" t="s">
        <v>984</v>
      </c>
      <c r="G674" s="223"/>
      <c r="H674" s="223"/>
      <c r="I674" s="226"/>
      <c r="J674" s="237">
        <f>BK674</f>
        <v>0</v>
      </c>
      <c r="K674" s="223"/>
      <c r="L674" s="228"/>
      <c r="M674" s="229"/>
      <c r="N674" s="230"/>
      <c r="O674" s="230"/>
      <c r="P674" s="231">
        <f>SUM(P675:P706)</f>
        <v>0</v>
      </c>
      <c r="Q674" s="230"/>
      <c r="R674" s="231">
        <f>SUM(R675:R706)</f>
        <v>0.5874789999999999</v>
      </c>
      <c r="S674" s="230"/>
      <c r="T674" s="232">
        <f>SUM(T675:T706)</f>
        <v>0</v>
      </c>
      <c r="AR674" s="233" t="s">
        <v>90</v>
      </c>
      <c r="AT674" s="234" t="s">
        <v>81</v>
      </c>
      <c r="AU674" s="234" t="s">
        <v>25</v>
      </c>
      <c r="AY674" s="233" t="s">
        <v>204</v>
      </c>
      <c r="BK674" s="235">
        <f>SUM(BK675:BK706)</f>
        <v>0</v>
      </c>
    </row>
    <row r="675" spans="2:65" s="1" customFormat="1" ht="51" customHeight="1">
      <c r="B675" s="48"/>
      <c r="C675" s="238" t="s">
        <v>985</v>
      </c>
      <c r="D675" s="238" t="s">
        <v>206</v>
      </c>
      <c r="E675" s="239" t="s">
        <v>986</v>
      </c>
      <c r="F675" s="240" t="s">
        <v>987</v>
      </c>
      <c r="G675" s="241" t="s">
        <v>209</v>
      </c>
      <c r="H675" s="242">
        <v>8.912</v>
      </c>
      <c r="I675" s="243"/>
      <c r="J675" s="244">
        <f>ROUND(I675*H675,2)</f>
        <v>0</v>
      </c>
      <c r="K675" s="240" t="s">
        <v>210</v>
      </c>
      <c r="L675" s="74"/>
      <c r="M675" s="245" t="s">
        <v>38</v>
      </c>
      <c r="N675" s="246" t="s">
        <v>53</v>
      </c>
      <c r="O675" s="49"/>
      <c r="P675" s="247">
        <f>O675*H675</f>
        <v>0</v>
      </c>
      <c r="Q675" s="247">
        <v>0.01644</v>
      </c>
      <c r="R675" s="247">
        <f>Q675*H675</f>
        <v>0.14651328000000002</v>
      </c>
      <c r="S675" s="247">
        <v>0</v>
      </c>
      <c r="T675" s="248">
        <f>S675*H675</f>
        <v>0</v>
      </c>
      <c r="AR675" s="25" t="s">
        <v>294</v>
      </c>
      <c r="AT675" s="25" t="s">
        <v>206</v>
      </c>
      <c r="AU675" s="25" t="s">
        <v>90</v>
      </c>
      <c r="AY675" s="25" t="s">
        <v>204</v>
      </c>
      <c r="BE675" s="249">
        <f>IF(N675="základní",J675,0)</f>
        <v>0</v>
      </c>
      <c r="BF675" s="249">
        <f>IF(N675="snížená",J675,0)</f>
        <v>0</v>
      </c>
      <c r="BG675" s="249">
        <f>IF(N675="zákl. přenesená",J675,0)</f>
        <v>0</v>
      </c>
      <c r="BH675" s="249">
        <f>IF(N675="sníž. přenesená",J675,0)</f>
        <v>0</v>
      </c>
      <c r="BI675" s="249">
        <f>IF(N675="nulová",J675,0)</f>
        <v>0</v>
      </c>
      <c r="BJ675" s="25" t="s">
        <v>25</v>
      </c>
      <c r="BK675" s="249">
        <f>ROUND(I675*H675,2)</f>
        <v>0</v>
      </c>
      <c r="BL675" s="25" t="s">
        <v>294</v>
      </c>
      <c r="BM675" s="25" t="s">
        <v>988</v>
      </c>
    </row>
    <row r="676" spans="2:47" s="1" customFormat="1" ht="13.5">
      <c r="B676" s="48"/>
      <c r="C676" s="76"/>
      <c r="D676" s="250" t="s">
        <v>213</v>
      </c>
      <c r="E676" s="76"/>
      <c r="F676" s="251" t="s">
        <v>989</v>
      </c>
      <c r="G676" s="76"/>
      <c r="H676" s="76"/>
      <c r="I676" s="206"/>
      <c r="J676" s="76"/>
      <c r="K676" s="76"/>
      <c r="L676" s="74"/>
      <c r="M676" s="252"/>
      <c r="N676" s="49"/>
      <c r="O676" s="49"/>
      <c r="P676" s="49"/>
      <c r="Q676" s="49"/>
      <c r="R676" s="49"/>
      <c r="S676" s="49"/>
      <c r="T676" s="97"/>
      <c r="AT676" s="25" t="s">
        <v>213</v>
      </c>
      <c r="AU676" s="25" t="s">
        <v>90</v>
      </c>
    </row>
    <row r="677" spans="2:51" s="12" customFormat="1" ht="13.5">
      <c r="B677" s="253"/>
      <c r="C677" s="254"/>
      <c r="D677" s="250" t="s">
        <v>215</v>
      </c>
      <c r="E677" s="255" t="s">
        <v>38</v>
      </c>
      <c r="F677" s="256" t="s">
        <v>990</v>
      </c>
      <c r="G677" s="254"/>
      <c r="H677" s="257">
        <v>8.912</v>
      </c>
      <c r="I677" s="258"/>
      <c r="J677" s="254"/>
      <c r="K677" s="254"/>
      <c r="L677" s="259"/>
      <c r="M677" s="260"/>
      <c r="N677" s="261"/>
      <c r="O677" s="261"/>
      <c r="P677" s="261"/>
      <c r="Q677" s="261"/>
      <c r="R677" s="261"/>
      <c r="S677" s="261"/>
      <c r="T677" s="262"/>
      <c r="AT677" s="263" t="s">
        <v>215</v>
      </c>
      <c r="AU677" s="263" t="s">
        <v>90</v>
      </c>
      <c r="AV677" s="12" t="s">
        <v>90</v>
      </c>
      <c r="AW677" s="12" t="s">
        <v>45</v>
      </c>
      <c r="AX677" s="12" t="s">
        <v>82</v>
      </c>
      <c r="AY677" s="263" t="s">
        <v>204</v>
      </c>
    </row>
    <row r="678" spans="2:51" s="13" customFormat="1" ht="13.5">
      <c r="B678" s="264"/>
      <c r="C678" s="265"/>
      <c r="D678" s="250" t="s">
        <v>215</v>
      </c>
      <c r="E678" s="266" t="s">
        <v>38</v>
      </c>
      <c r="F678" s="267" t="s">
        <v>217</v>
      </c>
      <c r="G678" s="265"/>
      <c r="H678" s="268">
        <v>8.912</v>
      </c>
      <c r="I678" s="269"/>
      <c r="J678" s="265"/>
      <c r="K678" s="265"/>
      <c r="L678" s="270"/>
      <c r="M678" s="271"/>
      <c r="N678" s="272"/>
      <c r="O678" s="272"/>
      <c r="P678" s="272"/>
      <c r="Q678" s="272"/>
      <c r="R678" s="272"/>
      <c r="S678" s="272"/>
      <c r="T678" s="273"/>
      <c r="AT678" s="274" t="s">
        <v>215</v>
      </c>
      <c r="AU678" s="274" t="s">
        <v>90</v>
      </c>
      <c r="AV678" s="13" t="s">
        <v>211</v>
      </c>
      <c r="AW678" s="13" t="s">
        <v>45</v>
      </c>
      <c r="AX678" s="13" t="s">
        <v>25</v>
      </c>
      <c r="AY678" s="274" t="s">
        <v>204</v>
      </c>
    </row>
    <row r="679" spans="2:65" s="1" customFormat="1" ht="25.5" customHeight="1">
      <c r="B679" s="48"/>
      <c r="C679" s="238" t="s">
        <v>991</v>
      </c>
      <c r="D679" s="238" t="s">
        <v>206</v>
      </c>
      <c r="E679" s="239" t="s">
        <v>992</v>
      </c>
      <c r="F679" s="240" t="s">
        <v>993</v>
      </c>
      <c r="G679" s="241" t="s">
        <v>209</v>
      </c>
      <c r="H679" s="242">
        <v>8.912</v>
      </c>
      <c r="I679" s="243"/>
      <c r="J679" s="244">
        <f>ROUND(I679*H679,2)</f>
        <v>0</v>
      </c>
      <c r="K679" s="240" t="s">
        <v>210</v>
      </c>
      <c r="L679" s="74"/>
      <c r="M679" s="245" t="s">
        <v>38</v>
      </c>
      <c r="N679" s="246" t="s">
        <v>53</v>
      </c>
      <c r="O679" s="49"/>
      <c r="P679" s="247">
        <f>O679*H679</f>
        <v>0</v>
      </c>
      <c r="Q679" s="247">
        <v>0.0001</v>
      </c>
      <c r="R679" s="247">
        <f>Q679*H679</f>
        <v>0.0008912000000000001</v>
      </c>
      <c r="S679" s="247">
        <v>0</v>
      </c>
      <c r="T679" s="248">
        <f>S679*H679</f>
        <v>0</v>
      </c>
      <c r="AR679" s="25" t="s">
        <v>294</v>
      </c>
      <c r="AT679" s="25" t="s">
        <v>206</v>
      </c>
      <c r="AU679" s="25" t="s">
        <v>90</v>
      </c>
      <c r="AY679" s="25" t="s">
        <v>204</v>
      </c>
      <c r="BE679" s="249">
        <f>IF(N679="základní",J679,0)</f>
        <v>0</v>
      </c>
      <c r="BF679" s="249">
        <f>IF(N679="snížená",J679,0)</f>
        <v>0</v>
      </c>
      <c r="BG679" s="249">
        <f>IF(N679="zákl. přenesená",J679,0)</f>
        <v>0</v>
      </c>
      <c r="BH679" s="249">
        <f>IF(N679="sníž. přenesená",J679,0)</f>
        <v>0</v>
      </c>
      <c r="BI679" s="249">
        <f>IF(N679="nulová",J679,0)</f>
        <v>0</v>
      </c>
      <c r="BJ679" s="25" t="s">
        <v>25</v>
      </c>
      <c r="BK679" s="249">
        <f>ROUND(I679*H679,2)</f>
        <v>0</v>
      </c>
      <c r="BL679" s="25" t="s">
        <v>294</v>
      </c>
      <c r="BM679" s="25" t="s">
        <v>994</v>
      </c>
    </row>
    <row r="680" spans="2:47" s="1" customFormat="1" ht="13.5">
      <c r="B680" s="48"/>
      <c r="C680" s="76"/>
      <c r="D680" s="250" t="s">
        <v>213</v>
      </c>
      <c r="E680" s="76"/>
      <c r="F680" s="251" t="s">
        <v>989</v>
      </c>
      <c r="G680" s="76"/>
      <c r="H680" s="76"/>
      <c r="I680" s="206"/>
      <c r="J680" s="76"/>
      <c r="K680" s="76"/>
      <c r="L680" s="74"/>
      <c r="M680" s="252"/>
      <c r="N680" s="49"/>
      <c r="O680" s="49"/>
      <c r="P680" s="49"/>
      <c r="Q680" s="49"/>
      <c r="R680" s="49"/>
      <c r="S680" s="49"/>
      <c r="T680" s="97"/>
      <c r="AT680" s="25" t="s">
        <v>213</v>
      </c>
      <c r="AU680" s="25" t="s">
        <v>90</v>
      </c>
    </row>
    <row r="681" spans="2:65" s="1" customFormat="1" ht="38.25" customHeight="1">
      <c r="B681" s="48"/>
      <c r="C681" s="238" t="s">
        <v>995</v>
      </c>
      <c r="D681" s="238" t="s">
        <v>206</v>
      </c>
      <c r="E681" s="239" t="s">
        <v>996</v>
      </c>
      <c r="F681" s="240" t="s">
        <v>997</v>
      </c>
      <c r="G681" s="241" t="s">
        <v>343</v>
      </c>
      <c r="H681" s="242">
        <v>11.14</v>
      </c>
      <c r="I681" s="243"/>
      <c r="J681" s="244">
        <f>ROUND(I681*H681,2)</f>
        <v>0</v>
      </c>
      <c r="K681" s="240" t="s">
        <v>210</v>
      </c>
      <c r="L681" s="74"/>
      <c r="M681" s="245" t="s">
        <v>38</v>
      </c>
      <c r="N681" s="246" t="s">
        <v>53</v>
      </c>
      <c r="O681" s="49"/>
      <c r="P681" s="247">
        <f>O681*H681</f>
        <v>0</v>
      </c>
      <c r="Q681" s="247">
        <v>4E-05</v>
      </c>
      <c r="R681" s="247">
        <f>Q681*H681</f>
        <v>0.00044560000000000004</v>
      </c>
      <c r="S681" s="247">
        <v>0</v>
      </c>
      <c r="T681" s="248">
        <f>S681*H681</f>
        <v>0</v>
      </c>
      <c r="AR681" s="25" t="s">
        <v>294</v>
      </c>
      <c r="AT681" s="25" t="s">
        <v>206</v>
      </c>
      <c r="AU681" s="25" t="s">
        <v>90</v>
      </c>
      <c r="AY681" s="25" t="s">
        <v>204</v>
      </c>
      <c r="BE681" s="249">
        <f>IF(N681="základní",J681,0)</f>
        <v>0</v>
      </c>
      <c r="BF681" s="249">
        <f>IF(N681="snížená",J681,0)</f>
        <v>0</v>
      </c>
      <c r="BG681" s="249">
        <f>IF(N681="zákl. přenesená",J681,0)</f>
        <v>0</v>
      </c>
      <c r="BH681" s="249">
        <f>IF(N681="sníž. přenesená",J681,0)</f>
        <v>0</v>
      </c>
      <c r="BI681" s="249">
        <f>IF(N681="nulová",J681,0)</f>
        <v>0</v>
      </c>
      <c r="BJ681" s="25" t="s">
        <v>25</v>
      </c>
      <c r="BK681" s="249">
        <f>ROUND(I681*H681,2)</f>
        <v>0</v>
      </c>
      <c r="BL681" s="25" t="s">
        <v>294</v>
      </c>
      <c r="BM681" s="25" t="s">
        <v>998</v>
      </c>
    </row>
    <row r="682" spans="2:47" s="1" customFormat="1" ht="13.5">
      <c r="B682" s="48"/>
      <c r="C682" s="76"/>
      <c r="D682" s="250" t="s">
        <v>213</v>
      </c>
      <c r="E682" s="76"/>
      <c r="F682" s="251" t="s">
        <v>989</v>
      </c>
      <c r="G682" s="76"/>
      <c r="H682" s="76"/>
      <c r="I682" s="206"/>
      <c r="J682" s="76"/>
      <c r="K682" s="76"/>
      <c r="L682" s="74"/>
      <c r="M682" s="252"/>
      <c r="N682" s="49"/>
      <c r="O682" s="49"/>
      <c r="P682" s="49"/>
      <c r="Q682" s="49"/>
      <c r="R682" s="49"/>
      <c r="S682" s="49"/>
      <c r="T682" s="97"/>
      <c r="AT682" s="25" t="s">
        <v>213</v>
      </c>
      <c r="AU682" s="25" t="s">
        <v>90</v>
      </c>
    </row>
    <row r="683" spans="2:51" s="12" customFormat="1" ht="13.5">
      <c r="B683" s="253"/>
      <c r="C683" s="254"/>
      <c r="D683" s="250" t="s">
        <v>215</v>
      </c>
      <c r="E683" s="255" t="s">
        <v>38</v>
      </c>
      <c r="F683" s="256" t="s">
        <v>999</v>
      </c>
      <c r="G683" s="254"/>
      <c r="H683" s="257">
        <v>11.14</v>
      </c>
      <c r="I683" s="258"/>
      <c r="J683" s="254"/>
      <c r="K683" s="254"/>
      <c r="L683" s="259"/>
      <c r="M683" s="260"/>
      <c r="N683" s="261"/>
      <c r="O683" s="261"/>
      <c r="P683" s="261"/>
      <c r="Q683" s="261"/>
      <c r="R683" s="261"/>
      <c r="S683" s="261"/>
      <c r="T683" s="262"/>
      <c r="AT683" s="263" t="s">
        <v>215</v>
      </c>
      <c r="AU683" s="263" t="s">
        <v>90</v>
      </c>
      <c r="AV683" s="12" t="s">
        <v>90</v>
      </c>
      <c r="AW683" s="12" t="s">
        <v>45</v>
      </c>
      <c r="AX683" s="12" t="s">
        <v>82</v>
      </c>
      <c r="AY683" s="263" t="s">
        <v>204</v>
      </c>
    </row>
    <row r="684" spans="2:51" s="13" customFormat="1" ht="13.5">
      <c r="B684" s="264"/>
      <c r="C684" s="265"/>
      <c r="D684" s="250" t="s">
        <v>215</v>
      </c>
      <c r="E684" s="266" t="s">
        <v>38</v>
      </c>
      <c r="F684" s="267" t="s">
        <v>217</v>
      </c>
      <c r="G684" s="265"/>
      <c r="H684" s="268">
        <v>11.14</v>
      </c>
      <c r="I684" s="269"/>
      <c r="J684" s="265"/>
      <c r="K684" s="265"/>
      <c r="L684" s="270"/>
      <c r="M684" s="271"/>
      <c r="N684" s="272"/>
      <c r="O684" s="272"/>
      <c r="P684" s="272"/>
      <c r="Q684" s="272"/>
      <c r="R684" s="272"/>
      <c r="S684" s="272"/>
      <c r="T684" s="273"/>
      <c r="AT684" s="274" t="s">
        <v>215</v>
      </c>
      <c r="AU684" s="274" t="s">
        <v>90</v>
      </c>
      <c r="AV684" s="13" t="s">
        <v>211</v>
      </c>
      <c r="AW684" s="13" t="s">
        <v>45</v>
      </c>
      <c r="AX684" s="13" t="s">
        <v>25</v>
      </c>
      <c r="AY684" s="274" t="s">
        <v>204</v>
      </c>
    </row>
    <row r="685" spans="2:65" s="1" customFormat="1" ht="25.5" customHeight="1">
      <c r="B685" s="48"/>
      <c r="C685" s="238" t="s">
        <v>1000</v>
      </c>
      <c r="D685" s="238" t="s">
        <v>206</v>
      </c>
      <c r="E685" s="239" t="s">
        <v>1001</v>
      </c>
      <c r="F685" s="240" t="s">
        <v>1002</v>
      </c>
      <c r="G685" s="241" t="s">
        <v>209</v>
      </c>
      <c r="H685" s="242">
        <v>8.912</v>
      </c>
      <c r="I685" s="243"/>
      <c r="J685" s="244">
        <f>ROUND(I685*H685,2)</f>
        <v>0</v>
      </c>
      <c r="K685" s="240" t="s">
        <v>210</v>
      </c>
      <c r="L685" s="74"/>
      <c r="M685" s="245" t="s">
        <v>38</v>
      </c>
      <c r="N685" s="246" t="s">
        <v>53</v>
      </c>
      <c r="O685" s="49"/>
      <c r="P685" s="247">
        <f>O685*H685</f>
        <v>0</v>
      </c>
      <c r="Q685" s="247">
        <v>0</v>
      </c>
      <c r="R685" s="247">
        <f>Q685*H685</f>
        <v>0</v>
      </c>
      <c r="S685" s="247">
        <v>0</v>
      </c>
      <c r="T685" s="248">
        <f>S685*H685</f>
        <v>0</v>
      </c>
      <c r="AR685" s="25" t="s">
        <v>294</v>
      </c>
      <c r="AT685" s="25" t="s">
        <v>206</v>
      </c>
      <c r="AU685" s="25" t="s">
        <v>90</v>
      </c>
      <c r="AY685" s="25" t="s">
        <v>204</v>
      </c>
      <c r="BE685" s="249">
        <f>IF(N685="základní",J685,0)</f>
        <v>0</v>
      </c>
      <c r="BF685" s="249">
        <f>IF(N685="snížená",J685,0)</f>
        <v>0</v>
      </c>
      <c r="BG685" s="249">
        <f>IF(N685="zákl. přenesená",J685,0)</f>
        <v>0</v>
      </c>
      <c r="BH685" s="249">
        <f>IF(N685="sníž. přenesená",J685,0)</f>
        <v>0</v>
      </c>
      <c r="BI685" s="249">
        <f>IF(N685="nulová",J685,0)</f>
        <v>0</v>
      </c>
      <c r="BJ685" s="25" t="s">
        <v>25</v>
      </c>
      <c r="BK685" s="249">
        <f>ROUND(I685*H685,2)</f>
        <v>0</v>
      </c>
      <c r="BL685" s="25" t="s">
        <v>294</v>
      </c>
      <c r="BM685" s="25" t="s">
        <v>1003</v>
      </c>
    </row>
    <row r="686" spans="2:47" s="1" customFormat="1" ht="13.5">
      <c r="B686" s="48"/>
      <c r="C686" s="76"/>
      <c r="D686" s="250" t="s">
        <v>213</v>
      </c>
      <c r="E686" s="76"/>
      <c r="F686" s="251" t="s">
        <v>989</v>
      </c>
      <c r="G686" s="76"/>
      <c r="H686" s="76"/>
      <c r="I686" s="206"/>
      <c r="J686" s="76"/>
      <c r="K686" s="76"/>
      <c r="L686" s="74"/>
      <c r="M686" s="252"/>
      <c r="N686" s="49"/>
      <c r="O686" s="49"/>
      <c r="P686" s="49"/>
      <c r="Q686" s="49"/>
      <c r="R686" s="49"/>
      <c r="S686" s="49"/>
      <c r="T686" s="97"/>
      <c r="AT686" s="25" t="s">
        <v>213</v>
      </c>
      <c r="AU686" s="25" t="s">
        <v>90</v>
      </c>
    </row>
    <row r="687" spans="2:51" s="12" customFormat="1" ht="13.5">
      <c r="B687" s="253"/>
      <c r="C687" s="254"/>
      <c r="D687" s="250" t="s">
        <v>215</v>
      </c>
      <c r="E687" s="255" t="s">
        <v>38</v>
      </c>
      <c r="F687" s="256" t="s">
        <v>990</v>
      </c>
      <c r="G687" s="254"/>
      <c r="H687" s="257">
        <v>8.912</v>
      </c>
      <c r="I687" s="258"/>
      <c r="J687" s="254"/>
      <c r="K687" s="254"/>
      <c r="L687" s="259"/>
      <c r="M687" s="260"/>
      <c r="N687" s="261"/>
      <c r="O687" s="261"/>
      <c r="P687" s="261"/>
      <c r="Q687" s="261"/>
      <c r="R687" s="261"/>
      <c r="S687" s="261"/>
      <c r="T687" s="262"/>
      <c r="AT687" s="263" t="s">
        <v>215</v>
      </c>
      <c r="AU687" s="263" t="s">
        <v>90</v>
      </c>
      <c r="AV687" s="12" t="s">
        <v>90</v>
      </c>
      <c r="AW687" s="12" t="s">
        <v>45</v>
      </c>
      <c r="AX687" s="12" t="s">
        <v>82</v>
      </c>
      <c r="AY687" s="263" t="s">
        <v>204</v>
      </c>
    </row>
    <row r="688" spans="2:51" s="13" customFormat="1" ht="13.5">
      <c r="B688" s="264"/>
      <c r="C688" s="265"/>
      <c r="D688" s="250" t="s">
        <v>215</v>
      </c>
      <c r="E688" s="266" t="s">
        <v>38</v>
      </c>
      <c r="F688" s="267" t="s">
        <v>217</v>
      </c>
      <c r="G688" s="265"/>
      <c r="H688" s="268">
        <v>8.912</v>
      </c>
      <c r="I688" s="269"/>
      <c r="J688" s="265"/>
      <c r="K688" s="265"/>
      <c r="L688" s="270"/>
      <c r="M688" s="271"/>
      <c r="N688" s="272"/>
      <c r="O688" s="272"/>
      <c r="P688" s="272"/>
      <c r="Q688" s="272"/>
      <c r="R688" s="272"/>
      <c r="S688" s="272"/>
      <c r="T688" s="273"/>
      <c r="AT688" s="274" t="s">
        <v>215</v>
      </c>
      <c r="AU688" s="274" t="s">
        <v>90</v>
      </c>
      <c r="AV688" s="13" t="s">
        <v>211</v>
      </c>
      <c r="AW688" s="13" t="s">
        <v>45</v>
      </c>
      <c r="AX688" s="13" t="s">
        <v>25</v>
      </c>
      <c r="AY688" s="274" t="s">
        <v>204</v>
      </c>
    </row>
    <row r="689" spans="2:65" s="1" customFormat="1" ht="38.25" customHeight="1">
      <c r="B689" s="48"/>
      <c r="C689" s="238" t="s">
        <v>1004</v>
      </c>
      <c r="D689" s="238" t="s">
        <v>206</v>
      </c>
      <c r="E689" s="239" t="s">
        <v>1005</v>
      </c>
      <c r="F689" s="240" t="s">
        <v>1006</v>
      </c>
      <c r="G689" s="241" t="s">
        <v>209</v>
      </c>
      <c r="H689" s="242">
        <v>13.591</v>
      </c>
      <c r="I689" s="243"/>
      <c r="J689" s="244">
        <f>ROUND(I689*H689,2)</f>
        <v>0</v>
      </c>
      <c r="K689" s="240" t="s">
        <v>210</v>
      </c>
      <c r="L689" s="74"/>
      <c r="M689" s="245" t="s">
        <v>38</v>
      </c>
      <c r="N689" s="246" t="s">
        <v>53</v>
      </c>
      <c r="O689" s="49"/>
      <c r="P689" s="247">
        <f>O689*H689</f>
        <v>0</v>
      </c>
      <c r="Q689" s="247">
        <v>0.02923</v>
      </c>
      <c r="R689" s="247">
        <f>Q689*H689</f>
        <v>0.39726492999999996</v>
      </c>
      <c r="S689" s="247">
        <v>0</v>
      </c>
      <c r="T689" s="248">
        <f>S689*H689</f>
        <v>0</v>
      </c>
      <c r="AR689" s="25" t="s">
        <v>294</v>
      </c>
      <c r="AT689" s="25" t="s">
        <v>206</v>
      </c>
      <c r="AU689" s="25" t="s">
        <v>90</v>
      </c>
      <c r="AY689" s="25" t="s">
        <v>204</v>
      </c>
      <c r="BE689" s="249">
        <f>IF(N689="základní",J689,0)</f>
        <v>0</v>
      </c>
      <c r="BF689" s="249">
        <f>IF(N689="snížená",J689,0)</f>
        <v>0</v>
      </c>
      <c r="BG689" s="249">
        <f>IF(N689="zákl. přenesená",J689,0)</f>
        <v>0</v>
      </c>
      <c r="BH689" s="249">
        <f>IF(N689="sníž. přenesená",J689,0)</f>
        <v>0</v>
      </c>
      <c r="BI689" s="249">
        <f>IF(N689="nulová",J689,0)</f>
        <v>0</v>
      </c>
      <c r="BJ689" s="25" t="s">
        <v>25</v>
      </c>
      <c r="BK689" s="249">
        <f>ROUND(I689*H689,2)</f>
        <v>0</v>
      </c>
      <c r="BL689" s="25" t="s">
        <v>294</v>
      </c>
      <c r="BM689" s="25" t="s">
        <v>1007</v>
      </c>
    </row>
    <row r="690" spans="2:47" s="1" customFormat="1" ht="13.5">
      <c r="B690" s="48"/>
      <c r="C690" s="76"/>
      <c r="D690" s="250" t="s">
        <v>213</v>
      </c>
      <c r="E690" s="76"/>
      <c r="F690" s="251" t="s">
        <v>1008</v>
      </c>
      <c r="G690" s="76"/>
      <c r="H690" s="76"/>
      <c r="I690" s="206"/>
      <c r="J690" s="76"/>
      <c r="K690" s="76"/>
      <c r="L690" s="74"/>
      <c r="M690" s="252"/>
      <c r="N690" s="49"/>
      <c r="O690" s="49"/>
      <c r="P690" s="49"/>
      <c r="Q690" s="49"/>
      <c r="R690" s="49"/>
      <c r="S690" s="49"/>
      <c r="T690" s="97"/>
      <c r="AT690" s="25" t="s">
        <v>213</v>
      </c>
      <c r="AU690" s="25" t="s">
        <v>90</v>
      </c>
    </row>
    <row r="691" spans="2:51" s="12" customFormat="1" ht="13.5">
      <c r="B691" s="253"/>
      <c r="C691" s="254"/>
      <c r="D691" s="250" t="s">
        <v>215</v>
      </c>
      <c r="E691" s="255" t="s">
        <v>38</v>
      </c>
      <c r="F691" s="256" t="s">
        <v>1009</v>
      </c>
      <c r="G691" s="254"/>
      <c r="H691" s="257">
        <v>13.591</v>
      </c>
      <c r="I691" s="258"/>
      <c r="J691" s="254"/>
      <c r="K691" s="254"/>
      <c r="L691" s="259"/>
      <c r="M691" s="260"/>
      <c r="N691" s="261"/>
      <c r="O691" s="261"/>
      <c r="P691" s="261"/>
      <c r="Q691" s="261"/>
      <c r="R691" s="261"/>
      <c r="S691" s="261"/>
      <c r="T691" s="262"/>
      <c r="AT691" s="263" t="s">
        <v>215</v>
      </c>
      <c r="AU691" s="263" t="s">
        <v>90</v>
      </c>
      <c r="AV691" s="12" t="s">
        <v>90</v>
      </c>
      <c r="AW691" s="12" t="s">
        <v>45</v>
      </c>
      <c r="AX691" s="12" t="s">
        <v>82</v>
      </c>
      <c r="AY691" s="263" t="s">
        <v>204</v>
      </c>
    </row>
    <row r="692" spans="2:51" s="13" customFormat="1" ht="13.5">
      <c r="B692" s="264"/>
      <c r="C692" s="265"/>
      <c r="D692" s="250" t="s">
        <v>215</v>
      </c>
      <c r="E692" s="266" t="s">
        <v>38</v>
      </c>
      <c r="F692" s="267" t="s">
        <v>217</v>
      </c>
      <c r="G692" s="265"/>
      <c r="H692" s="268">
        <v>13.591</v>
      </c>
      <c r="I692" s="269"/>
      <c r="J692" s="265"/>
      <c r="K692" s="265"/>
      <c r="L692" s="270"/>
      <c r="M692" s="271"/>
      <c r="N692" s="272"/>
      <c r="O692" s="272"/>
      <c r="P692" s="272"/>
      <c r="Q692" s="272"/>
      <c r="R692" s="272"/>
      <c r="S692" s="272"/>
      <c r="T692" s="273"/>
      <c r="AT692" s="274" t="s">
        <v>215</v>
      </c>
      <c r="AU692" s="274" t="s">
        <v>90</v>
      </c>
      <c r="AV692" s="13" t="s">
        <v>211</v>
      </c>
      <c r="AW692" s="13" t="s">
        <v>45</v>
      </c>
      <c r="AX692" s="13" t="s">
        <v>25</v>
      </c>
      <c r="AY692" s="274" t="s">
        <v>204</v>
      </c>
    </row>
    <row r="693" spans="2:65" s="1" customFormat="1" ht="25.5" customHeight="1">
      <c r="B693" s="48"/>
      <c r="C693" s="238" t="s">
        <v>1010</v>
      </c>
      <c r="D693" s="238" t="s">
        <v>206</v>
      </c>
      <c r="E693" s="239" t="s">
        <v>1011</v>
      </c>
      <c r="F693" s="240" t="s">
        <v>1012</v>
      </c>
      <c r="G693" s="241" t="s">
        <v>209</v>
      </c>
      <c r="H693" s="242">
        <v>13.591</v>
      </c>
      <c r="I693" s="243"/>
      <c r="J693" s="244">
        <f>ROUND(I693*H693,2)</f>
        <v>0</v>
      </c>
      <c r="K693" s="240" t="s">
        <v>210</v>
      </c>
      <c r="L693" s="74"/>
      <c r="M693" s="245" t="s">
        <v>38</v>
      </c>
      <c r="N693" s="246" t="s">
        <v>53</v>
      </c>
      <c r="O693" s="49"/>
      <c r="P693" s="247">
        <f>O693*H693</f>
        <v>0</v>
      </c>
      <c r="Q693" s="247">
        <v>0.0001</v>
      </c>
      <c r="R693" s="247">
        <f>Q693*H693</f>
        <v>0.0013591</v>
      </c>
      <c r="S693" s="247">
        <v>0</v>
      </c>
      <c r="T693" s="248">
        <f>S693*H693</f>
        <v>0</v>
      </c>
      <c r="AR693" s="25" t="s">
        <v>294</v>
      </c>
      <c r="AT693" s="25" t="s">
        <v>206</v>
      </c>
      <c r="AU693" s="25" t="s">
        <v>90</v>
      </c>
      <c r="AY693" s="25" t="s">
        <v>204</v>
      </c>
      <c r="BE693" s="249">
        <f>IF(N693="základní",J693,0)</f>
        <v>0</v>
      </c>
      <c r="BF693" s="249">
        <f>IF(N693="snížená",J693,0)</f>
        <v>0</v>
      </c>
      <c r="BG693" s="249">
        <f>IF(N693="zákl. přenesená",J693,0)</f>
        <v>0</v>
      </c>
      <c r="BH693" s="249">
        <f>IF(N693="sníž. přenesená",J693,0)</f>
        <v>0</v>
      </c>
      <c r="BI693" s="249">
        <f>IF(N693="nulová",J693,0)</f>
        <v>0</v>
      </c>
      <c r="BJ693" s="25" t="s">
        <v>25</v>
      </c>
      <c r="BK693" s="249">
        <f>ROUND(I693*H693,2)</f>
        <v>0</v>
      </c>
      <c r="BL693" s="25" t="s">
        <v>294</v>
      </c>
      <c r="BM693" s="25" t="s">
        <v>1013</v>
      </c>
    </row>
    <row r="694" spans="2:47" s="1" customFormat="1" ht="13.5">
      <c r="B694" s="48"/>
      <c r="C694" s="76"/>
      <c r="D694" s="250" t="s">
        <v>213</v>
      </c>
      <c r="E694" s="76"/>
      <c r="F694" s="251" t="s">
        <v>1008</v>
      </c>
      <c r="G694" s="76"/>
      <c r="H694" s="76"/>
      <c r="I694" s="206"/>
      <c r="J694" s="76"/>
      <c r="K694" s="76"/>
      <c r="L694" s="74"/>
      <c r="M694" s="252"/>
      <c r="N694" s="49"/>
      <c r="O694" s="49"/>
      <c r="P694" s="49"/>
      <c r="Q694" s="49"/>
      <c r="R694" s="49"/>
      <c r="S694" s="49"/>
      <c r="T694" s="97"/>
      <c r="AT694" s="25" t="s">
        <v>213</v>
      </c>
      <c r="AU694" s="25" t="s">
        <v>90</v>
      </c>
    </row>
    <row r="695" spans="2:51" s="12" customFormat="1" ht="13.5">
      <c r="B695" s="253"/>
      <c r="C695" s="254"/>
      <c r="D695" s="250" t="s">
        <v>215</v>
      </c>
      <c r="E695" s="255" t="s">
        <v>38</v>
      </c>
      <c r="F695" s="256" t="s">
        <v>1014</v>
      </c>
      <c r="G695" s="254"/>
      <c r="H695" s="257">
        <v>13.591</v>
      </c>
      <c r="I695" s="258"/>
      <c r="J695" s="254"/>
      <c r="K695" s="254"/>
      <c r="L695" s="259"/>
      <c r="M695" s="260"/>
      <c r="N695" s="261"/>
      <c r="O695" s="261"/>
      <c r="P695" s="261"/>
      <c r="Q695" s="261"/>
      <c r="R695" s="261"/>
      <c r="S695" s="261"/>
      <c r="T695" s="262"/>
      <c r="AT695" s="263" t="s">
        <v>215</v>
      </c>
      <c r="AU695" s="263" t="s">
        <v>90</v>
      </c>
      <c r="AV695" s="12" t="s">
        <v>90</v>
      </c>
      <c r="AW695" s="12" t="s">
        <v>45</v>
      </c>
      <c r="AX695" s="12" t="s">
        <v>82</v>
      </c>
      <c r="AY695" s="263" t="s">
        <v>204</v>
      </c>
    </row>
    <row r="696" spans="2:51" s="13" customFormat="1" ht="13.5">
      <c r="B696" s="264"/>
      <c r="C696" s="265"/>
      <c r="D696" s="250" t="s">
        <v>215</v>
      </c>
      <c r="E696" s="266" t="s">
        <v>38</v>
      </c>
      <c r="F696" s="267" t="s">
        <v>217</v>
      </c>
      <c r="G696" s="265"/>
      <c r="H696" s="268">
        <v>13.591</v>
      </c>
      <c r="I696" s="269"/>
      <c r="J696" s="265"/>
      <c r="K696" s="265"/>
      <c r="L696" s="270"/>
      <c r="M696" s="271"/>
      <c r="N696" s="272"/>
      <c r="O696" s="272"/>
      <c r="P696" s="272"/>
      <c r="Q696" s="272"/>
      <c r="R696" s="272"/>
      <c r="S696" s="272"/>
      <c r="T696" s="273"/>
      <c r="AT696" s="274" t="s">
        <v>215</v>
      </c>
      <c r="AU696" s="274" t="s">
        <v>90</v>
      </c>
      <c r="AV696" s="13" t="s">
        <v>211</v>
      </c>
      <c r="AW696" s="13" t="s">
        <v>45</v>
      </c>
      <c r="AX696" s="13" t="s">
        <v>25</v>
      </c>
      <c r="AY696" s="274" t="s">
        <v>204</v>
      </c>
    </row>
    <row r="697" spans="2:65" s="1" customFormat="1" ht="25.5" customHeight="1">
      <c r="B697" s="48"/>
      <c r="C697" s="238" t="s">
        <v>1015</v>
      </c>
      <c r="D697" s="238" t="s">
        <v>206</v>
      </c>
      <c r="E697" s="239" t="s">
        <v>1016</v>
      </c>
      <c r="F697" s="240" t="s">
        <v>1017</v>
      </c>
      <c r="G697" s="241" t="s">
        <v>209</v>
      </c>
      <c r="H697" s="242">
        <v>13.591</v>
      </c>
      <c r="I697" s="243"/>
      <c r="J697" s="244">
        <f>ROUND(I697*H697,2)</f>
        <v>0</v>
      </c>
      <c r="K697" s="240" t="s">
        <v>210</v>
      </c>
      <c r="L697" s="74"/>
      <c r="M697" s="245" t="s">
        <v>38</v>
      </c>
      <c r="N697" s="246" t="s">
        <v>53</v>
      </c>
      <c r="O697" s="49"/>
      <c r="P697" s="247">
        <f>O697*H697</f>
        <v>0</v>
      </c>
      <c r="Q697" s="247">
        <v>4E-05</v>
      </c>
      <c r="R697" s="247">
        <f>Q697*H697</f>
        <v>0.00054364</v>
      </c>
      <c r="S697" s="247">
        <v>0</v>
      </c>
      <c r="T697" s="248">
        <f>S697*H697</f>
        <v>0</v>
      </c>
      <c r="AR697" s="25" t="s">
        <v>294</v>
      </c>
      <c r="AT697" s="25" t="s">
        <v>206</v>
      </c>
      <c r="AU697" s="25" t="s">
        <v>90</v>
      </c>
      <c r="AY697" s="25" t="s">
        <v>204</v>
      </c>
      <c r="BE697" s="249">
        <f>IF(N697="základní",J697,0)</f>
        <v>0</v>
      </c>
      <c r="BF697" s="249">
        <f>IF(N697="snížená",J697,0)</f>
        <v>0</v>
      </c>
      <c r="BG697" s="249">
        <f>IF(N697="zákl. přenesená",J697,0)</f>
        <v>0</v>
      </c>
      <c r="BH697" s="249">
        <f>IF(N697="sníž. přenesená",J697,0)</f>
        <v>0</v>
      </c>
      <c r="BI697" s="249">
        <f>IF(N697="nulová",J697,0)</f>
        <v>0</v>
      </c>
      <c r="BJ697" s="25" t="s">
        <v>25</v>
      </c>
      <c r="BK697" s="249">
        <f>ROUND(I697*H697,2)</f>
        <v>0</v>
      </c>
      <c r="BL697" s="25" t="s">
        <v>294</v>
      </c>
      <c r="BM697" s="25" t="s">
        <v>1018</v>
      </c>
    </row>
    <row r="698" spans="2:47" s="1" customFormat="1" ht="13.5">
      <c r="B698" s="48"/>
      <c r="C698" s="76"/>
      <c r="D698" s="250" t="s">
        <v>213</v>
      </c>
      <c r="E698" s="76"/>
      <c r="F698" s="251" t="s">
        <v>1008</v>
      </c>
      <c r="G698" s="76"/>
      <c r="H698" s="76"/>
      <c r="I698" s="206"/>
      <c r="J698" s="76"/>
      <c r="K698" s="76"/>
      <c r="L698" s="74"/>
      <c r="M698" s="252"/>
      <c r="N698" s="49"/>
      <c r="O698" s="49"/>
      <c r="P698" s="49"/>
      <c r="Q698" s="49"/>
      <c r="R698" s="49"/>
      <c r="S698" s="49"/>
      <c r="T698" s="97"/>
      <c r="AT698" s="25" t="s">
        <v>213</v>
      </c>
      <c r="AU698" s="25" t="s">
        <v>90</v>
      </c>
    </row>
    <row r="699" spans="2:65" s="1" customFormat="1" ht="25.5" customHeight="1">
      <c r="B699" s="48"/>
      <c r="C699" s="238" t="s">
        <v>1019</v>
      </c>
      <c r="D699" s="238" t="s">
        <v>206</v>
      </c>
      <c r="E699" s="239" t="s">
        <v>1020</v>
      </c>
      <c r="F699" s="240" t="s">
        <v>1021</v>
      </c>
      <c r="G699" s="241" t="s">
        <v>209</v>
      </c>
      <c r="H699" s="242">
        <v>17.09</v>
      </c>
      <c r="I699" s="243"/>
      <c r="J699" s="244">
        <f>ROUND(I699*H699,2)</f>
        <v>0</v>
      </c>
      <c r="K699" s="240" t="s">
        <v>210</v>
      </c>
      <c r="L699" s="74"/>
      <c r="M699" s="245" t="s">
        <v>38</v>
      </c>
      <c r="N699" s="246" t="s">
        <v>53</v>
      </c>
      <c r="O699" s="49"/>
      <c r="P699" s="247">
        <f>O699*H699</f>
        <v>0</v>
      </c>
      <c r="Q699" s="247">
        <v>0.00095</v>
      </c>
      <c r="R699" s="247">
        <f>Q699*H699</f>
        <v>0.0162355</v>
      </c>
      <c r="S699" s="247">
        <v>0</v>
      </c>
      <c r="T699" s="248">
        <f>S699*H699</f>
        <v>0</v>
      </c>
      <c r="AR699" s="25" t="s">
        <v>294</v>
      </c>
      <c r="AT699" s="25" t="s">
        <v>206</v>
      </c>
      <c r="AU699" s="25" t="s">
        <v>90</v>
      </c>
      <c r="AY699" s="25" t="s">
        <v>204</v>
      </c>
      <c r="BE699" s="249">
        <f>IF(N699="základní",J699,0)</f>
        <v>0</v>
      </c>
      <c r="BF699" s="249">
        <f>IF(N699="snížená",J699,0)</f>
        <v>0</v>
      </c>
      <c r="BG699" s="249">
        <f>IF(N699="zákl. přenesená",J699,0)</f>
        <v>0</v>
      </c>
      <c r="BH699" s="249">
        <f>IF(N699="sníž. přenesená",J699,0)</f>
        <v>0</v>
      </c>
      <c r="BI699" s="249">
        <f>IF(N699="nulová",J699,0)</f>
        <v>0</v>
      </c>
      <c r="BJ699" s="25" t="s">
        <v>25</v>
      </c>
      <c r="BK699" s="249">
        <f>ROUND(I699*H699,2)</f>
        <v>0</v>
      </c>
      <c r="BL699" s="25" t="s">
        <v>294</v>
      </c>
      <c r="BM699" s="25" t="s">
        <v>1022</v>
      </c>
    </row>
    <row r="700" spans="2:47" s="1" customFormat="1" ht="13.5">
      <c r="B700" s="48"/>
      <c r="C700" s="76"/>
      <c r="D700" s="250" t="s">
        <v>213</v>
      </c>
      <c r="E700" s="76"/>
      <c r="F700" s="251" t="s">
        <v>1023</v>
      </c>
      <c r="G700" s="76"/>
      <c r="H700" s="76"/>
      <c r="I700" s="206"/>
      <c r="J700" s="76"/>
      <c r="K700" s="76"/>
      <c r="L700" s="74"/>
      <c r="M700" s="252"/>
      <c r="N700" s="49"/>
      <c r="O700" s="49"/>
      <c r="P700" s="49"/>
      <c r="Q700" s="49"/>
      <c r="R700" s="49"/>
      <c r="S700" s="49"/>
      <c r="T700" s="97"/>
      <c r="AT700" s="25" t="s">
        <v>213</v>
      </c>
      <c r="AU700" s="25" t="s">
        <v>90</v>
      </c>
    </row>
    <row r="701" spans="2:51" s="12" customFormat="1" ht="13.5">
      <c r="B701" s="253"/>
      <c r="C701" s="254"/>
      <c r="D701" s="250" t="s">
        <v>215</v>
      </c>
      <c r="E701" s="255" t="s">
        <v>38</v>
      </c>
      <c r="F701" s="256" t="s">
        <v>1024</v>
      </c>
      <c r="G701" s="254"/>
      <c r="H701" s="257">
        <v>17.09</v>
      </c>
      <c r="I701" s="258"/>
      <c r="J701" s="254"/>
      <c r="K701" s="254"/>
      <c r="L701" s="259"/>
      <c r="M701" s="260"/>
      <c r="N701" s="261"/>
      <c r="O701" s="261"/>
      <c r="P701" s="261"/>
      <c r="Q701" s="261"/>
      <c r="R701" s="261"/>
      <c r="S701" s="261"/>
      <c r="T701" s="262"/>
      <c r="AT701" s="263" t="s">
        <v>215</v>
      </c>
      <c r="AU701" s="263" t="s">
        <v>90</v>
      </c>
      <c r="AV701" s="12" t="s">
        <v>90</v>
      </c>
      <c r="AW701" s="12" t="s">
        <v>45</v>
      </c>
      <c r="AX701" s="12" t="s">
        <v>82</v>
      </c>
      <c r="AY701" s="263" t="s">
        <v>204</v>
      </c>
    </row>
    <row r="702" spans="2:51" s="13" customFormat="1" ht="13.5">
      <c r="B702" s="264"/>
      <c r="C702" s="265"/>
      <c r="D702" s="250" t="s">
        <v>215</v>
      </c>
      <c r="E702" s="266" t="s">
        <v>38</v>
      </c>
      <c r="F702" s="267" t="s">
        <v>217</v>
      </c>
      <c r="G702" s="265"/>
      <c r="H702" s="268">
        <v>17.09</v>
      </c>
      <c r="I702" s="269"/>
      <c r="J702" s="265"/>
      <c r="K702" s="265"/>
      <c r="L702" s="270"/>
      <c r="M702" s="271"/>
      <c r="N702" s="272"/>
      <c r="O702" s="272"/>
      <c r="P702" s="272"/>
      <c r="Q702" s="272"/>
      <c r="R702" s="272"/>
      <c r="S702" s="272"/>
      <c r="T702" s="273"/>
      <c r="AT702" s="274" t="s">
        <v>215</v>
      </c>
      <c r="AU702" s="274" t="s">
        <v>90</v>
      </c>
      <c r="AV702" s="13" t="s">
        <v>211</v>
      </c>
      <c r="AW702" s="13" t="s">
        <v>45</v>
      </c>
      <c r="AX702" s="13" t="s">
        <v>25</v>
      </c>
      <c r="AY702" s="274" t="s">
        <v>204</v>
      </c>
    </row>
    <row r="703" spans="2:65" s="1" customFormat="1" ht="16.5" customHeight="1">
      <c r="B703" s="48"/>
      <c r="C703" s="285" t="s">
        <v>1025</v>
      </c>
      <c r="D703" s="285" t="s">
        <v>478</v>
      </c>
      <c r="E703" s="286" t="s">
        <v>1026</v>
      </c>
      <c r="F703" s="287" t="s">
        <v>1027</v>
      </c>
      <c r="G703" s="288" t="s">
        <v>209</v>
      </c>
      <c r="H703" s="289">
        <v>17.945</v>
      </c>
      <c r="I703" s="290"/>
      <c r="J703" s="291">
        <f>ROUND(I703*H703,2)</f>
        <v>0</v>
      </c>
      <c r="K703" s="287" t="s">
        <v>38</v>
      </c>
      <c r="L703" s="292"/>
      <c r="M703" s="293" t="s">
        <v>38</v>
      </c>
      <c r="N703" s="294" t="s">
        <v>53</v>
      </c>
      <c r="O703" s="49"/>
      <c r="P703" s="247">
        <f>O703*H703</f>
        <v>0</v>
      </c>
      <c r="Q703" s="247">
        <v>0.00135</v>
      </c>
      <c r="R703" s="247">
        <f>Q703*H703</f>
        <v>0.02422575</v>
      </c>
      <c r="S703" s="247">
        <v>0</v>
      </c>
      <c r="T703" s="248">
        <f>S703*H703</f>
        <v>0</v>
      </c>
      <c r="AR703" s="25" t="s">
        <v>392</v>
      </c>
      <c r="AT703" s="25" t="s">
        <v>478</v>
      </c>
      <c r="AU703" s="25" t="s">
        <v>90</v>
      </c>
      <c r="AY703" s="25" t="s">
        <v>204</v>
      </c>
      <c r="BE703" s="249">
        <f>IF(N703="základní",J703,0)</f>
        <v>0</v>
      </c>
      <c r="BF703" s="249">
        <f>IF(N703="snížená",J703,0)</f>
        <v>0</v>
      </c>
      <c r="BG703" s="249">
        <f>IF(N703="zákl. přenesená",J703,0)</f>
        <v>0</v>
      </c>
      <c r="BH703" s="249">
        <f>IF(N703="sníž. přenesená",J703,0)</f>
        <v>0</v>
      </c>
      <c r="BI703" s="249">
        <f>IF(N703="nulová",J703,0)</f>
        <v>0</v>
      </c>
      <c r="BJ703" s="25" t="s">
        <v>25</v>
      </c>
      <c r="BK703" s="249">
        <f>ROUND(I703*H703,2)</f>
        <v>0</v>
      </c>
      <c r="BL703" s="25" t="s">
        <v>294</v>
      </c>
      <c r="BM703" s="25" t="s">
        <v>1028</v>
      </c>
    </row>
    <row r="704" spans="2:51" s="12" customFormat="1" ht="13.5">
      <c r="B704" s="253"/>
      <c r="C704" s="254"/>
      <c r="D704" s="250" t="s">
        <v>215</v>
      </c>
      <c r="E704" s="255" t="s">
        <v>38</v>
      </c>
      <c r="F704" s="256" t="s">
        <v>1029</v>
      </c>
      <c r="G704" s="254"/>
      <c r="H704" s="257">
        <v>17.945</v>
      </c>
      <c r="I704" s="258"/>
      <c r="J704" s="254"/>
      <c r="K704" s="254"/>
      <c r="L704" s="259"/>
      <c r="M704" s="260"/>
      <c r="N704" s="261"/>
      <c r="O704" s="261"/>
      <c r="P704" s="261"/>
      <c r="Q704" s="261"/>
      <c r="R704" s="261"/>
      <c r="S704" s="261"/>
      <c r="T704" s="262"/>
      <c r="AT704" s="263" t="s">
        <v>215</v>
      </c>
      <c r="AU704" s="263" t="s">
        <v>90</v>
      </c>
      <c r="AV704" s="12" t="s">
        <v>90</v>
      </c>
      <c r="AW704" s="12" t="s">
        <v>45</v>
      </c>
      <c r="AX704" s="12" t="s">
        <v>25</v>
      </c>
      <c r="AY704" s="263" t="s">
        <v>204</v>
      </c>
    </row>
    <row r="705" spans="2:65" s="1" customFormat="1" ht="38.25" customHeight="1">
      <c r="B705" s="48"/>
      <c r="C705" s="238" t="s">
        <v>1030</v>
      </c>
      <c r="D705" s="238" t="s">
        <v>206</v>
      </c>
      <c r="E705" s="239" t="s">
        <v>1031</v>
      </c>
      <c r="F705" s="240" t="s">
        <v>1032</v>
      </c>
      <c r="G705" s="241" t="s">
        <v>949</v>
      </c>
      <c r="H705" s="306"/>
      <c r="I705" s="243"/>
      <c r="J705" s="244">
        <f>ROUND(I705*H705,2)</f>
        <v>0</v>
      </c>
      <c r="K705" s="240" t="s">
        <v>210</v>
      </c>
      <c r="L705" s="74"/>
      <c r="M705" s="245" t="s">
        <v>38</v>
      </c>
      <c r="N705" s="246" t="s">
        <v>53</v>
      </c>
      <c r="O705" s="49"/>
      <c r="P705" s="247">
        <f>O705*H705</f>
        <v>0</v>
      </c>
      <c r="Q705" s="247">
        <v>0</v>
      </c>
      <c r="R705" s="247">
        <f>Q705*H705</f>
        <v>0</v>
      </c>
      <c r="S705" s="247">
        <v>0</v>
      </c>
      <c r="T705" s="248">
        <f>S705*H705</f>
        <v>0</v>
      </c>
      <c r="AR705" s="25" t="s">
        <v>294</v>
      </c>
      <c r="AT705" s="25" t="s">
        <v>206</v>
      </c>
      <c r="AU705" s="25" t="s">
        <v>90</v>
      </c>
      <c r="AY705" s="25" t="s">
        <v>204</v>
      </c>
      <c r="BE705" s="249">
        <f>IF(N705="základní",J705,0)</f>
        <v>0</v>
      </c>
      <c r="BF705" s="249">
        <f>IF(N705="snížená",J705,0)</f>
        <v>0</v>
      </c>
      <c r="BG705" s="249">
        <f>IF(N705="zákl. přenesená",J705,0)</f>
        <v>0</v>
      </c>
      <c r="BH705" s="249">
        <f>IF(N705="sníž. přenesená",J705,0)</f>
        <v>0</v>
      </c>
      <c r="BI705" s="249">
        <f>IF(N705="nulová",J705,0)</f>
        <v>0</v>
      </c>
      <c r="BJ705" s="25" t="s">
        <v>25</v>
      </c>
      <c r="BK705" s="249">
        <f>ROUND(I705*H705,2)</f>
        <v>0</v>
      </c>
      <c r="BL705" s="25" t="s">
        <v>294</v>
      </c>
      <c r="BM705" s="25" t="s">
        <v>1033</v>
      </c>
    </row>
    <row r="706" spans="2:47" s="1" customFormat="1" ht="13.5">
      <c r="B706" s="48"/>
      <c r="C706" s="76"/>
      <c r="D706" s="250" t="s">
        <v>213</v>
      </c>
      <c r="E706" s="76"/>
      <c r="F706" s="251" t="s">
        <v>1034</v>
      </c>
      <c r="G706" s="76"/>
      <c r="H706" s="76"/>
      <c r="I706" s="206"/>
      <c r="J706" s="76"/>
      <c r="K706" s="76"/>
      <c r="L706" s="74"/>
      <c r="M706" s="252"/>
      <c r="N706" s="49"/>
      <c r="O706" s="49"/>
      <c r="P706" s="49"/>
      <c r="Q706" s="49"/>
      <c r="R706" s="49"/>
      <c r="S706" s="49"/>
      <c r="T706" s="97"/>
      <c r="AT706" s="25" t="s">
        <v>213</v>
      </c>
      <c r="AU706" s="25" t="s">
        <v>90</v>
      </c>
    </row>
    <row r="707" spans="2:63" s="11" customFormat="1" ht="29.85" customHeight="1">
      <c r="B707" s="222"/>
      <c r="C707" s="223"/>
      <c r="D707" s="224" t="s">
        <v>81</v>
      </c>
      <c r="E707" s="236" t="s">
        <v>1035</v>
      </c>
      <c r="F707" s="236" t="s">
        <v>1036</v>
      </c>
      <c r="G707" s="223"/>
      <c r="H707" s="223"/>
      <c r="I707" s="226"/>
      <c r="J707" s="237">
        <f>BK707</f>
        <v>0</v>
      </c>
      <c r="K707" s="223"/>
      <c r="L707" s="228"/>
      <c r="M707" s="229"/>
      <c r="N707" s="230"/>
      <c r="O707" s="230"/>
      <c r="P707" s="231">
        <f>SUM(P708:P712)</f>
        <v>0</v>
      </c>
      <c r="Q707" s="230"/>
      <c r="R707" s="231">
        <f>SUM(R708:R712)</f>
        <v>0.00081</v>
      </c>
      <c r="S707" s="230"/>
      <c r="T707" s="232">
        <f>SUM(T708:T712)</f>
        <v>0</v>
      </c>
      <c r="AR707" s="233" t="s">
        <v>90</v>
      </c>
      <c r="AT707" s="234" t="s">
        <v>81</v>
      </c>
      <c r="AU707" s="234" t="s">
        <v>25</v>
      </c>
      <c r="AY707" s="233" t="s">
        <v>204</v>
      </c>
      <c r="BK707" s="235">
        <f>SUM(BK708:BK712)</f>
        <v>0</v>
      </c>
    </row>
    <row r="708" spans="2:65" s="1" customFormat="1" ht="25.5" customHeight="1">
      <c r="B708" s="48"/>
      <c r="C708" s="238" t="s">
        <v>1037</v>
      </c>
      <c r="D708" s="238" t="s">
        <v>206</v>
      </c>
      <c r="E708" s="239" t="s">
        <v>1038</v>
      </c>
      <c r="F708" s="240" t="s">
        <v>1039</v>
      </c>
      <c r="G708" s="241" t="s">
        <v>780</v>
      </c>
      <c r="H708" s="242">
        <v>1</v>
      </c>
      <c r="I708" s="243"/>
      <c r="J708" s="244">
        <f>ROUND(I708*H708,2)</f>
        <v>0</v>
      </c>
      <c r="K708" s="240" t="s">
        <v>210</v>
      </c>
      <c r="L708" s="74"/>
      <c r="M708" s="245" t="s">
        <v>38</v>
      </c>
      <c r="N708" s="246" t="s">
        <v>53</v>
      </c>
      <c r="O708" s="49"/>
      <c r="P708" s="247">
        <f>O708*H708</f>
        <v>0</v>
      </c>
      <c r="Q708" s="247">
        <v>0.00081</v>
      </c>
      <c r="R708" s="247">
        <f>Q708*H708</f>
        <v>0.00081</v>
      </c>
      <c r="S708" s="247">
        <v>0</v>
      </c>
      <c r="T708" s="248">
        <f>S708*H708</f>
        <v>0</v>
      </c>
      <c r="AR708" s="25" t="s">
        <v>294</v>
      </c>
      <c r="AT708" s="25" t="s">
        <v>206</v>
      </c>
      <c r="AU708" s="25" t="s">
        <v>90</v>
      </c>
      <c r="AY708" s="25" t="s">
        <v>204</v>
      </c>
      <c r="BE708" s="249">
        <f>IF(N708="základní",J708,0)</f>
        <v>0</v>
      </c>
      <c r="BF708" s="249">
        <f>IF(N708="snížená",J708,0)</f>
        <v>0</v>
      </c>
      <c r="BG708" s="249">
        <f>IF(N708="zákl. přenesená",J708,0)</f>
        <v>0</v>
      </c>
      <c r="BH708" s="249">
        <f>IF(N708="sníž. přenesená",J708,0)</f>
        <v>0</v>
      </c>
      <c r="BI708" s="249">
        <f>IF(N708="nulová",J708,0)</f>
        <v>0</v>
      </c>
      <c r="BJ708" s="25" t="s">
        <v>25</v>
      </c>
      <c r="BK708" s="249">
        <f>ROUND(I708*H708,2)</f>
        <v>0</v>
      </c>
      <c r="BL708" s="25" t="s">
        <v>294</v>
      </c>
      <c r="BM708" s="25" t="s">
        <v>1040</v>
      </c>
    </row>
    <row r="709" spans="2:47" s="1" customFormat="1" ht="13.5">
      <c r="B709" s="48"/>
      <c r="C709" s="76"/>
      <c r="D709" s="250" t="s">
        <v>213</v>
      </c>
      <c r="E709" s="76"/>
      <c r="F709" s="251" t="s">
        <v>1041</v>
      </c>
      <c r="G709" s="76"/>
      <c r="H709" s="76"/>
      <c r="I709" s="206"/>
      <c r="J709" s="76"/>
      <c r="K709" s="76"/>
      <c r="L709" s="74"/>
      <c r="M709" s="252"/>
      <c r="N709" s="49"/>
      <c r="O709" s="49"/>
      <c r="P709" s="49"/>
      <c r="Q709" s="49"/>
      <c r="R709" s="49"/>
      <c r="S709" s="49"/>
      <c r="T709" s="97"/>
      <c r="AT709" s="25" t="s">
        <v>213</v>
      </c>
      <c r="AU709" s="25" t="s">
        <v>90</v>
      </c>
    </row>
    <row r="710" spans="2:65" s="1" customFormat="1" ht="51" customHeight="1">
      <c r="B710" s="48"/>
      <c r="C710" s="285" t="s">
        <v>1042</v>
      </c>
      <c r="D710" s="285" t="s">
        <v>478</v>
      </c>
      <c r="E710" s="286" t="s">
        <v>1043</v>
      </c>
      <c r="F710" s="287" t="s">
        <v>1044</v>
      </c>
      <c r="G710" s="288" t="s">
        <v>1045</v>
      </c>
      <c r="H710" s="289">
        <v>1</v>
      </c>
      <c r="I710" s="290"/>
      <c r="J710" s="291">
        <f>ROUND(I710*H710,2)</f>
        <v>0</v>
      </c>
      <c r="K710" s="287" t="s">
        <v>38</v>
      </c>
      <c r="L710" s="292"/>
      <c r="M710" s="293" t="s">
        <v>38</v>
      </c>
      <c r="N710" s="294" t="s">
        <v>53</v>
      </c>
      <c r="O710" s="49"/>
      <c r="P710" s="247">
        <f>O710*H710</f>
        <v>0</v>
      </c>
      <c r="Q710" s="247">
        <v>0</v>
      </c>
      <c r="R710" s="247">
        <f>Q710*H710</f>
        <v>0</v>
      </c>
      <c r="S710" s="247">
        <v>0</v>
      </c>
      <c r="T710" s="248">
        <f>S710*H710</f>
        <v>0</v>
      </c>
      <c r="AR710" s="25" t="s">
        <v>392</v>
      </c>
      <c r="AT710" s="25" t="s">
        <v>478</v>
      </c>
      <c r="AU710" s="25" t="s">
        <v>90</v>
      </c>
      <c r="AY710" s="25" t="s">
        <v>204</v>
      </c>
      <c r="BE710" s="249">
        <f>IF(N710="základní",J710,0)</f>
        <v>0</v>
      </c>
      <c r="BF710" s="249">
        <f>IF(N710="snížená",J710,0)</f>
        <v>0</v>
      </c>
      <c r="BG710" s="249">
        <f>IF(N710="zákl. přenesená",J710,0)</f>
        <v>0</v>
      </c>
      <c r="BH710" s="249">
        <f>IF(N710="sníž. přenesená",J710,0)</f>
        <v>0</v>
      </c>
      <c r="BI710" s="249">
        <f>IF(N710="nulová",J710,0)</f>
        <v>0</v>
      </c>
      <c r="BJ710" s="25" t="s">
        <v>25</v>
      </c>
      <c r="BK710" s="249">
        <f>ROUND(I710*H710,2)</f>
        <v>0</v>
      </c>
      <c r="BL710" s="25" t="s">
        <v>294</v>
      </c>
      <c r="BM710" s="25" t="s">
        <v>1046</v>
      </c>
    </row>
    <row r="711" spans="2:65" s="1" customFormat="1" ht="38.25" customHeight="1">
      <c r="B711" s="48"/>
      <c r="C711" s="238" t="s">
        <v>1047</v>
      </c>
      <c r="D711" s="238" t="s">
        <v>206</v>
      </c>
      <c r="E711" s="239" t="s">
        <v>1048</v>
      </c>
      <c r="F711" s="240" t="s">
        <v>1049</v>
      </c>
      <c r="G711" s="241" t="s">
        <v>949</v>
      </c>
      <c r="H711" s="306"/>
      <c r="I711" s="243"/>
      <c r="J711" s="244">
        <f>ROUND(I711*H711,2)</f>
        <v>0</v>
      </c>
      <c r="K711" s="240" t="s">
        <v>210</v>
      </c>
      <c r="L711" s="74"/>
      <c r="M711" s="245" t="s">
        <v>38</v>
      </c>
      <c r="N711" s="246" t="s">
        <v>53</v>
      </c>
      <c r="O711" s="49"/>
      <c r="P711" s="247">
        <f>O711*H711</f>
        <v>0</v>
      </c>
      <c r="Q711" s="247">
        <v>0</v>
      </c>
      <c r="R711" s="247">
        <f>Q711*H711</f>
        <v>0</v>
      </c>
      <c r="S711" s="247">
        <v>0</v>
      </c>
      <c r="T711" s="248">
        <f>S711*H711</f>
        <v>0</v>
      </c>
      <c r="AR711" s="25" t="s">
        <v>294</v>
      </c>
      <c r="AT711" s="25" t="s">
        <v>206</v>
      </c>
      <c r="AU711" s="25" t="s">
        <v>90</v>
      </c>
      <c r="AY711" s="25" t="s">
        <v>204</v>
      </c>
      <c r="BE711" s="249">
        <f>IF(N711="základní",J711,0)</f>
        <v>0</v>
      </c>
      <c r="BF711" s="249">
        <f>IF(N711="snížená",J711,0)</f>
        <v>0</v>
      </c>
      <c r="BG711" s="249">
        <f>IF(N711="zákl. přenesená",J711,0)</f>
        <v>0</v>
      </c>
      <c r="BH711" s="249">
        <f>IF(N711="sníž. přenesená",J711,0)</f>
        <v>0</v>
      </c>
      <c r="BI711" s="249">
        <f>IF(N711="nulová",J711,0)</f>
        <v>0</v>
      </c>
      <c r="BJ711" s="25" t="s">
        <v>25</v>
      </c>
      <c r="BK711" s="249">
        <f>ROUND(I711*H711,2)</f>
        <v>0</v>
      </c>
      <c r="BL711" s="25" t="s">
        <v>294</v>
      </c>
      <c r="BM711" s="25" t="s">
        <v>1050</v>
      </c>
    </row>
    <row r="712" spans="2:47" s="1" customFormat="1" ht="13.5">
      <c r="B712" s="48"/>
      <c r="C712" s="76"/>
      <c r="D712" s="250" t="s">
        <v>213</v>
      </c>
      <c r="E712" s="76"/>
      <c r="F712" s="251" t="s">
        <v>1051</v>
      </c>
      <c r="G712" s="76"/>
      <c r="H712" s="76"/>
      <c r="I712" s="206"/>
      <c r="J712" s="76"/>
      <c r="K712" s="76"/>
      <c r="L712" s="74"/>
      <c r="M712" s="252"/>
      <c r="N712" s="49"/>
      <c r="O712" s="49"/>
      <c r="P712" s="49"/>
      <c r="Q712" s="49"/>
      <c r="R712" s="49"/>
      <c r="S712" s="49"/>
      <c r="T712" s="97"/>
      <c r="AT712" s="25" t="s">
        <v>213</v>
      </c>
      <c r="AU712" s="25" t="s">
        <v>90</v>
      </c>
    </row>
    <row r="713" spans="2:63" s="11" customFormat="1" ht="29.85" customHeight="1">
      <c r="B713" s="222"/>
      <c r="C713" s="223"/>
      <c r="D713" s="224" t="s">
        <v>81</v>
      </c>
      <c r="E713" s="236" t="s">
        <v>1052</v>
      </c>
      <c r="F713" s="236" t="s">
        <v>1053</v>
      </c>
      <c r="G713" s="223"/>
      <c r="H713" s="223"/>
      <c r="I713" s="226"/>
      <c r="J713" s="237">
        <f>BK713</f>
        <v>0</v>
      </c>
      <c r="K713" s="223"/>
      <c r="L713" s="228"/>
      <c r="M713" s="229"/>
      <c r="N713" s="230"/>
      <c r="O713" s="230"/>
      <c r="P713" s="231">
        <f>SUM(P714:P746)</f>
        <v>0</v>
      </c>
      <c r="Q713" s="230"/>
      <c r="R713" s="231">
        <f>SUM(R714:R746)</f>
        <v>0.017734</v>
      </c>
      <c r="S713" s="230"/>
      <c r="T713" s="232">
        <f>SUM(T714:T746)</f>
        <v>0.04</v>
      </c>
      <c r="AR713" s="233" t="s">
        <v>90</v>
      </c>
      <c r="AT713" s="234" t="s">
        <v>81</v>
      </c>
      <c r="AU713" s="234" t="s">
        <v>25</v>
      </c>
      <c r="AY713" s="233" t="s">
        <v>204</v>
      </c>
      <c r="BK713" s="235">
        <f>SUM(BK714:BK746)</f>
        <v>0</v>
      </c>
    </row>
    <row r="714" spans="2:65" s="1" customFormat="1" ht="25.5" customHeight="1">
      <c r="B714" s="48"/>
      <c r="C714" s="238" t="s">
        <v>1054</v>
      </c>
      <c r="D714" s="238" t="s">
        <v>206</v>
      </c>
      <c r="E714" s="239" t="s">
        <v>1055</v>
      </c>
      <c r="F714" s="240" t="s">
        <v>1056</v>
      </c>
      <c r="G714" s="241" t="s">
        <v>343</v>
      </c>
      <c r="H714" s="242">
        <v>1.4</v>
      </c>
      <c r="I714" s="243"/>
      <c r="J714" s="244">
        <f>ROUND(I714*H714,2)</f>
        <v>0</v>
      </c>
      <c r="K714" s="240" t="s">
        <v>210</v>
      </c>
      <c r="L714" s="74"/>
      <c r="M714" s="245" t="s">
        <v>38</v>
      </c>
      <c r="N714" s="246" t="s">
        <v>53</v>
      </c>
      <c r="O714" s="49"/>
      <c r="P714" s="247">
        <f>O714*H714</f>
        <v>0</v>
      </c>
      <c r="Q714" s="247">
        <v>6E-05</v>
      </c>
      <c r="R714" s="247">
        <f>Q714*H714</f>
        <v>8.4E-05</v>
      </c>
      <c r="S714" s="247">
        <v>0</v>
      </c>
      <c r="T714" s="248">
        <f>S714*H714</f>
        <v>0</v>
      </c>
      <c r="AR714" s="25" t="s">
        <v>294</v>
      </c>
      <c r="AT714" s="25" t="s">
        <v>206</v>
      </c>
      <c r="AU714" s="25" t="s">
        <v>90</v>
      </c>
      <c r="AY714" s="25" t="s">
        <v>204</v>
      </c>
      <c r="BE714" s="249">
        <f>IF(N714="základní",J714,0)</f>
        <v>0</v>
      </c>
      <c r="BF714" s="249">
        <f>IF(N714="snížená",J714,0)</f>
        <v>0</v>
      </c>
      <c r="BG714" s="249">
        <f>IF(N714="zákl. přenesená",J714,0)</f>
        <v>0</v>
      </c>
      <c r="BH714" s="249">
        <f>IF(N714="sníž. přenesená",J714,0)</f>
        <v>0</v>
      </c>
      <c r="BI714" s="249">
        <f>IF(N714="nulová",J714,0)</f>
        <v>0</v>
      </c>
      <c r="BJ714" s="25" t="s">
        <v>25</v>
      </c>
      <c r="BK714" s="249">
        <f>ROUND(I714*H714,2)</f>
        <v>0</v>
      </c>
      <c r="BL714" s="25" t="s">
        <v>294</v>
      </c>
      <c r="BM714" s="25" t="s">
        <v>1057</v>
      </c>
    </row>
    <row r="715" spans="2:47" s="1" customFormat="1" ht="13.5">
      <c r="B715" s="48"/>
      <c r="C715" s="76"/>
      <c r="D715" s="250" t="s">
        <v>213</v>
      </c>
      <c r="E715" s="76"/>
      <c r="F715" s="251" t="s">
        <v>1058</v>
      </c>
      <c r="G715" s="76"/>
      <c r="H715" s="76"/>
      <c r="I715" s="206"/>
      <c r="J715" s="76"/>
      <c r="K715" s="76"/>
      <c r="L715" s="74"/>
      <c r="M715" s="252"/>
      <c r="N715" s="49"/>
      <c r="O715" s="49"/>
      <c r="P715" s="49"/>
      <c r="Q715" s="49"/>
      <c r="R715" s="49"/>
      <c r="S715" s="49"/>
      <c r="T715" s="97"/>
      <c r="AT715" s="25" t="s">
        <v>213</v>
      </c>
      <c r="AU715" s="25" t="s">
        <v>90</v>
      </c>
    </row>
    <row r="716" spans="2:65" s="1" customFormat="1" ht="38.25" customHeight="1">
      <c r="B716" s="48"/>
      <c r="C716" s="285" t="s">
        <v>1059</v>
      </c>
      <c r="D716" s="285" t="s">
        <v>478</v>
      </c>
      <c r="E716" s="286" t="s">
        <v>1060</v>
      </c>
      <c r="F716" s="287" t="s">
        <v>1061</v>
      </c>
      <c r="G716" s="288" t="s">
        <v>1045</v>
      </c>
      <c r="H716" s="289">
        <v>1</v>
      </c>
      <c r="I716" s="290"/>
      <c r="J716" s="291">
        <f>ROUND(I716*H716,2)</f>
        <v>0</v>
      </c>
      <c r="K716" s="287" t="s">
        <v>38</v>
      </c>
      <c r="L716" s="292"/>
      <c r="M716" s="293" t="s">
        <v>38</v>
      </c>
      <c r="N716" s="294" t="s">
        <v>53</v>
      </c>
      <c r="O716" s="49"/>
      <c r="P716" s="247">
        <f>O716*H716</f>
        <v>0</v>
      </c>
      <c r="Q716" s="247">
        <v>0</v>
      </c>
      <c r="R716" s="247">
        <f>Q716*H716</f>
        <v>0</v>
      </c>
      <c r="S716" s="247">
        <v>0</v>
      </c>
      <c r="T716" s="248">
        <f>S716*H716</f>
        <v>0</v>
      </c>
      <c r="AR716" s="25" t="s">
        <v>392</v>
      </c>
      <c r="AT716" s="25" t="s">
        <v>478</v>
      </c>
      <c r="AU716" s="25" t="s">
        <v>90</v>
      </c>
      <c r="AY716" s="25" t="s">
        <v>204</v>
      </c>
      <c r="BE716" s="249">
        <f>IF(N716="základní",J716,0)</f>
        <v>0</v>
      </c>
      <c r="BF716" s="249">
        <f>IF(N716="snížená",J716,0)</f>
        <v>0</v>
      </c>
      <c r="BG716" s="249">
        <f>IF(N716="zákl. přenesená",J716,0)</f>
        <v>0</v>
      </c>
      <c r="BH716" s="249">
        <f>IF(N716="sníž. přenesená",J716,0)</f>
        <v>0</v>
      </c>
      <c r="BI716" s="249">
        <f>IF(N716="nulová",J716,0)</f>
        <v>0</v>
      </c>
      <c r="BJ716" s="25" t="s">
        <v>25</v>
      </c>
      <c r="BK716" s="249">
        <f>ROUND(I716*H716,2)</f>
        <v>0</v>
      </c>
      <c r="BL716" s="25" t="s">
        <v>294</v>
      </c>
      <c r="BM716" s="25" t="s">
        <v>1062</v>
      </c>
    </row>
    <row r="717" spans="2:65" s="1" customFormat="1" ht="25.5" customHeight="1">
      <c r="B717" s="48"/>
      <c r="C717" s="238" t="s">
        <v>1063</v>
      </c>
      <c r="D717" s="238" t="s">
        <v>206</v>
      </c>
      <c r="E717" s="239" t="s">
        <v>1064</v>
      </c>
      <c r="F717" s="240" t="s">
        <v>1065</v>
      </c>
      <c r="G717" s="241" t="s">
        <v>343</v>
      </c>
      <c r="H717" s="242">
        <v>2.5</v>
      </c>
      <c r="I717" s="243"/>
      <c r="J717" s="244">
        <f>ROUND(I717*H717,2)</f>
        <v>0</v>
      </c>
      <c r="K717" s="240" t="s">
        <v>210</v>
      </c>
      <c r="L717" s="74"/>
      <c r="M717" s="245" t="s">
        <v>38</v>
      </c>
      <c r="N717" s="246" t="s">
        <v>53</v>
      </c>
      <c r="O717" s="49"/>
      <c r="P717" s="247">
        <f>O717*H717</f>
        <v>0</v>
      </c>
      <c r="Q717" s="247">
        <v>0</v>
      </c>
      <c r="R717" s="247">
        <f>Q717*H717</f>
        <v>0</v>
      </c>
      <c r="S717" s="247">
        <v>0.016</v>
      </c>
      <c r="T717" s="248">
        <f>S717*H717</f>
        <v>0.04</v>
      </c>
      <c r="AR717" s="25" t="s">
        <v>294</v>
      </c>
      <c r="AT717" s="25" t="s">
        <v>206</v>
      </c>
      <c r="AU717" s="25" t="s">
        <v>90</v>
      </c>
      <c r="AY717" s="25" t="s">
        <v>204</v>
      </c>
      <c r="BE717" s="249">
        <f>IF(N717="základní",J717,0)</f>
        <v>0</v>
      </c>
      <c r="BF717" s="249">
        <f>IF(N717="snížená",J717,0)</f>
        <v>0</v>
      </c>
      <c r="BG717" s="249">
        <f>IF(N717="zákl. přenesená",J717,0)</f>
        <v>0</v>
      </c>
      <c r="BH717" s="249">
        <f>IF(N717="sníž. přenesená",J717,0)</f>
        <v>0</v>
      </c>
      <c r="BI717" s="249">
        <f>IF(N717="nulová",J717,0)</f>
        <v>0</v>
      </c>
      <c r="BJ717" s="25" t="s">
        <v>25</v>
      </c>
      <c r="BK717" s="249">
        <f>ROUND(I717*H717,2)</f>
        <v>0</v>
      </c>
      <c r="BL717" s="25" t="s">
        <v>294</v>
      </c>
      <c r="BM717" s="25" t="s">
        <v>1066</v>
      </c>
    </row>
    <row r="718" spans="2:51" s="12" customFormat="1" ht="13.5">
      <c r="B718" s="253"/>
      <c r="C718" s="254"/>
      <c r="D718" s="250" t="s">
        <v>215</v>
      </c>
      <c r="E718" s="255" t="s">
        <v>38</v>
      </c>
      <c r="F718" s="256" t="s">
        <v>1067</v>
      </c>
      <c r="G718" s="254"/>
      <c r="H718" s="257">
        <v>2.5</v>
      </c>
      <c r="I718" s="258"/>
      <c r="J718" s="254"/>
      <c r="K718" s="254"/>
      <c r="L718" s="259"/>
      <c r="M718" s="260"/>
      <c r="N718" s="261"/>
      <c r="O718" s="261"/>
      <c r="P718" s="261"/>
      <c r="Q718" s="261"/>
      <c r="R718" s="261"/>
      <c r="S718" s="261"/>
      <c r="T718" s="262"/>
      <c r="AT718" s="263" t="s">
        <v>215</v>
      </c>
      <c r="AU718" s="263" t="s">
        <v>90</v>
      </c>
      <c r="AV718" s="12" t="s">
        <v>90</v>
      </c>
      <c r="AW718" s="12" t="s">
        <v>45</v>
      </c>
      <c r="AX718" s="12" t="s">
        <v>25</v>
      </c>
      <c r="AY718" s="263" t="s">
        <v>204</v>
      </c>
    </row>
    <row r="719" spans="2:65" s="1" customFormat="1" ht="25.5" customHeight="1">
      <c r="B719" s="48"/>
      <c r="C719" s="238" t="s">
        <v>1068</v>
      </c>
      <c r="D719" s="238" t="s">
        <v>206</v>
      </c>
      <c r="E719" s="239" t="s">
        <v>1069</v>
      </c>
      <c r="F719" s="240" t="s">
        <v>1070</v>
      </c>
      <c r="G719" s="241" t="s">
        <v>343</v>
      </c>
      <c r="H719" s="242">
        <v>2.8</v>
      </c>
      <c r="I719" s="243"/>
      <c r="J719" s="244">
        <f>ROUND(I719*H719,2)</f>
        <v>0</v>
      </c>
      <c r="K719" s="240" t="s">
        <v>210</v>
      </c>
      <c r="L719" s="74"/>
      <c r="M719" s="245" t="s">
        <v>38</v>
      </c>
      <c r="N719" s="246" t="s">
        <v>53</v>
      </c>
      <c r="O719" s="49"/>
      <c r="P719" s="247">
        <f>O719*H719</f>
        <v>0</v>
      </c>
      <c r="Q719" s="247">
        <v>0</v>
      </c>
      <c r="R719" s="247">
        <f>Q719*H719</f>
        <v>0</v>
      </c>
      <c r="S719" s="247">
        <v>0</v>
      </c>
      <c r="T719" s="248">
        <f>S719*H719</f>
        <v>0</v>
      </c>
      <c r="AR719" s="25" t="s">
        <v>294</v>
      </c>
      <c r="AT719" s="25" t="s">
        <v>206</v>
      </c>
      <c r="AU719" s="25" t="s">
        <v>90</v>
      </c>
      <c r="AY719" s="25" t="s">
        <v>204</v>
      </c>
      <c r="BE719" s="249">
        <f>IF(N719="základní",J719,0)</f>
        <v>0</v>
      </c>
      <c r="BF719" s="249">
        <f>IF(N719="snížená",J719,0)</f>
        <v>0</v>
      </c>
      <c r="BG719" s="249">
        <f>IF(N719="zákl. přenesená",J719,0)</f>
        <v>0</v>
      </c>
      <c r="BH719" s="249">
        <f>IF(N719="sníž. přenesená",J719,0)</f>
        <v>0</v>
      </c>
      <c r="BI719" s="249">
        <f>IF(N719="nulová",J719,0)</f>
        <v>0</v>
      </c>
      <c r="BJ719" s="25" t="s">
        <v>25</v>
      </c>
      <c r="BK719" s="249">
        <f>ROUND(I719*H719,2)</f>
        <v>0</v>
      </c>
      <c r="BL719" s="25" t="s">
        <v>294</v>
      </c>
      <c r="BM719" s="25" t="s">
        <v>1071</v>
      </c>
    </row>
    <row r="720" spans="2:47" s="1" customFormat="1" ht="13.5">
      <c r="B720" s="48"/>
      <c r="C720" s="76"/>
      <c r="D720" s="250" t="s">
        <v>213</v>
      </c>
      <c r="E720" s="76"/>
      <c r="F720" s="251" t="s">
        <v>1058</v>
      </c>
      <c r="G720" s="76"/>
      <c r="H720" s="76"/>
      <c r="I720" s="206"/>
      <c r="J720" s="76"/>
      <c r="K720" s="76"/>
      <c r="L720" s="74"/>
      <c r="M720" s="252"/>
      <c r="N720" s="49"/>
      <c r="O720" s="49"/>
      <c r="P720" s="49"/>
      <c r="Q720" s="49"/>
      <c r="R720" s="49"/>
      <c r="S720" s="49"/>
      <c r="T720" s="97"/>
      <c r="AT720" s="25" t="s">
        <v>213</v>
      </c>
      <c r="AU720" s="25" t="s">
        <v>90</v>
      </c>
    </row>
    <row r="721" spans="2:65" s="1" customFormat="1" ht="25.5" customHeight="1">
      <c r="B721" s="48"/>
      <c r="C721" s="285" t="s">
        <v>1072</v>
      </c>
      <c r="D721" s="285" t="s">
        <v>478</v>
      </c>
      <c r="E721" s="286" t="s">
        <v>1073</v>
      </c>
      <c r="F721" s="287" t="s">
        <v>1074</v>
      </c>
      <c r="G721" s="288" t="s">
        <v>1045</v>
      </c>
      <c r="H721" s="289">
        <v>3</v>
      </c>
      <c r="I721" s="290"/>
      <c r="J721" s="291">
        <f>ROUND(I721*H721,2)</f>
        <v>0</v>
      </c>
      <c r="K721" s="287" t="s">
        <v>38</v>
      </c>
      <c r="L721" s="292"/>
      <c r="M721" s="293" t="s">
        <v>38</v>
      </c>
      <c r="N721" s="294" t="s">
        <v>53</v>
      </c>
      <c r="O721" s="49"/>
      <c r="P721" s="247">
        <f>O721*H721</f>
        <v>0</v>
      </c>
      <c r="Q721" s="247">
        <v>0</v>
      </c>
      <c r="R721" s="247">
        <f>Q721*H721</f>
        <v>0</v>
      </c>
      <c r="S721" s="247">
        <v>0</v>
      </c>
      <c r="T721" s="248">
        <f>S721*H721</f>
        <v>0</v>
      </c>
      <c r="AR721" s="25" t="s">
        <v>392</v>
      </c>
      <c r="AT721" s="25" t="s">
        <v>478</v>
      </c>
      <c r="AU721" s="25" t="s">
        <v>90</v>
      </c>
      <c r="AY721" s="25" t="s">
        <v>204</v>
      </c>
      <c r="BE721" s="249">
        <f>IF(N721="základní",J721,0)</f>
        <v>0</v>
      </c>
      <c r="BF721" s="249">
        <f>IF(N721="snížená",J721,0)</f>
        <v>0</v>
      </c>
      <c r="BG721" s="249">
        <f>IF(N721="zákl. přenesená",J721,0)</f>
        <v>0</v>
      </c>
      <c r="BH721" s="249">
        <f>IF(N721="sníž. přenesená",J721,0)</f>
        <v>0</v>
      </c>
      <c r="BI721" s="249">
        <f>IF(N721="nulová",J721,0)</f>
        <v>0</v>
      </c>
      <c r="BJ721" s="25" t="s">
        <v>25</v>
      </c>
      <c r="BK721" s="249">
        <f>ROUND(I721*H721,2)</f>
        <v>0</v>
      </c>
      <c r="BL721" s="25" t="s">
        <v>294</v>
      </c>
      <c r="BM721" s="25" t="s">
        <v>1075</v>
      </c>
    </row>
    <row r="722" spans="2:65" s="1" customFormat="1" ht="16.5" customHeight="1">
      <c r="B722" s="48"/>
      <c r="C722" s="238" t="s">
        <v>1076</v>
      </c>
      <c r="D722" s="238" t="s">
        <v>206</v>
      </c>
      <c r="E722" s="239" t="s">
        <v>1077</v>
      </c>
      <c r="F722" s="240" t="s">
        <v>1078</v>
      </c>
      <c r="G722" s="241" t="s">
        <v>209</v>
      </c>
      <c r="H722" s="242">
        <v>1.44</v>
      </c>
      <c r="I722" s="243"/>
      <c r="J722" s="244">
        <f>ROUND(I722*H722,2)</f>
        <v>0</v>
      </c>
      <c r="K722" s="240" t="s">
        <v>210</v>
      </c>
      <c r="L722" s="74"/>
      <c r="M722" s="245" t="s">
        <v>38</v>
      </c>
      <c r="N722" s="246" t="s">
        <v>53</v>
      </c>
      <c r="O722" s="49"/>
      <c r="P722" s="247">
        <f>O722*H722</f>
        <v>0</v>
      </c>
      <c r="Q722" s="247">
        <v>0</v>
      </c>
      <c r="R722" s="247">
        <f>Q722*H722</f>
        <v>0</v>
      </c>
      <c r="S722" s="247">
        <v>0</v>
      </c>
      <c r="T722" s="248">
        <f>S722*H722</f>
        <v>0</v>
      </c>
      <c r="AR722" s="25" t="s">
        <v>294</v>
      </c>
      <c r="AT722" s="25" t="s">
        <v>206</v>
      </c>
      <c r="AU722" s="25" t="s">
        <v>90</v>
      </c>
      <c r="AY722" s="25" t="s">
        <v>204</v>
      </c>
      <c r="BE722" s="249">
        <f>IF(N722="základní",J722,0)</f>
        <v>0</v>
      </c>
      <c r="BF722" s="249">
        <f>IF(N722="snížená",J722,0)</f>
        <v>0</v>
      </c>
      <c r="BG722" s="249">
        <f>IF(N722="zákl. přenesená",J722,0)</f>
        <v>0</v>
      </c>
      <c r="BH722" s="249">
        <f>IF(N722="sníž. přenesená",J722,0)</f>
        <v>0</v>
      </c>
      <c r="BI722" s="249">
        <f>IF(N722="nulová",J722,0)</f>
        <v>0</v>
      </c>
      <c r="BJ722" s="25" t="s">
        <v>25</v>
      </c>
      <c r="BK722" s="249">
        <f>ROUND(I722*H722,2)</f>
        <v>0</v>
      </c>
      <c r="BL722" s="25" t="s">
        <v>294</v>
      </c>
      <c r="BM722" s="25" t="s">
        <v>1079</v>
      </c>
    </row>
    <row r="723" spans="2:47" s="1" customFormat="1" ht="13.5">
      <c r="B723" s="48"/>
      <c r="C723" s="76"/>
      <c r="D723" s="250" t="s">
        <v>213</v>
      </c>
      <c r="E723" s="76"/>
      <c r="F723" s="251" t="s">
        <v>1080</v>
      </c>
      <c r="G723" s="76"/>
      <c r="H723" s="76"/>
      <c r="I723" s="206"/>
      <c r="J723" s="76"/>
      <c r="K723" s="76"/>
      <c r="L723" s="74"/>
      <c r="M723" s="252"/>
      <c r="N723" s="49"/>
      <c r="O723" s="49"/>
      <c r="P723" s="49"/>
      <c r="Q723" s="49"/>
      <c r="R723" s="49"/>
      <c r="S723" s="49"/>
      <c r="T723" s="97"/>
      <c r="AT723" s="25" t="s">
        <v>213</v>
      </c>
      <c r="AU723" s="25" t="s">
        <v>90</v>
      </c>
    </row>
    <row r="724" spans="2:51" s="12" customFormat="1" ht="13.5">
      <c r="B724" s="253"/>
      <c r="C724" s="254"/>
      <c r="D724" s="250" t="s">
        <v>215</v>
      </c>
      <c r="E724" s="255" t="s">
        <v>38</v>
      </c>
      <c r="F724" s="256" t="s">
        <v>1081</v>
      </c>
      <c r="G724" s="254"/>
      <c r="H724" s="257">
        <v>1.44</v>
      </c>
      <c r="I724" s="258"/>
      <c r="J724" s="254"/>
      <c r="K724" s="254"/>
      <c r="L724" s="259"/>
      <c r="M724" s="260"/>
      <c r="N724" s="261"/>
      <c r="O724" s="261"/>
      <c r="P724" s="261"/>
      <c r="Q724" s="261"/>
      <c r="R724" s="261"/>
      <c r="S724" s="261"/>
      <c r="T724" s="262"/>
      <c r="AT724" s="263" t="s">
        <v>215</v>
      </c>
      <c r="AU724" s="263" t="s">
        <v>90</v>
      </c>
      <c r="AV724" s="12" t="s">
        <v>90</v>
      </c>
      <c r="AW724" s="12" t="s">
        <v>45</v>
      </c>
      <c r="AX724" s="12" t="s">
        <v>82</v>
      </c>
      <c r="AY724" s="263" t="s">
        <v>204</v>
      </c>
    </row>
    <row r="725" spans="2:51" s="13" customFormat="1" ht="13.5">
      <c r="B725" s="264"/>
      <c r="C725" s="265"/>
      <c r="D725" s="250" t="s">
        <v>215</v>
      </c>
      <c r="E725" s="266" t="s">
        <v>38</v>
      </c>
      <c r="F725" s="267" t="s">
        <v>217</v>
      </c>
      <c r="G725" s="265"/>
      <c r="H725" s="268">
        <v>1.44</v>
      </c>
      <c r="I725" s="269"/>
      <c r="J725" s="265"/>
      <c r="K725" s="265"/>
      <c r="L725" s="270"/>
      <c r="M725" s="271"/>
      <c r="N725" s="272"/>
      <c r="O725" s="272"/>
      <c r="P725" s="272"/>
      <c r="Q725" s="272"/>
      <c r="R725" s="272"/>
      <c r="S725" s="272"/>
      <c r="T725" s="273"/>
      <c r="AT725" s="274" t="s">
        <v>215</v>
      </c>
      <c r="AU725" s="274" t="s">
        <v>90</v>
      </c>
      <c r="AV725" s="13" t="s">
        <v>211</v>
      </c>
      <c r="AW725" s="13" t="s">
        <v>45</v>
      </c>
      <c r="AX725" s="13" t="s">
        <v>25</v>
      </c>
      <c r="AY725" s="274" t="s">
        <v>204</v>
      </c>
    </row>
    <row r="726" spans="2:65" s="1" customFormat="1" ht="25.5" customHeight="1">
      <c r="B726" s="48"/>
      <c r="C726" s="238" t="s">
        <v>1082</v>
      </c>
      <c r="D726" s="238" t="s">
        <v>206</v>
      </c>
      <c r="E726" s="239" t="s">
        <v>1083</v>
      </c>
      <c r="F726" s="240" t="s">
        <v>1084</v>
      </c>
      <c r="G726" s="241" t="s">
        <v>343</v>
      </c>
      <c r="H726" s="242">
        <v>4.8</v>
      </c>
      <c r="I726" s="243"/>
      <c r="J726" s="244">
        <f>ROUND(I726*H726,2)</f>
        <v>0</v>
      </c>
      <c r="K726" s="240" t="s">
        <v>210</v>
      </c>
      <c r="L726" s="74"/>
      <c r="M726" s="245" t="s">
        <v>38</v>
      </c>
      <c r="N726" s="246" t="s">
        <v>53</v>
      </c>
      <c r="O726" s="49"/>
      <c r="P726" s="247">
        <f>O726*H726</f>
        <v>0</v>
      </c>
      <c r="Q726" s="247">
        <v>0</v>
      </c>
      <c r="R726" s="247">
        <f>Q726*H726</f>
        <v>0</v>
      </c>
      <c r="S726" s="247">
        <v>0</v>
      </c>
      <c r="T726" s="248">
        <f>S726*H726</f>
        <v>0</v>
      </c>
      <c r="AR726" s="25" t="s">
        <v>294</v>
      </c>
      <c r="AT726" s="25" t="s">
        <v>206</v>
      </c>
      <c r="AU726" s="25" t="s">
        <v>90</v>
      </c>
      <c r="AY726" s="25" t="s">
        <v>204</v>
      </c>
      <c r="BE726" s="249">
        <f>IF(N726="základní",J726,0)</f>
        <v>0</v>
      </c>
      <c r="BF726" s="249">
        <f>IF(N726="snížená",J726,0)</f>
        <v>0</v>
      </c>
      <c r="BG726" s="249">
        <f>IF(N726="zákl. přenesená",J726,0)</f>
        <v>0</v>
      </c>
      <c r="BH726" s="249">
        <f>IF(N726="sníž. přenesená",J726,0)</f>
        <v>0</v>
      </c>
      <c r="BI726" s="249">
        <f>IF(N726="nulová",J726,0)</f>
        <v>0</v>
      </c>
      <c r="BJ726" s="25" t="s">
        <v>25</v>
      </c>
      <c r="BK726" s="249">
        <f>ROUND(I726*H726,2)</f>
        <v>0</v>
      </c>
      <c r="BL726" s="25" t="s">
        <v>294</v>
      </c>
      <c r="BM726" s="25" t="s">
        <v>1085</v>
      </c>
    </row>
    <row r="727" spans="2:47" s="1" customFormat="1" ht="13.5">
      <c r="B727" s="48"/>
      <c r="C727" s="76"/>
      <c r="D727" s="250" t="s">
        <v>213</v>
      </c>
      <c r="E727" s="76"/>
      <c r="F727" s="251" t="s">
        <v>1080</v>
      </c>
      <c r="G727" s="76"/>
      <c r="H727" s="76"/>
      <c r="I727" s="206"/>
      <c r="J727" s="76"/>
      <c r="K727" s="76"/>
      <c r="L727" s="74"/>
      <c r="M727" s="252"/>
      <c r="N727" s="49"/>
      <c r="O727" s="49"/>
      <c r="P727" s="49"/>
      <c r="Q727" s="49"/>
      <c r="R727" s="49"/>
      <c r="S727" s="49"/>
      <c r="T727" s="97"/>
      <c r="AT727" s="25" t="s">
        <v>213</v>
      </c>
      <c r="AU727" s="25" t="s">
        <v>90</v>
      </c>
    </row>
    <row r="728" spans="2:51" s="12" customFormat="1" ht="13.5">
      <c r="B728" s="253"/>
      <c r="C728" s="254"/>
      <c r="D728" s="250" t="s">
        <v>215</v>
      </c>
      <c r="E728" s="255" t="s">
        <v>38</v>
      </c>
      <c r="F728" s="256" t="s">
        <v>1086</v>
      </c>
      <c r="G728" s="254"/>
      <c r="H728" s="257">
        <v>4.8</v>
      </c>
      <c r="I728" s="258"/>
      <c r="J728" s="254"/>
      <c r="K728" s="254"/>
      <c r="L728" s="259"/>
      <c r="M728" s="260"/>
      <c r="N728" s="261"/>
      <c r="O728" s="261"/>
      <c r="P728" s="261"/>
      <c r="Q728" s="261"/>
      <c r="R728" s="261"/>
      <c r="S728" s="261"/>
      <c r="T728" s="262"/>
      <c r="AT728" s="263" t="s">
        <v>215</v>
      </c>
      <c r="AU728" s="263" t="s">
        <v>90</v>
      </c>
      <c r="AV728" s="12" t="s">
        <v>90</v>
      </c>
      <c r="AW728" s="12" t="s">
        <v>45</v>
      </c>
      <c r="AX728" s="12" t="s">
        <v>82</v>
      </c>
      <c r="AY728" s="263" t="s">
        <v>204</v>
      </c>
    </row>
    <row r="729" spans="2:51" s="13" customFormat="1" ht="13.5">
      <c r="B729" s="264"/>
      <c r="C729" s="265"/>
      <c r="D729" s="250" t="s">
        <v>215</v>
      </c>
      <c r="E729" s="266" t="s">
        <v>38</v>
      </c>
      <c r="F729" s="267" t="s">
        <v>217</v>
      </c>
      <c r="G729" s="265"/>
      <c r="H729" s="268">
        <v>4.8</v>
      </c>
      <c r="I729" s="269"/>
      <c r="J729" s="265"/>
      <c r="K729" s="265"/>
      <c r="L729" s="270"/>
      <c r="M729" s="271"/>
      <c r="N729" s="272"/>
      <c r="O729" s="272"/>
      <c r="P729" s="272"/>
      <c r="Q729" s="272"/>
      <c r="R729" s="272"/>
      <c r="S729" s="272"/>
      <c r="T729" s="273"/>
      <c r="AT729" s="274" t="s">
        <v>215</v>
      </c>
      <c r="AU729" s="274" t="s">
        <v>90</v>
      </c>
      <c r="AV729" s="13" t="s">
        <v>211</v>
      </c>
      <c r="AW729" s="13" t="s">
        <v>45</v>
      </c>
      <c r="AX729" s="13" t="s">
        <v>25</v>
      </c>
      <c r="AY729" s="274" t="s">
        <v>204</v>
      </c>
    </row>
    <row r="730" spans="2:65" s="1" customFormat="1" ht="25.5" customHeight="1">
      <c r="B730" s="48"/>
      <c r="C730" s="285" t="s">
        <v>1087</v>
      </c>
      <c r="D730" s="285" t="s">
        <v>478</v>
      </c>
      <c r="E730" s="286" t="s">
        <v>1088</v>
      </c>
      <c r="F730" s="287" t="s">
        <v>1089</v>
      </c>
      <c r="G730" s="288" t="s">
        <v>1045</v>
      </c>
      <c r="H730" s="289">
        <v>1</v>
      </c>
      <c r="I730" s="290"/>
      <c r="J730" s="291">
        <f>ROUND(I730*H730,2)</f>
        <v>0</v>
      </c>
      <c r="K730" s="287" t="s">
        <v>38</v>
      </c>
      <c r="L730" s="292"/>
      <c r="M730" s="293" t="s">
        <v>38</v>
      </c>
      <c r="N730" s="294" t="s">
        <v>53</v>
      </c>
      <c r="O730" s="49"/>
      <c r="P730" s="247">
        <f>O730*H730</f>
        <v>0</v>
      </c>
      <c r="Q730" s="247">
        <v>0</v>
      </c>
      <c r="R730" s="247">
        <f>Q730*H730</f>
        <v>0</v>
      </c>
      <c r="S730" s="247">
        <v>0</v>
      </c>
      <c r="T730" s="248">
        <f>S730*H730</f>
        <v>0</v>
      </c>
      <c r="AR730" s="25" t="s">
        <v>392</v>
      </c>
      <c r="AT730" s="25" t="s">
        <v>478</v>
      </c>
      <c r="AU730" s="25" t="s">
        <v>90</v>
      </c>
      <c r="AY730" s="25" t="s">
        <v>204</v>
      </c>
      <c r="BE730" s="249">
        <f>IF(N730="základní",J730,0)</f>
        <v>0</v>
      </c>
      <c r="BF730" s="249">
        <f>IF(N730="snížená",J730,0)</f>
        <v>0</v>
      </c>
      <c r="BG730" s="249">
        <f>IF(N730="zákl. přenesená",J730,0)</f>
        <v>0</v>
      </c>
      <c r="BH730" s="249">
        <f>IF(N730="sníž. přenesená",J730,0)</f>
        <v>0</v>
      </c>
      <c r="BI730" s="249">
        <f>IF(N730="nulová",J730,0)</f>
        <v>0</v>
      </c>
      <c r="BJ730" s="25" t="s">
        <v>25</v>
      </c>
      <c r="BK730" s="249">
        <f>ROUND(I730*H730,2)</f>
        <v>0</v>
      </c>
      <c r="BL730" s="25" t="s">
        <v>294</v>
      </c>
      <c r="BM730" s="25" t="s">
        <v>1090</v>
      </c>
    </row>
    <row r="731" spans="2:65" s="1" customFormat="1" ht="25.5" customHeight="1">
      <c r="B731" s="48"/>
      <c r="C731" s="238" t="s">
        <v>1091</v>
      </c>
      <c r="D731" s="238" t="s">
        <v>206</v>
      </c>
      <c r="E731" s="239" t="s">
        <v>1092</v>
      </c>
      <c r="F731" s="240" t="s">
        <v>1093</v>
      </c>
      <c r="G731" s="241" t="s">
        <v>780</v>
      </c>
      <c r="H731" s="242">
        <v>1</v>
      </c>
      <c r="I731" s="243"/>
      <c r="J731" s="244">
        <f>ROUND(I731*H731,2)</f>
        <v>0</v>
      </c>
      <c r="K731" s="240" t="s">
        <v>210</v>
      </c>
      <c r="L731" s="74"/>
      <c r="M731" s="245" t="s">
        <v>38</v>
      </c>
      <c r="N731" s="246" t="s">
        <v>53</v>
      </c>
      <c r="O731" s="49"/>
      <c r="P731" s="247">
        <f>O731*H731</f>
        <v>0</v>
      </c>
      <c r="Q731" s="247">
        <v>0</v>
      </c>
      <c r="R731" s="247">
        <f>Q731*H731</f>
        <v>0</v>
      </c>
      <c r="S731" s="247">
        <v>0</v>
      </c>
      <c r="T731" s="248">
        <f>S731*H731</f>
        <v>0</v>
      </c>
      <c r="AR731" s="25" t="s">
        <v>294</v>
      </c>
      <c r="AT731" s="25" t="s">
        <v>206</v>
      </c>
      <c r="AU731" s="25" t="s">
        <v>90</v>
      </c>
      <c r="AY731" s="25" t="s">
        <v>204</v>
      </c>
      <c r="BE731" s="249">
        <f>IF(N731="základní",J731,0)</f>
        <v>0</v>
      </c>
      <c r="BF731" s="249">
        <f>IF(N731="snížená",J731,0)</f>
        <v>0</v>
      </c>
      <c r="BG731" s="249">
        <f>IF(N731="zákl. přenesená",J731,0)</f>
        <v>0</v>
      </c>
      <c r="BH731" s="249">
        <f>IF(N731="sníž. přenesená",J731,0)</f>
        <v>0</v>
      </c>
      <c r="BI731" s="249">
        <f>IF(N731="nulová",J731,0)</f>
        <v>0</v>
      </c>
      <c r="BJ731" s="25" t="s">
        <v>25</v>
      </c>
      <c r="BK731" s="249">
        <f>ROUND(I731*H731,2)</f>
        <v>0</v>
      </c>
      <c r="BL731" s="25" t="s">
        <v>294</v>
      </c>
      <c r="BM731" s="25" t="s">
        <v>1094</v>
      </c>
    </row>
    <row r="732" spans="2:47" s="1" customFormat="1" ht="13.5">
      <c r="B732" s="48"/>
      <c r="C732" s="76"/>
      <c r="D732" s="250" t="s">
        <v>213</v>
      </c>
      <c r="E732" s="76"/>
      <c r="F732" s="251" t="s">
        <v>1095</v>
      </c>
      <c r="G732" s="76"/>
      <c r="H732" s="76"/>
      <c r="I732" s="206"/>
      <c r="J732" s="76"/>
      <c r="K732" s="76"/>
      <c r="L732" s="74"/>
      <c r="M732" s="252"/>
      <c r="N732" s="49"/>
      <c r="O732" s="49"/>
      <c r="P732" s="49"/>
      <c r="Q732" s="49"/>
      <c r="R732" s="49"/>
      <c r="S732" s="49"/>
      <c r="T732" s="97"/>
      <c r="AT732" s="25" t="s">
        <v>213</v>
      </c>
      <c r="AU732" s="25" t="s">
        <v>90</v>
      </c>
    </row>
    <row r="733" spans="2:65" s="1" customFormat="1" ht="51" customHeight="1">
      <c r="B733" s="48"/>
      <c r="C733" s="285" t="s">
        <v>1096</v>
      </c>
      <c r="D733" s="285" t="s">
        <v>478</v>
      </c>
      <c r="E733" s="286" t="s">
        <v>1097</v>
      </c>
      <c r="F733" s="287" t="s">
        <v>1098</v>
      </c>
      <c r="G733" s="288" t="s">
        <v>1045</v>
      </c>
      <c r="H733" s="289">
        <v>1</v>
      </c>
      <c r="I733" s="290"/>
      <c r="J733" s="291">
        <f>ROUND(I733*H733,2)</f>
        <v>0</v>
      </c>
      <c r="K733" s="287" t="s">
        <v>38</v>
      </c>
      <c r="L733" s="292"/>
      <c r="M733" s="293" t="s">
        <v>38</v>
      </c>
      <c r="N733" s="294" t="s">
        <v>53</v>
      </c>
      <c r="O733" s="49"/>
      <c r="P733" s="247">
        <f>O733*H733</f>
        <v>0</v>
      </c>
      <c r="Q733" s="247">
        <v>0</v>
      </c>
      <c r="R733" s="247">
        <f>Q733*H733</f>
        <v>0</v>
      </c>
      <c r="S733" s="247">
        <v>0</v>
      </c>
      <c r="T733" s="248">
        <f>S733*H733</f>
        <v>0</v>
      </c>
      <c r="AR733" s="25" t="s">
        <v>392</v>
      </c>
      <c r="AT733" s="25" t="s">
        <v>478</v>
      </c>
      <c r="AU733" s="25" t="s">
        <v>90</v>
      </c>
      <c r="AY733" s="25" t="s">
        <v>204</v>
      </c>
      <c r="BE733" s="249">
        <f>IF(N733="základní",J733,0)</f>
        <v>0</v>
      </c>
      <c r="BF733" s="249">
        <f>IF(N733="snížená",J733,0)</f>
        <v>0</v>
      </c>
      <c r="BG733" s="249">
        <f>IF(N733="zákl. přenesená",J733,0)</f>
        <v>0</v>
      </c>
      <c r="BH733" s="249">
        <f>IF(N733="sníž. přenesená",J733,0)</f>
        <v>0</v>
      </c>
      <c r="BI733" s="249">
        <f>IF(N733="nulová",J733,0)</f>
        <v>0</v>
      </c>
      <c r="BJ733" s="25" t="s">
        <v>25</v>
      </c>
      <c r="BK733" s="249">
        <f>ROUND(I733*H733,2)</f>
        <v>0</v>
      </c>
      <c r="BL733" s="25" t="s">
        <v>294</v>
      </c>
      <c r="BM733" s="25" t="s">
        <v>1099</v>
      </c>
    </row>
    <row r="734" spans="2:65" s="1" customFormat="1" ht="16.5" customHeight="1">
      <c r="B734" s="48"/>
      <c r="C734" s="238" t="s">
        <v>1100</v>
      </c>
      <c r="D734" s="238" t="s">
        <v>206</v>
      </c>
      <c r="E734" s="239" t="s">
        <v>1101</v>
      </c>
      <c r="F734" s="240" t="s">
        <v>1102</v>
      </c>
      <c r="G734" s="241" t="s">
        <v>780</v>
      </c>
      <c r="H734" s="242">
        <v>3</v>
      </c>
      <c r="I734" s="243"/>
      <c r="J734" s="244">
        <f>ROUND(I734*H734,2)</f>
        <v>0</v>
      </c>
      <c r="K734" s="240" t="s">
        <v>210</v>
      </c>
      <c r="L734" s="74"/>
      <c r="M734" s="245" t="s">
        <v>38</v>
      </c>
      <c r="N734" s="246" t="s">
        <v>53</v>
      </c>
      <c r="O734" s="49"/>
      <c r="P734" s="247">
        <f>O734*H734</f>
        <v>0</v>
      </c>
      <c r="Q734" s="247">
        <v>0.00033</v>
      </c>
      <c r="R734" s="247">
        <f>Q734*H734</f>
        <v>0.00099</v>
      </c>
      <c r="S734" s="247">
        <v>0</v>
      </c>
      <c r="T734" s="248">
        <f>S734*H734</f>
        <v>0</v>
      </c>
      <c r="AR734" s="25" t="s">
        <v>294</v>
      </c>
      <c r="AT734" s="25" t="s">
        <v>206</v>
      </c>
      <c r="AU734" s="25" t="s">
        <v>90</v>
      </c>
      <c r="AY734" s="25" t="s">
        <v>204</v>
      </c>
      <c r="BE734" s="249">
        <f>IF(N734="základní",J734,0)</f>
        <v>0</v>
      </c>
      <c r="BF734" s="249">
        <f>IF(N734="snížená",J734,0)</f>
        <v>0</v>
      </c>
      <c r="BG734" s="249">
        <f>IF(N734="zákl. přenesená",J734,0)</f>
        <v>0</v>
      </c>
      <c r="BH734" s="249">
        <f>IF(N734="sníž. přenesená",J734,0)</f>
        <v>0</v>
      </c>
      <c r="BI734" s="249">
        <f>IF(N734="nulová",J734,0)</f>
        <v>0</v>
      </c>
      <c r="BJ734" s="25" t="s">
        <v>25</v>
      </c>
      <c r="BK734" s="249">
        <f>ROUND(I734*H734,2)</f>
        <v>0</v>
      </c>
      <c r="BL734" s="25" t="s">
        <v>294</v>
      </c>
      <c r="BM734" s="25" t="s">
        <v>1103</v>
      </c>
    </row>
    <row r="735" spans="2:47" s="1" customFormat="1" ht="13.5">
      <c r="B735" s="48"/>
      <c r="C735" s="76"/>
      <c r="D735" s="250" t="s">
        <v>213</v>
      </c>
      <c r="E735" s="76"/>
      <c r="F735" s="251" t="s">
        <v>1095</v>
      </c>
      <c r="G735" s="76"/>
      <c r="H735" s="76"/>
      <c r="I735" s="206"/>
      <c r="J735" s="76"/>
      <c r="K735" s="76"/>
      <c r="L735" s="74"/>
      <c r="M735" s="252"/>
      <c r="N735" s="49"/>
      <c r="O735" s="49"/>
      <c r="P735" s="49"/>
      <c r="Q735" s="49"/>
      <c r="R735" s="49"/>
      <c r="S735" s="49"/>
      <c r="T735" s="97"/>
      <c r="AT735" s="25" t="s">
        <v>213</v>
      </c>
      <c r="AU735" s="25" t="s">
        <v>90</v>
      </c>
    </row>
    <row r="736" spans="2:65" s="1" customFormat="1" ht="38.25" customHeight="1">
      <c r="B736" s="48"/>
      <c r="C736" s="285" t="s">
        <v>1104</v>
      </c>
      <c r="D736" s="285" t="s">
        <v>478</v>
      </c>
      <c r="E736" s="286" t="s">
        <v>1105</v>
      </c>
      <c r="F736" s="287" t="s">
        <v>1106</v>
      </c>
      <c r="G736" s="288" t="s">
        <v>1045</v>
      </c>
      <c r="H736" s="289">
        <v>1</v>
      </c>
      <c r="I736" s="290"/>
      <c r="J736" s="291">
        <f>ROUND(I736*H736,2)</f>
        <v>0</v>
      </c>
      <c r="K736" s="287" t="s">
        <v>38</v>
      </c>
      <c r="L736" s="292"/>
      <c r="M736" s="293" t="s">
        <v>38</v>
      </c>
      <c r="N736" s="294" t="s">
        <v>53</v>
      </c>
      <c r="O736" s="49"/>
      <c r="P736" s="247">
        <f>O736*H736</f>
        <v>0</v>
      </c>
      <c r="Q736" s="247">
        <v>0</v>
      </c>
      <c r="R736" s="247">
        <f>Q736*H736</f>
        <v>0</v>
      </c>
      <c r="S736" s="247">
        <v>0</v>
      </c>
      <c r="T736" s="248">
        <f>S736*H736</f>
        <v>0</v>
      </c>
      <c r="AR736" s="25" t="s">
        <v>392</v>
      </c>
      <c r="AT736" s="25" t="s">
        <v>478</v>
      </c>
      <c r="AU736" s="25" t="s">
        <v>90</v>
      </c>
      <c r="AY736" s="25" t="s">
        <v>204</v>
      </c>
      <c r="BE736" s="249">
        <f>IF(N736="základní",J736,0)</f>
        <v>0</v>
      </c>
      <c r="BF736" s="249">
        <f>IF(N736="snížená",J736,0)</f>
        <v>0</v>
      </c>
      <c r="BG736" s="249">
        <f>IF(N736="zákl. přenesená",J736,0)</f>
        <v>0</v>
      </c>
      <c r="BH736" s="249">
        <f>IF(N736="sníž. přenesená",J736,0)</f>
        <v>0</v>
      </c>
      <c r="BI736" s="249">
        <f>IF(N736="nulová",J736,0)</f>
        <v>0</v>
      </c>
      <c r="BJ736" s="25" t="s">
        <v>25</v>
      </c>
      <c r="BK736" s="249">
        <f>ROUND(I736*H736,2)</f>
        <v>0</v>
      </c>
      <c r="BL736" s="25" t="s">
        <v>294</v>
      </c>
      <c r="BM736" s="25" t="s">
        <v>1107</v>
      </c>
    </row>
    <row r="737" spans="2:65" s="1" customFormat="1" ht="38.25" customHeight="1">
      <c r="B737" s="48"/>
      <c r="C737" s="285" t="s">
        <v>1108</v>
      </c>
      <c r="D737" s="285" t="s">
        <v>478</v>
      </c>
      <c r="E737" s="286" t="s">
        <v>1109</v>
      </c>
      <c r="F737" s="287" t="s">
        <v>1110</v>
      </c>
      <c r="G737" s="288" t="s">
        <v>1045</v>
      </c>
      <c r="H737" s="289">
        <v>1</v>
      </c>
      <c r="I737" s="290"/>
      <c r="J737" s="291">
        <f>ROUND(I737*H737,2)</f>
        <v>0</v>
      </c>
      <c r="K737" s="287" t="s">
        <v>38</v>
      </c>
      <c r="L737" s="292"/>
      <c r="M737" s="293" t="s">
        <v>38</v>
      </c>
      <c r="N737" s="294" t="s">
        <v>53</v>
      </c>
      <c r="O737" s="49"/>
      <c r="P737" s="247">
        <f>O737*H737</f>
        <v>0</v>
      </c>
      <c r="Q737" s="247">
        <v>0</v>
      </c>
      <c r="R737" s="247">
        <f>Q737*H737</f>
        <v>0</v>
      </c>
      <c r="S737" s="247">
        <v>0</v>
      </c>
      <c r="T737" s="248">
        <f>S737*H737</f>
        <v>0</v>
      </c>
      <c r="AR737" s="25" t="s">
        <v>392</v>
      </c>
      <c r="AT737" s="25" t="s">
        <v>478</v>
      </c>
      <c r="AU737" s="25" t="s">
        <v>90</v>
      </c>
      <c r="AY737" s="25" t="s">
        <v>204</v>
      </c>
      <c r="BE737" s="249">
        <f>IF(N737="základní",J737,0)</f>
        <v>0</v>
      </c>
      <c r="BF737" s="249">
        <f>IF(N737="snížená",J737,0)</f>
        <v>0</v>
      </c>
      <c r="BG737" s="249">
        <f>IF(N737="zákl. přenesená",J737,0)</f>
        <v>0</v>
      </c>
      <c r="BH737" s="249">
        <f>IF(N737="sníž. přenesená",J737,0)</f>
        <v>0</v>
      </c>
      <c r="BI737" s="249">
        <f>IF(N737="nulová",J737,0)</f>
        <v>0</v>
      </c>
      <c r="BJ737" s="25" t="s">
        <v>25</v>
      </c>
      <c r="BK737" s="249">
        <f>ROUND(I737*H737,2)</f>
        <v>0</v>
      </c>
      <c r="BL737" s="25" t="s">
        <v>294</v>
      </c>
      <c r="BM737" s="25" t="s">
        <v>1111</v>
      </c>
    </row>
    <row r="738" spans="2:65" s="1" customFormat="1" ht="38.25" customHeight="1">
      <c r="B738" s="48"/>
      <c r="C738" s="285" t="s">
        <v>1112</v>
      </c>
      <c r="D738" s="285" t="s">
        <v>478</v>
      </c>
      <c r="E738" s="286" t="s">
        <v>1113</v>
      </c>
      <c r="F738" s="287" t="s">
        <v>1114</v>
      </c>
      <c r="G738" s="288" t="s">
        <v>1045</v>
      </c>
      <c r="H738" s="289">
        <v>1</v>
      </c>
      <c r="I738" s="290"/>
      <c r="J738" s="291">
        <f>ROUND(I738*H738,2)</f>
        <v>0</v>
      </c>
      <c r="K738" s="287" t="s">
        <v>38</v>
      </c>
      <c r="L738" s="292"/>
      <c r="M738" s="293" t="s">
        <v>38</v>
      </c>
      <c r="N738" s="294" t="s">
        <v>53</v>
      </c>
      <c r="O738" s="49"/>
      <c r="P738" s="247">
        <f>O738*H738</f>
        <v>0</v>
      </c>
      <c r="Q738" s="247">
        <v>0</v>
      </c>
      <c r="R738" s="247">
        <f>Q738*H738</f>
        <v>0</v>
      </c>
      <c r="S738" s="247">
        <v>0</v>
      </c>
      <c r="T738" s="248">
        <f>S738*H738</f>
        <v>0</v>
      </c>
      <c r="AR738" s="25" t="s">
        <v>392</v>
      </c>
      <c r="AT738" s="25" t="s">
        <v>478</v>
      </c>
      <c r="AU738" s="25" t="s">
        <v>90</v>
      </c>
      <c r="AY738" s="25" t="s">
        <v>204</v>
      </c>
      <c r="BE738" s="249">
        <f>IF(N738="základní",J738,0)</f>
        <v>0</v>
      </c>
      <c r="BF738" s="249">
        <f>IF(N738="snížená",J738,0)</f>
        <v>0</v>
      </c>
      <c r="BG738" s="249">
        <f>IF(N738="zákl. přenesená",J738,0)</f>
        <v>0</v>
      </c>
      <c r="BH738" s="249">
        <f>IF(N738="sníž. přenesená",J738,0)</f>
        <v>0</v>
      </c>
      <c r="BI738" s="249">
        <f>IF(N738="nulová",J738,0)</f>
        <v>0</v>
      </c>
      <c r="BJ738" s="25" t="s">
        <v>25</v>
      </c>
      <c r="BK738" s="249">
        <f>ROUND(I738*H738,2)</f>
        <v>0</v>
      </c>
      <c r="BL738" s="25" t="s">
        <v>294</v>
      </c>
      <c r="BM738" s="25" t="s">
        <v>1115</v>
      </c>
    </row>
    <row r="739" spans="2:65" s="1" customFormat="1" ht="16.5" customHeight="1">
      <c r="B739" s="48"/>
      <c r="C739" s="238" t="s">
        <v>1116</v>
      </c>
      <c r="D739" s="238" t="s">
        <v>206</v>
      </c>
      <c r="E739" s="239" t="s">
        <v>1117</v>
      </c>
      <c r="F739" s="240" t="s">
        <v>1118</v>
      </c>
      <c r="G739" s="241" t="s">
        <v>780</v>
      </c>
      <c r="H739" s="242">
        <v>1</v>
      </c>
      <c r="I739" s="243"/>
      <c r="J739" s="244">
        <f>ROUND(I739*H739,2)</f>
        <v>0</v>
      </c>
      <c r="K739" s="240" t="s">
        <v>38</v>
      </c>
      <c r="L739" s="74"/>
      <c r="M739" s="245" t="s">
        <v>38</v>
      </c>
      <c r="N739" s="246" t="s">
        <v>53</v>
      </c>
      <c r="O739" s="49"/>
      <c r="P739" s="247">
        <f>O739*H739</f>
        <v>0</v>
      </c>
      <c r="Q739" s="247">
        <v>0.00066</v>
      </c>
      <c r="R739" s="247">
        <f>Q739*H739</f>
        <v>0.00066</v>
      </c>
      <c r="S739" s="247">
        <v>0</v>
      </c>
      <c r="T739" s="248">
        <f>S739*H739</f>
        <v>0</v>
      </c>
      <c r="AR739" s="25" t="s">
        <v>294</v>
      </c>
      <c r="AT739" s="25" t="s">
        <v>206</v>
      </c>
      <c r="AU739" s="25" t="s">
        <v>90</v>
      </c>
      <c r="AY739" s="25" t="s">
        <v>204</v>
      </c>
      <c r="BE739" s="249">
        <f>IF(N739="základní",J739,0)</f>
        <v>0</v>
      </c>
      <c r="BF739" s="249">
        <f>IF(N739="snížená",J739,0)</f>
        <v>0</v>
      </c>
      <c r="BG739" s="249">
        <f>IF(N739="zákl. přenesená",J739,0)</f>
        <v>0</v>
      </c>
      <c r="BH739" s="249">
        <f>IF(N739="sníž. přenesená",J739,0)</f>
        <v>0</v>
      </c>
      <c r="BI739" s="249">
        <f>IF(N739="nulová",J739,0)</f>
        <v>0</v>
      </c>
      <c r="BJ739" s="25" t="s">
        <v>25</v>
      </c>
      <c r="BK739" s="249">
        <f>ROUND(I739*H739,2)</f>
        <v>0</v>
      </c>
      <c r="BL739" s="25" t="s">
        <v>294</v>
      </c>
      <c r="BM739" s="25" t="s">
        <v>1119</v>
      </c>
    </row>
    <row r="740" spans="2:47" s="1" customFormat="1" ht="13.5">
      <c r="B740" s="48"/>
      <c r="C740" s="76"/>
      <c r="D740" s="250" t="s">
        <v>213</v>
      </c>
      <c r="E740" s="76"/>
      <c r="F740" s="251" t="s">
        <v>1095</v>
      </c>
      <c r="G740" s="76"/>
      <c r="H740" s="76"/>
      <c r="I740" s="206"/>
      <c r="J740" s="76"/>
      <c r="K740" s="76"/>
      <c r="L740" s="74"/>
      <c r="M740" s="252"/>
      <c r="N740" s="49"/>
      <c r="O740" s="49"/>
      <c r="P740" s="49"/>
      <c r="Q740" s="49"/>
      <c r="R740" s="49"/>
      <c r="S740" s="49"/>
      <c r="T740" s="97"/>
      <c r="AT740" s="25" t="s">
        <v>213</v>
      </c>
      <c r="AU740" s="25" t="s">
        <v>90</v>
      </c>
    </row>
    <row r="741" spans="2:65" s="1" customFormat="1" ht="51" customHeight="1">
      <c r="B741" s="48"/>
      <c r="C741" s="285" t="s">
        <v>1120</v>
      </c>
      <c r="D741" s="285" t="s">
        <v>478</v>
      </c>
      <c r="E741" s="286" t="s">
        <v>1121</v>
      </c>
      <c r="F741" s="287" t="s">
        <v>1122</v>
      </c>
      <c r="G741" s="288" t="s">
        <v>1045</v>
      </c>
      <c r="H741" s="289">
        <v>1</v>
      </c>
      <c r="I741" s="290"/>
      <c r="J741" s="291">
        <f>ROUND(I741*H741,2)</f>
        <v>0</v>
      </c>
      <c r="K741" s="287" t="s">
        <v>38</v>
      </c>
      <c r="L741" s="292"/>
      <c r="M741" s="293" t="s">
        <v>38</v>
      </c>
      <c r="N741" s="294" t="s">
        <v>53</v>
      </c>
      <c r="O741" s="49"/>
      <c r="P741" s="247">
        <f>O741*H741</f>
        <v>0</v>
      </c>
      <c r="Q741" s="247">
        <v>0</v>
      </c>
      <c r="R741" s="247">
        <f>Q741*H741</f>
        <v>0</v>
      </c>
      <c r="S741" s="247">
        <v>0</v>
      </c>
      <c r="T741" s="248">
        <f>S741*H741</f>
        <v>0</v>
      </c>
      <c r="AR741" s="25" t="s">
        <v>392</v>
      </c>
      <c r="AT741" s="25" t="s">
        <v>478</v>
      </c>
      <c r="AU741" s="25" t="s">
        <v>90</v>
      </c>
      <c r="AY741" s="25" t="s">
        <v>204</v>
      </c>
      <c r="BE741" s="249">
        <f>IF(N741="základní",J741,0)</f>
        <v>0</v>
      </c>
      <c r="BF741" s="249">
        <f>IF(N741="snížená",J741,0)</f>
        <v>0</v>
      </c>
      <c r="BG741" s="249">
        <f>IF(N741="zákl. přenesená",J741,0)</f>
        <v>0</v>
      </c>
      <c r="BH741" s="249">
        <f>IF(N741="sníž. přenesená",J741,0)</f>
        <v>0</v>
      </c>
      <c r="BI741" s="249">
        <f>IF(N741="nulová",J741,0)</f>
        <v>0</v>
      </c>
      <c r="BJ741" s="25" t="s">
        <v>25</v>
      </c>
      <c r="BK741" s="249">
        <f>ROUND(I741*H741,2)</f>
        <v>0</v>
      </c>
      <c r="BL741" s="25" t="s">
        <v>294</v>
      </c>
      <c r="BM741" s="25" t="s">
        <v>1123</v>
      </c>
    </row>
    <row r="742" spans="2:65" s="1" customFormat="1" ht="16.5" customHeight="1">
      <c r="B742" s="48"/>
      <c r="C742" s="238" t="s">
        <v>1124</v>
      </c>
      <c r="D742" s="238" t="s">
        <v>206</v>
      </c>
      <c r="E742" s="239" t="s">
        <v>1125</v>
      </c>
      <c r="F742" s="240" t="s">
        <v>1126</v>
      </c>
      <c r="G742" s="241" t="s">
        <v>780</v>
      </c>
      <c r="H742" s="242">
        <v>5</v>
      </c>
      <c r="I742" s="243"/>
      <c r="J742" s="244">
        <f>ROUND(I742*H742,2)</f>
        <v>0</v>
      </c>
      <c r="K742" s="240" t="s">
        <v>210</v>
      </c>
      <c r="L742" s="74"/>
      <c r="M742" s="245" t="s">
        <v>38</v>
      </c>
      <c r="N742" s="246" t="s">
        <v>53</v>
      </c>
      <c r="O742" s="49"/>
      <c r="P742" s="247">
        <f>O742*H742</f>
        <v>0</v>
      </c>
      <c r="Q742" s="247">
        <v>0</v>
      </c>
      <c r="R742" s="247">
        <f>Q742*H742</f>
        <v>0</v>
      </c>
      <c r="S742" s="247">
        <v>0</v>
      </c>
      <c r="T742" s="248">
        <f>S742*H742</f>
        <v>0</v>
      </c>
      <c r="AR742" s="25" t="s">
        <v>294</v>
      </c>
      <c r="AT742" s="25" t="s">
        <v>206</v>
      </c>
      <c r="AU742" s="25" t="s">
        <v>90</v>
      </c>
      <c r="AY742" s="25" t="s">
        <v>204</v>
      </c>
      <c r="BE742" s="249">
        <f>IF(N742="základní",J742,0)</f>
        <v>0</v>
      </c>
      <c r="BF742" s="249">
        <f>IF(N742="snížená",J742,0)</f>
        <v>0</v>
      </c>
      <c r="BG742" s="249">
        <f>IF(N742="zákl. přenesená",J742,0)</f>
        <v>0</v>
      </c>
      <c r="BH742" s="249">
        <f>IF(N742="sníž. přenesená",J742,0)</f>
        <v>0</v>
      </c>
      <c r="BI742" s="249">
        <f>IF(N742="nulová",J742,0)</f>
        <v>0</v>
      </c>
      <c r="BJ742" s="25" t="s">
        <v>25</v>
      </c>
      <c r="BK742" s="249">
        <f>ROUND(I742*H742,2)</f>
        <v>0</v>
      </c>
      <c r="BL742" s="25" t="s">
        <v>294</v>
      </c>
      <c r="BM742" s="25" t="s">
        <v>1127</v>
      </c>
    </row>
    <row r="743" spans="2:47" s="1" customFormat="1" ht="13.5">
      <c r="B743" s="48"/>
      <c r="C743" s="76"/>
      <c r="D743" s="250" t="s">
        <v>213</v>
      </c>
      <c r="E743" s="76"/>
      <c r="F743" s="251" t="s">
        <v>1095</v>
      </c>
      <c r="G743" s="76"/>
      <c r="H743" s="76"/>
      <c r="I743" s="206"/>
      <c r="J743" s="76"/>
      <c r="K743" s="76"/>
      <c r="L743" s="74"/>
      <c r="M743" s="252"/>
      <c r="N743" s="49"/>
      <c r="O743" s="49"/>
      <c r="P743" s="49"/>
      <c r="Q743" s="49"/>
      <c r="R743" s="49"/>
      <c r="S743" s="49"/>
      <c r="T743" s="97"/>
      <c r="AT743" s="25" t="s">
        <v>213</v>
      </c>
      <c r="AU743" s="25" t="s">
        <v>90</v>
      </c>
    </row>
    <row r="744" spans="2:65" s="1" customFormat="1" ht="16.5" customHeight="1">
      <c r="B744" s="48"/>
      <c r="C744" s="285" t="s">
        <v>1128</v>
      </c>
      <c r="D744" s="285" t="s">
        <v>478</v>
      </c>
      <c r="E744" s="286" t="s">
        <v>1129</v>
      </c>
      <c r="F744" s="287" t="s">
        <v>1130</v>
      </c>
      <c r="G744" s="288" t="s">
        <v>780</v>
      </c>
      <c r="H744" s="289">
        <v>5</v>
      </c>
      <c r="I744" s="290"/>
      <c r="J744" s="291">
        <f>ROUND(I744*H744,2)</f>
        <v>0</v>
      </c>
      <c r="K744" s="287" t="s">
        <v>210</v>
      </c>
      <c r="L744" s="292"/>
      <c r="M744" s="293" t="s">
        <v>38</v>
      </c>
      <c r="N744" s="294" t="s">
        <v>53</v>
      </c>
      <c r="O744" s="49"/>
      <c r="P744" s="247">
        <f>O744*H744</f>
        <v>0</v>
      </c>
      <c r="Q744" s="247">
        <v>0.0032</v>
      </c>
      <c r="R744" s="247">
        <f>Q744*H744</f>
        <v>0.016</v>
      </c>
      <c r="S744" s="247">
        <v>0</v>
      </c>
      <c r="T744" s="248">
        <f>S744*H744</f>
        <v>0</v>
      </c>
      <c r="AR744" s="25" t="s">
        <v>392</v>
      </c>
      <c r="AT744" s="25" t="s">
        <v>478</v>
      </c>
      <c r="AU744" s="25" t="s">
        <v>90</v>
      </c>
      <c r="AY744" s="25" t="s">
        <v>204</v>
      </c>
      <c r="BE744" s="249">
        <f>IF(N744="základní",J744,0)</f>
        <v>0</v>
      </c>
      <c r="BF744" s="249">
        <f>IF(N744="snížená",J744,0)</f>
        <v>0</v>
      </c>
      <c r="BG744" s="249">
        <f>IF(N744="zákl. přenesená",J744,0)</f>
        <v>0</v>
      </c>
      <c r="BH744" s="249">
        <f>IF(N744="sníž. přenesená",J744,0)</f>
        <v>0</v>
      </c>
      <c r="BI744" s="249">
        <f>IF(N744="nulová",J744,0)</f>
        <v>0</v>
      </c>
      <c r="BJ744" s="25" t="s">
        <v>25</v>
      </c>
      <c r="BK744" s="249">
        <f>ROUND(I744*H744,2)</f>
        <v>0</v>
      </c>
      <c r="BL744" s="25" t="s">
        <v>294</v>
      </c>
      <c r="BM744" s="25" t="s">
        <v>1131</v>
      </c>
    </row>
    <row r="745" spans="2:65" s="1" customFormat="1" ht="38.25" customHeight="1">
      <c r="B745" s="48"/>
      <c r="C745" s="238" t="s">
        <v>1132</v>
      </c>
      <c r="D745" s="238" t="s">
        <v>206</v>
      </c>
      <c r="E745" s="239" t="s">
        <v>1133</v>
      </c>
      <c r="F745" s="240" t="s">
        <v>1134</v>
      </c>
      <c r="G745" s="241" t="s">
        <v>949</v>
      </c>
      <c r="H745" s="306"/>
      <c r="I745" s="243"/>
      <c r="J745" s="244">
        <f>ROUND(I745*H745,2)</f>
        <v>0</v>
      </c>
      <c r="K745" s="240" t="s">
        <v>210</v>
      </c>
      <c r="L745" s="74"/>
      <c r="M745" s="245" t="s">
        <v>38</v>
      </c>
      <c r="N745" s="246" t="s">
        <v>53</v>
      </c>
      <c r="O745" s="49"/>
      <c r="P745" s="247">
        <f>O745*H745</f>
        <v>0</v>
      </c>
      <c r="Q745" s="247">
        <v>0</v>
      </c>
      <c r="R745" s="247">
        <f>Q745*H745</f>
        <v>0</v>
      </c>
      <c r="S745" s="247">
        <v>0</v>
      </c>
      <c r="T745" s="248">
        <f>S745*H745</f>
        <v>0</v>
      </c>
      <c r="AR745" s="25" t="s">
        <v>294</v>
      </c>
      <c r="AT745" s="25" t="s">
        <v>206</v>
      </c>
      <c r="AU745" s="25" t="s">
        <v>90</v>
      </c>
      <c r="AY745" s="25" t="s">
        <v>204</v>
      </c>
      <c r="BE745" s="249">
        <f>IF(N745="základní",J745,0)</f>
        <v>0</v>
      </c>
      <c r="BF745" s="249">
        <f>IF(N745="snížená",J745,0)</f>
        <v>0</v>
      </c>
      <c r="BG745" s="249">
        <f>IF(N745="zákl. přenesená",J745,0)</f>
        <v>0</v>
      </c>
      <c r="BH745" s="249">
        <f>IF(N745="sníž. přenesená",J745,0)</f>
        <v>0</v>
      </c>
      <c r="BI745" s="249">
        <f>IF(N745="nulová",J745,0)</f>
        <v>0</v>
      </c>
      <c r="BJ745" s="25" t="s">
        <v>25</v>
      </c>
      <c r="BK745" s="249">
        <f>ROUND(I745*H745,2)</f>
        <v>0</v>
      </c>
      <c r="BL745" s="25" t="s">
        <v>294</v>
      </c>
      <c r="BM745" s="25" t="s">
        <v>1135</v>
      </c>
    </row>
    <row r="746" spans="2:47" s="1" customFormat="1" ht="13.5">
      <c r="B746" s="48"/>
      <c r="C746" s="76"/>
      <c r="D746" s="250" t="s">
        <v>213</v>
      </c>
      <c r="E746" s="76"/>
      <c r="F746" s="251" t="s">
        <v>1136</v>
      </c>
      <c r="G746" s="76"/>
      <c r="H746" s="76"/>
      <c r="I746" s="206"/>
      <c r="J746" s="76"/>
      <c r="K746" s="76"/>
      <c r="L746" s="74"/>
      <c r="M746" s="252"/>
      <c r="N746" s="49"/>
      <c r="O746" s="49"/>
      <c r="P746" s="49"/>
      <c r="Q746" s="49"/>
      <c r="R746" s="49"/>
      <c r="S746" s="49"/>
      <c r="T746" s="97"/>
      <c r="AT746" s="25" t="s">
        <v>213</v>
      </c>
      <c r="AU746" s="25" t="s">
        <v>90</v>
      </c>
    </row>
    <row r="747" spans="2:63" s="11" customFormat="1" ht="29.85" customHeight="1">
      <c r="B747" s="222"/>
      <c r="C747" s="223"/>
      <c r="D747" s="224" t="s">
        <v>81</v>
      </c>
      <c r="E747" s="236" t="s">
        <v>1137</v>
      </c>
      <c r="F747" s="236" t="s">
        <v>1138</v>
      </c>
      <c r="G747" s="223"/>
      <c r="H747" s="223"/>
      <c r="I747" s="226"/>
      <c r="J747" s="237">
        <f>BK747</f>
        <v>0</v>
      </c>
      <c r="K747" s="223"/>
      <c r="L747" s="228"/>
      <c r="M747" s="229"/>
      <c r="N747" s="230"/>
      <c r="O747" s="230"/>
      <c r="P747" s="231">
        <f>SUM(P748:P815)</f>
        <v>0</v>
      </c>
      <c r="Q747" s="230"/>
      <c r="R747" s="231">
        <f>SUM(R748:R815)</f>
        <v>1.3479335700000001</v>
      </c>
      <c r="S747" s="230"/>
      <c r="T747" s="232">
        <f>SUM(T748:T815)</f>
        <v>0</v>
      </c>
      <c r="AR747" s="233" t="s">
        <v>90</v>
      </c>
      <c r="AT747" s="234" t="s">
        <v>81</v>
      </c>
      <c r="AU747" s="234" t="s">
        <v>25</v>
      </c>
      <c r="AY747" s="233" t="s">
        <v>204</v>
      </c>
      <c r="BK747" s="235">
        <f>SUM(BK748:BK815)</f>
        <v>0</v>
      </c>
    </row>
    <row r="748" spans="2:65" s="1" customFormat="1" ht="25.5" customHeight="1">
      <c r="B748" s="48"/>
      <c r="C748" s="238" t="s">
        <v>1139</v>
      </c>
      <c r="D748" s="238" t="s">
        <v>206</v>
      </c>
      <c r="E748" s="239" t="s">
        <v>1140</v>
      </c>
      <c r="F748" s="240" t="s">
        <v>1141</v>
      </c>
      <c r="G748" s="241" t="s">
        <v>343</v>
      </c>
      <c r="H748" s="242">
        <v>39.13</v>
      </c>
      <c r="I748" s="243"/>
      <c r="J748" s="244">
        <f>ROUND(I748*H748,2)</f>
        <v>0</v>
      </c>
      <c r="K748" s="240" t="s">
        <v>210</v>
      </c>
      <c r="L748" s="74"/>
      <c r="M748" s="245" t="s">
        <v>38</v>
      </c>
      <c r="N748" s="246" t="s">
        <v>53</v>
      </c>
      <c r="O748" s="49"/>
      <c r="P748" s="247">
        <f>O748*H748</f>
        <v>0</v>
      </c>
      <c r="Q748" s="247">
        <v>0.00147</v>
      </c>
      <c r="R748" s="247">
        <f>Q748*H748</f>
        <v>0.0575211</v>
      </c>
      <c r="S748" s="247">
        <v>0</v>
      </c>
      <c r="T748" s="248">
        <f>S748*H748</f>
        <v>0</v>
      </c>
      <c r="AR748" s="25" t="s">
        <v>294</v>
      </c>
      <c r="AT748" s="25" t="s">
        <v>206</v>
      </c>
      <c r="AU748" s="25" t="s">
        <v>90</v>
      </c>
      <c r="AY748" s="25" t="s">
        <v>204</v>
      </c>
      <c r="BE748" s="249">
        <f>IF(N748="základní",J748,0)</f>
        <v>0</v>
      </c>
      <c r="BF748" s="249">
        <f>IF(N748="snížená",J748,0)</f>
        <v>0</v>
      </c>
      <c r="BG748" s="249">
        <f>IF(N748="zákl. přenesená",J748,0)</f>
        <v>0</v>
      </c>
      <c r="BH748" s="249">
        <f>IF(N748="sníž. přenesená",J748,0)</f>
        <v>0</v>
      </c>
      <c r="BI748" s="249">
        <f>IF(N748="nulová",J748,0)</f>
        <v>0</v>
      </c>
      <c r="BJ748" s="25" t="s">
        <v>25</v>
      </c>
      <c r="BK748" s="249">
        <f>ROUND(I748*H748,2)</f>
        <v>0</v>
      </c>
      <c r="BL748" s="25" t="s">
        <v>294</v>
      </c>
      <c r="BM748" s="25" t="s">
        <v>1142</v>
      </c>
    </row>
    <row r="749" spans="2:47" s="1" customFormat="1" ht="13.5">
      <c r="B749" s="48"/>
      <c r="C749" s="76"/>
      <c r="D749" s="250" t="s">
        <v>213</v>
      </c>
      <c r="E749" s="76"/>
      <c r="F749" s="251" t="s">
        <v>1143</v>
      </c>
      <c r="G749" s="76"/>
      <c r="H749" s="76"/>
      <c r="I749" s="206"/>
      <c r="J749" s="76"/>
      <c r="K749" s="76"/>
      <c r="L749" s="74"/>
      <c r="M749" s="252"/>
      <c r="N749" s="49"/>
      <c r="O749" s="49"/>
      <c r="P749" s="49"/>
      <c r="Q749" s="49"/>
      <c r="R749" s="49"/>
      <c r="S749" s="49"/>
      <c r="T749" s="97"/>
      <c r="AT749" s="25" t="s">
        <v>213</v>
      </c>
      <c r="AU749" s="25" t="s">
        <v>90</v>
      </c>
    </row>
    <row r="750" spans="2:51" s="12" customFormat="1" ht="13.5">
      <c r="B750" s="253"/>
      <c r="C750" s="254"/>
      <c r="D750" s="250" t="s">
        <v>215</v>
      </c>
      <c r="E750" s="255" t="s">
        <v>38</v>
      </c>
      <c r="F750" s="256" t="s">
        <v>1144</v>
      </c>
      <c r="G750" s="254"/>
      <c r="H750" s="257">
        <v>34.4</v>
      </c>
      <c r="I750" s="258"/>
      <c r="J750" s="254"/>
      <c r="K750" s="254"/>
      <c r="L750" s="259"/>
      <c r="M750" s="260"/>
      <c r="N750" s="261"/>
      <c r="O750" s="261"/>
      <c r="P750" s="261"/>
      <c r="Q750" s="261"/>
      <c r="R750" s="261"/>
      <c r="S750" s="261"/>
      <c r="T750" s="262"/>
      <c r="AT750" s="263" t="s">
        <v>215</v>
      </c>
      <c r="AU750" s="263" t="s">
        <v>90</v>
      </c>
      <c r="AV750" s="12" t="s">
        <v>90</v>
      </c>
      <c r="AW750" s="12" t="s">
        <v>45</v>
      </c>
      <c r="AX750" s="12" t="s">
        <v>82</v>
      </c>
      <c r="AY750" s="263" t="s">
        <v>204</v>
      </c>
    </row>
    <row r="751" spans="2:51" s="12" customFormat="1" ht="13.5">
      <c r="B751" s="253"/>
      <c r="C751" s="254"/>
      <c r="D751" s="250" t="s">
        <v>215</v>
      </c>
      <c r="E751" s="255" t="s">
        <v>38</v>
      </c>
      <c r="F751" s="256" t="s">
        <v>1145</v>
      </c>
      <c r="G751" s="254"/>
      <c r="H751" s="257">
        <v>3</v>
      </c>
      <c r="I751" s="258"/>
      <c r="J751" s="254"/>
      <c r="K751" s="254"/>
      <c r="L751" s="259"/>
      <c r="M751" s="260"/>
      <c r="N751" s="261"/>
      <c r="O751" s="261"/>
      <c r="P751" s="261"/>
      <c r="Q751" s="261"/>
      <c r="R751" s="261"/>
      <c r="S751" s="261"/>
      <c r="T751" s="262"/>
      <c r="AT751" s="263" t="s">
        <v>215</v>
      </c>
      <c r="AU751" s="263" t="s">
        <v>90</v>
      </c>
      <c r="AV751" s="12" t="s">
        <v>90</v>
      </c>
      <c r="AW751" s="12" t="s">
        <v>45</v>
      </c>
      <c r="AX751" s="12" t="s">
        <v>82</v>
      </c>
      <c r="AY751" s="263" t="s">
        <v>204</v>
      </c>
    </row>
    <row r="752" spans="2:51" s="12" customFormat="1" ht="13.5">
      <c r="B752" s="253"/>
      <c r="C752" s="254"/>
      <c r="D752" s="250" t="s">
        <v>215</v>
      </c>
      <c r="E752" s="255" t="s">
        <v>38</v>
      </c>
      <c r="F752" s="256" t="s">
        <v>375</v>
      </c>
      <c r="G752" s="254"/>
      <c r="H752" s="257">
        <v>1.73</v>
      </c>
      <c r="I752" s="258"/>
      <c r="J752" s="254"/>
      <c r="K752" s="254"/>
      <c r="L752" s="259"/>
      <c r="M752" s="260"/>
      <c r="N752" s="261"/>
      <c r="O752" s="261"/>
      <c r="P752" s="261"/>
      <c r="Q752" s="261"/>
      <c r="R752" s="261"/>
      <c r="S752" s="261"/>
      <c r="T752" s="262"/>
      <c r="AT752" s="263" t="s">
        <v>215</v>
      </c>
      <c r="AU752" s="263" t="s">
        <v>90</v>
      </c>
      <c r="AV752" s="12" t="s">
        <v>90</v>
      </c>
      <c r="AW752" s="12" t="s">
        <v>45</v>
      </c>
      <c r="AX752" s="12" t="s">
        <v>82</v>
      </c>
      <c r="AY752" s="263" t="s">
        <v>204</v>
      </c>
    </row>
    <row r="753" spans="2:51" s="13" customFormat="1" ht="13.5">
      <c r="B753" s="264"/>
      <c r="C753" s="265"/>
      <c r="D753" s="250" t="s">
        <v>215</v>
      </c>
      <c r="E753" s="266" t="s">
        <v>38</v>
      </c>
      <c r="F753" s="267" t="s">
        <v>217</v>
      </c>
      <c r="G753" s="265"/>
      <c r="H753" s="268">
        <v>39.13</v>
      </c>
      <c r="I753" s="269"/>
      <c r="J753" s="265"/>
      <c r="K753" s="265"/>
      <c r="L753" s="270"/>
      <c r="M753" s="271"/>
      <c r="N753" s="272"/>
      <c r="O753" s="272"/>
      <c r="P753" s="272"/>
      <c r="Q753" s="272"/>
      <c r="R753" s="272"/>
      <c r="S753" s="272"/>
      <c r="T753" s="273"/>
      <c r="AT753" s="274" t="s">
        <v>215</v>
      </c>
      <c r="AU753" s="274" t="s">
        <v>90</v>
      </c>
      <c r="AV753" s="13" t="s">
        <v>211</v>
      </c>
      <c r="AW753" s="13" t="s">
        <v>45</v>
      </c>
      <c r="AX753" s="13" t="s">
        <v>25</v>
      </c>
      <c r="AY753" s="274" t="s">
        <v>204</v>
      </c>
    </row>
    <row r="754" spans="2:65" s="1" customFormat="1" ht="25.5" customHeight="1">
      <c r="B754" s="48"/>
      <c r="C754" s="238" t="s">
        <v>1146</v>
      </c>
      <c r="D754" s="238" t="s">
        <v>206</v>
      </c>
      <c r="E754" s="239" t="s">
        <v>1147</v>
      </c>
      <c r="F754" s="240" t="s">
        <v>1148</v>
      </c>
      <c r="G754" s="241" t="s">
        <v>343</v>
      </c>
      <c r="H754" s="242">
        <v>37.4</v>
      </c>
      <c r="I754" s="243"/>
      <c r="J754" s="244">
        <f>ROUND(I754*H754,2)</f>
        <v>0</v>
      </c>
      <c r="K754" s="240" t="s">
        <v>210</v>
      </c>
      <c r="L754" s="74"/>
      <c r="M754" s="245" t="s">
        <v>38</v>
      </c>
      <c r="N754" s="246" t="s">
        <v>53</v>
      </c>
      <c r="O754" s="49"/>
      <c r="P754" s="247">
        <f>O754*H754</f>
        <v>0</v>
      </c>
      <c r="Q754" s="247">
        <v>0.00098</v>
      </c>
      <c r="R754" s="247">
        <f>Q754*H754</f>
        <v>0.036652</v>
      </c>
      <c r="S754" s="247">
        <v>0</v>
      </c>
      <c r="T754" s="248">
        <f>S754*H754</f>
        <v>0</v>
      </c>
      <c r="AR754" s="25" t="s">
        <v>294</v>
      </c>
      <c r="AT754" s="25" t="s">
        <v>206</v>
      </c>
      <c r="AU754" s="25" t="s">
        <v>90</v>
      </c>
      <c r="AY754" s="25" t="s">
        <v>204</v>
      </c>
      <c r="BE754" s="249">
        <f>IF(N754="základní",J754,0)</f>
        <v>0</v>
      </c>
      <c r="BF754" s="249">
        <f>IF(N754="snížená",J754,0)</f>
        <v>0</v>
      </c>
      <c r="BG754" s="249">
        <f>IF(N754="zákl. přenesená",J754,0)</f>
        <v>0</v>
      </c>
      <c r="BH754" s="249">
        <f>IF(N754="sníž. přenesená",J754,0)</f>
        <v>0</v>
      </c>
      <c r="BI754" s="249">
        <f>IF(N754="nulová",J754,0)</f>
        <v>0</v>
      </c>
      <c r="BJ754" s="25" t="s">
        <v>25</v>
      </c>
      <c r="BK754" s="249">
        <f>ROUND(I754*H754,2)</f>
        <v>0</v>
      </c>
      <c r="BL754" s="25" t="s">
        <v>294</v>
      </c>
      <c r="BM754" s="25" t="s">
        <v>1149</v>
      </c>
    </row>
    <row r="755" spans="2:47" s="1" customFormat="1" ht="13.5">
      <c r="B755" s="48"/>
      <c r="C755" s="76"/>
      <c r="D755" s="250" t="s">
        <v>213</v>
      </c>
      <c r="E755" s="76"/>
      <c r="F755" s="251" t="s">
        <v>1143</v>
      </c>
      <c r="G755" s="76"/>
      <c r="H755" s="76"/>
      <c r="I755" s="206"/>
      <c r="J755" s="76"/>
      <c r="K755" s="76"/>
      <c r="L755" s="74"/>
      <c r="M755" s="252"/>
      <c r="N755" s="49"/>
      <c r="O755" s="49"/>
      <c r="P755" s="49"/>
      <c r="Q755" s="49"/>
      <c r="R755" s="49"/>
      <c r="S755" s="49"/>
      <c r="T755" s="97"/>
      <c r="AT755" s="25" t="s">
        <v>213</v>
      </c>
      <c r="AU755" s="25" t="s">
        <v>90</v>
      </c>
    </row>
    <row r="756" spans="2:65" s="1" customFormat="1" ht="25.5" customHeight="1">
      <c r="B756" s="48"/>
      <c r="C756" s="238" t="s">
        <v>1150</v>
      </c>
      <c r="D756" s="238" t="s">
        <v>206</v>
      </c>
      <c r="E756" s="239" t="s">
        <v>1151</v>
      </c>
      <c r="F756" s="240" t="s">
        <v>1152</v>
      </c>
      <c r="G756" s="241" t="s">
        <v>343</v>
      </c>
      <c r="H756" s="242">
        <v>38.709</v>
      </c>
      <c r="I756" s="243"/>
      <c r="J756" s="244">
        <f>ROUND(I756*H756,2)</f>
        <v>0</v>
      </c>
      <c r="K756" s="240" t="s">
        <v>210</v>
      </c>
      <c r="L756" s="74"/>
      <c r="M756" s="245" t="s">
        <v>38</v>
      </c>
      <c r="N756" s="246" t="s">
        <v>53</v>
      </c>
      <c r="O756" s="49"/>
      <c r="P756" s="247">
        <f>O756*H756</f>
        <v>0</v>
      </c>
      <c r="Q756" s="247">
        <v>0.00046</v>
      </c>
      <c r="R756" s="247">
        <f>Q756*H756</f>
        <v>0.01780614</v>
      </c>
      <c r="S756" s="247">
        <v>0</v>
      </c>
      <c r="T756" s="248">
        <f>S756*H756</f>
        <v>0</v>
      </c>
      <c r="AR756" s="25" t="s">
        <v>294</v>
      </c>
      <c r="AT756" s="25" t="s">
        <v>206</v>
      </c>
      <c r="AU756" s="25" t="s">
        <v>90</v>
      </c>
      <c r="AY756" s="25" t="s">
        <v>204</v>
      </c>
      <c r="BE756" s="249">
        <f>IF(N756="základní",J756,0)</f>
        <v>0</v>
      </c>
      <c r="BF756" s="249">
        <f>IF(N756="snížená",J756,0)</f>
        <v>0</v>
      </c>
      <c r="BG756" s="249">
        <f>IF(N756="zákl. přenesená",J756,0)</f>
        <v>0</v>
      </c>
      <c r="BH756" s="249">
        <f>IF(N756="sníž. přenesená",J756,0)</f>
        <v>0</v>
      </c>
      <c r="BI756" s="249">
        <f>IF(N756="nulová",J756,0)</f>
        <v>0</v>
      </c>
      <c r="BJ756" s="25" t="s">
        <v>25</v>
      </c>
      <c r="BK756" s="249">
        <f>ROUND(I756*H756,2)</f>
        <v>0</v>
      </c>
      <c r="BL756" s="25" t="s">
        <v>294</v>
      </c>
      <c r="BM756" s="25" t="s">
        <v>1153</v>
      </c>
    </row>
    <row r="757" spans="2:51" s="14" customFormat="1" ht="13.5">
      <c r="B757" s="275"/>
      <c r="C757" s="276"/>
      <c r="D757" s="250" t="s">
        <v>215</v>
      </c>
      <c r="E757" s="277" t="s">
        <v>38</v>
      </c>
      <c r="F757" s="278" t="s">
        <v>304</v>
      </c>
      <c r="G757" s="276"/>
      <c r="H757" s="277" t="s">
        <v>38</v>
      </c>
      <c r="I757" s="279"/>
      <c r="J757" s="276"/>
      <c r="K757" s="276"/>
      <c r="L757" s="280"/>
      <c r="M757" s="281"/>
      <c r="N757" s="282"/>
      <c r="O757" s="282"/>
      <c r="P757" s="282"/>
      <c r="Q757" s="282"/>
      <c r="R757" s="282"/>
      <c r="S757" s="282"/>
      <c r="T757" s="283"/>
      <c r="AT757" s="284" t="s">
        <v>215</v>
      </c>
      <c r="AU757" s="284" t="s">
        <v>90</v>
      </c>
      <c r="AV757" s="14" t="s">
        <v>25</v>
      </c>
      <c r="AW757" s="14" t="s">
        <v>45</v>
      </c>
      <c r="AX757" s="14" t="s">
        <v>82</v>
      </c>
      <c r="AY757" s="284" t="s">
        <v>204</v>
      </c>
    </row>
    <row r="758" spans="2:51" s="12" customFormat="1" ht="13.5">
      <c r="B758" s="253"/>
      <c r="C758" s="254"/>
      <c r="D758" s="250" t="s">
        <v>215</v>
      </c>
      <c r="E758" s="255" t="s">
        <v>38</v>
      </c>
      <c r="F758" s="256" t="s">
        <v>1154</v>
      </c>
      <c r="G758" s="254"/>
      <c r="H758" s="257">
        <v>16.199</v>
      </c>
      <c r="I758" s="258"/>
      <c r="J758" s="254"/>
      <c r="K758" s="254"/>
      <c r="L758" s="259"/>
      <c r="M758" s="260"/>
      <c r="N758" s="261"/>
      <c r="O758" s="261"/>
      <c r="P758" s="261"/>
      <c r="Q758" s="261"/>
      <c r="R758" s="261"/>
      <c r="S758" s="261"/>
      <c r="T758" s="262"/>
      <c r="AT758" s="263" t="s">
        <v>215</v>
      </c>
      <c r="AU758" s="263" t="s">
        <v>90</v>
      </c>
      <c r="AV758" s="12" t="s">
        <v>90</v>
      </c>
      <c r="AW758" s="12" t="s">
        <v>45</v>
      </c>
      <c r="AX758" s="12" t="s">
        <v>82</v>
      </c>
      <c r="AY758" s="263" t="s">
        <v>204</v>
      </c>
    </row>
    <row r="759" spans="2:51" s="12" customFormat="1" ht="13.5">
      <c r="B759" s="253"/>
      <c r="C759" s="254"/>
      <c r="D759" s="250" t="s">
        <v>215</v>
      </c>
      <c r="E759" s="255" t="s">
        <v>38</v>
      </c>
      <c r="F759" s="256" t="s">
        <v>1155</v>
      </c>
      <c r="G759" s="254"/>
      <c r="H759" s="257">
        <v>22.51</v>
      </c>
      <c r="I759" s="258"/>
      <c r="J759" s="254"/>
      <c r="K759" s="254"/>
      <c r="L759" s="259"/>
      <c r="M759" s="260"/>
      <c r="N759" s="261"/>
      <c r="O759" s="261"/>
      <c r="P759" s="261"/>
      <c r="Q759" s="261"/>
      <c r="R759" s="261"/>
      <c r="S759" s="261"/>
      <c r="T759" s="262"/>
      <c r="AT759" s="263" t="s">
        <v>215</v>
      </c>
      <c r="AU759" s="263" t="s">
        <v>90</v>
      </c>
      <c r="AV759" s="12" t="s">
        <v>90</v>
      </c>
      <c r="AW759" s="12" t="s">
        <v>45</v>
      </c>
      <c r="AX759" s="12" t="s">
        <v>82</v>
      </c>
      <c r="AY759" s="263" t="s">
        <v>204</v>
      </c>
    </row>
    <row r="760" spans="2:51" s="13" customFormat="1" ht="13.5">
      <c r="B760" s="264"/>
      <c r="C760" s="265"/>
      <c r="D760" s="250" t="s">
        <v>215</v>
      </c>
      <c r="E760" s="266" t="s">
        <v>38</v>
      </c>
      <c r="F760" s="267" t="s">
        <v>217</v>
      </c>
      <c r="G760" s="265"/>
      <c r="H760" s="268">
        <v>38.709</v>
      </c>
      <c r="I760" s="269"/>
      <c r="J760" s="265"/>
      <c r="K760" s="265"/>
      <c r="L760" s="270"/>
      <c r="M760" s="271"/>
      <c r="N760" s="272"/>
      <c r="O760" s="272"/>
      <c r="P760" s="272"/>
      <c r="Q760" s="272"/>
      <c r="R760" s="272"/>
      <c r="S760" s="272"/>
      <c r="T760" s="273"/>
      <c r="AT760" s="274" t="s">
        <v>215</v>
      </c>
      <c r="AU760" s="274" t="s">
        <v>90</v>
      </c>
      <c r="AV760" s="13" t="s">
        <v>211</v>
      </c>
      <c r="AW760" s="13" t="s">
        <v>45</v>
      </c>
      <c r="AX760" s="13" t="s">
        <v>25</v>
      </c>
      <c r="AY760" s="274" t="s">
        <v>204</v>
      </c>
    </row>
    <row r="761" spans="2:65" s="1" customFormat="1" ht="25.5" customHeight="1">
      <c r="B761" s="48"/>
      <c r="C761" s="238" t="s">
        <v>1156</v>
      </c>
      <c r="D761" s="238" t="s">
        <v>206</v>
      </c>
      <c r="E761" s="239" t="s">
        <v>1157</v>
      </c>
      <c r="F761" s="240" t="s">
        <v>1158</v>
      </c>
      <c r="G761" s="241" t="s">
        <v>343</v>
      </c>
      <c r="H761" s="242">
        <v>9.212</v>
      </c>
      <c r="I761" s="243"/>
      <c r="J761" s="244">
        <f>ROUND(I761*H761,2)</f>
        <v>0</v>
      </c>
      <c r="K761" s="240" t="s">
        <v>210</v>
      </c>
      <c r="L761" s="74"/>
      <c r="M761" s="245" t="s">
        <v>38</v>
      </c>
      <c r="N761" s="246" t="s">
        <v>53</v>
      </c>
      <c r="O761" s="49"/>
      <c r="P761" s="247">
        <f>O761*H761</f>
        <v>0</v>
      </c>
      <c r="Q761" s="247">
        <v>0.00062</v>
      </c>
      <c r="R761" s="247">
        <f>Q761*H761</f>
        <v>0.00571144</v>
      </c>
      <c r="S761" s="247">
        <v>0</v>
      </c>
      <c r="T761" s="248">
        <f>S761*H761</f>
        <v>0</v>
      </c>
      <c r="AR761" s="25" t="s">
        <v>294</v>
      </c>
      <c r="AT761" s="25" t="s">
        <v>206</v>
      </c>
      <c r="AU761" s="25" t="s">
        <v>90</v>
      </c>
      <c r="AY761" s="25" t="s">
        <v>204</v>
      </c>
      <c r="BE761" s="249">
        <f>IF(N761="základní",J761,0)</f>
        <v>0</v>
      </c>
      <c r="BF761" s="249">
        <f>IF(N761="snížená",J761,0)</f>
        <v>0</v>
      </c>
      <c r="BG761" s="249">
        <f>IF(N761="zákl. přenesená",J761,0)</f>
        <v>0</v>
      </c>
      <c r="BH761" s="249">
        <f>IF(N761="sníž. přenesená",J761,0)</f>
        <v>0</v>
      </c>
      <c r="BI761" s="249">
        <f>IF(N761="nulová",J761,0)</f>
        <v>0</v>
      </c>
      <c r="BJ761" s="25" t="s">
        <v>25</v>
      </c>
      <c r="BK761" s="249">
        <f>ROUND(I761*H761,2)</f>
        <v>0</v>
      </c>
      <c r="BL761" s="25" t="s">
        <v>294</v>
      </c>
      <c r="BM761" s="25" t="s">
        <v>1159</v>
      </c>
    </row>
    <row r="762" spans="2:51" s="14" customFormat="1" ht="13.5">
      <c r="B762" s="275"/>
      <c r="C762" s="276"/>
      <c r="D762" s="250" t="s">
        <v>215</v>
      </c>
      <c r="E762" s="277" t="s">
        <v>38</v>
      </c>
      <c r="F762" s="278" t="s">
        <v>1160</v>
      </c>
      <c r="G762" s="276"/>
      <c r="H762" s="277" t="s">
        <v>38</v>
      </c>
      <c r="I762" s="279"/>
      <c r="J762" s="276"/>
      <c r="K762" s="276"/>
      <c r="L762" s="280"/>
      <c r="M762" s="281"/>
      <c r="N762" s="282"/>
      <c r="O762" s="282"/>
      <c r="P762" s="282"/>
      <c r="Q762" s="282"/>
      <c r="R762" s="282"/>
      <c r="S762" s="282"/>
      <c r="T762" s="283"/>
      <c r="AT762" s="284" t="s">
        <v>215</v>
      </c>
      <c r="AU762" s="284" t="s">
        <v>90</v>
      </c>
      <c r="AV762" s="14" t="s">
        <v>25</v>
      </c>
      <c r="AW762" s="14" t="s">
        <v>45</v>
      </c>
      <c r="AX762" s="14" t="s">
        <v>82</v>
      </c>
      <c r="AY762" s="284" t="s">
        <v>204</v>
      </c>
    </row>
    <row r="763" spans="2:51" s="12" customFormat="1" ht="13.5">
      <c r="B763" s="253"/>
      <c r="C763" s="254"/>
      <c r="D763" s="250" t="s">
        <v>215</v>
      </c>
      <c r="E763" s="255" t="s">
        <v>38</v>
      </c>
      <c r="F763" s="256" t="s">
        <v>1161</v>
      </c>
      <c r="G763" s="254"/>
      <c r="H763" s="257">
        <v>8.342</v>
      </c>
      <c r="I763" s="258"/>
      <c r="J763" s="254"/>
      <c r="K763" s="254"/>
      <c r="L763" s="259"/>
      <c r="M763" s="260"/>
      <c r="N763" s="261"/>
      <c r="O763" s="261"/>
      <c r="P763" s="261"/>
      <c r="Q763" s="261"/>
      <c r="R763" s="261"/>
      <c r="S763" s="261"/>
      <c r="T763" s="262"/>
      <c r="AT763" s="263" t="s">
        <v>215</v>
      </c>
      <c r="AU763" s="263" t="s">
        <v>90</v>
      </c>
      <c r="AV763" s="12" t="s">
        <v>90</v>
      </c>
      <c r="AW763" s="12" t="s">
        <v>45</v>
      </c>
      <c r="AX763" s="12" t="s">
        <v>82</v>
      </c>
      <c r="AY763" s="263" t="s">
        <v>204</v>
      </c>
    </row>
    <row r="764" spans="2:51" s="12" customFormat="1" ht="13.5">
      <c r="B764" s="253"/>
      <c r="C764" s="254"/>
      <c r="D764" s="250" t="s">
        <v>215</v>
      </c>
      <c r="E764" s="255" t="s">
        <v>38</v>
      </c>
      <c r="F764" s="256" t="s">
        <v>1162</v>
      </c>
      <c r="G764" s="254"/>
      <c r="H764" s="257">
        <v>0.87</v>
      </c>
      <c r="I764" s="258"/>
      <c r="J764" s="254"/>
      <c r="K764" s="254"/>
      <c r="L764" s="259"/>
      <c r="M764" s="260"/>
      <c r="N764" s="261"/>
      <c r="O764" s="261"/>
      <c r="P764" s="261"/>
      <c r="Q764" s="261"/>
      <c r="R764" s="261"/>
      <c r="S764" s="261"/>
      <c r="T764" s="262"/>
      <c r="AT764" s="263" t="s">
        <v>215</v>
      </c>
      <c r="AU764" s="263" t="s">
        <v>90</v>
      </c>
      <c r="AV764" s="12" t="s">
        <v>90</v>
      </c>
      <c r="AW764" s="12" t="s">
        <v>45</v>
      </c>
      <c r="AX764" s="12" t="s">
        <v>82</v>
      </c>
      <c r="AY764" s="263" t="s">
        <v>204</v>
      </c>
    </row>
    <row r="765" spans="2:51" s="13" customFormat="1" ht="13.5">
      <c r="B765" s="264"/>
      <c r="C765" s="265"/>
      <c r="D765" s="250" t="s">
        <v>215</v>
      </c>
      <c r="E765" s="266" t="s">
        <v>38</v>
      </c>
      <c r="F765" s="267" t="s">
        <v>217</v>
      </c>
      <c r="G765" s="265"/>
      <c r="H765" s="268">
        <v>9.212</v>
      </c>
      <c r="I765" s="269"/>
      <c r="J765" s="265"/>
      <c r="K765" s="265"/>
      <c r="L765" s="270"/>
      <c r="M765" s="271"/>
      <c r="N765" s="272"/>
      <c r="O765" s="272"/>
      <c r="P765" s="272"/>
      <c r="Q765" s="272"/>
      <c r="R765" s="272"/>
      <c r="S765" s="272"/>
      <c r="T765" s="273"/>
      <c r="AT765" s="274" t="s">
        <v>215</v>
      </c>
      <c r="AU765" s="274" t="s">
        <v>90</v>
      </c>
      <c r="AV765" s="13" t="s">
        <v>211</v>
      </c>
      <c r="AW765" s="13" t="s">
        <v>45</v>
      </c>
      <c r="AX765" s="13" t="s">
        <v>25</v>
      </c>
      <c r="AY765" s="274" t="s">
        <v>204</v>
      </c>
    </row>
    <row r="766" spans="2:65" s="1" customFormat="1" ht="25.5" customHeight="1">
      <c r="B766" s="48"/>
      <c r="C766" s="238" t="s">
        <v>1163</v>
      </c>
      <c r="D766" s="238" t="s">
        <v>206</v>
      </c>
      <c r="E766" s="239" t="s">
        <v>1164</v>
      </c>
      <c r="F766" s="240" t="s">
        <v>1165</v>
      </c>
      <c r="G766" s="241" t="s">
        <v>343</v>
      </c>
      <c r="H766" s="242">
        <v>50.976</v>
      </c>
      <c r="I766" s="243"/>
      <c r="J766" s="244">
        <f>ROUND(I766*H766,2)</f>
        <v>0</v>
      </c>
      <c r="K766" s="240" t="s">
        <v>210</v>
      </c>
      <c r="L766" s="74"/>
      <c r="M766" s="245" t="s">
        <v>38</v>
      </c>
      <c r="N766" s="246" t="s">
        <v>53</v>
      </c>
      <c r="O766" s="49"/>
      <c r="P766" s="247">
        <f>O766*H766</f>
        <v>0</v>
      </c>
      <c r="Q766" s="247">
        <v>0.00046</v>
      </c>
      <c r="R766" s="247">
        <f>Q766*H766</f>
        <v>0.02344896</v>
      </c>
      <c r="S766" s="247">
        <v>0</v>
      </c>
      <c r="T766" s="248">
        <f>S766*H766</f>
        <v>0</v>
      </c>
      <c r="AR766" s="25" t="s">
        <v>294</v>
      </c>
      <c r="AT766" s="25" t="s">
        <v>206</v>
      </c>
      <c r="AU766" s="25" t="s">
        <v>90</v>
      </c>
      <c r="AY766" s="25" t="s">
        <v>204</v>
      </c>
      <c r="BE766" s="249">
        <f>IF(N766="základní",J766,0)</f>
        <v>0</v>
      </c>
      <c r="BF766" s="249">
        <f>IF(N766="snížená",J766,0)</f>
        <v>0</v>
      </c>
      <c r="BG766" s="249">
        <f>IF(N766="zákl. přenesená",J766,0)</f>
        <v>0</v>
      </c>
      <c r="BH766" s="249">
        <f>IF(N766="sníž. přenesená",J766,0)</f>
        <v>0</v>
      </c>
      <c r="BI766" s="249">
        <f>IF(N766="nulová",J766,0)</f>
        <v>0</v>
      </c>
      <c r="BJ766" s="25" t="s">
        <v>25</v>
      </c>
      <c r="BK766" s="249">
        <f>ROUND(I766*H766,2)</f>
        <v>0</v>
      </c>
      <c r="BL766" s="25" t="s">
        <v>294</v>
      </c>
      <c r="BM766" s="25" t="s">
        <v>1166</v>
      </c>
    </row>
    <row r="767" spans="2:51" s="12" customFormat="1" ht="13.5">
      <c r="B767" s="253"/>
      <c r="C767" s="254"/>
      <c r="D767" s="250" t="s">
        <v>215</v>
      </c>
      <c r="E767" s="255" t="s">
        <v>38</v>
      </c>
      <c r="F767" s="256" t="s">
        <v>1167</v>
      </c>
      <c r="G767" s="254"/>
      <c r="H767" s="257">
        <v>43.776</v>
      </c>
      <c r="I767" s="258"/>
      <c r="J767" s="254"/>
      <c r="K767" s="254"/>
      <c r="L767" s="259"/>
      <c r="M767" s="260"/>
      <c r="N767" s="261"/>
      <c r="O767" s="261"/>
      <c r="P767" s="261"/>
      <c r="Q767" s="261"/>
      <c r="R767" s="261"/>
      <c r="S767" s="261"/>
      <c r="T767" s="262"/>
      <c r="AT767" s="263" t="s">
        <v>215</v>
      </c>
      <c r="AU767" s="263" t="s">
        <v>90</v>
      </c>
      <c r="AV767" s="12" t="s">
        <v>90</v>
      </c>
      <c r="AW767" s="12" t="s">
        <v>45</v>
      </c>
      <c r="AX767" s="12" t="s">
        <v>82</v>
      </c>
      <c r="AY767" s="263" t="s">
        <v>204</v>
      </c>
    </row>
    <row r="768" spans="2:51" s="12" customFormat="1" ht="13.5">
      <c r="B768" s="253"/>
      <c r="C768" s="254"/>
      <c r="D768" s="250" t="s">
        <v>215</v>
      </c>
      <c r="E768" s="255" t="s">
        <v>38</v>
      </c>
      <c r="F768" s="256" t="s">
        <v>1168</v>
      </c>
      <c r="G768" s="254"/>
      <c r="H768" s="257">
        <v>7.2</v>
      </c>
      <c r="I768" s="258"/>
      <c r="J768" s="254"/>
      <c r="K768" s="254"/>
      <c r="L768" s="259"/>
      <c r="M768" s="260"/>
      <c r="N768" s="261"/>
      <c r="O768" s="261"/>
      <c r="P768" s="261"/>
      <c r="Q768" s="261"/>
      <c r="R768" s="261"/>
      <c r="S768" s="261"/>
      <c r="T768" s="262"/>
      <c r="AT768" s="263" t="s">
        <v>215</v>
      </c>
      <c r="AU768" s="263" t="s">
        <v>90</v>
      </c>
      <c r="AV768" s="12" t="s">
        <v>90</v>
      </c>
      <c r="AW768" s="12" t="s">
        <v>45</v>
      </c>
      <c r="AX768" s="12" t="s">
        <v>82</v>
      </c>
      <c r="AY768" s="263" t="s">
        <v>204</v>
      </c>
    </row>
    <row r="769" spans="2:51" s="13" customFormat="1" ht="13.5">
      <c r="B769" s="264"/>
      <c r="C769" s="265"/>
      <c r="D769" s="250" t="s">
        <v>215</v>
      </c>
      <c r="E769" s="266" t="s">
        <v>38</v>
      </c>
      <c r="F769" s="267" t="s">
        <v>217</v>
      </c>
      <c r="G769" s="265"/>
      <c r="H769" s="268">
        <v>50.976</v>
      </c>
      <c r="I769" s="269"/>
      <c r="J769" s="265"/>
      <c r="K769" s="265"/>
      <c r="L769" s="270"/>
      <c r="M769" s="271"/>
      <c r="N769" s="272"/>
      <c r="O769" s="272"/>
      <c r="P769" s="272"/>
      <c r="Q769" s="272"/>
      <c r="R769" s="272"/>
      <c r="S769" s="272"/>
      <c r="T769" s="273"/>
      <c r="AT769" s="274" t="s">
        <v>215</v>
      </c>
      <c r="AU769" s="274" t="s">
        <v>90</v>
      </c>
      <c r="AV769" s="13" t="s">
        <v>211</v>
      </c>
      <c r="AW769" s="13" t="s">
        <v>45</v>
      </c>
      <c r="AX769" s="13" t="s">
        <v>25</v>
      </c>
      <c r="AY769" s="274" t="s">
        <v>204</v>
      </c>
    </row>
    <row r="770" spans="2:65" s="1" customFormat="1" ht="25.5" customHeight="1">
      <c r="B770" s="48"/>
      <c r="C770" s="285" t="s">
        <v>1169</v>
      </c>
      <c r="D770" s="285" t="s">
        <v>478</v>
      </c>
      <c r="E770" s="286" t="s">
        <v>1170</v>
      </c>
      <c r="F770" s="287" t="s">
        <v>1171</v>
      </c>
      <c r="G770" s="288" t="s">
        <v>780</v>
      </c>
      <c r="H770" s="289">
        <v>245</v>
      </c>
      <c r="I770" s="290"/>
      <c r="J770" s="291">
        <f>ROUND(I770*H770,2)</f>
        <v>0</v>
      </c>
      <c r="K770" s="287" t="s">
        <v>210</v>
      </c>
      <c r="L770" s="292"/>
      <c r="M770" s="293" t="s">
        <v>38</v>
      </c>
      <c r="N770" s="294" t="s">
        <v>53</v>
      </c>
      <c r="O770" s="49"/>
      <c r="P770" s="247">
        <f>O770*H770</f>
        <v>0</v>
      </c>
      <c r="Q770" s="247">
        <v>0.00102</v>
      </c>
      <c r="R770" s="247">
        <f>Q770*H770</f>
        <v>0.2499</v>
      </c>
      <c r="S770" s="247">
        <v>0</v>
      </c>
      <c r="T770" s="248">
        <f>S770*H770</f>
        <v>0</v>
      </c>
      <c r="AR770" s="25" t="s">
        <v>392</v>
      </c>
      <c r="AT770" s="25" t="s">
        <v>478</v>
      </c>
      <c r="AU770" s="25" t="s">
        <v>90</v>
      </c>
      <c r="AY770" s="25" t="s">
        <v>204</v>
      </c>
      <c r="BE770" s="249">
        <f>IF(N770="základní",J770,0)</f>
        <v>0</v>
      </c>
      <c r="BF770" s="249">
        <f>IF(N770="snížená",J770,0)</f>
        <v>0</v>
      </c>
      <c r="BG770" s="249">
        <f>IF(N770="zákl. přenesená",J770,0)</f>
        <v>0</v>
      </c>
      <c r="BH770" s="249">
        <f>IF(N770="sníž. přenesená",J770,0)</f>
        <v>0</v>
      </c>
      <c r="BI770" s="249">
        <f>IF(N770="nulová",J770,0)</f>
        <v>0</v>
      </c>
      <c r="BJ770" s="25" t="s">
        <v>25</v>
      </c>
      <c r="BK770" s="249">
        <f>ROUND(I770*H770,2)</f>
        <v>0</v>
      </c>
      <c r="BL770" s="25" t="s">
        <v>294</v>
      </c>
      <c r="BM770" s="25" t="s">
        <v>1172</v>
      </c>
    </row>
    <row r="771" spans="2:51" s="12" customFormat="1" ht="13.5">
      <c r="B771" s="253"/>
      <c r="C771" s="254"/>
      <c r="D771" s="250" t="s">
        <v>215</v>
      </c>
      <c r="E771" s="255" t="s">
        <v>38</v>
      </c>
      <c r="F771" s="256" t="s">
        <v>1173</v>
      </c>
      <c r="G771" s="254"/>
      <c r="H771" s="257">
        <v>245</v>
      </c>
      <c r="I771" s="258"/>
      <c r="J771" s="254"/>
      <c r="K771" s="254"/>
      <c r="L771" s="259"/>
      <c r="M771" s="260"/>
      <c r="N771" s="261"/>
      <c r="O771" s="261"/>
      <c r="P771" s="261"/>
      <c r="Q771" s="261"/>
      <c r="R771" s="261"/>
      <c r="S771" s="261"/>
      <c r="T771" s="262"/>
      <c r="AT771" s="263" t="s">
        <v>215</v>
      </c>
      <c r="AU771" s="263" t="s">
        <v>90</v>
      </c>
      <c r="AV771" s="12" t="s">
        <v>90</v>
      </c>
      <c r="AW771" s="12" t="s">
        <v>45</v>
      </c>
      <c r="AX771" s="12" t="s">
        <v>82</v>
      </c>
      <c r="AY771" s="263" t="s">
        <v>204</v>
      </c>
    </row>
    <row r="772" spans="2:51" s="13" customFormat="1" ht="13.5">
      <c r="B772" s="264"/>
      <c r="C772" s="265"/>
      <c r="D772" s="250" t="s">
        <v>215</v>
      </c>
      <c r="E772" s="266" t="s">
        <v>38</v>
      </c>
      <c r="F772" s="267" t="s">
        <v>217</v>
      </c>
      <c r="G772" s="265"/>
      <c r="H772" s="268">
        <v>245</v>
      </c>
      <c r="I772" s="269"/>
      <c r="J772" s="265"/>
      <c r="K772" s="265"/>
      <c r="L772" s="270"/>
      <c r="M772" s="271"/>
      <c r="N772" s="272"/>
      <c r="O772" s="272"/>
      <c r="P772" s="272"/>
      <c r="Q772" s="272"/>
      <c r="R772" s="272"/>
      <c r="S772" s="272"/>
      <c r="T772" s="273"/>
      <c r="AT772" s="274" t="s">
        <v>215</v>
      </c>
      <c r="AU772" s="274" t="s">
        <v>90</v>
      </c>
      <c r="AV772" s="13" t="s">
        <v>211</v>
      </c>
      <c r="AW772" s="13" t="s">
        <v>45</v>
      </c>
      <c r="AX772" s="13" t="s">
        <v>25</v>
      </c>
      <c r="AY772" s="274" t="s">
        <v>204</v>
      </c>
    </row>
    <row r="773" spans="2:65" s="1" customFormat="1" ht="25.5" customHeight="1">
      <c r="B773" s="48"/>
      <c r="C773" s="285" t="s">
        <v>1174</v>
      </c>
      <c r="D773" s="285" t="s">
        <v>478</v>
      </c>
      <c r="E773" s="286" t="s">
        <v>1175</v>
      </c>
      <c r="F773" s="287" t="s">
        <v>1176</v>
      </c>
      <c r="G773" s="288" t="s">
        <v>780</v>
      </c>
      <c r="H773" s="289">
        <v>72</v>
      </c>
      <c r="I773" s="290"/>
      <c r="J773" s="291">
        <f>ROUND(I773*H773,2)</f>
        <v>0</v>
      </c>
      <c r="K773" s="287" t="s">
        <v>210</v>
      </c>
      <c r="L773" s="292"/>
      <c r="M773" s="293" t="s">
        <v>38</v>
      </c>
      <c r="N773" s="294" t="s">
        <v>53</v>
      </c>
      <c r="O773" s="49"/>
      <c r="P773" s="247">
        <f>O773*H773</f>
        <v>0</v>
      </c>
      <c r="Q773" s="247">
        <v>0.004</v>
      </c>
      <c r="R773" s="247">
        <f>Q773*H773</f>
        <v>0.28800000000000003</v>
      </c>
      <c r="S773" s="247">
        <v>0</v>
      </c>
      <c r="T773" s="248">
        <f>S773*H773</f>
        <v>0</v>
      </c>
      <c r="AR773" s="25" t="s">
        <v>392</v>
      </c>
      <c r="AT773" s="25" t="s">
        <v>478</v>
      </c>
      <c r="AU773" s="25" t="s">
        <v>90</v>
      </c>
      <c r="AY773" s="25" t="s">
        <v>204</v>
      </c>
      <c r="BE773" s="249">
        <f>IF(N773="základní",J773,0)</f>
        <v>0</v>
      </c>
      <c r="BF773" s="249">
        <f>IF(N773="snížená",J773,0)</f>
        <v>0</v>
      </c>
      <c r="BG773" s="249">
        <f>IF(N773="zákl. přenesená",J773,0)</f>
        <v>0</v>
      </c>
      <c r="BH773" s="249">
        <f>IF(N773="sníž. přenesená",J773,0)</f>
        <v>0</v>
      </c>
      <c r="BI773" s="249">
        <f>IF(N773="nulová",J773,0)</f>
        <v>0</v>
      </c>
      <c r="BJ773" s="25" t="s">
        <v>25</v>
      </c>
      <c r="BK773" s="249">
        <f>ROUND(I773*H773,2)</f>
        <v>0</v>
      </c>
      <c r="BL773" s="25" t="s">
        <v>294</v>
      </c>
      <c r="BM773" s="25" t="s">
        <v>1177</v>
      </c>
    </row>
    <row r="774" spans="2:51" s="12" customFormat="1" ht="13.5">
      <c r="B774" s="253"/>
      <c r="C774" s="254"/>
      <c r="D774" s="250" t="s">
        <v>215</v>
      </c>
      <c r="E774" s="255" t="s">
        <v>38</v>
      </c>
      <c r="F774" s="256" t="s">
        <v>1178</v>
      </c>
      <c r="G774" s="254"/>
      <c r="H774" s="257">
        <v>72</v>
      </c>
      <c r="I774" s="258"/>
      <c r="J774" s="254"/>
      <c r="K774" s="254"/>
      <c r="L774" s="259"/>
      <c r="M774" s="260"/>
      <c r="N774" s="261"/>
      <c r="O774" s="261"/>
      <c r="P774" s="261"/>
      <c r="Q774" s="261"/>
      <c r="R774" s="261"/>
      <c r="S774" s="261"/>
      <c r="T774" s="262"/>
      <c r="AT774" s="263" t="s">
        <v>215</v>
      </c>
      <c r="AU774" s="263" t="s">
        <v>90</v>
      </c>
      <c r="AV774" s="12" t="s">
        <v>90</v>
      </c>
      <c r="AW774" s="12" t="s">
        <v>45</v>
      </c>
      <c r="AX774" s="12" t="s">
        <v>82</v>
      </c>
      <c r="AY774" s="263" t="s">
        <v>204</v>
      </c>
    </row>
    <row r="775" spans="2:51" s="13" customFormat="1" ht="13.5">
      <c r="B775" s="264"/>
      <c r="C775" s="265"/>
      <c r="D775" s="250" t="s">
        <v>215</v>
      </c>
      <c r="E775" s="266" t="s">
        <v>38</v>
      </c>
      <c r="F775" s="267" t="s">
        <v>217</v>
      </c>
      <c r="G775" s="265"/>
      <c r="H775" s="268">
        <v>72</v>
      </c>
      <c r="I775" s="269"/>
      <c r="J775" s="265"/>
      <c r="K775" s="265"/>
      <c r="L775" s="270"/>
      <c r="M775" s="271"/>
      <c r="N775" s="272"/>
      <c r="O775" s="272"/>
      <c r="P775" s="272"/>
      <c r="Q775" s="272"/>
      <c r="R775" s="272"/>
      <c r="S775" s="272"/>
      <c r="T775" s="273"/>
      <c r="AT775" s="274" t="s">
        <v>215</v>
      </c>
      <c r="AU775" s="274" t="s">
        <v>90</v>
      </c>
      <c r="AV775" s="13" t="s">
        <v>211</v>
      </c>
      <c r="AW775" s="13" t="s">
        <v>45</v>
      </c>
      <c r="AX775" s="13" t="s">
        <v>25</v>
      </c>
      <c r="AY775" s="274" t="s">
        <v>204</v>
      </c>
    </row>
    <row r="776" spans="2:65" s="1" customFormat="1" ht="16.5" customHeight="1">
      <c r="B776" s="48"/>
      <c r="C776" s="285" t="s">
        <v>1179</v>
      </c>
      <c r="D776" s="285" t="s">
        <v>478</v>
      </c>
      <c r="E776" s="286" t="s">
        <v>1180</v>
      </c>
      <c r="F776" s="287" t="s">
        <v>1181</v>
      </c>
      <c r="G776" s="288" t="s">
        <v>780</v>
      </c>
      <c r="H776" s="289">
        <v>3</v>
      </c>
      <c r="I776" s="290"/>
      <c r="J776" s="291">
        <f>ROUND(I776*H776,2)</f>
        <v>0</v>
      </c>
      <c r="K776" s="287" t="s">
        <v>38</v>
      </c>
      <c r="L776" s="292"/>
      <c r="M776" s="293" t="s">
        <v>38</v>
      </c>
      <c r="N776" s="294" t="s">
        <v>53</v>
      </c>
      <c r="O776" s="49"/>
      <c r="P776" s="247">
        <f>O776*H776</f>
        <v>0</v>
      </c>
      <c r="Q776" s="247">
        <v>0.004</v>
      </c>
      <c r="R776" s="247">
        <f>Q776*H776</f>
        <v>0.012</v>
      </c>
      <c r="S776" s="247">
        <v>0</v>
      </c>
      <c r="T776" s="248">
        <f>S776*H776</f>
        <v>0</v>
      </c>
      <c r="AR776" s="25" t="s">
        <v>392</v>
      </c>
      <c r="AT776" s="25" t="s">
        <v>478</v>
      </c>
      <c r="AU776" s="25" t="s">
        <v>90</v>
      </c>
      <c r="AY776" s="25" t="s">
        <v>204</v>
      </c>
      <c r="BE776" s="249">
        <f>IF(N776="základní",J776,0)</f>
        <v>0</v>
      </c>
      <c r="BF776" s="249">
        <f>IF(N776="snížená",J776,0)</f>
        <v>0</v>
      </c>
      <c r="BG776" s="249">
        <f>IF(N776="zákl. přenesená",J776,0)</f>
        <v>0</v>
      </c>
      <c r="BH776" s="249">
        <f>IF(N776="sníž. přenesená",J776,0)</f>
        <v>0</v>
      </c>
      <c r="BI776" s="249">
        <f>IF(N776="nulová",J776,0)</f>
        <v>0</v>
      </c>
      <c r="BJ776" s="25" t="s">
        <v>25</v>
      </c>
      <c r="BK776" s="249">
        <f>ROUND(I776*H776,2)</f>
        <v>0</v>
      </c>
      <c r="BL776" s="25" t="s">
        <v>294</v>
      </c>
      <c r="BM776" s="25" t="s">
        <v>1182</v>
      </c>
    </row>
    <row r="777" spans="2:51" s="12" customFormat="1" ht="13.5">
      <c r="B777" s="253"/>
      <c r="C777" s="254"/>
      <c r="D777" s="250" t="s">
        <v>215</v>
      </c>
      <c r="E777" s="255" t="s">
        <v>38</v>
      </c>
      <c r="F777" s="256" t="s">
        <v>113</v>
      </c>
      <c r="G777" s="254"/>
      <c r="H777" s="257">
        <v>3</v>
      </c>
      <c r="I777" s="258"/>
      <c r="J777" s="254"/>
      <c r="K777" s="254"/>
      <c r="L777" s="259"/>
      <c r="M777" s="260"/>
      <c r="N777" s="261"/>
      <c r="O777" s="261"/>
      <c r="P777" s="261"/>
      <c r="Q777" s="261"/>
      <c r="R777" s="261"/>
      <c r="S777" s="261"/>
      <c r="T777" s="262"/>
      <c r="AT777" s="263" t="s">
        <v>215</v>
      </c>
      <c r="AU777" s="263" t="s">
        <v>90</v>
      </c>
      <c r="AV777" s="12" t="s">
        <v>90</v>
      </c>
      <c r="AW777" s="12" t="s">
        <v>45</v>
      </c>
      <c r="AX777" s="12" t="s">
        <v>82</v>
      </c>
      <c r="AY777" s="263" t="s">
        <v>204</v>
      </c>
    </row>
    <row r="778" spans="2:51" s="13" customFormat="1" ht="13.5">
      <c r="B778" s="264"/>
      <c r="C778" s="265"/>
      <c r="D778" s="250" t="s">
        <v>215</v>
      </c>
      <c r="E778" s="266" t="s">
        <v>38</v>
      </c>
      <c r="F778" s="267" t="s">
        <v>217</v>
      </c>
      <c r="G778" s="265"/>
      <c r="H778" s="268">
        <v>3</v>
      </c>
      <c r="I778" s="269"/>
      <c r="J778" s="265"/>
      <c r="K778" s="265"/>
      <c r="L778" s="270"/>
      <c r="M778" s="271"/>
      <c r="N778" s="272"/>
      <c r="O778" s="272"/>
      <c r="P778" s="272"/>
      <c r="Q778" s="272"/>
      <c r="R778" s="272"/>
      <c r="S778" s="272"/>
      <c r="T778" s="273"/>
      <c r="AT778" s="274" t="s">
        <v>215</v>
      </c>
      <c r="AU778" s="274" t="s">
        <v>90</v>
      </c>
      <c r="AV778" s="13" t="s">
        <v>211</v>
      </c>
      <c r="AW778" s="13" t="s">
        <v>45</v>
      </c>
      <c r="AX778" s="13" t="s">
        <v>25</v>
      </c>
      <c r="AY778" s="274" t="s">
        <v>204</v>
      </c>
    </row>
    <row r="779" spans="2:65" s="1" customFormat="1" ht="25.5" customHeight="1">
      <c r="B779" s="48"/>
      <c r="C779" s="238" t="s">
        <v>1183</v>
      </c>
      <c r="D779" s="238" t="s">
        <v>206</v>
      </c>
      <c r="E779" s="239" t="s">
        <v>1184</v>
      </c>
      <c r="F779" s="240" t="s">
        <v>1185</v>
      </c>
      <c r="G779" s="241" t="s">
        <v>209</v>
      </c>
      <c r="H779" s="242">
        <v>25.82</v>
      </c>
      <c r="I779" s="243"/>
      <c r="J779" s="244">
        <f>ROUND(I779*H779,2)</f>
        <v>0</v>
      </c>
      <c r="K779" s="240" t="s">
        <v>210</v>
      </c>
      <c r="L779" s="74"/>
      <c r="M779" s="245" t="s">
        <v>38</v>
      </c>
      <c r="N779" s="246" t="s">
        <v>53</v>
      </c>
      <c r="O779" s="49"/>
      <c r="P779" s="247">
        <f>O779*H779</f>
        <v>0</v>
      </c>
      <c r="Q779" s="247">
        <v>0.00392</v>
      </c>
      <c r="R779" s="247">
        <f>Q779*H779</f>
        <v>0.1012144</v>
      </c>
      <c r="S779" s="247">
        <v>0</v>
      </c>
      <c r="T779" s="248">
        <f>S779*H779</f>
        <v>0</v>
      </c>
      <c r="AR779" s="25" t="s">
        <v>294</v>
      </c>
      <c r="AT779" s="25" t="s">
        <v>206</v>
      </c>
      <c r="AU779" s="25" t="s">
        <v>90</v>
      </c>
      <c r="AY779" s="25" t="s">
        <v>204</v>
      </c>
      <c r="BE779" s="249">
        <f>IF(N779="základní",J779,0)</f>
        <v>0</v>
      </c>
      <c r="BF779" s="249">
        <f>IF(N779="snížená",J779,0)</f>
        <v>0</v>
      </c>
      <c r="BG779" s="249">
        <f>IF(N779="zákl. přenesená",J779,0)</f>
        <v>0</v>
      </c>
      <c r="BH779" s="249">
        <f>IF(N779="sníž. přenesená",J779,0)</f>
        <v>0</v>
      </c>
      <c r="BI779" s="249">
        <f>IF(N779="nulová",J779,0)</f>
        <v>0</v>
      </c>
      <c r="BJ779" s="25" t="s">
        <v>25</v>
      </c>
      <c r="BK779" s="249">
        <f>ROUND(I779*H779,2)</f>
        <v>0</v>
      </c>
      <c r="BL779" s="25" t="s">
        <v>294</v>
      </c>
      <c r="BM779" s="25" t="s">
        <v>1186</v>
      </c>
    </row>
    <row r="780" spans="2:51" s="14" customFormat="1" ht="13.5">
      <c r="B780" s="275"/>
      <c r="C780" s="276"/>
      <c r="D780" s="250" t="s">
        <v>215</v>
      </c>
      <c r="E780" s="277" t="s">
        <v>38</v>
      </c>
      <c r="F780" s="278" t="s">
        <v>1187</v>
      </c>
      <c r="G780" s="276"/>
      <c r="H780" s="277" t="s">
        <v>38</v>
      </c>
      <c r="I780" s="279"/>
      <c r="J780" s="276"/>
      <c r="K780" s="276"/>
      <c r="L780" s="280"/>
      <c r="M780" s="281"/>
      <c r="N780" s="282"/>
      <c r="O780" s="282"/>
      <c r="P780" s="282"/>
      <c r="Q780" s="282"/>
      <c r="R780" s="282"/>
      <c r="S780" s="282"/>
      <c r="T780" s="283"/>
      <c r="AT780" s="284" t="s">
        <v>215</v>
      </c>
      <c r="AU780" s="284" t="s">
        <v>90</v>
      </c>
      <c r="AV780" s="14" t="s">
        <v>25</v>
      </c>
      <c r="AW780" s="14" t="s">
        <v>45</v>
      </c>
      <c r="AX780" s="14" t="s">
        <v>82</v>
      </c>
      <c r="AY780" s="284" t="s">
        <v>204</v>
      </c>
    </row>
    <row r="781" spans="2:51" s="12" customFormat="1" ht="13.5">
      <c r="B781" s="253"/>
      <c r="C781" s="254"/>
      <c r="D781" s="250" t="s">
        <v>215</v>
      </c>
      <c r="E781" s="255" t="s">
        <v>38</v>
      </c>
      <c r="F781" s="256" t="s">
        <v>1188</v>
      </c>
      <c r="G781" s="254"/>
      <c r="H781" s="257">
        <v>8.73</v>
      </c>
      <c r="I781" s="258"/>
      <c r="J781" s="254"/>
      <c r="K781" s="254"/>
      <c r="L781" s="259"/>
      <c r="M781" s="260"/>
      <c r="N781" s="261"/>
      <c r="O781" s="261"/>
      <c r="P781" s="261"/>
      <c r="Q781" s="261"/>
      <c r="R781" s="261"/>
      <c r="S781" s="261"/>
      <c r="T781" s="262"/>
      <c r="AT781" s="263" t="s">
        <v>215</v>
      </c>
      <c r="AU781" s="263" t="s">
        <v>90</v>
      </c>
      <c r="AV781" s="12" t="s">
        <v>90</v>
      </c>
      <c r="AW781" s="12" t="s">
        <v>45</v>
      </c>
      <c r="AX781" s="12" t="s">
        <v>82</v>
      </c>
      <c r="AY781" s="263" t="s">
        <v>204</v>
      </c>
    </row>
    <row r="782" spans="2:51" s="14" customFormat="1" ht="13.5">
      <c r="B782" s="275"/>
      <c r="C782" s="276"/>
      <c r="D782" s="250" t="s">
        <v>215</v>
      </c>
      <c r="E782" s="277" t="s">
        <v>38</v>
      </c>
      <c r="F782" s="278" t="s">
        <v>1189</v>
      </c>
      <c r="G782" s="276"/>
      <c r="H782" s="277" t="s">
        <v>38</v>
      </c>
      <c r="I782" s="279"/>
      <c r="J782" s="276"/>
      <c r="K782" s="276"/>
      <c r="L782" s="280"/>
      <c r="M782" s="281"/>
      <c r="N782" s="282"/>
      <c r="O782" s="282"/>
      <c r="P782" s="282"/>
      <c r="Q782" s="282"/>
      <c r="R782" s="282"/>
      <c r="S782" s="282"/>
      <c r="T782" s="283"/>
      <c r="AT782" s="284" t="s">
        <v>215</v>
      </c>
      <c r="AU782" s="284" t="s">
        <v>90</v>
      </c>
      <c r="AV782" s="14" t="s">
        <v>25</v>
      </c>
      <c r="AW782" s="14" t="s">
        <v>45</v>
      </c>
      <c r="AX782" s="14" t="s">
        <v>82</v>
      </c>
      <c r="AY782" s="284" t="s">
        <v>204</v>
      </c>
    </row>
    <row r="783" spans="2:51" s="12" customFormat="1" ht="13.5">
      <c r="B783" s="253"/>
      <c r="C783" s="254"/>
      <c r="D783" s="250" t="s">
        <v>215</v>
      </c>
      <c r="E783" s="255" t="s">
        <v>38</v>
      </c>
      <c r="F783" s="256" t="s">
        <v>1024</v>
      </c>
      <c r="G783" s="254"/>
      <c r="H783" s="257">
        <v>17.09</v>
      </c>
      <c r="I783" s="258"/>
      <c r="J783" s="254"/>
      <c r="K783" s="254"/>
      <c r="L783" s="259"/>
      <c r="M783" s="260"/>
      <c r="N783" s="261"/>
      <c r="O783" s="261"/>
      <c r="P783" s="261"/>
      <c r="Q783" s="261"/>
      <c r="R783" s="261"/>
      <c r="S783" s="261"/>
      <c r="T783" s="262"/>
      <c r="AT783" s="263" t="s">
        <v>215</v>
      </c>
      <c r="AU783" s="263" t="s">
        <v>90</v>
      </c>
      <c r="AV783" s="12" t="s">
        <v>90</v>
      </c>
      <c r="AW783" s="12" t="s">
        <v>45</v>
      </c>
      <c r="AX783" s="12" t="s">
        <v>82</v>
      </c>
      <c r="AY783" s="263" t="s">
        <v>204</v>
      </c>
    </row>
    <row r="784" spans="2:51" s="13" customFormat="1" ht="13.5">
      <c r="B784" s="264"/>
      <c r="C784" s="265"/>
      <c r="D784" s="250" t="s">
        <v>215</v>
      </c>
      <c r="E784" s="266" t="s">
        <v>38</v>
      </c>
      <c r="F784" s="267" t="s">
        <v>217</v>
      </c>
      <c r="G784" s="265"/>
      <c r="H784" s="268">
        <v>25.82</v>
      </c>
      <c r="I784" s="269"/>
      <c r="J784" s="265"/>
      <c r="K784" s="265"/>
      <c r="L784" s="270"/>
      <c r="M784" s="271"/>
      <c r="N784" s="272"/>
      <c r="O784" s="272"/>
      <c r="P784" s="272"/>
      <c r="Q784" s="272"/>
      <c r="R784" s="272"/>
      <c r="S784" s="272"/>
      <c r="T784" s="273"/>
      <c r="AT784" s="274" t="s">
        <v>215</v>
      </c>
      <c r="AU784" s="274" t="s">
        <v>90</v>
      </c>
      <c r="AV784" s="13" t="s">
        <v>211</v>
      </c>
      <c r="AW784" s="13" t="s">
        <v>45</v>
      </c>
      <c r="AX784" s="13" t="s">
        <v>25</v>
      </c>
      <c r="AY784" s="274" t="s">
        <v>204</v>
      </c>
    </row>
    <row r="785" spans="2:65" s="1" customFormat="1" ht="38.25" customHeight="1">
      <c r="B785" s="48"/>
      <c r="C785" s="285" t="s">
        <v>1190</v>
      </c>
      <c r="D785" s="285" t="s">
        <v>478</v>
      </c>
      <c r="E785" s="286" t="s">
        <v>1191</v>
      </c>
      <c r="F785" s="287" t="s">
        <v>1192</v>
      </c>
      <c r="G785" s="288" t="s">
        <v>209</v>
      </c>
      <c r="H785" s="289">
        <v>9.603</v>
      </c>
      <c r="I785" s="290"/>
      <c r="J785" s="291">
        <f>ROUND(I785*H785,2)</f>
        <v>0</v>
      </c>
      <c r="K785" s="287" t="s">
        <v>210</v>
      </c>
      <c r="L785" s="292"/>
      <c r="M785" s="293" t="s">
        <v>38</v>
      </c>
      <c r="N785" s="294" t="s">
        <v>53</v>
      </c>
      <c r="O785" s="49"/>
      <c r="P785" s="247">
        <f>O785*H785</f>
        <v>0</v>
      </c>
      <c r="Q785" s="247">
        <v>0.0192</v>
      </c>
      <c r="R785" s="247">
        <f>Q785*H785</f>
        <v>0.18437759999999997</v>
      </c>
      <c r="S785" s="247">
        <v>0</v>
      </c>
      <c r="T785" s="248">
        <f>S785*H785</f>
        <v>0</v>
      </c>
      <c r="AR785" s="25" t="s">
        <v>392</v>
      </c>
      <c r="AT785" s="25" t="s">
        <v>478</v>
      </c>
      <c r="AU785" s="25" t="s">
        <v>90</v>
      </c>
      <c r="AY785" s="25" t="s">
        <v>204</v>
      </c>
      <c r="BE785" s="249">
        <f>IF(N785="základní",J785,0)</f>
        <v>0</v>
      </c>
      <c r="BF785" s="249">
        <f>IF(N785="snížená",J785,0)</f>
        <v>0</v>
      </c>
      <c r="BG785" s="249">
        <f>IF(N785="zákl. přenesená",J785,0)</f>
        <v>0</v>
      </c>
      <c r="BH785" s="249">
        <f>IF(N785="sníž. přenesená",J785,0)</f>
        <v>0</v>
      </c>
      <c r="BI785" s="249">
        <f>IF(N785="nulová",J785,0)</f>
        <v>0</v>
      </c>
      <c r="BJ785" s="25" t="s">
        <v>25</v>
      </c>
      <c r="BK785" s="249">
        <f>ROUND(I785*H785,2)</f>
        <v>0</v>
      </c>
      <c r="BL785" s="25" t="s">
        <v>294</v>
      </c>
      <c r="BM785" s="25" t="s">
        <v>1193</v>
      </c>
    </row>
    <row r="786" spans="2:51" s="12" customFormat="1" ht="13.5">
      <c r="B786" s="253"/>
      <c r="C786" s="254"/>
      <c r="D786" s="250" t="s">
        <v>215</v>
      </c>
      <c r="E786" s="255" t="s">
        <v>38</v>
      </c>
      <c r="F786" s="256" t="s">
        <v>1194</v>
      </c>
      <c r="G786" s="254"/>
      <c r="H786" s="257">
        <v>9.603</v>
      </c>
      <c r="I786" s="258"/>
      <c r="J786" s="254"/>
      <c r="K786" s="254"/>
      <c r="L786" s="259"/>
      <c r="M786" s="260"/>
      <c r="N786" s="261"/>
      <c r="O786" s="261"/>
      <c r="P786" s="261"/>
      <c r="Q786" s="261"/>
      <c r="R786" s="261"/>
      <c r="S786" s="261"/>
      <c r="T786" s="262"/>
      <c r="AT786" s="263" t="s">
        <v>215</v>
      </c>
      <c r="AU786" s="263" t="s">
        <v>90</v>
      </c>
      <c r="AV786" s="12" t="s">
        <v>90</v>
      </c>
      <c r="AW786" s="12" t="s">
        <v>45</v>
      </c>
      <c r="AX786" s="12" t="s">
        <v>82</v>
      </c>
      <c r="AY786" s="263" t="s">
        <v>204</v>
      </c>
    </row>
    <row r="787" spans="2:51" s="13" customFormat="1" ht="13.5">
      <c r="B787" s="264"/>
      <c r="C787" s="265"/>
      <c r="D787" s="250" t="s">
        <v>215</v>
      </c>
      <c r="E787" s="266" t="s">
        <v>38</v>
      </c>
      <c r="F787" s="267" t="s">
        <v>217</v>
      </c>
      <c r="G787" s="265"/>
      <c r="H787" s="268">
        <v>9.603</v>
      </c>
      <c r="I787" s="269"/>
      <c r="J787" s="265"/>
      <c r="K787" s="265"/>
      <c r="L787" s="270"/>
      <c r="M787" s="271"/>
      <c r="N787" s="272"/>
      <c r="O787" s="272"/>
      <c r="P787" s="272"/>
      <c r="Q787" s="272"/>
      <c r="R787" s="272"/>
      <c r="S787" s="272"/>
      <c r="T787" s="273"/>
      <c r="AT787" s="274" t="s">
        <v>215</v>
      </c>
      <c r="AU787" s="274" t="s">
        <v>90</v>
      </c>
      <c r="AV787" s="13" t="s">
        <v>211</v>
      </c>
      <c r="AW787" s="13" t="s">
        <v>45</v>
      </c>
      <c r="AX787" s="13" t="s">
        <v>25</v>
      </c>
      <c r="AY787" s="274" t="s">
        <v>204</v>
      </c>
    </row>
    <row r="788" spans="2:65" s="1" customFormat="1" ht="16.5" customHeight="1">
      <c r="B788" s="48"/>
      <c r="C788" s="285" t="s">
        <v>1195</v>
      </c>
      <c r="D788" s="285" t="s">
        <v>478</v>
      </c>
      <c r="E788" s="286" t="s">
        <v>1196</v>
      </c>
      <c r="F788" s="287" t="s">
        <v>1197</v>
      </c>
      <c r="G788" s="288" t="s">
        <v>209</v>
      </c>
      <c r="H788" s="289">
        <v>18.799</v>
      </c>
      <c r="I788" s="290"/>
      <c r="J788" s="291">
        <f>ROUND(I788*H788,2)</f>
        <v>0</v>
      </c>
      <c r="K788" s="287" t="s">
        <v>38</v>
      </c>
      <c r="L788" s="292"/>
      <c r="M788" s="293" t="s">
        <v>38</v>
      </c>
      <c r="N788" s="294" t="s">
        <v>53</v>
      </c>
      <c r="O788" s="49"/>
      <c r="P788" s="247">
        <f>O788*H788</f>
        <v>0</v>
      </c>
      <c r="Q788" s="247">
        <v>0.0192</v>
      </c>
      <c r="R788" s="247">
        <f>Q788*H788</f>
        <v>0.36094079999999995</v>
      </c>
      <c r="S788" s="247">
        <v>0</v>
      </c>
      <c r="T788" s="248">
        <f>S788*H788</f>
        <v>0</v>
      </c>
      <c r="AR788" s="25" t="s">
        <v>392</v>
      </c>
      <c r="AT788" s="25" t="s">
        <v>478</v>
      </c>
      <c r="AU788" s="25" t="s">
        <v>90</v>
      </c>
      <c r="AY788" s="25" t="s">
        <v>204</v>
      </c>
      <c r="BE788" s="249">
        <f>IF(N788="základní",J788,0)</f>
        <v>0</v>
      </c>
      <c r="BF788" s="249">
        <f>IF(N788="snížená",J788,0)</f>
        <v>0</v>
      </c>
      <c r="BG788" s="249">
        <f>IF(N788="zákl. přenesená",J788,0)</f>
        <v>0</v>
      </c>
      <c r="BH788" s="249">
        <f>IF(N788="sníž. přenesená",J788,0)</f>
        <v>0</v>
      </c>
      <c r="BI788" s="249">
        <f>IF(N788="nulová",J788,0)</f>
        <v>0</v>
      </c>
      <c r="BJ788" s="25" t="s">
        <v>25</v>
      </c>
      <c r="BK788" s="249">
        <f>ROUND(I788*H788,2)</f>
        <v>0</v>
      </c>
      <c r="BL788" s="25" t="s">
        <v>294</v>
      </c>
      <c r="BM788" s="25" t="s">
        <v>1198</v>
      </c>
    </row>
    <row r="789" spans="2:51" s="12" customFormat="1" ht="13.5">
      <c r="B789" s="253"/>
      <c r="C789" s="254"/>
      <c r="D789" s="250" t="s">
        <v>215</v>
      </c>
      <c r="E789" s="255" t="s">
        <v>38</v>
      </c>
      <c r="F789" s="256" t="s">
        <v>1199</v>
      </c>
      <c r="G789" s="254"/>
      <c r="H789" s="257">
        <v>18.799</v>
      </c>
      <c r="I789" s="258"/>
      <c r="J789" s="254"/>
      <c r="K789" s="254"/>
      <c r="L789" s="259"/>
      <c r="M789" s="260"/>
      <c r="N789" s="261"/>
      <c r="O789" s="261"/>
      <c r="P789" s="261"/>
      <c r="Q789" s="261"/>
      <c r="R789" s="261"/>
      <c r="S789" s="261"/>
      <c r="T789" s="262"/>
      <c r="AT789" s="263" t="s">
        <v>215</v>
      </c>
      <c r="AU789" s="263" t="s">
        <v>90</v>
      </c>
      <c r="AV789" s="12" t="s">
        <v>90</v>
      </c>
      <c r="AW789" s="12" t="s">
        <v>45</v>
      </c>
      <c r="AX789" s="12" t="s">
        <v>82</v>
      </c>
      <c r="AY789" s="263" t="s">
        <v>204</v>
      </c>
    </row>
    <row r="790" spans="2:51" s="13" customFormat="1" ht="13.5">
      <c r="B790" s="264"/>
      <c r="C790" s="265"/>
      <c r="D790" s="250" t="s">
        <v>215</v>
      </c>
      <c r="E790" s="266" t="s">
        <v>38</v>
      </c>
      <c r="F790" s="267" t="s">
        <v>217</v>
      </c>
      <c r="G790" s="265"/>
      <c r="H790" s="268">
        <v>18.799</v>
      </c>
      <c r="I790" s="269"/>
      <c r="J790" s="265"/>
      <c r="K790" s="265"/>
      <c r="L790" s="270"/>
      <c r="M790" s="271"/>
      <c r="N790" s="272"/>
      <c r="O790" s="272"/>
      <c r="P790" s="272"/>
      <c r="Q790" s="272"/>
      <c r="R790" s="272"/>
      <c r="S790" s="272"/>
      <c r="T790" s="273"/>
      <c r="AT790" s="274" t="s">
        <v>215</v>
      </c>
      <c r="AU790" s="274" t="s">
        <v>90</v>
      </c>
      <c r="AV790" s="13" t="s">
        <v>211</v>
      </c>
      <c r="AW790" s="13" t="s">
        <v>45</v>
      </c>
      <c r="AX790" s="13" t="s">
        <v>25</v>
      </c>
      <c r="AY790" s="274" t="s">
        <v>204</v>
      </c>
    </row>
    <row r="791" spans="2:65" s="1" customFormat="1" ht="25.5" customHeight="1">
      <c r="B791" s="48"/>
      <c r="C791" s="238" t="s">
        <v>1200</v>
      </c>
      <c r="D791" s="238" t="s">
        <v>206</v>
      </c>
      <c r="E791" s="239" t="s">
        <v>1201</v>
      </c>
      <c r="F791" s="240" t="s">
        <v>1202</v>
      </c>
      <c r="G791" s="241" t="s">
        <v>209</v>
      </c>
      <c r="H791" s="242">
        <v>39.764</v>
      </c>
      <c r="I791" s="243"/>
      <c r="J791" s="244">
        <f>ROUND(I791*H791,2)</f>
        <v>0</v>
      </c>
      <c r="K791" s="240" t="s">
        <v>210</v>
      </c>
      <c r="L791" s="74"/>
      <c r="M791" s="245" t="s">
        <v>38</v>
      </c>
      <c r="N791" s="246" t="s">
        <v>53</v>
      </c>
      <c r="O791" s="49"/>
      <c r="P791" s="247">
        <f>O791*H791</f>
        <v>0</v>
      </c>
      <c r="Q791" s="247">
        <v>0</v>
      </c>
      <c r="R791" s="247">
        <f>Q791*H791</f>
        <v>0</v>
      </c>
      <c r="S791" s="247">
        <v>0</v>
      </c>
      <c r="T791" s="248">
        <f>S791*H791</f>
        <v>0</v>
      </c>
      <c r="AR791" s="25" t="s">
        <v>294</v>
      </c>
      <c r="AT791" s="25" t="s">
        <v>206</v>
      </c>
      <c r="AU791" s="25" t="s">
        <v>90</v>
      </c>
      <c r="AY791" s="25" t="s">
        <v>204</v>
      </c>
      <c r="BE791" s="249">
        <f>IF(N791="základní",J791,0)</f>
        <v>0</v>
      </c>
      <c r="BF791" s="249">
        <f>IF(N791="snížená",J791,0)</f>
        <v>0</v>
      </c>
      <c r="BG791" s="249">
        <f>IF(N791="zákl. přenesená",J791,0)</f>
        <v>0</v>
      </c>
      <c r="BH791" s="249">
        <f>IF(N791="sníž. přenesená",J791,0)</f>
        <v>0</v>
      </c>
      <c r="BI791" s="249">
        <f>IF(N791="nulová",J791,0)</f>
        <v>0</v>
      </c>
      <c r="BJ791" s="25" t="s">
        <v>25</v>
      </c>
      <c r="BK791" s="249">
        <f>ROUND(I791*H791,2)</f>
        <v>0</v>
      </c>
      <c r="BL791" s="25" t="s">
        <v>294</v>
      </c>
      <c r="BM791" s="25" t="s">
        <v>1203</v>
      </c>
    </row>
    <row r="792" spans="2:51" s="12" customFormat="1" ht="13.5">
      <c r="B792" s="253"/>
      <c r="C792" s="254"/>
      <c r="D792" s="250" t="s">
        <v>215</v>
      </c>
      <c r="E792" s="255" t="s">
        <v>38</v>
      </c>
      <c r="F792" s="256" t="s">
        <v>1204</v>
      </c>
      <c r="G792" s="254"/>
      <c r="H792" s="257">
        <v>3.29</v>
      </c>
      <c r="I792" s="258"/>
      <c r="J792" s="254"/>
      <c r="K792" s="254"/>
      <c r="L792" s="259"/>
      <c r="M792" s="260"/>
      <c r="N792" s="261"/>
      <c r="O792" s="261"/>
      <c r="P792" s="261"/>
      <c r="Q792" s="261"/>
      <c r="R792" s="261"/>
      <c r="S792" s="261"/>
      <c r="T792" s="262"/>
      <c r="AT792" s="263" t="s">
        <v>215</v>
      </c>
      <c r="AU792" s="263" t="s">
        <v>90</v>
      </c>
      <c r="AV792" s="12" t="s">
        <v>90</v>
      </c>
      <c r="AW792" s="12" t="s">
        <v>45</v>
      </c>
      <c r="AX792" s="12" t="s">
        <v>82</v>
      </c>
      <c r="AY792" s="263" t="s">
        <v>204</v>
      </c>
    </row>
    <row r="793" spans="2:51" s="12" customFormat="1" ht="13.5">
      <c r="B793" s="253"/>
      <c r="C793" s="254"/>
      <c r="D793" s="250" t="s">
        <v>215</v>
      </c>
      <c r="E793" s="255" t="s">
        <v>38</v>
      </c>
      <c r="F793" s="256" t="s">
        <v>1205</v>
      </c>
      <c r="G793" s="254"/>
      <c r="H793" s="257">
        <v>0.921</v>
      </c>
      <c r="I793" s="258"/>
      <c r="J793" s="254"/>
      <c r="K793" s="254"/>
      <c r="L793" s="259"/>
      <c r="M793" s="260"/>
      <c r="N793" s="261"/>
      <c r="O793" s="261"/>
      <c r="P793" s="261"/>
      <c r="Q793" s="261"/>
      <c r="R793" s="261"/>
      <c r="S793" s="261"/>
      <c r="T793" s="262"/>
      <c r="AT793" s="263" t="s">
        <v>215</v>
      </c>
      <c r="AU793" s="263" t="s">
        <v>90</v>
      </c>
      <c r="AV793" s="12" t="s">
        <v>90</v>
      </c>
      <c r="AW793" s="12" t="s">
        <v>45</v>
      </c>
      <c r="AX793" s="12" t="s">
        <v>82</v>
      </c>
      <c r="AY793" s="263" t="s">
        <v>204</v>
      </c>
    </row>
    <row r="794" spans="2:51" s="12" customFormat="1" ht="13.5">
      <c r="B794" s="253"/>
      <c r="C794" s="254"/>
      <c r="D794" s="250" t="s">
        <v>215</v>
      </c>
      <c r="E794" s="255" t="s">
        <v>38</v>
      </c>
      <c r="F794" s="256" t="s">
        <v>1206</v>
      </c>
      <c r="G794" s="254"/>
      <c r="H794" s="257">
        <v>4.333</v>
      </c>
      <c r="I794" s="258"/>
      <c r="J794" s="254"/>
      <c r="K794" s="254"/>
      <c r="L794" s="259"/>
      <c r="M794" s="260"/>
      <c r="N794" s="261"/>
      <c r="O794" s="261"/>
      <c r="P794" s="261"/>
      <c r="Q794" s="261"/>
      <c r="R794" s="261"/>
      <c r="S794" s="261"/>
      <c r="T794" s="262"/>
      <c r="AT794" s="263" t="s">
        <v>215</v>
      </c>
      <c r="AU794" s="263" t="s">
        <v>90</v>
      </c>
      <c r="AV794" s="12" t="s">
        <v>90</v>
      </c>
      <c r="AW794" s="12" t="s">
        <v>45</v>
      </c>
      <c r="AX794" s="12" t="s">
        <v>82</v>
      </c>
      <c r="AY794" s="263" t="s">
        <v>204</v>
      </c>
    </row>
    <row r="795" spans="2:51" s="12" customFormat="1" ht="13.5">
      <c r="B795" s="253"/>
      <c r="C795" s="254"/>
      <c r="D795" s="250" t="s">
        <v>215</v>
      </c>
      <c r="E795" s="255" t="s">
        <v>38</v>
      </c>
      <c r="F795" s="256" t="s">
        <v>1207</v>
      </c>
      <c r="G795" s="254"/>
      <c r="H795" s="257">
        <v>31.22</v>
      </c>
      <c r="I795" s="258"/>
      <c r="J795" s="254"/>
      <c r="K795" s="254"/>
      <c r="L795" s="259"/>
      <c r="M795" s="260"/>
      <c r="N795" s="261"/>
      <c r="O795" s="261"/>
      <c r="P795" s="261"/>
      <c r="Q795" s="261"/>
      <c r="R795" s="261"/>
      <c r="S795" s="261"/>
      <c r="T795" s="262"/>
      <c r="AT795" s="263" t="s">
        <v>215</v>
      </c>
      <c r="AU795" s="263" t="s">
        <v>90</v>
      </c>
      <c r="AV795" s="12" t="s">
        <v>90</v>
      </c>
      <c r="AW795" s="12" t="s">
        <v>45</v>
      </c>
      <c r="AX795" s="12" t="s">
        <v>82</v>
      </c>
      <c r="AY795" s="263" t="s">
        <v>204</v>
      </c>
    </row>
    <row r="796" spans="2:51" s="13" customFormat="1" ht="13.5">
      <c r="B796" s="264"/>
      <c r="C796" s="265"/>
      <c r="D796" s="250" t="s">
        <v>215</v>
      </c>
      <c r="E796" s="266" t="s">
        <v>38</v>
      </c>
      <c r="F796" s="267" t="s">
        <v>217</v>
      </c>
      <c r="G796" s="265"/>
      <c r="H796" s="268">
        <v>39.764</v>
      </c>
      <c r="I796" s="269"/>
      <c r="J796" s="265"/>
      <c r="K796" s="265"/>
      <c r="L796" s="270"/>
      <c r="M796" s="271"/>
      <c r="N796" s="272"/>
      <c r="O796" s="272"/>
      <c r="P796" s="272"/>
      <c r="Q796" s="272"/>
      <c r="R796" s="272"/>
      <c r="S796" s="272"/>
      <c r="T796" s="273"/>
      <c r="AT796" s="274" t="s">
        <v>215</v>
      </c>
      <c r="AU796" s="274" t="s">
        <v>90</v>
      </c>
      <c r="AV796" s="13" t="s">
        <v>211</v>
      </c>
      <c r="AW796" s="13" t="s">
        <v>45</v>
      </c>
      <c r="AX796" s="13" t="s">
        <v>25</v>
      </c>
      <c r="AY796" s="274" t="s">
        <v>204</v>
      </c>
    </row>
    <row r="797" spans="2:65" s="1" customFormat="1" ht="16.5" customHeight="1">
      <c r="B797" s="48"/>
      <c r="C797" s="238" t="s">
        <v>1208</v>
      </c>
      <c r="D797" s="238" t="s">
        <v>206</v>
      </c>
      <c r="E797" s="239" t="s">
        <v>1209</v>
      </c>
      <c r="F797" s="240" t="s">
        <v>1210</v>
      </c>
      <c r="G797" s="241" t="s">
        <v>209</v>
      </c>
      <c r="H797" s="242">
        <v>25.82</v>
      </c>
      <c r="I797" s="243"/>
      <c r="J797" s="244">
        <f>ROUND(I797*H797,2)</f>
        <v>0</v>
      </c>
      <c r="K797" s="240" t="s">
        <v>210</v>
      </c>
      <c r="L797" s="74"/>
      <c r="M797" s="245" t="s">
        <v>38</v>
      </c>
      <c r="N797" s="246" t="s">
        <v>53</v>
      </c>
      <c r="O797" s="49"/>
      <c r="P797" s="247">
        <f>O797*H797</f>
        <v>0</v>
      </c>
      <c r="Q797" s="247">
        <v>0.0003</v>
      </c>
      <c r="R797" s="247">
        <f>Q797*H797</f>
        <v>0.007745999999999999</v>
      </c>
      <c r="S797" s="247">
        <v>0</v>
      </c>
      <c r="T797" s="248">
        <f>S797*H797</f>
        <v>0</v>
      </c>
      <c r="AR797" s="25" t="s">
        <v>294</v>
      </c>
      <c r="AT797" s="25" t="s">
        <v>206</v>
      </c>
      <c r="AU797" s="25" t="s">
        <v>90</v>
      </c>
      <c r="AY797" s="25" t="s">
        <v>204</v>
      </c>
      <c r="BE797" s="249">
        <f>IF(N797="základní",J797,0)</f>
        <v>0</v>
      </c>
      <c r="BF797" s="249">
        <f>IF(N797="snížená",J797,0)</f>
        <v>0</v>
      </c>
      <c r="BG797" s="249">
        <f>IF(N797="zákl. přenesená",J797,0)</f>
        <v>0</v>
      </c>
      <c r="BH797" s="249">
        <f>IF(N797="sníž. přenesená",J797,0)</f>
        <v>0</v>
      </c>
      <c r="BI797" s="249">
        <f>IF(N797="nulová",J797,0)</f>
        <v>0</v>
      </c>
      <c r="BJ797" s="25" t="s">
        <v>25</v>
      </c>
      <c r="BK797" s="249">
        <f>ROUND(I797*H797,2)</f>
        <v>0</v>
      </c>
      <c r="BL797" s="25" t="s">
        <v>294</v>
      </c>
      <c r="BM797" s="25" t="s">
        <v>1211</v>
      </c>
    </row>
    <row r="798" spans="2:47" s="1" customFormat="1" ht="13.5">
      <c r="B798" s="48"/>
      <c r="C798" s="76"/>
      <c r="D798" s="250" t="s">
        <v>213</v>
      </c>
      <c r="E798" s="76"/>
      <c r="F798" s="251" t="s">
        <v>1212</v>
      </c>
      <c r="G798" s="76"/>
      <c r="H798" s="76"/>
      <c r="I798" s="206"/>
      <c r="J798" s="76"/>
      <c r="K798" s="76"/>
      <c r="L798" s="74"/>
      <c r="M798" s="252"/>
      <c r="N798" s="49"/>
      <c r="O798" s="49"/>
      <c r="P798" s="49"/>
      <c r="Q798" s="49"/>
      <c r="R798" s="49"/>
      <c r="S798" s="49"/>
      <c r="T798" s="97"/>
      <c r="AT798" s="25" t="s">
        <v>213</v>
      </c>
      <c r="AU798" s="25" t="s">
        <v>90</v>
      </c>
    </row>
    <row r="799" spans="2:51" s="14" customFormat="1" ht="13.5">
      <c r="B799" s="275"/>
      <c r="C799" s="276"/>
      <c r="D799" s="250" t="s">
        <v>215</v>
      </c>
      <c r="E799" s="277" t="s">
        <v>38</v>
      </c>
      <c r="F799" s="278" t="s">
        <v>1187</v>
      </c>
      <c r="G799" s="276"/>
      <c r="H799" s="277" t="s">
        <v>38</v>
      </c>
      <c r="I799" s="279"/>
      <c r="J799" s="276"/>
      <c r="K799" s="276"/>
      <c r="L799" s="280"/>
      <c r="M799" s="281"/>
      <c r="N799" s="282"/>
      <c r="O799" s="282"/>
      <c r="P799" s="282"/>
      <c r="Q799" s="282"/>
      <c r="R799" s="282"/>
      <c r="S799" s="282"/>
      <c r="T799" s="283"/>
      <c r="AT799" s="284" t="s">
        <v>215</v>
      </c>
      <c r="AU799" s="284" t="s">
        <v>90</v>
      </c>
      <c r="AV799" s="14" t="s">
        <v>25</v>
      </c>
      <c r="AW799" s="14" t="s">
        <v>45</v>
      </c>
      <c r="AX799" s="14" t="s">
        <v>82</v>
      </c>
      <c r="AY799" s="284" t="s">
        <v>204</v>
      </c>
    </row>
    <row r="800" spans="2:51" s="12" customFormat="1" ht="13.5">
      <c r="B800" s="253"/>
      <c r="C800" s="254"/>
      <c r="D800" s="250" t="s">
        <v>215</v>
      </c>
      <c r="E800" s="255" t="s">
        <v>38</v>
      </c>
      <c r="F800" s="256" t="s">
        <v>1188</v>
      </c>
      <c r="G800" s="254"/>
      <c r="H800" s="257">
        <v>8.73</v>
      </c>
      <c r="I800" s="258"/>
      <c r="J800" s="254"/>
      <c r="K800" s="254"/>
      <c r="L800" s="259"/>
      <c r="M800" s="260"/>
      <c r="N800" s="261"/>
      <c r="O800" s="261"/>
      <c r="P800" s="261"/>
      <c r="Q800" s="261"/>
      <c r="R800" s="261"/>
      <c r="S800" s="261"/>
      <c r="T800" s="262"/>
      <c r="AT800" s="263" t="s">
        <v>215</v>
      </c>
      <c r="AU800" s="263" t="s">
        <v>90</v>
      </c>
      <c r="AV800" s="12" t="s">
        <v>90</v>
      </c>
      <c r="AW800" s="12" t="s">
        <v>45</v>
      </c>
      <c r="AX800" s="12" t="s">
        <v>82</v>
      </c>
      <c r="AY800" s="263" t="s">
        <v>204</v>
      </c>
    </row>
    <row r="801" spans="2:51" s="14" customFormat="1" ht="13.5">
      <c r="B801" s="275"/>
      <c r="C801" s="276"/>
      <c r="D801" s="250" t="s">
        <v>215</v>
      </c>
      <c r="E801" s="277" t="s">
        <v>38</v>
      </c>
      <c r="F801" s="278" t="s">
        <v>1189</v>
      </c>
      <c r="G801" s="276"/>
      <c r="H801" s="277" t="s">
        <v>38</v>
      </c>
      <c r="I801" s="279"/>
      <c r="J801" s="276"/>
      <c r="K801" s="276"/>
      <c r="L801" s="280"/>
      <c r="M801" s="281"/>
      <c r="N801" s="282"/>
      <c r="O801" s="282"/>
      <c r="P801" s="282"/>
      <c r="Q801" s="282"/>
      <c r="R801" s="282"/>
      <c r="S801" s="282"/>
      <c r="T801" s="283"/>
      <c r="AT801" s="284" t="s">
        <v>215</v>
      </c>
      <c r="AU801" s="284" t="s">
        <v>90</v>
      </c>
      <c r="AV801" s="14" t="s">
        <v>25</v>
      </c>
      <c r="AW801" s="14" t="s">
        <v>45</v>
      </c>
      <c r="AX801" s="14" t="s">
        <v>82</v>
      </c>
      <c r="AY801" s="284" t="s">
        <v>204</v>
      </c>
    </row>
    <row r="802" spans="2:51" s="12" customFormat="1" ht="13.5">
      <c r="B802" s="253"/>
      <c r="C802" s="254"/>
      <c r="D802" s="250" t="s">
        <v>215</v>
      </c>
      <c r="E802" s="255" t="s">
        <v>38</v>
      </c>
      <c r="F802" s="256" t="s">
        <v>1024</v>
      </c>
      <c r="G802" s="254"/>
      <c r="H802" s="257">
        <v>17.09</v>
      </c>
      <c r="I802" s="258"/>
      <c r="J802" s="254"/>
      <c r="K802" s="254"/>
      <c r="L802" s="259"/>
      <c r="M802" s="260"/>
      <c r="N802" s="261"/>
      <c r="O802" s="261"/>
      <c r="P802" s="261"/>
      <c r="Q802" s="261"/>
      <c r="R802" s="261"/>
      <c r="S802" s="261"/>
      <c r="T802" s="262"/>
      <c r="AT802" s="263" t="s">
        <v>215</v>
      </c>
      <c r="AU802" s="263" t="s">
        <v>90</v>
      </c>
      <c r="AV802" s="12" t="s">
        <v>90</v>
      </c>
      <c r="AW802" s="12" t="s">
        <v>45</v>
      </c>
      <c r="AX802" s="12" t="s">
        <v>82</v>
      </c>
      <c r="AY802" s="263" t="s">
        <v>204</v>
      </c>
    </row>
    <row r="803" spans="2:51" s="13" customFormat="1" ht="13.5">
      <c r="B803" s="264"/>
      <c r="C803" s="265"/>
      <c r="D803" s="250" t="s">
        <v>215</v>
      </c>
      <c r="E803" s="266" t="s">
        <v>38</v>
      </c>
      <c r="F803" s="267" t="s">
        <v>217</v>
      </c>
      <c r="G803" s="265"/>
      <c r="H803" s="268">
        <v>25.82</v>
      </c>
      <c r="I803" s="269"/>
      <c r="J803" s="265"/>
      <c r="K803" s="265"/>
      <c r="L803" s="270"/>
      <c r="M803" s="271"/>
      <c r="N803" s="272"/>
      <c r="O803" s="272"/>
      <c r="P803" s="272"/>
      <c r="Q803" s="272"/>
      <c r="R803" s="272"/>
      <c r="S803" s="272"/>
      <c r="T803" s="273"/>
      <c r="AT803" s="274" t="s">
        <v>215</v>
      </c>
      <c r="AU803" s="274" t="s">
        <v>90</v>
      </c>
      <c r="AV803" s="13" t="s">
        <v>211</v>
      </c>
      <c r="AW803" s="13" t="s">
        <v>45</v>
      </c>
      <c r="AX803" s="13" t="s">
        <v>25</v>
      </c>
      <c r="AY803" s="274" t="s">
        <v>204</v>
      </c>
    </row>
    <row r="804" spans="2:65" s="1" customFormat="1" ht="16.5" customHeight="1">
      <c r="B804" s="48"/>
      <c r="C804" s="238" t="s">
        <v>1213</v>
      </c>
      <c r="D804" s="238" t="s">
        <v>206</v>
      </c>
      <c r="E804" s="239" t="s">
        <v>1214</v>
      </c>
      <c r="F804" s="240" t="s">
        <v>1215</v>
      </c>
      <c r="G804" s="241" t="s">
        <v>343</v>
      </c>
      <c r="H804" s="242">
        <v>28.527</v>
      </c>
      <c r="I804" s="243"/>
      <c r="J804" s="244">
        <f>ROUND(I804*H804,2)</f>
        <v>0</v>
      </c>
      <c r="K804" s="240" t="s">
        <v>210</v>
      </c>
      <c r="L804" s="74"/>
      <c r="M804" s="245" t="s">
        <v>38</v>
      </c>
      <c r="N804" s="246" t="s">
        <v>53</v>
      </c>
      <c r="O804" s="49"/>
      <c r="P804" s="247">
        <f>O804*H804</f>
        <v>0</v>
      </c>
      <c r="Q804" s="247">
        <v>3E-05</v>
      </c>
      <c r="R804" s="247">
        <f>Q804*H804</f>
        <v>0.00085581</v>
      </c>
      <c r="S804" s="247">
        <v>0</v>
      </c>
      <c r="T804" s="248">
        <f>S804*H804</f>
        <v>0</v>
      </c>
      <c r="AR804" s="25" t="s">
        <v>294</v>
      </c>
      <c r="AT804" s="25" t="s">
        <v>206</v>
      </c>
      <c r="AU804" s="25" t="s">
        <v>90</v>
      </c>
      <c r="AY804" s="25" t="s">
        <v>204</v>
      </c>
      <c r="BE804" s="249">
        <f>IF(N804="základní",J804,0)</f>
        <v>0</v>
      </c>
      <c r="BF804" s="249">
        <f>IF(N804="snížená",J804,0)</f>
        <v>0</v>
      </c>
      <c r="BG804" s="249">
        <f>IF(N804="zákl. přenesená",J804,0)</f>
        <v>0</v>
      </c>
      <c r="BH804" s="249">
        <f>IF(N804="sníž. přenesená",J804,0)</f>
        <v>0</v>
      </c>
      <c r="BI804" s="249">
        <f>IF(N804="nulová",J804,0)</f>
        <v>0</v>
      </c>
      <c r="BJ804" s="25" t="s">
        <v>25</v>
      </c>
      <c r="BK804" s="249">
        <f>ROUND(I804*H804,2)</f>
        <v>0</v>
      </c>
      <c r="BL804" s="25" t="s">
        <v>294</v>
      </c>
      <c r="BM804" s="25" t="s">
        <v>1216</v>
      </c>
    </row>
    <row r="805" spans="2:47" s="1" customFormat="1" ht="13.5">
      <c r="B805" s="48"/>
      <c r="C805" s="76"/>
      <c r="D805" s="250" t="s">
        <v>213</v>
      </c>
      <c r="E805" s="76"/>
      <c r="F805" s="251" t="s">
        <v>1212</v>
      </c>
      <c r="G805" s="76"/>
      <c r="H805" s="76"/>
      <c r="I805" s="206"/>
      <c r="J805" s="76"/>
      <c r="K805" s="76"/>
      <c r="L805" s="74"/>
      <c r="M805" s="252"/>
      <c r="N805" s="49"/>
      <c r="O805" s="49"/>
      <c r="P805" s="49"/>
      <c r="Q805" s="49"/>
      <c r="R805" s="49"/>
      <c r="S805" s="49"/>
      <c r="T805" s="97"/>
      <c r="AT805" s="25" t="s">
        <v>213</v>
      </c>
      <c r="AU805" s="25" t="s">
        <v>90</v>
      </c>
    </row>
    <row r="806" spans="2:51" s="12" customFormat="1" ht="13.5">
      <c r="B806" s="253"/>
      <c r="C806" s="254"/>
      <c r="D806" s="250" t="s">
        <v>215</v>
      </c>
      <c r="E806" s="255" t="s">
        <v>38</v>
      </c>
      <c r="F806" s="256" t="s">
        <v>1217</v>
      </c>
      <c r="G806" s="254"/>
      <c r="H806" s="257">
        <v>28.527</v>
      </c>
      <c r="I806" s="258"/>
      <c r="J806" s="254"/>
      <c r="K806" s="254"/>
      <c r="L806" s="259"/>
      <c r="M806" s="260"/>
      <c r="N806" s="261"/>
      <c r="O806" s="261"/>
      <c r="P806" s="261"/>
      <c r="Q806" s="261"/>
      <c r="R806" s="261"/>
      <c r="S806" s="261"/>
      <c r="T806" s="262"/>
      <c r="AT806" s="263" t="s">
        <v>215</v>
      </c>
      <c r="AU806" s="263" t="s">
        <v>90</v>
      </c>
      <c r="AV806" s="12" t="s">
        <v>90</v>
      </c>
      <c r="AW806" s="12" t="s">
        <v>45</v>
      </c>
      <c r="AX806" s="12" t="s">
        <v>82</v>
      </c>
      <c r="AY806" s="263" t="s">
        <v>204</v>
      </c>
    </row>
    <row r="807" spans="2:51" s="13" customFormat="1" ht="13.5">
      <c r="B807" s="264"/>
      <c r="C807" s="265"/>
      <c r="D807" s="250" t="s">
        <v>215</v>
      </c>
      <c r="E807" s="266" t="s">
        <v>38</v>
      </c>
      <c r="F807" s="267" t="s">
        <v>217</v>
      </c>
      <c r="G807" s="265"/>
      <c r="H807" s="268">
        <v>28.527</v>
      </c>
      <c r="I807" s="269"/>
      <c r="J807" s="265"/>
      <c r="K807" s="265"/>
      <c r="L807" s="270"/>
      <c r="M807" s="271"/>
      <c r="N807" s="272"/>
      <c r="O807" s="272"/>
      <c r="P807" s="272"/>
      <c r="Q807" s="272"/>
      <c r="R807" s="272"/>
      <c r="S807" s="272"/>
      <c r="T807" s="273"/>
      <c r="AT807" s="274" t="s">
        <v>215</v>
      </c>
      <c r="AU807" s="274" t="s">
        <v>90</v>
      </c>
      <c r="AV807" s="13" t="s">
        <v>211</v>
      </c>
      <c r="AW807" s="13" t="s">
        <v>45</v>
      </c>
      <c r="AX807" s="13" t="s">
        <v>25</v>
      </c>
      <c r="AY807" s="274" t="s">
        <v>204</v>
      </c>
    </row>
    <row r="808" spans="2:65" s="1" customFormat="1" ht="16.5" customHeight="1">
      <c r="B808" s="48"/>
      <c r="C808" s="238" t="s">
        <v>1218</v>
      </c>
      <c r="D808" s="238" t="s">
        <v>206</v>
      </c>
      <c r="E808" s="239" t="s">
        <v>1219</v>
      </c>
      <c r="F808" s="240" t="s">
        <v>1220</v>
      </c>
      <c r="G808" s="241" t="s">
        <v>343</v>
      </c>
      <c r="H808" s="242">
        <v>4.86</v>
      </c>
      <c r="I808" s="243"/>
      <c r="J808" s="244">
        <f>ROUND(I808*H808,2)</f>
        <v>0</v>
      </c>
      <c r="K808" s="240" t="s">
        <v>210</v>
      </c>
      <c r="L808" s="74"/>
      <c r="M808" s="245" t="s">
        <v>38</v>
      </c>
      <c r="N808" s="246" t="s">
        <v>53</v>
      </c>
      <c r="O808" s="49"/>
      <c r="P808" s="247">
        <f>O808*H808</f>
        <v>0</v>
      </c>
      <c r="Q808" s="247">
        <v>0.00034</v>
      </c>
      <c r="R808" s="247">
        <f>Q808*H808</f>
        <v>0.0016524000000000003</v>
      </c>
      <c r="S808" s="247">
        <v>0</v>
      </c>
      <c r="T808" s="248">
        <f>S808*H808</f>
        <v>0</v>
      </c>
      <c r="AR808" s="25" t="s">
        <v>294</v>
      </c>
      <c r="AT808" s="25" t="s">
        <v>206</v>
      </c>
      <c r="AU808" s="25" t="s">
        <v>90</v>
      </c>
      <c r="AY808" s="25" t="s">
        <v>204</v>
      </c>
      <c r="BE808" s="249">
        <f>IF(N808="základní",J808,0)</f>
        <v>0</v>
      </c>
      <c r="BF808" s="249">
        <f>IF(N808="snížená",J808,0)</f>
        <v>0</v>
      </c>
      <c r="BG808" s="249">
        <f>IF(N808="zákl. přenesená",J808,0)</f>
        <v>0</v>
      </c>
      <c r="BH808" s="249">
        <f>IF(N808="sníž. přenesená",J808,0)</f>
        <v>0</v>
      </c>
      <c r="BI808" s="249">
        <f>IF(N808="nulová",J808,0)</f>
        <v>0</v>
      </c>
      <c r="BJ808" s="25" t="s">
        <v>25</v>
      </c>
      <c r="BK808" s="249">
        <f>ROUND(I808*H808,2)</f>
        <v>0</v>
      </c>
      <c r="BL808" s="25" t="s">
        <v>294</v>
      </c>
      <c r="BM808" s="25" t="s">
        <v>1221</v>
      </c>
    </row>
    <row r="809" spans="2:47" s="1" customFormat="1" ht="13.5">
      <c r="B809" s="48"/>
      <c r="C809" s="76"/>
      <c r="D809" s="250" t="s">
        <v>213</v>
      </c>
      <c r="E809" s="76"/>
      <c r="F809" s="251" t="s">
        <v>1212</v>
      </c>
      <c r="G809" s="76"/>
      <c r="H809" s="76"/>
      <c r="I809" s="206"/>
      <c r="J809" s="76"/>
      <c r="K809" s="76"/>
      <c r="L809" s="74"/>
      <c r="M809" s="252"/>
      <c r="N809" s="49"/>
      <c r="O809" s="49"/>
      <c r="P809" s="49"/>
      <c r="Q809" s="49"/>
      <c r="R809" s="49"/>
      <c r="S809" s="49"/>
      <c r="T809" s="97"/>
      <c r="AT809" s="25" t="s">
        <v>213</v>
      </c>
      <c r="AU809" s="25" t="s">
        <v>90</v>
      </c>
    </row>
    <row r="810" spans="2:51" s="12" customFormat="1" ht="13.5">
      <c r="B810" s="253"/>
      <c r="C810" s="254"/>
      <c r="D810" s="250" t="s">
        <v>215</v>
      </c>
      <c r="E810" s="255" t="s">
        <v>38</v>
      </c>
      <c r="F810" s="256" t="s">
        <v>1222</v>
      </c>
      <c r="G810" s="254"/>
      <c r="H810" s="257">
        <v>4.86</v>
      </c>
      <c r="I810" s="258"/>
      <c r="J810" s="254"/>
      <c r="K810" s="254"/>
      <c r="L810" s="259"/>
      <c r="M810" s="260"/>
      <c r="N810" s="261"/>
      <c r="O810" s="261"/>
      <c r="P810" s="261"/>
      <c r="Q810" s="261"/>
      <c r="R810" s="261"/>
      <c r="S810" s="261"/>
      <c r="T810" s="262"/>
      <c r="AT810" s="263" t="s">
        <v>215</v>
      </c>
      <c r="AU810" s="263" t="s">
        <v>90</v>
      </c>
      <c r="AV810" s="12" t="s">
        <v>90</v>
      </c>
      <c r="AW810" s="12" t="s">
        <v>45</v>
      </c>
      <c r="AX810" s="12" t="s">
        <v>82</v>
      </c>
      <c r="AY810" s="263" t="s">
        <v>204</v>
      </c>
    </row>
    <row r="811" spans="2:51" s="13" customFormat="1" ht="13.5">
      <c r="B811" s="264"/>
      <c r="C811" s="265"/>
      <c r="D811" s="250" t="s">
        <v>215</v>
      </c>
      <c r="E811" s="266" t="s">
        <v>38</v>
      </c>
      <c r="F811" s="267" t="s">
        <v>217</v>
      </c>
      <c r="G811" s="265"/>
      <c r="H811" s="268">
        <v>4.86</v>
      </c>
      <c r="I811" s="269"/>
      <c r="J811" s="265"/>
      <c r="K811" s="265"/>
      <c r="L811" s="270"/>
      <c r="M811" s="271"/>
      <c r="N811" s="272"/>
      <c r="O811" s="272"/>
      <c r="P811" s="272"/>
      <c r="Q811" s="272"/>
      <c r="R811" s="272"/>
      <c r="S811" s="272"/>
      <c r="T811" s="273"/>
      <c r="AT811" s="274" t="s">
        <v>215</v>
      </c>
      <c r="AU811" s="274" t="s">
        <v>90</v>
      </c>
      <c r="AV811" s="13" t="s">
        <v>211</v>
      </c>
      <c r="AW811" s="13" t="s">
        <v>45</v>
      </c>
      <c r="AX811" s="13" t="s">
        <v>25</v>
      </c>
      <c r="AY811" s="274" t="s">
        <v>204</v>
      </c>
    </row>
    <row r="812" spans="2:65" s="1" customFormat="1" ht="38.25" customHeight="1">
      <c r="B812" s="48"/>
      <c r="C812" s="285" t="s">
        <v>1223</v>
      </c>
      <c r="D812" s="285" t="s">
        <v>478</v>
      </c>
      <c r="E812" s="286" t="s">
        <v>1224</v>
      </c>
      <c r="F812" s="287" t="s">
        <v>1225</v>
      </c>
      <c r="G812" s="288" t="s">
        <v>343</v>
      </c>
      <c r="H812" s="289">
        <v>5.346</v>
      </c>
      <c r="I812" s="290"/>
      <c r="J812" s="291">
        <f>ROUND(I812*H812,2)</f>
        <v>0</v>
      </c>
      <c r="K812" s="287" t="s">
        <v>210</v>
      </c>
      <c r="L812" s="292"/>
      <c r="M812" s="293" t="s">
        <v>38</v>
      </c>
      <c r="N812" s="294" t="s">
        <v>53</v>
      </c>
      <c r="O812" s="49"/>
      <c r="P812" s="247">
        <f>O812*H812</f>
        <v>0</v>
      </c>
      <c r="Q812" s="247">
        <v>2E-05</v>
      </c>
      <c r="R812" s="247">
        <f>Q812*H812</f>
        <v>0.00010692000000000001</v>
      </c>
      <c r="S812" s="247">
        <v>0</v>
      </c>
      <c r="T812" s="248">
        <f>S812*H812</f>
        <v>0</v>
      </c>
      <c r="AR812" s="25" t="s">
        <v>392</v>
      </c>
      <c r="AT812" s="25" t="s">
        <v>478</v>
      </c>
      <c r="AU812" s="25" t="s">
        <v>90</v>
      </c>
      <c r="AY812" s="25" t="s">
        <v>204</v>
      </c>
      <c r="BE812" s="249">
        <f>IF(N812="základní",J812,0)</f>
        <v>0</v>
      </c>
      <c r="BF812" s="249">
        <f>IF(N812="snížená",J812,0)</f>
        <v>0</v>
      </c>
      <c r="BG812" s="249">
        <f>IF(N812="zákl. přenesená",J812,0)</f>
        <v>0</v>
      </c>
      <c r="BH812" s="249">
        <f>IF(N812="sníž. přenesená",J812,0)</f>
        <v>0</v>
      </c>
      <c r="BI812" s="249">
        <f>IF(N812="nulová",J812,0)</f>
        <v>0</v>
      </c>
      <c r="BJ812" s="25" t="s">
        <v>25</v>
      </c>
      <c r="BK812" s="249">
        <f>ROUND(I812*H812,2)</f>
        <v>0</v>
      </c>
      <c r="BL812" s="25" t="s">
        <v>294</v>
      </c>
      <c r="BM812" s="25" t="s">
        <v>1226</v>
      </c>
    </row>
    <row r="813" spans="2:51" s="12" customFormat="1" ht="13.5">
      <c r="B813" s="253"/>
      <c r="C813" s="254"/>
      <c r="D813" s="250" t="s">
        <v>215</v>
      </c>
      <c r="E813" s="255" t="s">
        <v>38</v>
      </c>
      <c r="F813" s="256" t="s">
        <v>1227</v>
      </c>
      <c r="G813" s="254"/>
      <c r="H813" s="257">
        <v>5.346</v>
      </c>
      <c r="I813" s="258"/>
      <c r="J813" s="254"/>
      <c r="K813" s="254"/>
      <c r="L813" s="259"/>
      <c r="M813" s="260"/>
      <c r="N813" s="261"/>
      <c r="O813" s="261"/>
      <c r="P813" s="261"/>
      <c r="Q813" s="261"/>
      <c r="R813" s="261"/>
      <c r="S813" s="261"/>
      <c r="T813" s="262"/>
      <c r="AT813" s="263" t="s">
        <v>215</v>
      </c>
      <c r="AU813" s="263" t="s">
        <v>90</v>
      </c>
      <c r="AV813" s="12" t="s">
        <v>90</v>
      </c>
      <c r="AW813" s="12" t="s">
        <v>45</v>
      </c>
      <c r="AX813" s="12" t="s">
        <v>25</v>
      </c>
      <c r="AY813" s="263" t="s">
        <v>204</v>
      </c>
    </row>
    <row r="814" spans="2:65" s="1" customFormat="1" ht="38.25" customHeight="1">
      <c r="B814" s="48"/>
      <c r="C814" s="238" t="s">
        <v>1228</v>
      </c>
      <c r="D814" s="238" t="s">
        <v>206</v>
      </c>
      <c r="E814" s="239" t="s">
        <v>1229</v>
      </c>
      <c r="F814" s="240" t="s">
        <v>1230</v>
      </c>
      <c r="G814" s="241" t="s">
        <v>949</v>
      </c>
      <c r="H814" s="306"/>
      <c r="I814" s="243"/>
      <c r="J814" s="244">
        <f>ROUND(I814*H814,2)</f>
        <v>0</v>
      </c>
      <c r="K814" s="240" t="s">
        <v>210</v>
      </c>
      <c r="L814" s="74"/>
      <c r="M814" s="245" t="s">
        <v>38</v>
      </c>
      <c r="N814" s="246" t="s">
        <v>53</v>
      </c>
      <c r="O814" s="49"/>
      <c r="P814" s="247">
        <f>O814*H814</f>
        <v>0</v>
      </c>
      <c r="Q814" s="247">
        <v>0</v>
      </c>
      <c r="R814" s="247">
        <f>Q814*H814</f>
        <v>0</v>
      </c>
      <c r="S814" s="247">
        <v>0</v>
      </c>
      <c r="T814" s="248">
        <f>S814*H814</f>
        <v>0</v>
      </c>
      <c r="AR814" s="25" t="s">
        <v>294</v>
      </c>
      <c r="AT814" s="25" t="s">
        <v>206</v>
      </c>
      <c r="AU814" s="25" t="s">
        <v>90</v>
      </c>
      <c r="AY814" s="25" t="s">
        <v>204</v>
      </c>
      <c r="BE814" s="249">
        <f>IF(N814="základní",J814,0)</f>
        <v>0</v>
      </c>
      <c r="BF814" s="249">
        <f>IF(N814="snížená",J814,0)</f>
        <v>0</v>
      </c>
      <c r="BG814" s="249">
        <f>IF(N814="zákl. přenesená",J814,0)</f>
        <v>0</v>
      </c>
      <c r="BH814" s="249">
        <f>IF(N814="sníž. přenesená",J814,0)</f>
        <v>0</v>
      </c>
      <c r="BI814" s="249">
        <f>IF(N814="nulová",J814,0)</f>
        <v>0</v>
      </c>
      <c r="BJ814" s="25" t="s">
        <v>25</v>
      </c>
      <c r="BK814" s="249">
        <f>ROUND(I814*H814,2)</f>
        <v>0</v>
      </c>
      <c r="BL814" s="25" t="s">
        <v>294</v>
      </c>
      <c r="BM814" s="25" t="s">
        <v>1231</v>
      </c>
    </row>
    <row r="815" spans="2:47" s="1" customFormat="1" ht="13.5">
      <c r="B815" s="48"/>
      <c r="C815" s="76"/>
      <c r="D815" s="250" t="s">
        <v>213</v>
      </c>
      <c r="E815" s="76"/>
      <c r="F815" s="251" t="s">
        <v>951</v>
      </c>
      <c r="G815" s="76"/>
      <c r="H815" s="76"/>
      <c r="I815" s="206"/>
      <c r="J815" s="76"/>
      <c r="K815" s="76"/>
      <c r="L815" s="74"/>
      <c r="M815" s="252"/>
      <c r="N815" s="49"/>
      <c r="O815" s="49"/>
      <c r="P815" s="49"/>
      <c r="Q815" s="49"/>
      <c r="R815" s="49"/>
      <c r="S815" s="49"/>
      <c r="T815" s="97"/>
      <c r="AT815" s="25" t="s">
        <v>213</v>
      </c>
      <c r="AU815" s="25" t="s">
        <v>90</v>
      </c>
    </row>
    <row r="816" spans="2:63" s="11" customFormat="1" ht="29.85" customHeight="1">
      <c r="B816" s="222"/>
      <c r="C816" s="223"/>
      <c r="D816" s="224" t="s">
        <v>81</v>
      </c>
      <c r="E816" s="236" t="s">
        <v>1232</v>
      </c>
      <c r="F816" s="236" t="s">
        <v>1233</v>
      </c>
      <c r="G816" s="223"/>
      <c r="H816" s="223"/>
      <c r="I816" s="226"/>
      <c r="J816" s="237">
        <f>BK816</f>
        <v>0</v>
      </c>
      <c r="K816" s="223"/>
      <c r="L816" s="228"/>
      <c r="M816" s="229"/>
      <c r="N816" s="230"/>
      <c r="O816" s="230"/>
      <c r="P816" s="231">
        <f>SUM(P817:P822)</f>
        <v>0</v>
      </c>
      <c r="Q816" s="230"/>
      <c r="R816" s="231">
        <f>SUM(R817:R822)</f>
        <v>0</v>
      </c>
      <c r="S816" s="230"/>
      <c r="T816" s="232">
        <f>SUM(T817:T822)</f>
        <v>0</v>
      </c>
      <c r="AR816" s="233" t="s">
        <v>90</v>
      </c>
      <c r="AT816" s="234" t="s">
        <v>81</v>
      </c>
      <c r="AU816" s="234" t="s">
        <v>25</v>
      </c>
      <c r="AY816" s="233" t="s">
        <v>204</v>
      </c>
      <c r="BK816" s="235">
        <f>SUM(BK817:BK822)</f>
        <v>0</v>
      </c>
    </row>
    <row r="817" spans="2:65" s="1" customFormat="1" ht="16.5" customHeight="1">
      <c r="B817" s="48"/>
      <c r="C817" s="285" t="s">
        <v>1234</v>
      </c>
      <c r="D817" s="285" t="s">
        <v>478</v>
      </c>
      <c r="E817" s="286" t="s">
        <v>1235</v>
      </c>
      <c r="F817" s="287" t="s">
        <v>1236</v>
      </c>
      <c r="G817" s="288" t="s">
        <v>209</v>
      </c>
      <c r="H817" s="289">
        <v>5.839</v>
      </c>
      <c r="I817" s="290"/>
      <c r="J817" s="291">
        <f>ROUND(I817*H817,2)</f>
        <v>0</v>
      </c>
      <c r="K817" s="287" t="s">
        <v>38</v>
      </c>
      <c r="L817" s="292"/>
      <c r="M817" s="293" t="s">
        <v>38</v>
      </c>
      <c r="N817" s="294" t="s">
        <v>53</v>
      </c>
      <c r="O817" s="49"/>
      <c r="P817" s="247">
        <f>O817*H817</f>
        <v>0</v>
      </c>
      <c r="Q817" s="247">
        <v>0</v>
      </c>
      <c r="R817" s="247">
        <f>Q817*H817</f>
        <v>0</v>
      </c>
      <c r="S817" s="247">
        <v>0</v>
      </c>
      <c r="T817" s="248">
        <f>S817*H817</f>
        <v>0</v>
      </c>
      <c r="AR817" s="25" t="s">
        <v>392</v>
      </c>
      <c r="AT817" s="25" t="s">
        <v>478</v>
      </c>
      <c r="AU817" s="25" t="s">
        <v>90</v>
      </c>
      <c r="AY817" s="25" t="s">
        <v>204</v>
      </c>
      <c r="BE817" s="249">
        <f>IF(N817="základní",J817,0)</f>
        <v>0</v>
      </c>
      <c r="BF817" s="249">
        <f>IF(N817="snížená",J817,0)</f>
        <v>0</v>
      </c>
      <c r="BG817" s="249">
        <f>IF(N817="zákl. přenesená",J817,0)</f>
        <v>0</v>
      </c>
      <c r="BH817" s="249">
        <f>IF(N817="sníž. přenesená",J817,0)</f>
        <v>0</v>
      </c>
      <c r="BI817" s="249">
        <f>IF(N817="nulová",J817,0)</f>
        <v>0</v>
      </c>
      <c r="BJ817" s="25" t="s">
        <v>25</v>
      </c>
      <c r="BK817" s="249">
        <f>ROUND(I817*H817,2)</f>
        <v>0</v>
      </c>
      <c r="BL817" s="25" t="s">
        <v>294</v>
      </c>
      <c r="BM817" s="25" t="s">
        <v>1237</v>
      </c>
    </row>
    <row r="818" spans="2:51" s="12" customFormat="1" ht="13.5">
      <c r="B818" s="253"/>
      <c r="C818" s="254"/>
      <c r="D818" s="250" t="s">
        <v>215</v>
      </c>
      <c r="E818" s="255" t="s">
        <v>38</v>
      </c>
      <c r="F818" s="256" t="s">
        <v>1238</v>
      </c>
      <c r="G818" s="254"/>
      <c r="H818" s="257">
        <v>4.19</v>
      </c>
      <c r="I818" s="258"/>
      <c r="J818" s="254"/>
      <c r="K818" s="254"/>
      <c r="L818" s="259"/>
      <c r="M818" s="260"/>
      <c r="N818" s="261"/>
      <c r="O818" s="261"/>
      <c r="P818" s="261"/>
      <c r="Q818" s="261"/>
      <c r="R818" s="261"/>
      <c r="S818" s="261"/>
      <c r="T818" s="262"/>
      <c r="AT818" s="263" t="s">
        <v>215</v>
      </c>
      <c r="AU818" s="263" t="s">
        <v>90</v>
      </c>
      <c r="AV818" s="12" t="s">
        <v>90</v>
      </c>
      <c r="AW818" s="12" t="s">
        <v>45</v>
      </c>
      <c r="AX818" s="12" t="s">
        <v>82</v>
      </c>
      <c r="AY818" s="263" t="s">
        <v>204</v>
      </c>
    </row>
    <row r="819" spans="2:51" s="12" customFormat="1" ht="13.5">
      <c r="B819" s="253"/>
      <c r="C819" s="254"/>
      <c r="D819" s="250" t="s">
        <v>215</v>
      </c>
      <c r="E819" s="255" t="s">
        <v>38</v>
      </c>
      <c r="F819" s="256" t="s">
        <v>1239</v>
      </c>
      <c r="G819" s="254"/>
      <c r="H819" s="257">
        <v>1.649</v>
      </c>
      <c r="I819" s="258"/>
      <c r="J819" s="254"/>
      <c r="K819" s="254"/>
      <c r="L819" s="259"/>
      <c r="M819" s="260"/>
      <c r="N819" s="261"/>
      <c r="O819" s="261"/>
      <c r="P819" s="261"/>
      <c r="Q819" s="261"/>
      <c r="R819" s="261"/>
      <c r="S819" s="261"/>
      <c r="T819" s="262"/>
      <c r="AT819" s="263" t="s">
        <v>215</v>
      </c>
      <c r="AU819" s="263" t="s">
        <v>90</v>
      </c>
      <c r="AV819" s="12" t="s">
        <v>90</v>
      </c>
      <c r="AW819" s="12" t="s">
        <v>45</v>
      </c>
      <c r="AX819" s="12" t="s">
        <v>82</v>
      </c>
      <c r="AY819" s="263" t="s">
        <v>204</v>
      </c>
    </row>
    <row r="820" spans="2:51" s="13" customFormat="1" ht="13.5">
      <c r="B820" s="264"/>
      <c r="C820" s="265"/>
      <c r="D820" s="250" t="s">
        <v>215</v>
      </c>
      <c r="E820" s="266" t="s">
        <v>38</v>
      </c>
      <c r="F820" s="267" t="s">
        <v>217</v>
      </c>
      <c r="G820" s="265"/>
      <c r="H820" s="268">
        <v>5.839</v>
      </c>
      <c r="I820" s="269"/>
      <c r="J820" s="265"/>
      <c r="K820" s="265"/>
      <c r="L820" s="270"/>
      <c r="M820" s="271"/>
      <c r="N820" s="272"/>
      <c r="O820" s="272"/>
      <c r="P820" s="272"/>
      <c r="Q820" s="272"/>
      <c r="R820" s="272"/>
      <c r="S820" s="272"/>
      <c r="T820" s="273"/>
      <c r="AT820" s="274" t="s">
        <v>215</v>
      </c>
      <c r="AU820" s="274" t="s">
        <v>90</v>
      </c>
      <c r="AV820" s="13" t="s">
        <v>211</v>
      </c>
      <c r="AW820" s="13" t="s">
        <v>45</v>
      </c>
      <c r="AX820" s="13" t="s">
        <v>25</v>
      </c>
      <c r="AY820" s="274" t="s">
        <v>204</v>
      </c>
    </row>
    <row r="821" spans="2:65" s="1" customFormat="1" ht="25.5" customHeight="1">
      <c r="B821" s="48"/>
      <c r="C821" s="238" t="s">
        <v>1240</v>
      </c>
      <c r="D821" s="238" t="s">
        <v>206</v>
      </c>
      <c r="E821" s="239" t="s">
        <v>1241</v>
      </c>
      <c r="F821" s="240" t="s">
        <v>1242</v>
      </c>
      <c r="G821" s="241" t="s">
        <v>949</v>
      </c>
      <c r="H821" s="306"/>
      <c r="I821" s="243"/>
      <c r="J821" s="244">
        <f>ROUND(I821*H821,2)</f>
        <v>0</v>
      </c>
      <c r="K821" s="240" t="s">
        <v>210</v>
      </c>
      <c r="L821" s="74"/>
      <c r="M821" s="245" t="s">
        <v>38</v>
      </c>
      <c r="N821" s="246" t="s">
        <v>53</v>
      </c>
      <c r="O821" s="49"/>
      <c r="P821" s="247">
        <f>O821*H821</f>
        <v>0</v>
      </c>
      <c r="Q821" s="247">
        <v>0</v>
      </c>
      <c r="R821" s="247">
        <f>Q821*H821</f>
        <v>0</v>
      </c>
      <c r="S821" s="247">
        <v>0</v>
      </c>
      <c r="T821" s="248">
        <f>S821*H821</f>
        <v>0</v>
      </c>
      <c r="AR821" s="25" t="s">
        <v>294</v>
      </c>
      <c r="AT821" s="25" t="s">
        <v>206</v>
      </c>
      <c r="AU821" s="25" t="s">
        <v>90</v>
      </c>
      <c r="AY821" s="25" t="s">
        <v>204</v>
      </c>
      <c r="BE821" s="249">
        <f>IF(N821="základní",J821,0)</f>
        <v>0</v>
      </c>
      <c r="BF821" s="249">
        <f>IF(N821="snížená",J821,0)</f>
        <v>0</v>
      </c>
      <c r="BG821" s="249">
        <f>IF(N821="zákl. přenesená",J821,0)</f>
        <v>0</v>
      </c>
      <c r="BH821" s="249">
        <f>IF(N821="sníž. přenesená",J821,0)</f>
        <v>0</v>
      </c>
      <c r="BI821" s="249">
        <f>IF(N821="nulová",J821,0)</f>
        <v>0</v>
      </c>
      <c r="BJ821" s="25" t="s">
        <v>25</v>
      </c>
      <c r="BK821" s="249">
        <f>ROUND(I821*H821,2)</f>
        <v>0</v>
      </c>
      <c r="BL821" s="25" t="s">
        <v>294</v>
      </c>
      <c r="BM821" s="25" t="s">
        <v>1243</v>
      </c>
    </row>
    <row r="822" spans="2:47" s="1" customFormat="1" ht="13.5">
      <c r="B822" s="48"/>
      <c r="C822" s="76"/>
      <c r="D822" s="250" t="s">
        <v>213</v>
      </c>
      <c r="E822" s="76"/>
      <c r="F822" s="251" t="s">
        <v>1136</v>
      </c>
      <c r="G822" s="76"/>
      <c r="H822" s="76"/>
      <c r="I822" s="206"/>
      <c r="J822" s="76"/>
      <c r="K822" s="76"/>
      <c r="L822" s="74"/>
      <c r="M822" s="252"/>
      <c r="N822" s="49"/>
      <c r="O822" s="49"/>
      <c r="P822" s="49"/>
      <c r="Q822" s="49"/>
      <c r="R822" s="49"/>
      <c r="S822" s="49"/>
      <c r="T822" s="97"/>
      <c r="AT822" s="25" t="s">
        <v>213</v>
      </c>
      <c r="AU822" s="25" t="s">
        <v>90</v>
      </c>
    </row>
    <row r="823" spans="2:63" s="11" customFormat="1" ht="29.85" customHeight="1">
      <c r="B823" s="222"/>
      <c r="C823" s="223"/>
      <c r="D823" s="224" t="s">
        <v>81</v>
      </c>
      <c r="E823" s="236" t="s">
        <v>1244</v>
      </c>
      <c r="F823" s="236" t="s">
        <v>1245</v>
      </c>
      <c r="G823" s="223"/>
      <c r="H823" s="223"/>
      <c r="I823" s="226"/>
      <c r="J823" s="237">
        <f>BK823</f>
        <v>0</v>
      </c>
      <c r="K823" s="223"/>
      <c r="L823" s="228"/>
      <c r="M823" s="229"/>
      <c r="N823" s="230"/>
      <c r="O823" s="230"/>
      <c r="P823" s="231">
        <f>SUM(P824:P830)</f>
        <v>0</v>
      </c>
      <c r="Q823" s="230"/>
      <c r="R823" s="231">
        <f>SUM(R824:R830)</f>
        <v>0.09375352</v>
      </c>
      <c r="S823" s="230"/>
      <c r="T823" s="232">
        <f>SUM(T824:T830)</f>
        <v>0</v>
      </c>
      <c r="AR823" s="233" t="s">
        <v>90</v>
      </c>
      <c r="AT823" s="234" t="s">
        <v>81</v>
      </c>
      <c r="AU823" s="234" t="s">
        <v>25</v>
      </c>
      <c r="AY823" s="233" t="s">
        <v>204</v>
      </c>
      <c r="BK823" s="235">
        <f>SUM(BK824:BK830)</f>
        <v>0</v>
      </c>
    </row>
    <row r="824" spans="2:65" s="1" customFormat="1" ht="25.5" customHeight="1">
      <c r="B824" s="48"/>
      <c r="C824" s="238" t="s">
        <v>1246</v>
      </c>
      <c r="D824" s="238" t="s">
        <v>206</v>
      </c>
      <c r="E824" s="239" t="s">
        <v>1247</v>
      </c>
      <c r="F824" s="240" t="s">
        <v>1248</v>
      </c>
      <c r="G824" s="241" t="s">
        <v>209</v>
      </c>
      <c r="H824" s="242">
        <v>203.812</v>
      </c>
      <c r="I824" s="243"/>
      <c r="J824" s="244">
        <f>ROUND(I824*H824,2)</f>
        <v>0</v>
      </c>
      <c r="K824" s="240" t="s">
        <v>210</v>
      </c>
      <c r="L824" s="74"/>
      <c r="M824" s="245" t="s">
        <v>38</v>
      </c>
      <c r="N824" s="246" t="s">
        <v>53</v>
      </c>
      <c r="O824" s="49"/>
      <c r="P824" s="247">
        <f>O824*H824</f>
        <v>0</v>
      </c>
      <c r="Q824" s="247">
        <v>0.0002</v>
      </c>
      <c r="R824" s="247">
        <f>Q824*H824</f>
        <v>0.040762400000000004</v>
      </c>
      <c r="S824" s="247">
        <v>0</v>
      </c>
      <c r="T824" s="248">
        <f>S824*H824</f>
        <v>0</v>
      </c>
      <c r="AR824" s="25" t="s">
        <v>294</v>
      </c>
      <c r="AT824" s="25" t="s">
        <v>206</v>
      </c>
      <c r="AU824" s="25" t="s">
        <v>90</v>
      </c>
      <c r="AY824" s="25" t="s">
        <v>204</v>
      </c>
      <c r="BE824" s="249">
        <f>IF(N824="základní",J824,0)</f>
        <v>0</v>
      </c>
      <c r="BF824" s="249">
        <f>IF(N824="snížená",J824,0)</f>
        <v>0</v>
      </c>
      <c r="BG824" s="249">
        <f>IF(N824="zákl. přenesená",J824,0)</f>
        <v>0</v>
      </c>
      <c r="BH824" s="249">
        <f>IF(N824="sníž. přenesená",J824,0)</f>
        <v>0</v>
      </c>
      <c r="BI824" s="249">
        <f>IF(N824="nulová",J824,0)</f>
        <v>0</v>
      </c>
      <c r="BJ824" s="25" t="s">
        <v>25</v>
      </c>
      <c r="BK824" s="249">
        <f>ROUND(I824*H824,2)</f>
        <v>0</v>
      </c>
      <c r="BL824" s="25" t="s">
        <v>294</v>
      </c>
      <c r="BM824" s="25" t="s">
        <v>1249</v>
      </c>
    </row>
    <row r="825" spans="2:51" s="12" customFormat="1" ht="13.5">
      <c r="B825" s="253"/>
      <c r="C825" s="254"/>
      <c r="D825" s="250" t="s">
        <v>215</v>
      </c>
      <c r="E825" s="255" t="s">
        <v>38</v>
      </c>
      <c r="F825" s="256" t="s">
        <v>1250</v>
      </c>
      <c r="G825" s="254"/>
      <c r="H825" s="257">
        <v>169.478</v>
      </c>
      <c r="I825" s="258"/>
      <c r="J825" s="254"/>
      <c r="K825" s="254"/>
      <c r="L825" s="259"/>
      <c r="M825" s="260"/>
      <c r="N825" s="261"/>
      <c r="O825" s="261"/>
      <c r="P825" s="261"/>
      <c r="Q825" s="261"/>
      <c r="R825" s="261"/>
      <c r="S825" s="261"/>
      <c r="T825" s="262"/>
      <c r="AT825" s="263" t="s">
        <v>215</v>
      </c>
      <c r="AU825" s="263" t="s">
        <v>90</v>
      </c>
      <c r="AV825" s="12" t="s">
        <v>90</v>
      </c>
      <c r="AW825" s="12" t="s">
        <v>45</v>
      </c>
      <c r="AX825" s="12" t="s">
        <v>82</v>
      </c>
      <c r="AY825" s="263" t="s">
        <v>204</v>
      </c>
    </row>
    <row r="826" spans="2:51" s="12" customFormat="1" ht="13.5">
      <c r="B826" s="253"/>
      <c r="C826" s="254"/>
      <c r="D826" s="250" t="s">
        <v>215</v>
      </c>
      <c r="E826" s="255" t="s">
        <v>38</v>
      </c>
      <c r="F826" s="256" t="s">
        <v>1251</v>
      </c>
      <c r="G826" s="254"/>
      <c r="H826" s="257">
        <v>34.334</v>
      </c>
      <c r="I826" s="258"/>
      <c r="J826" s="254"/>
      <c r="K826" s="254"/>
      <c r="L826" s="259"/>
      <c r="M826" s="260"/>
      <c r="N826" s="261"/>
      <c r="O826" s="261"/>
      <c r="P826" s="261"/>
      <c r="Q826" s="261"/>
      <c r="R826" s="261"/>
      <c r="S826" s="261"/>
      <c r="T826" s="262"/>
      <c r="AT826" s="263" t="s">
        <v>215</v>
      </c>
      <c r="AU826" s="263" t="s">
        <v>90</v>
      </c>
      <c r="AV826" s="12" t="s">
        <v>90</v>
      </c>
      <c r="AW826" s="12" t="s">
        <v>45</v>
      </c>
      <c r="AX826" s="12" t="s">
        <v>82</v>
      </c>
      <c r="AY826" s="263" t="s">
        <v>204</v>
      </c>
    </row>
    <row r="827" spans="2:51" s="13" customFormat="1" ht="13.5">
      <c r="B827" s="264"/>
      <c r="C827" s="265"/>
      <c r="D827" s="250" t="s">
        <v>215</v>
      </c>
      <c r="E827" s="266" t="s">
        <v>38</v>
      </c>
      <c r="F827" s="267" t="s">
        <v>217</v>
      </c>
      <c r="G827" s="265"/>
      <c r="H827" s="268">
        <v>203.812</v>
      </c>
      <c r="I827" s="269"/>
      <c r="J827" s="265"/>
      <c r="K827" s="265"/>
      <c r="L827" s="270"/>
      <c r="M827" s="271"/>
      <c r="N827" s="272"/>
      <c r="O827" s="272"/>
      <c r="P827" s="272"/>
      <c r="Q827" s="272"/>
      <c r="R827" s="272"/>
      <c r="S827" s="272"/>
      <c r="T827" s="273"/>
      <c r="AT827" s="274" t="s">
        <v>215</v>
      </c>
      <c r="AU827" s="274" t="s">
        <v>90</v>
      </c>
      <c r="AV827" s="13" t="s">
        <v>211</v>
      </c>
      <c r="AW827" s="13" t="s">
        <v>45</v>
      </c>
      <c r="AX827" s="13" t="s">
        <v>25</v>
      </c>
      <c r="AY827" s="274" t="s">
        <v>204</v>
      </c>
    </row>
    <row r="828" spans="2:65" s="1" customFormat="1" ht="38.25" customHeight="1">
      <c r="B828" s="48"/>
      <c r="C828" s="238" t="s">
        <v>1252</v>
      </c>
      <c r="D828" s="238" t="s">
        <v>206</v>
      </c>
      <c r="E828" s="239" t="s">
        <v>1253</v>
      </c>
      <c r="F828" s="240" t="s">
        <v>1254</v>
      </c>
      <c r="G828" s="241" t="s">
        <v>209</v>
      </c>
      <c r="H828" s="242">
        <v>203.812</v>
      </c>
      <c r="I828" s="243"/>
      <c r="J828" s="244">
        <f>ROUND(I828*H828,2)</f>
        <v>0</v>
      </c>
      <c r="K828" s="240" t="s">
        <v>210</v>
      </c>
      <c r="L828" s="74"/>
      <c r="M828" s="245" t="s">
        <v>38</v>
      </c>
      <c r="N828" s="246" t="s">
        <v>53</v>
      </c>
      <c r="O828" s="49"/>
      <c r="P828" s="247">
        <f>O828*H828</f>
        <v>0</v>
      </c>
      <c r="Q828" s="247">
        <v>0.00026</v>
      </c>
      <c r="R828" s="247">
        <f>Q828*H828</f>
        <v>0.052991119999999996</v>
      </c>
      <c r="S828" s="247">
        <v>0</v>
      </c>
      <c r="T828" s="248">
        <f>S828*H828</f>
        <v>0</v>
      </c>
      <c r="AR828" s="25" t="s">
        <v>294</v>
      </c>
      <c r="AT828" s="25" t="s">
        <v>206</v>
      </c>
      <c r="AU828" s="25" t="s">
        <v>90</v>
      </c>
      <c r="AY828" s="25" t="s">
        <v>204</v>
      </c>
      <c r="BE828" s="249">
        <f>IF(N828="základní",J828,0)</f>
        <v>0</v>
      </c>
      <c r="BF828" s="249">
        <f>IF(N828="snížená",J828,0)</f>
        <v>0</v>
      </c>
      <c r="BG828" s="249">
        <f>IF(N828="zákl. přenesená",J828,0)</f>
        <v>0</v>
      </c>
      <c r="BH828" s="249">
        <f>IF(N828="sníž. přenesená",J828,0)</f>
        <v>0</v>
      </c>
      <c r="BI828" s="249">
        <f>IF(N828="nulová",J828,0)</f>
        <v>0</v>
      </c>
      <c r="BJ828" s="25" t="s">
        <v>25</v>
      </c>
      <c r="BK828" s="249">
        <f>ROUND(I828*H828,2)</f>
        <v>0</v>
      </c>
      <c r="BL828" s="25" t="s">
        <v>294</v>
      </c>
      <c r="BM828" s="25" t="s">
        <v>1255</v>
      </c>
    </row>
    <row r="829" spans="2:51" s="12" customFormat="1" ht="13.5">
      <c r="B829" s="253"/>
      <c r="C829" s="254"/>
      <c r="D829" s="250" t="s">
        <v>215</v>
      </c>
      <c r="E829" s="255" t="s">
        <v>38</v>
      </c>
      <c r="F829" s="256" t="s">
        <v>1256</v>
      </c>
      <c r="G829" s="254"/>
      <c r="H829" s="257">
        <v>203.812</v>
      </c>
      <c r="I829" s="258"/>
      <c r="J829" s="254"/>
      <c r="K829" s="254"/>
      <c r="L829" s="259"/>
      <c r="M829" s="260"/>
      <c r="N829" s="261"/>
      <c r="O829" s="261"/>
      <c r="P829" s="261"/>
      <c r="Q829" s="261"/>
      <c r="R829" s="261"/>
      <c r="S829" s="261"/>
      <c r="T829" s="262"/>
      <c r="AT829" s="263" t="s">
        <v>215</v>
      </c>
      <c r="AU829" s="263" t="s">
        <v>90</v>
      </c>
      <c r="AV829" s="12" t="s">
        <v>90</v>
      </c>
      <c r="AW829" s="12" t="s">
        <v>45</v>
      </c>
      <c r="AX829" s="12" t="s">
        <v>82</v>
      </c>
      <c r="AY829" s="263" t="s">
        <v>204</v>
      </c>
    </row>
    <row r="830" spans="2:51" s="13" customFormat="1" ht="13.5">
      <c r="B830" s="264"/>
      <c r="C830" s="265"/>
      <c r="D830" s="250" t="s">
        <v>215</v>
      </c>
      <c r="E830" s="266" t="s">
        <v>38</v>
      </c>
      <c r="F830" s="267" t="s">
        <v>217</v>
      </c>
      <c r="G830" s="265"/>
      <c r="H830" s="268">
        <v>203.812</v>
      </c>
      <c r="I830" s="269"/>
      <c r="J830" s="265"/>
      <c r="K830" s="265"/>
      <c r="L830" s="270"/>
      <c r="M830" s="271"/>
      <c r="N830" s="272"/>
      <c r="O830" s="272"/>
      <c r="P830" s="272"/>
      <c r="Q830" s="272"/>
      <c r="R830" s="272"/>
      <c r="S830" s="272"/>
      <c r="T830" s="273"/>
      <c r="AT830" s="274" t="s">
        <v>215</v>
      </c>
      <c r="AU830" s="274" t="s">
        <v>90</v>
      </c>
      <c r="AV830" s="13" t="s">
        <v>211</v>
      </c>
      <c r="AW830" s="13" t="s">
        <v>45</v>
      </c>
      <c r="AX830" s="13" t="s">
        <v>25</v>
      </c>
      <c r="AY830" s="274" t="s">
        <v>204</v>
      </c>
    </row>
    <row r="831" spans="2:63" s="11" customFormat="1" ht="29.85" customHeight="1">
      <c r="B831" s="222"/>
      <c r="C831" s="223"/>
      <c r="D831" s="224" t="s">
        <v>81</v>
      </c>
      <c r="E831" s="236" t="s">
        <v>1257</v>
      </c>
      <c r="F831" s="236" t="s">
        <v>1258</v>
      </c>
      <c r="G831" s="223"/>
      <c r="H831" s="223"/>
      <c r="I831" s="226"/>
      <c r="J831" s="237">
        <f>BK831</f>
        <v>0</v>
      </c>
      <c r="K831" s="223"/>
      <c r="L831" s="228"/>
      <c r="M831" s="229"/>
      <c r="N831" s="230"/>
      <c r="O831" s="230"/>
      <c r="P831" s="231">
        <f>SUM(P832:P837)</f>
        <v>0</v>
      </c>
      <c r="Q831" s="230"/>
      <c r="R831" s="231">
        <f>SUM(R832:R837)</f>
        <v>0.0246432</v>
      </c>
      <c r="S831" s="230"/>
      <c r="T831" s="232">
        <f>SUM(T832:T837)</f>
        <v>0</v>
      </c>
      <c r="AR831" s="233" t="s">
        <v>90</v>
      </c>
      <c r="AT831" s="234" t="s">
        <v>81</v>
      </c>
      <c r="AU831" s="234" t="s">
        <v>25</v>
      </c>
      <c r="AY831" s="233" t="s">
        <v>204</v>
      </c>
      <c r="BK831" s="235">
        <f>SUM(BK832:BK837)</f>
        <v>0</v>
      </c>
    </row>
    <row r="832" spans="2:65" s="1" customFormat="1" ht="25.5" customHeight="1">
      <c r="B832" s="48"/>
      <c r="C832" s="238" t="s">
        <v>1259</v>
      </c>
      <c r="D832" s="238" t="s">
        <v>206</v>
      </c>
      <c r="E832" s="239" t="s">
        <v>1260</v>
      </c>
      <c r="F832" s="240" t="s">
        <v>1261</v>
      </c>
      <c r="G832" s="241" t="s">
        <v>209</v>
      </c>
      <c r="H832" s="242">
        <v>1.02</v>
      </c>
      <c r="I832" s="243"/>
      <c r="J832" s="244">
        <f>ROUND(I832*H832,2)</f>
        <v>0</v>
      </c>
      <c r="K832" s="240" t="s">
        <v>210</v>
      </c>
      <c r="L832" s="74"/>
      <c r="M832" s="245" t="s">
        <v>38</v>
      </c>
      <c r="N832" s="246" t="s">
        <v>53</v>
      </c>
      <c r="O832" s="49"/>
      <c r="P832" s="247">
        <f>O832*H832</f>
        <v>0</v>
      </c>
      <c r="Q832" s="247">
        <v>0.02416</v>
      </c>
      <c r="R832" s="247">
        <f>Q832*H832</f>
        <v>0.0246432</v>
      </c>
      <c r="S832" s="247">
        <v>0</v>
      </c>
      <c r="T832" s="248">
        <f>S832*H832</f>
        <v>0</v>
      </c>
      <c r="AR832" s="25" t="s">
        <v>294</v>
      </c>
      <c r="AT832" s="25" t="s">
        <v>206</v>
      </c>
      <c r="AU832" s="25" t="s">
        <v>90</v>
      </c>
      <c r="AY832" s="25" t="s">
        <v>204</v>
      </c>
      <c r="BE832" s="249">
        <f>IF(N832="základní",J832,0)</f>
        <v>0</v>
      </c>
      <c r="BF832" s="249">
        <f>IF(N832="snížená",J832,0)</f>
        <v>0</v>
      </c>
      <c r="BG832" s="249">
        <f>IF(N832="zákl. přenesená",J832,0)</f>
        <v>0</v>
      </c>
      <c r="BH832" s="249">
        <f>IF(N832="sníž. přenesená",J832,0)</f>
        <v>0</v>
      </c>
      <c r="BI832" s="249">
        <f>IF(N832="nulová",J832,0)</f>
        <v>0</v>
      </c>
      <c r="BJ832" s="25" t="s">
        <v>25</v>
      </c>
      <c r="BK832" s="249">
        <f>ROUND(I832*H832,2)</f>
        <v>0</v>
      </c>
      <c r="BL832" s="25" t="s">
        <v>294</v>
      </c>
      <c r="BM832" s="25" t="s">
        <v>1262</v>
      </c>
    </row>
    <row r="833" spans="2:47" s="1" customFormat="1" ht="13.5">
      <c r="B833" s="48"/>
      <c r="C833" s="76"/>
      <c r="D833" s="250" t="s">
        <v>502</v>
      </c>
      <c r="E833" s="76"/>
      <c r="F833" s="251" t="s">
        <v>1263</v>
      </c>
      <c r="G833" s="76"/>
      <c r="H833" s="76"/>
      <c r="I833" s="206"/>
      <c r="J833" s="76"/>
      <c r="K833" s="76"/>
      <c r="L833" s="74"/>
      <c r="M833" s="252"/>
      <c r="N833" s="49"/>
      <c r="O833" s="49"/>
      <c r="P833" s="49"/>
      <c r="Q833" s="49"/>
      <c r="R833" s="49"/>
      <c r="S833" s="49"/>
      <c r="T833" s="97"/>
      <c r="AT833" s="25" t="s">
        <v>502</v>
      </c>
      <c r="AU833" s="25" t="s">
        <v>90</v>
      </c>
    </row>
    <row r="834" spans="2:51" s="12" customFormat="1" ht="13.5">
      <c r="B834" s="253"/>
      <c r="C834" s="254"/>
      <c r="D834" s="250" t="s">
        <v>215</v>
      </c>
      <c r="E834" s="255" t="s">
        <v>38</v>
      </c>
      <c r="F834" s="256" t="s">
        <v>1264</v>
      </c>
      <c r="G834" s="254"/>
      <c r="H834" s="257">
        <v>1.02</v>
      </c>
      <c r="I834" s="258"/>
      <c r="J834" s="254"/>
      <c r="K834" s="254"/>
      <c r="L834" s="259"/>
      <c r="M834" s="260"/>
      <c r="N834" s="261"/>
      <c r="O834" s="261"/>
      <c r="P834" s="261"/>
      <c r="Q834" s="261"/>
      <c r="R834" s="261"/>
      <c r="S834" s="261"/>
      <c r="T834" s="262"/>
      <c r="AT834" s="263" t="s">
        <v>215</v>
      </c>
      <c r="AU834" s="263" t="s">
        <v>90</v>
      </c>
      <c r="AV834" s="12" t="s">
        <v>90</v>
      </c>
      <c r="AW834" s="12" t="s">
        <v>45</v>
      </c>
      <c r="AX834" s="12" t="s">
        <v>82</v>
      </c>
      <c r="AY834" s="263" t="s">
        <v>204</v>
      </c>
    </row>
    <row r="835" spans="2:51" s="13" customFormat="1" ht="13.5">
      <c r="B835" s="264"/>
      <c r="C835" s="265"/>
      <c r="D835" s="250" t="s">
        <v>215</v>
      </c>
      <c r="E835" s="266" t="s">
        <v>38</v>
      </c>
      <c r="F835" s="267" t="s">
        <v>217</v>
      </c>
      <c r="G835" s="265"/>
      <c r="H835" s="268">
        <v>1.02</v>
      </c>
      <c r="I835" s="269"/>
      <c r="J835" s="265"/>
      <c r="K835" s="265"/>
      <c r="L835" s="270"/>
      <c r="M835" s="271"/>
      <c r="N835" s="272"/>
      <c r="O835" s="272"/>
      <c r="P835" s="272"/>
      <c r="Q835" s="272"/>
      <c r="R835" s="272"/>
      <c r="S835" s="272"/>
      <c r="T835" s="273"/>
      <c r="AT835" s="274" t="s">
        <v>215</v>
      </c>
      <c r="AU835" s="274" t="s">
        <v>90</v>
      </c>
      <c r="AV835" s="13" t="s">
        <v>211</v>
      </c>
      <c r="AW835" s="13" t="s">
        <v>45</v>
      </c>
      <c r="AX835" s="13" t="s">
        <v>25</v>
      </c>
      <c r="AY835" s="274" t="s">
        <v>204</v>
      </c>
    </row>
    <row r="836" spans="2:65" s="1" customFormat="1" ht="25.5" customHeight="1">
      <c r="B836" s="48"/>
      <c r="C836" s="238" t="s">
        <v>1265</v>
      </c>
      <c r="D836" s="238" t="s">
        <v>206</v>
      </c>
      <c r="E836" s="239" t="s">
        <v>1266</v>
      </c>
      <c r="F836" s="240" t="s">
        <v>1267</v>
      </c>
      <c r="G836" s="241" t="s">
        <v>949</v>
      </c>
      <c r="H836" s="306"/>
      <c r="I836" s="243"/>
      <c r="J836" s="244">
        <f>ROUND(I836*H836,2)</f>
        <v>0</v>
      </c>
      <c r="K836" s="240" t="s">
        <v>210</v>
      </c>
      <c r="L836" s="74"/>
      <c r="M836" s="245" t="s">
        <v>38</v>
      </c>
      <c r="N836" s="246" t="s">
        <v>53</v>
      </c>
      <c r="O836" s="49"/>
      <c r="P836" s="247">
        <f>O836*H836</f>
        <v>0</v>
      </c>
      <c r="Q836" s="247">
        <v>0</v>
      </c>
      <c r="R836" s="247">
        <f>Q836*H836</f>
        <v>0</v>
      </c>
      <c r="S836" s="247">
        <v>0</v>
      </c>
      <c r="T836" s="248">
        <f>S836*H836</f>
        <v>0</v>
      </c>
      <c r="AR836" s="25" t="s">
        <v>294</v>
      </c>
      <c r="AT836" s="25" t="s">
        <v>206</v>
      </c>
      <c r="AU836" s="25" t="s">
        <v>90</v>
      </c>
      <c r="AY836" s="25" t="s">
        <v>204</v>
      </c>
      <c r="BE836" s="249">
        <f>IF(N836="základní",J836,0)</f>
        <v>0</v>
      </c>
      <c r="BF836" s="249">
        <f>IF(N836="snížená",J836,0)</f>
        <v>0</v>
      </c>
      <c r="BG836" s="249">
        <f>IF(N836="zákl. přenesená",J836,0)</f>
        <v>0</v>
      </c>
      <c r="BH836" s="249">
        <f>IF(N836="sníž. přenesená",J836,0)</f>
        <v>0</v>
      </c>
      <c r="BI836" s="249">
        <f>IF(N836="nulová",J836,0)</f>
        <v>0</v>
      </c>
      <c r="BJ836" s="25" t="s">
        <v>25</v>
      </c>
      <c r="BK836" s="249">
        <f>ROUND(I836*H836,2)</f>
        <v>0</v>
      </c>
      <c r="BL836" s="25" t="s">
        <v>294</v>
      </c>
      <c r="BM836" s="25" t="s">
        <v>1268</v>
      </c>
    </row>
    <row r="837" spans="2:47" s="1" customFormat="1" ht="13.5">
      <c r="B837" s="48"/>
      <c r="C837" s="76"/>
      <c r="D837" s="250" t="s">
        <v>213</v>
      </c>
      <c r="E837" s="76"/>
      <c r="F837" s="251" t="s">
        <v>1136</v>
      </c>
      <c r="G837" s="76"/>
      <c r="H837" s="76"/>
      <c r="I837" s="206"/>
      <c r="J837" s="76"/>
      <c r="K837" s="76"/>
      <c r="L837" s="74"/>
      <c r="M837" s="307"/>
      <c r="N837" s="308"/>
      <c r="O837" s="308"/>
      <c r="P837" s="308"/>
      <c r="Q837" s="308"/>
      <c r="R837" s="308"/>
      <c r="S837" s="308"/>
      <c r="T837" s="309"/>
      <c r="AT837" s="25" t="s">
        <v>213</v>
      </c>
      <c r="AU837" s="25" t="s">
        <v>90</v>
      </c>
    </row>
    <row r="838" spans="2:12" s="1" customFormat="1" ht="6.95" customHeight="1">
      <c r="B838" s="69"/>
      <c r="C838" s="70"/>
      <c r="D838" s="70"/>
      <c r="E838" s="70"/>
      <c r="F838" s="70"/>
      <c r="G838" s="70"/>
      <c r="H838" s="70"/>
      <c r="I838" s="181"/>
      <c r="J838" s="70"/>
      <c r="K838" s="70"/>
      <c r="L838" s="74"/>
    </row>
  </sheetData>
  <sheetProtection password="CC35" sheet="1" objects="1" scenarios="1" formatColumns="0" formatRows="0" autoFilter="0"/>
  <autoFilter ref="C100:K837"/>
  <mergeCells count="13">
    <mergeCell ref="E7:H7"/>
    <mergeCell ref="E9:H9"/>
    <mergeCell ref="E11:H11"/>
    <mergeCell ref="E26:H26"/>
    <mergeCell ref="E47:H47"/>
    <mergeCell ref="E49:H49"/>
    <mergeCell ref="E51:H51"/>
    <mergeCell ref="J55:J56"/>
    <mergeCell ref="E89:H89"/>
    <mergeCell ref="E91:H91"/>
    <mergeCell ref="E93:H93"/>
    <mergeCell ref="G1:H1"/>
    <mergeCell ref="L2:V2"/>
  </mergeCells>
  <hyperlinks>
    <hyperlink ref="F1:G1" location="C2" display="1) Krycí list soupisu"/>
    <hyperlink ref="G1:H1" location="C58"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8" customWidth="1"/>
    <col min="2" max="2" width="1.66796875" style="318" customWidth="1"/>
    <col min="3" max="4" width="5" style="318" customWidth="1"/>
    <col min="5" max="5" width="11.66015625" style="318" customWidth="1"/>
    <col min="6" max="6" width="9.16015625" style="318" customWidth="1"/>
    <col min="7" max="7" width="5" style="318" customWidth="1"/>
    <col min="8" max="8" width="77.83203125" style="318" customWidth="1"/>
    <col min="9" max="10" width="20" style="318" customWidth="1"/>
    <col min="11" max="11" width="1.66796875" style="318" customWidth="1"/>
  </cols>
  <sheetData>
    <row r="1" ht="37.5" customHeight="1"/>
    <row r="2" spans="2:11" ht="7.5" customHeight="1">
      <c r="B2" s="319"/>
      <c r="C2" s="320"/>
      <c r="D2" s="320"/>
      <c r="E2" s="320"/>
      <c r="F2" s="320"/>
      <c r="G2" s="320"/>
      <c r="H2" s="320"/>
      <c r="I2" s="320"/>
      <c r="J2" s="320"/>
      <c r="K2" s="321"/>
    </row>
    <row r="3" spans="2:11" s="16" customFormat="1" ht="45" customHeight="1">
      <c r="B3" s="322"/>
      <c r="C3" s="323" t="s">
        <v>5674</v>
      </c>
      <c r="D3" s="323"/>
      <c r="E3" s="323"/>
      <c r="F3" s="323"/>
      <c r="G3" s="323"/>
      <c r="H3" s="323"/>
      <c r="I3" s="323"/>
      <c r="J3" s="323"/>
      <c r="K3" s="324"/>
    </row>
    <row r="4" spans="2:11" ht="25.5" customHeight="1">
      <c r="B4" s="325"/>
      <c r="C4" s="326" t="s">
        <v>5675</v>
      </c>
      <c r="D4" s="326"/>
      <c r="E4" s="326"/>
      <c r="F4" s="326"/>
      <c r="G4" s="326"/>
      <c r="H4" s="326"/>
      <c r="I4" s="326"/>
      <c r="J4" s="326"/>
      <c r="K4" s="327"/>
    </row>
    <row r="5" spans="2:11" ht="5.25" customHeight="1">
      <c r="B5" s="325"/>
      <c r="C5" s="328"/>
      <c r="D5" s="328"/>
      <c r="E5" s="328"/>
      <c r="F5" s="328"/>
      <c r="G5" s="328"/>
      <c r="H5" s="328"/>
      <c r="I5" s="328"/>
      <c r="J5" s="328"/>
      <c r="K5" s="327"/>
    </row>
    <row r="6" spans="2:11" ht="15" customHeight="1">
      <c r="B6" s="325"/>
      <c r="C6" s="329" t="s">
        <v>5676</v>
      </c>
      <c r="D6" s="329"/>
      <c r="E6" s="329"/>
      <c r="F6" s="329"/>
      <c r="G6" s="329"/>
      <c r="H6" s="329"/>
      <c r="I6" s="329"/>
      <c r="J6" s="329"/>
      <c r="K6" s="327"/>
    </row>
    <row r="7" spans="2:11" ht="15" customHeight="1">
      <c r="B7" s="330"/>
      <c r="C7" s="329" t="s">
        <v>5677</v>
      </c>
      <c r="D7" s="329"/>
      <c r="E7" s="329"/>
      <c r="F7" s="329"/>
      <c r="G7" s="329"/>
      <c r="H7" s="329"/>
      <c r="I7" s="329"/>
      <c r="J7" s="329"/>
      <c r="K7" s="327"/>
    </row>
    <row r="8" spans="2:11" ht="12.75" customHeight="1">
      <c r="B8" s="330"/>
      <c r="C8" s="329"/>
      <c r="D8" s="329"/>
      <c r="E8" s="329"/>
      <c r="F8" s="329"/>
      <c r="G8" s="329"/>
      <c r="H8" s="329"/>
      <c r="I8" s="329"/>
      <c r="J8" s="329"/>
      <c r="K8" s="327"/>
    </row>
    <row r="9" spans="2:11" ht="15" customHeight="1">
      <c r="B9" s="330"/>
      <c r="C9" s="329" t="s">
        <v>5678</v>
      </c>
      <c r="D9" s="329"/>
      <c r="E9" s="329"/>
      <c r="F9" s="329"/>
      <c r="G9" s="329"/>
      <c r="H9" s="329"/>
      <c r="I9" s="329"/>
      <c r="J9" s="329"/>
      <c r="K9" s="327"/>
    </row>
    <row r="10" spans="2:11" ht="15" customHeight="1">
      <c r="B10" s="330"/>
      <c r="C10" s="329"/>
      <c r="D10" s="329" t="s">
        <v>5679</v>
      </c>
      <c r="E10" s="329"/>
      <c r="F10" s="329"/>
      <c r="G10" s="329"/>
      <c r="H10" s="329"/>
      <c r="I10" s="329"/>
      <c r="J10" s="329"/>
      <c r="K10" s="327"/>
    </row>
    <row r="11" spans="2:11" ht="15" customHeight="1">
      <c r="B11" s="330"/>
      <c r="C11" s="331"/>
      <c r="D11" s="329" t="s">
        <v>5680</v>
      </c>
      <c r="E11" s="329"/>
      <c r="F11" s="329"/>
      <c r="G11" s="329"/>
      <c r="H11" s="329"/>
      <c r="I11" s="329"/>
      <c r="J11" s="329"/>
      <c r="K11" s="327"/>
    </row>
    <row r="12" spans="2:11" ht="12.75" customHeight="1">
      <c r="B12" s="330"/>
      <c r="C12" s="331"/>
      <c r="D12" s="331"/>
      <c r="E12" s="331"/>
      <c r="F12" s="331"/>
      <c r="G12" s="331"/>
      <c r="H12" s="331"/>
      <c r="I12" s="331"/>
      <c r="J12" s="331"/>
      <c r="K12" s="327"/>
    </row>
    <row r="13" spans="2:11" ht="15" customHeight="1">
      <c r="B13" s="330"/>
      <c r="C13" s="331"/>
      <c r="D13" s="329" t="s">
        <v>5681</v>
      </c>
      <c r="E13" s="329"/>
      <c r="F13" s="329"/>
      <c r="G13" s="329"/>
      <c r="H13" s="329"/>
      <c r="I13" s="329"/>
      <c r="J13" s="329"/>
      <c r="K13" s="327"/>
    </row>
    <row r="14" spans="2:11" ht="15" customHeight="1">
      <c r="B14" s="330"/>
      <c r="C14" s="331"/>
      <c r="D14" s="329" t="s">
        <v>5682</v>
      </c>
      <c r="E14" s="329"/>
      <c r="F14" s="329"/>
      <c r="G14" s="329"/>
      <c r="H14" s="329"/>
      <c r="I14" s="329"/>
      <c r="J14" s="329"/>
      <c r="K14" s="327"/>
    </row>
    <row r="15" spans="2:11" ht="15" customHeight="1">
      <c r="B15" s="330"/>
      <c r="C15" s="331"/>
      <c r="D15" s="329" t="s">
        <v>5683</v>
      </c>
      <c r="E15" s="329"/>
      <c r="F15" s="329"/>
      <c r="G15" s="329"/>
      <c r="H15" s="329"/>
      <c r="I15" s="329"/>
      <c r="J15" s="329"/>
      <c r="K15" s="327"/>
    </row>
    <row r="16" spans="2:11" ht="15" customHeight="1">
      <c r="B16" s="330"/>
      <c r="C16" s="331"/>
      <c r="D16" s="331"/>
      <c r="E16" s="332" t="s">
        <v>88</v>
      </c>
      <c r="F16" s="329" t="s">
        <v>5684</v>
      </c>
      <c r="G16" s="329"/>
      <c r="H16" s="329"/>
      <c r="I16" s="329"/>
      <c r="J16" s="329"/>
      <c r="K16" s="327"/>
    </row>
    <row r="17" spans="2:11" ht="15" customHeight="1">
      <c r="B17" s="330"/>
      <c r="C17" s="331"/>
      <c r="D17" s="331"/>
      <c r="E17" s="332" t="s">
        <v>135</v>
      </c>
      <c r="F17" s="329" t="s">
        <v>5685</v>
      </c>
      <c r="G17" s="329"/>
      <c r="H17" s="329"/>
      <c r="I17" s="329"/>
      <c r="J17" s="329"/>
      <c r="K17" s="327"/>
    </row>
    <row r="18" spans="2:11" ht="15" customHeight="1">
      <c r="B18" s="330"/>
      <c r="C18" s="331"/>
      <c r="D18" s="331"/>
      <c r="E18" s="332" t="s">
        <v>5686</v>
      </c>
      <c r="F18" s="329" t="s">
        <v>5687</v>
      </c>
      <c r="G18" s="329"/>
      <c r="H18" s="329"/>
      <c r="I18" s="329"/>
      <c r="J18" s="329"/>
      <c r="K18" s="327"/>
    </row>
    <row r="19" spans="2:11" ht="15" customHeight="1">
      <c r="B19" s="330"/>
      <c r="C19" s="331"/>
      <c r="D19" s="331"/>
      <c r="E19" s="332" t="s">
        <v>151</v>
      </c>
      <c r="F19" s="329" t="s">
        <v>5688</v>
      </c>
      <c r="G19" s="329"/>
      <c r="H19" s="329"/>
      <c r="I19" s="329"/>
      <c r="J19" s="329"/>
      <c r="K19" s="327"/>
    </row>
    <row r="20" spans="2:11" ht="15" customHeight="1">
      <c r="B20" s="330"/>
      <c r="C20" s="331"/>
      <c r="D20" s="331"/>
      <c r="E20" s="332" t="s">
        <v>4627</v>
      </c>
      <c r="F20" s="329" t="s">
        <v>3890</v>
      </c>
      <c r="G20" s="329"/>
      <c r="H20" s="329"/>
      <c r="I20" s="329"/>
      <c r="J20" s="329"/>
      <c r="K20" s="327"/>
    </row>
    <row r="21" spans="2:11" ht="15" customHeight="1">
      <c r="B21" s="330"/>
      <c r="C21" s="331"/>
      <c r="D21" s="331"/>
      <c r="E21" s="332" t="s">
        <v>94</v>
      </c>
      <c r="F21" s="329" t="s">
        <v>5689</v>
      </c>
      <c r="G21" s="329"/>
      <c r="H21" s="329"/>
      <c r="I21" s="329"/>
      <c r="J21" s="329"/>
      <c r="K21" s="327"/>
    </row>
    <row r="22" spans="2:11" ht="12.75" customHeight="1">
      <c r="B22" s="330"/>
      <c r="C22" s="331"/>
      <c r="D22" s="331"/>
      <c r="E22" s="331"/>
      <c r="F22" s="331"/>
      <c r="G22" s="331"/>
      <c r="H22" s="331"/>
      <c r="I22" s="331"/>
      <c r="J22" s="331"/>
      <c r="K22" s="327"/>
    </row>
    <row r="23" spans="2:11" ht="15" customHeight="1">
      <c r="B23" s="330"/>
      <c r="C23" s="329" t="s">
        <v>5690</v>
      </c>
      <c r="D23" s="329"/>
      <c r="E23" s="329"/>
      <c r="F23" s="329"/>
      <c r="G23" s="329"/>
      <c r="H23" s="329"/>
      <c r="I23" s="329"/>
      <c r="J23" s="329"/>
      <c r="K23" s="327"/>
    </row>
    <row r="24" spans="2:11" ht="15" customHeight="1">
      <c r="B24" s="330"/>
      <c r="C24" s="329" t="s">
        <v>5691</v>
      </c>
      <c r="D24" s="329"/>
      <c r="E24" s="329"/>
      <c r="F24" s="329"/>
      <c r="G24" s="329"/>
      <c r="H24" s="329"/>
      <c r="I24" s="329"/>
      <c r="J24" s="329"/>
      <c r="K24" s="327"/>
    </row>
    <row r="25" spans="2:11" ht="15" customHeight="1">
      <c r="B25" s="330"/>
      <c r="C25" s="329"/>
      <c r="D25" s="329" t="s">
        <v>5692</v>
      </c>
      <c r="E25" s="329"/>
      <c r="F25" s="329"/>
      <c r="G25" s="329"/>
      <c r="H25" s="329"/>
      <c r="I25" s="329"/>
      <c r="J25" s="329"/>
      <c r="K25" s="327"/>
    </row>
    <row r="26" spans="2:11" ht="15" customHeight="1">
      <c r="B26" s="330"/>
      <c r="C26" s="331"/>
      <c r="D26" s="329" t="s">
        <v>5693</v>
      </c>
      <c r="E26" s="329"/>
      <c r="F26" s="329"/>
      <c r="G26" s="329"/>
      <c r="H26" s="329"/>
      <c r="I26" s="329"/>
      <c r="J26" s="329"/>
      <c r="K26" s="327"/>
    </row>
    <row r="27" spans="2:11" ht="12.75" customHeight="1">
      <c r="B27" s="330"/>
      <c r="C27" s="331"/>
      <c r="D27" s="331"/>
      <c r="E27" s="331"/>
      <c r="F27" s="331"/>
      <c r="G27" s="331"/>
      <c r="H27" s="331"/>
      <c r="I27" s="331"/>
      <c r="J27" s="331"/>
      <c r="K27" s="327"/>
    </row>
    <row r="28" spans="2:11" ht="15" customHeight="1">
      <c r="B28" s="330"/>
      <c r="C28" s="331"/>
      <c r="D28" s="329" t="s">
        <v>5694</v>
      </c>
      <c r="E28" s="329"/>
      <c r="F28" s="329"/>
      <c r="G28" s="329"/>
      <c r="H28" s="329"/>
      <c r="I28" s="329"/>
      <c r="J28" s="329"/>
      <c r="K28" s="327"/>
    </row>
    <row r="29" spans="2:11" ht="15" customHeight="1">
      <c r="B29" s="330"/>
      <c r="C29" s="331"/>
      <c r="D29" s="329" t="s">
        <v>5695</v>
      </c>
      <c r="E29" s="329"/>
      <c r="F29" s="329"/>
      <c r="G29" s="329"/>
      <c r="H29" s="329"/>
      <c r="I29" s="329"/>
      <c r="J29" s="329"/>
      <c r="K29" s="327"/>
    </row>
    <row r="30" spans="2:11" ht="12.75" customHeight="1">
      <c r="B30" s="330"/>
      <c r="C30" s="331"/>
      <c r="D30" s="331"/>
      <c r="E30" s="331"/>
      <c r="F30" s="331"/>
      <c r="G30" s="331"/>
      <c r="H30" s="331"/>
      <c r="I30" s="331"/>
      <c r="J30" s="331"/>
      <c r="K30" s="327"/>
    </row>
    <row r="31" spans="2:11" ht="15" customHeight="1">
      <c r="B31" s="330"/>
      <c r="C31" s="331"/>
      <c r="D31" s="329" t="s">
        <v>5696</v>
      </c>
      <c r="E31" s="329"/>
      <c r="F31" s="329"/>
      <c r="G31" s="329"/>
      <c r="H31" s="329"/>
      <c r="I31" s="329"/>
      <c r="J31" s="329"/>
      <c r="K31" s="327"/>
    </row>
    <row r="32" spans="2:11" ht="15" customHeight="1">
      <c r="B32" s="330"/>
      <c r="C32" s="331"/>
      <c r="D32" s="329" t="s">
        <v>5697</v>
      </c>
      <c r="E32" s="329"/>
      <c r="F32" s="329"/>
      <c r="G32" s="329"/>
      <c r="H32" s="329"/>
      <c r="I32" s="329"/>
      <c r="J32" s="329"/>
      <c r="K32" s="327"/>
    </row>
    <row r="33" spans="2:11" ht="15" customHeight="1">
      <c r="B33" s="330"/>
      <c r="C33" s="331"/>
      <c r="D33" s="329" t="s">
        <v>5698</v>
      </c>
      <c r="E33" s="329"/>
      <c r="F33" s="329"/>
      <c r="G33" s="329"/>
      <c r="H33" s="329"/>
      <c r="I33" s="329"/>
      <c r="J33" s="329"/>
      <c r="K33" s="327"/>
    </row>
    <row r="34" spans="2:11" ht="15" customHeight="1">
      <c r="B34" s="330"/>
      <c r="C34" s="331"/>
      <c r="D34" s="329"/>
      <c r="E34" s="333" t="s">
        <v>189</v>
      </c>
      <c r="F34" s="329"/>
      <c r="G34" s="329" t="s">
        <v>5699</v>
      </c>
      <c r="H34" s="329"/>
      <c r="I34" s="329"/>
      <c r="J34" s="329"/>
      <c r="K34" s="327"/>
    </row>
    <row r="35" spans="2:11" ht="30.75" customHeight="1">
      <c r="B35" s="330"/>
      <c r="C35" s="331"/>
      <c r="D35" s="329"/>
      <c r="E35" s="333" t="s">
        <v>5700</v>
      </c>
      <c r="F35" s="329"/>
      <c r="G35" s="329" t="s">
        <v>5701</v>
      </c>
      <c r="H35" s="329"/>
      <c r="I35" s="329"/>
      <c r="J35" s="329"/>
      <c r="K35" s="327"/>
    </row>
    <row r="36" spans="2:11" ht="15" customHeight="1">
      <c r="B36" s="330"/>
      <c r="C36" s="331"/>
      <c r="D36" s="329"/>
      <c r="E36" s="333" t="s">
        <v>63</v>
      </c>
      <c r="F36" s="329"/>
      <c r="G36" s="329" t="s">
        <v>5702</v>
      </c>
      <c r="H36" s="329"/>
      <c r="I36" s="329"/>
      <c r="J36" s="329"/>
      <c r="K36" s="327"/>
    </row>
    <row r="37" spans="2:11" ht="15" customHeight="1">
      <c r="B37" s="330"/>
      <c r="C37" s="331"/>
      <c r="D37" s="329"/>
      <c r="E37" s="333" t="s">
        <v>190</v>
      </c>
      <c r="F37" s="329"/>
      <c r="G37" s="329" t="s">
        <v>5703</v>
      </c>
      <c r="H37" s="329"/>
      <c r="I37" s="329"/>
      <c r="J37" s="329"/>
      <c r="K37" s="327"/>
    </row>
    <row r="38" spans="2:11" ht="15" customHeight="1">
      <c r="B38" s="330"/>
      <c r="C38" s="331"/>
      <c r="D38" s="329"/>
      <c r="E38" s="333" t="s">
        <v>191</v>
      </c>
      <c r="F38" s="329"/>
      <c r="G38" s="329" t="s">
        <v>5704</v>
      </c>
      <c r="H38" s="329"/>
      <c r="I38" s="329"/>
      <c r="J38" s="329"/>
      <c r="K38" s="327"/>
    </row>
    <row r="39" spans="2:11" ht="15" customHeight="1">
      <c r="B39" s="330"/>
      <c r="C39" s="331"/>
      <c r="D39" s="329"/>
      <c r="E39" s="333" t="s">
        <v>192</v>
      </c>
      <c r="F39" s="329"/>
      <c r="G39" s="329" t="s">
        <v>5705</v>
      </c>
      <c r="H39" s="329"/>
      <c r="I39" s="329"/>
      <c r="J39" s="329"/>
      <c r="K39" s="327"/>
    </row>
    <row r="40" spans="2:11" ht="15" customHeight="1">
      <c r="B40" s="330"/>
      <c r="C40" s="331"/>
      <c r="D40" s="329"/>
      <c r="E40" s="333" t="s">
        <v>5706</v>
      </c>
      <c r="F40" s="329"/>
      <c r="G40" s="329" t="s">
        <v>5707</v>
      </c>
      <c r="H40" s="329"/>
      <c r="I40" s="329"/>
      <c r="J40" s="329"/>
      <c r="K40" s="327"/>
    </row>
    <row r="41" spans="2:11" ht="15" customHeight="1">
      <c r="B41" s="330"/>
      <c r="C41" s="331"/>
      <c r="D41" s="329"/>
      <c r="E41" s="333"/>
      <c r="F41" s="329"/>
      <c r="G41" s="329" t="s">
        <v>5708</v>
      </c>
      <c r="H41" s="329"/>
      <c r="I41" s="329"/>
      <c r="J41" s="329"/>
      <c r="K41" s="327"/>
    </row>
    <row r="42" spans="2:11" ht="15" customHeight="1">
      <c r="B42" s="330"/>
      <c r="C42" s="331"/>
      <c r="D42" s="329"/>
      <c r="E42" s="333" t="s">
        <v>5709</v>
      </c>
      <c r="F42" s="329"/>
      <c r="G42" s="329" t="s">
        <v>5710</v>
      </c>
      <c r="H42" s="329"/>
      <c r="I42" s="329"/>
      <c r="J42" s="329"/>
      <c r="K42" s="327"/>
    </row>
    <row r="43" spans="2:11" ht="15" customHeight="1">
      <c r="B43" s="330"/>
      <c r="C43" s="331"/>
      <c r="D43" s="329"/>
      <c r="E43" s="333" t="s">
        <v>194</v>
      </c>
      <c r="F43" s="329"/>
      <c r="G43" s="329" t="s">
        <v>5711</v>
      </c>
      <c r="H43" s="329"/>
      <c r="I43" s="329"/>
      <c r="J43" s="329"/>
      <c r="K43" s="327"/>
    </row>
    <row r="44" spans="2:11" ht="12.75" customHeight="1">
      <c r="B44" s="330"/>
      <c r="C44" s="331"/>
      <c r="D44" s="329"/>
      <c r="E44" s="329"/>
      <c r="F44" s="329"/>
      <c r="G44" s="329"/>
      <c r="H44" s="329"/>
      <c r="I44" s="329"/>
      <c r="J44" s="329"/>
      <c r="K44" s="327"/>
    </row>
    <row r="45" spans="2:11" ht="15" customHeight="1">
      <c r="B45" s="330"/>
      <c r="C45" s="331"/>
      <c r="D45" s="329" t="s">
        <v>5712</v>
      </c>
      <c r="E45" s="329"/>
      <c r="F45" s="329"/>
      <c r="G45" s="329"/>
      <c r="H45" s="329"/>
      <c r="I45" s="329"/>
      <c r="J45" s="329"/>
      <c r="K45" s="327"/>
    </row>
    <row r="46" spans="2:11" ht="15" customHeight="1">
      <c r="B46" s="330"/>
      <c r="C46" s="331"/>
      <c r="D46" s="331"/>
      <c r="E46" s="329" t="s">
        <v>5713</v>
      </c>
      <c r="F46" s="329"/>
      <c r="G46" s="329"/>
      <c r="H46" s="329"/>
      <c r="I46" s="329"/>
      <c r="J46" s="329"/>
      <c r="K46" s="327"/>
    </row>
    <row r="47" spans="2:11" ht="15" customHeight="1">
      <c r="B47" s="330"/>
      <c r="C47" s="331"/>
      <c r="D47" s="331"/>
      <c r="E47" s="329" t="s">
        <v>5714</v>
      </c>
      <c r="F47" s="329"/>
      <c r="G47" s="329"/>
      <c r="H47" s="329"/>
      <c r="I47" s="329"/>
      <c r="J47" s="329"/>
      <c r="K47" s="327"/>
    </row>
    <row r="48" spans="2:11" ht="15" customHeight="1">
      <c r="B48" s="330"/>
      <c r="C48" s="331"/>
      <c r="D48" s="331"/>
      <c r="E48" s="329" t="s">
        <v>5715</v>
      </c>
      <c r="F48" s="329"/>
      <c r="G48" s="329"/>
      <c r="H48" s="329"/>
      <c r="I48" s="329"/>
      <c r="J48" s="329"/>
      <c r="K48" s="327"/>
    </row>
    <row r="49" spans="2:11" ht="15" customHeight="1">
      <c r="B49" s="330"/>
      <c r="C49" s="331"/>
      <c r="D49" s="329" t="s">
        <v>5716</v>
      </c>
      <c r="E49" s="329"/>
      <c r="F49" s="329"/>
      <c r="G49" s="329"/>
      <c r="H49" s="329"/>
      <c r="I49" s="329"/>
      <c r="J49" s="329"/>
      <c r="K49" s="327"/>
    </row>
    <row r="50" spans="2:11" ht="25.5" customHeight="1">
      <c r="B50" s="325"/>
      <c r="C50" s="326" t="s">
        <v>5717</v>
      </c>
      <c r="D50" s="326"/>
      <c r="E50" s="326"/>
      <c r="F50" s="326"/>
      <c r="G50" s="326"/>
      <c r="H50" s="326"/>
      <c r="I50" s="326"/>
      <c r="J50" s="326"/>
      <c r="K50" s="327"/>
    </row>
    <row r="51" spans="2:11" ht="5.25" customHeight="1">
      <c r="B51" s="325"/>
      <c r="C51" s="328"/>
      <c r="D51" s="328"/>
      <c r="E51" s="328"/>
      <c r="F51" s="328"/>
      <c r="G51" s="328"/>
      <c r="H51" s="328"/>
      <c r="I51" s="328"/>
      <c r="J51" s="328"/>
      <c r="K51" s="327"/>
    </row>
    <row r="52" spans="2:11" ht="15" customHeight="1">
      <c r="B52" s="325"/>
      <c r="C52" s="329" t="s">
        <v>5718</v>
      </c>
      <c r="D52" s="329"/>
      <c r="E52" s="329"/>
      <c r="F52" s="329"/>
      <c r="G52" s="329"/>
      <c r="H52" s="329"/>
      <c r="I52" s="329"/>
      <c r="J52" s="329"/>
      <c r="K52" s="327"/>
    </row>
    <row r="53" spans="2:11" ht="15" customHeight="1">
      <c r="B53" s="325"/>
      <c r="C53" s="329" t="s">
        <v>5719</v>
      </c>
      <c r="D53" s="329"/>
      <c r="E53" s="329"/>
      <c r="F53" s="329"/>
      <c r="G53" s="329"/>
      <c r="H53" s="329"/>
      <c r="I53" s="329"/>
      <c r="J53" s="329"/>
      <c r="K53" s="327"/>
    </row>
    <row r="54" spans="2:11" ht="12.75" customHeight="1">
      <c r="B54" s="325"/>
      <c r="C54" s="329"/>
      <c r="D54" s="329"/>
      <c r="E54" s="329"/>
      <c r="F54" s="329"/>
      <c r="G54" s="329"/>
      <c r="H54" s="329"/>
      <c r="I54" s="329"/>
      <c r="J54" s="329"/>
      <c r="K54" s="327"/>
    </row>
    <row r="55" spans="2:11" ht="15" customHeight="1">
      <c r="B55" s="325"/>
      <c r="C55" s="329" t="s">
        <v>5720</v>
      </c>
      <c r="D55" s="329"/>
      <c r="E55" s="329"/>
      <c r="F55" s="329"/>
      <c r="G55" s="329"/>
      <c r="H55" s="329"/>
      <c r="I55" s="329"/>
      <c r="J55" s="329"/>
      <c r="K55" s="327"/>
    </row>
    <row r="56" spans="2:11" ht="15" customHeight="1">
      <c r="B56" s="325"/>
      <c r="C56" s="331"/>
      <c r="D56" s="329" t="s">
        <v>5721</v>
      </c>
      <c r="E56" s="329"/>
      <c r="F56" s="329"/>
      <c r="G56" s="329"/>
      <c r="H56" s="329"/>
      <c r="I56" s="329"/>
      <c r="J56" s="329"/>
      <c r="K56" s="327"/>
    </row>
    <row r="57" spans="2:11" ht="15" customHeight="1">
      <c r="B57" s="325"/>
      <c r="C57" s="331"/>
      <c r="D57" s="329" t="s">
        <v>5722</v>
      </c>
      <c r="E57" s="329"/>
      <c r="F57" s="329"/>
      <c r="G57" s="329"/>
      <c r="H57" s="329"/>
      <c r="I57" s="329"/>
      <c r="J57" s="329"/>
      <c r="K57" s="327"/>
    </row>
    <row r="58" spans="2:11" ht="15" customHeight="1">
      <c r="B58" s="325"/>
      <c r="C58" s="331"/>
      <c r="D58" s="329" t="s">
        <v>5723</v>
      </c>
      <c r="E58" s="329"/>
      <c r="F58" s="329"/>
      <c r="G58" s="329"/>
      <c r="H58" s="329"/>
      <c r="I58" s="329"/>
      <c r="J58" s="329"/>
      <c r="K58" s="327"/>
    </row>
    <row r="59" spans="2:11" ht="15" customHeight="1">
      <c r="B59" s="325"/>
      <c r="C59" s="331"/>
      <c r="D59" s="329" t="s">
        <v>5724</v>
      </c>
      <c r="E59" s="329"/>
      <c r="F59" s="329"/>
      <c r="G59" s="329"/>
      <c r="H59" s="329"/>
      <c r="I59" s="329"/>
      <c r="J59" s="329"/>
      <c r="K59" s="327"/>
    </row>
    <row r="60" spans="2:11" ht="15" customHeight="1">
      <c r="B60" s="325"/>
      <c r="C60" s="331"/>
      <c r="D60" s="334" t="s">
        <v>5725</v>
      </c>
      <c r="E60" s="334"/>
      <c r="F60" s="334"/>
      <c r="G60" s="334"/>
      <c r="H60" s="334"/>
      <c r="I60" s="334"/>
      <c r="J60" s="334"/>
      <c r="K60" s="327"/>
    </row>
    <row r="61" spans="2:11" ht="15" customHeight="1">
      <c r="B61" s="325"/>
      <c r="C61" s="331"/>
      <c r="D61" s="329" t="s">
        <v>5726</v>
      </c>
      <c r="E61" s="329"/>
      <c r="F61" s="329"/>
      <c r="G61" s="329"/>
      <c r="H61" s="329"/>
      <c r="I61" s="329"/>
      <c r="J61" s="329"/>
      <c r="K61" s="327"/>
    </row>
    <row r="62" spans="2:11" ht="12.75" customHeight="1">
      <c r="B62" s="325"/>
      <c r="C62" s="331"/>
      <c r="D62" s="331"/>
      <c r="E62" s="335"/>
      <c r="F62" s="331"/>
      <c r="G62" s="331"/>
      <c r="H62" s="331"/>
      <c r="I62" s="331"/>
      <c r="J62" s="331"/>
      <c r="K62" s="327"/>
    </row>
    <row r="63" spans="2:11" ht="15" customHeight="1">
      <c r="B63" s="325"/>
      <c r="C63" s="331"/>
      <c r="D63" s="329" t="s">
        <v>5727</v>
      </c>
      <c r="E63" s="329"/>
      <c r="F63" s="329"/>
      <c r="G63" s="329"/>
      <c r="H63" s="329"/>
      <c r="I63" s="329"/>
      <c r="J63" s="329"/>
      <c r="K63" s="327"/>
    </row>
    <row r="64" spans="2:11" ht="15" customHeight="1">
      <c r="B64" s="325"/>
      <c r="C64" s="331"/>
      <c r="D64" s="334" t="s">
        <v>5728</v>
      </c>
      <c r="E64" s="334"/>
      <c r="F64" s="334"/>
      <c r="G64" s="334"/>
      <c r="H64" s="334"/>
      <c r="I64" s="334"/>
      <c r="J64" s="334"/>
      <c r="K64" s="327"/>
    </row>
    <row r="65" spans="2:11" ht="15" customHeight="1">
      <c r="B65" s="325"/>
      <c r="C65" s="331"/>
      <c r="D65" s="329" t="s">
        <v>5729</v>
      </c>
      <c r="E65" s="329"/>
      <c r="F65" s="329"/>
      <c r="G65" s="329"/>
      <c r="H65" s="329"/>
      <c r="I65" s="329"/>
      <c r="J65" s="329"/>
      <c r="K65" s="327"/>
    </row>
    <row r="66" spans="2:11" ht="15" customHeight="1">
      <c r="B66" s="325"/>
      <c r="C66" s="331"/>
      <c r="D66" s="329" t="s">
        <v>5730</v>
      </c>
      <c r="E66" s="329"/>
      <c r="F66" s="329"/>
      <c r="G66" s="329"/>
      <c r="H66" s="329"/>
      <c r="I66" s="329"/>
      <c r="J66" s="329"/>
      <c r="K66" s="327"/>
    </row>
    <row r="67" spans="2:11" ht="15" customHeight="1">
      <c r="B67" s="325"/>
      <c r="C67" s="331"/>
      <c r="D67" s="329" t="s">
        <v>5731</v>
      </c>
      <c r="E67" s="329"/>
      <c r="F67" s="329"/>
      <c r="G67" s="329"/>
      <c r="H67" s="329"/>
      <c r="I67" s="329"/>
      <c r="J67" s="329"/>
      <c r="K67" s="327"/>
    </row>
    <row r="68" spans="2:11" ht="15" customHeight="1">
      <c r="B68" s="325"/>
      <c r="C68" s="331"/>
      <c r="D68" s="329" t="s">
        <v>5732</v>
      </c>
      <c r="E68" s="329"/>
      <c r="F68" s="329"/>
      <c r="G68" s="329"/>
      <c r="H68" s="329"/>
      <c r="I68" s="329"/>
      <c r="J68" s="329"/>
      <c r="K68" s="327"/>
    </row>
    <row r="69" spans="2:11" ht="12.75" customHeight="1">
      <c r="B69" s="336"/>
      <c r="C69" s="337"/>
      <c r="D69" s="337"/>
      <c r="E69" s="337"/>
      <c r="F69" s="337"/>
      <c r="G69" s="337"/>
      <c r="H69" s="337"/>
      <c r="I69" s="337"/>
      <c r="J69" s="337"/>
      <c r="K69" s="338"/>
    </row>
    <row r="70" spans="2:11" ht="18.75" customHeight="1">
      <c r="B70" s="339"/>
      <c r="C70" s="339"/>
      <c r="D70" s="339"/>
      <c r="E70" s="339"/>
      <c r="F70" s="339"/>
      <c r="G70" s="339"/>
      <c r="H70" s="339"/>
      <c r="I70" s="339"/>
      <c r="J70" s="339"/>
      <c r="K70" s="340"/>
    </row>
    <row r="71" spans="2:11" ht="18.75" customHeight="1">
      <c r="B71" s="340"/>
      <c r="C71" s="340"/>
      <c r="D71" s="340"/>
      <c r="E71" s="340"/>
      <c r="F71" s="340"/>
      <c r="G71" s="340"/>
      <c r="H71" s="340"/>
      <c r="I71" s="340"/>
      <c r="J71" s="340"/>
      <c r="K71" s="340"/>
    </row>
    <row r="72" spans="2:11" ht="7.5" customHeight="1">
      <c r="B72" s="341"/>
      <c r="C72" s="342"/>
      <c r="D72" s="342"/>
      <c r="E72" s="342"/>
      <c r="F72" s="342"/>
      <c r="G72" s="342"/>
      <c r="H72" s="342"/>
      <c r="I72" s="342"/>
      <c r="J72" s="342"/>
      <c r="K72" s="343"/>
    </row>
    <row r="73" spans="2:11" ht="45" customHeight="1">
      <c r="B73" s="344"/>
      <c r="C73" s="345" t="s">
        <v>157</v>
      </c>
      <c r="D73" s="345"/>
      <c r="E73" s="345"/>
      <c r="F73" s="345"/>
      <c r="G73" s="345"/>
      <c r="H73" s="345"/>
      <c r="I73" s="345"/>
      <c r="J73" s="345"/>
      <c r="K73" s="346"/>
    </row>
    <row r="74" spans="2:11" ht="17.25" customHeight="1">
      <c r="B74" s="344"/>
      <c r="C74" s="347" t="s">
        <v>5733</v>
      </c>
      <c r="D74" s="347"/>
      <c r="E74" s="347"/>
      <c r="F74" s="347" t="s">
        <v>5734</v>
      </c>
      <c r="G74" s="348"/>
      <c r="H74" s="347" t="s">
        <v>190</v>
      </c>
      <c r="I74" s="347" t="s">
        <v>67</v>
      </c>
      <c r="J74" s="347" t="s">
        <v>5735</v>
      </c>
      <c r="K74" s="346"/>
    </row>
    <row r="75" spans="2:11" ht="17.25" customHeight="1">
      <c r="B75" s="344"/>
      <c r="C75" s="349" t="s">
        <v>5736</v>
      </c>
      <c r="D75" s="349"/>
      <c r="E75" s="349"/>
      <c r="F75" s="350" t="s">
        <v>5737</v>
      </c>
      <c r="G75" s="351"/>
      <c r="H75" s="349"/>
      <c r="I75" s="349"/>
      <c r="J75" s="349" t="s">
        <v>5738</v>
      </c>
      <c r="K75" s="346"/>
    </row>
    <row r="76" spans="2:11" ht="5.25" customHeight="1">
      <c r="B76" s="344"/>
      <c r="C76" s="352"/>
      <c r="D76" s="352"/>
      <c r="E76" s="352"/>
      <c r="F76" s="352"/>
      <c r="G76" s="353"/>
      <c r="H76" s="352"/>
      <c r="I76" s="352"/>
      <c r="J76" s="352"/>
      <c r="K76" s="346"/>
    </row>
    <row r="77" spans="2:11" ht="15" customHeight="1">
      <c r="B77" s="344"/>
      <c r="C77" s="333" t="s">
        <v>63</v>
      </c>
      <c r="D77" s="352"/>
      <c r="E77" s="352"/>
      <c r="F77" s="354" t="s">
        <v>5739</v>
      </c>
      <c r="G77" s="353"/>
      <c r="H77" s="333" t="s">
        <v>5740</v>
      </c>
      <c r="I77" s="333" t="s">
        <v>5741</v>
      </c>
      <c r="J77" s="333">
        <v>20</v>
      </c>
      <c r="K77" s="346"/>
    </row>
    <row r="78" spans="2:11" ht="15" customHeight="1">
      <c r="B78" s="344"/>
      <c r="C78" s="333" t="s">
        <v>5742</v>
      </c>
      <c r="D78" s="333"/>
      <c r="E78" s="333"/>
      <c r="F78" s="354" t="s">
        <v>5739</v>
      </c>
      <c r="G78" s="353"/>
      <c r="H78" s="333" t="s">
        <v>5743</v>
      </c>
      <c r="I78" s="333" t="s">
        <v>5741</v>
      </c>
      <c r="J78" s="333">
        <v>120</v>
      </c>
      <c r="K78" s="346"/>
    </row>
    <row r="79" spans="2:11" ht="15" customHeight="1">
      <c r="B79" s="355"/>
      <c r="C79" s="333" t="s">
        <v>5744</v>
      </c>
      <c r="D79" s="333"/>
      <c r="E79" s="333"/>
      <c r="F79" s="354" t="s">
        <v>5745</v>
      </c>
      <c r="G79" s="353"/>
      <c r="H79" s="333" t="s">
        <v>5746</v>
      </c>
      <c r="I79" s="333" t="s">
        <v>5741</v>
      </c>
      <c r="J79" s="333">
        <v>50</v>
      </c>
      <c r="K79" s="346"/>
    </row>
    <row r="80" spans="2:11" ht="15" customHeight="1">
      <c r="B80" s="355"/>
      <c r="C80" s="333" t="s">
        <v>5747</v>
      </c>
      <c r="D80" s="333"/>
      <c r="E80" s="333"/>
      <c r="F80" s="354" t="s">
        <v>5739</v>
      </c>
      <c r="G80" s="353"/>
      <c r="H80" s="333" t="s">
        <v>5748</v>
      </c>
      <c r="I80" s="333" t="s">
        <v>5749</v>
      </c>
      <c r="J80" s="333"/>
      <c r="K80" s="346"/>
    </row>
    <row r="81" spans="2:11" ht="15" customHeight="1">
      <c r="B81" s="355"/>
      <c r="C81" s="356" t="s">
        <v>5750</v>
      </c>
      <c r="D81" s="356"/>
      <c r="E81" s="356"/>
      <c r="F81" s="357" t="s">
        <v>5745</v>
      </c>
      <c r="G81" s="356"/>
      <c r="H81" s="356" t="s">
        <v>5751</v>
      </c>
      <c r="I81" s="356" t="s">
        <v>5741</v>
      </c>
      <c r="J81" s="356">
        <v>15</v>
      </c>
      <c r="K81" s="346"/>
    </row>
    <row r="82" spans="2:11" ht="15" customHeight="1">
      <c r="B82" s="355"/>
      <c r="C82" s="356" t="s">
        <v>5752</v>
      </c>
      <c r="D82" s="356"/>
      <c r="E82" s="356"/>
      <c r="F82" s="357" t="s">
        <v>5745</v>
      </c>
      <c r="G82" s="356"/>
      <c r="H82" s="356" t="s">
        <v>5753</v>
      </c>
      <c r="I82" s="356" t="s">
        <v>5741</v>
      </c>
      <c r="J82" s="356">
        <v>15</v>
      </c>
      <c r="K82" s="346"/>
    </row>
    <row r="83" spans="2:11" ht="15" customHeight="1">
      <c r="B83" s="355"/>
      <c r="C83" s="356" t="s">
        <v>5754</v>
      </c>
      <c r="D83" s="356"/>
      <c r="E83" s="356"/>
      <c r="F83" s="357" t="s">
        <v>5745</v>
      </c>
      <c r="G83" s="356"/>
      <c r="H83" s="356" t="s">
        <v>5755</v>
      </c>
      <c r="I83" s="356" t="s">
        <v>5741</v>
      </c>
      <c r="J83" s="356">
        <v>20</v>
      </c>
      <c r="K83" s="346"/>
    </row>
    <row r="84" spans="2:11" ht="15" customHeight="1">
      <c r="B84" s="355"/>
      <c r="C84" s="356" t="s">
        <v>5756</v>
      </c>
      <c r="D84" s="356"/>
      <c r="E84" s="356"/>
      <c r="F84" s="357" t="s">
        <v>5745</v>
      </c>
      <c r="G84" s="356"/>
      <c r="H84" s="356" t="s">
        <v>5757</v>
      </c>
      <c r="I84" s="356" t="s">
        <v>5741</v>
      </c>
      <c r="J84" s="356">
        <v>20</v>
      </c>
      <c r="K84" s="346"/>
    </row>
    <row r="85" spans="2:11" ht="15" customHeight="1">
      <c r="B85" s="355"/>
      <c r="C85" s="333" t="s">
        <v>5758</v>
      </c>
      <c r="D85" s="333"/>
      <c r="E85" s="333"/>
      <c r="F85" s="354" t="s">
        <v>5745</v>
      </c>
      <c r="G85" s="353"/>
      <c r="H85" s="333" t="s">
        <v>5759</v>
      </c>
      <c r="I85" s="333" t="s">
        <v>5741</v>
      </c>
      <c r="J85" s="333">
        <v>50</v>
      </c>
      <c r="K85" s="346"/>
    </row>
    <row r="86" spans="2:11" ht="15" customHeight="1">
      <c r="B86" s="355"/>
      <c r="C86" s="333" t="s">
        <v>5760</v>
      </c>
      <c r="D86" s="333"/>
      <c r="E86" s="333"/>
      <c r="F86" s="354" t="s">
        <v>5745</v>
      </c>
      <c r="G86" s="353"/>
      <c r="H86" s="333" t="s">
        <v>5761</v>
      </c>
      <c r="I86" s="333" t="s">
        <v>5741</v>
      </c>
      <c r="J86" s="333">
        <v>20</v>
      </c>
      <c r="K86" s="346"/>
    </row>
    <row r="87" spans="2:11" ht="15" customHeight="1">
      <c r="B87" s="355"/>
      <c r="C87" s="333" t="s">
        <v>5762</v>
      </c>
      <c r="D87" s="333"/>
      <c r="E87" s="333"/>
      <c r="F87" s="354" t="s">
        <v>5745</v>
      </c>
      <c r="G87" s="353"/>
      <c r="H87" s="333" t="s">
        <v>5763</v>
      </c>
      <c r="I87" s="333" t="s">
        <v>5741</v>
      </c>
      <c r="J87" s="333">
        <v>20</v>
      </c>
      <c r="K87" s="346"/>
    </row>
    <row r="88" spans="2:11" ht="15" customHeight="1">
      <c r="B88" s="355"/>
      <c r="C88" s="333" t="s">
        <v>5764</v>
      </c>
      <c r="D88" s="333"/>
      <c r="E88" s="333"/>
      <c r="F88" s="354" t="s">
        <v>5745</v>
      </c>
      <c r="G88" s="353"/>
      <c r="H88" s="333" t="s">
        <v>5765</v>
      </c>
      <c r="I88" s="333" t="s">
        <v>5741</v>
      </c>
      <c r="J88" s="333">
        <v>50</v>
      </c>
      <c r="K88" s="346"/>
    </row>
    <row r="89" spans="2:11" ht="15" customHeight="1">
      <c r="B89" s="355"/>
      <c r="C89" s="333" t="s">
        <v>5766</v>
      </c>
      <c r="D89" s="333"/>
      <c r="E89" s="333"/>
      <c r="F89" s="354" t="s">
        <v>5745</v>
      </c>
      <c r="G89" s="353"/>
      <c r="H89" s="333" t="s">
        <v>5766</v>
      </c>
      <c r="I89" s="333" t="s">
        <v>5741</v>
      </c>
      <c r="J89" s="333">
        <v>50</v>
      </c>
      <c r="K89" s="346"/>
    </row>
    <row r="90" spans="2:11" ht="15" customHeight="1">
      <c r="B90" s="355"/>
      <c r="C90" s="333" t="s">
        <v>195</v>
      </c>
      <c r="D90" s="333"/>
      <c r="E90" s="333"/>
      <c r="F90" s="354" t="s">
        <v>5745</v>
      </c>
      <c r="G90" s="353"/>
      <c r="H90" s="333" t="s">
        <v>5767</v>
      </c>
      <c r="I90" s="333" t="s">
        <v>5741</v>
      </c>
      <c r="J90" s="333">
        <v>255</v>
      </c>
      <c r="K90" s="346"/>
    </row>
    <row r="91" spans="2:11" ht="15" customHeight="1">
      <c r="B91" s="355"/>
      <c r="C91" s="333" t="s">
        <v>5768</v>
      </c>
      <c r="D91" s="333"/>
      <c r="E91" s="333"/>
      <c r="F91" s="354" t="s">
        <v>5739</v>
      </c>
      <c r="G91" s="353"/>
      <c r="H91" s="333" t="s">
        <v>5769</v>
      </c>
      <c r="I91" s="333" t="s">
        <v>5770</v>
      </c>
      <c r="J91" s="333"/>
      <c r="K91" s="346"/>
    </row>
    <row r="92" spans="2:11" ht="15" customHeight="1">
      <c r="B92" s="355"/>
      <c r="C92" s="333" t="s">
        <v>5771</v>
      </c>
      <c r="D92" s="333"/>
      <c r="E92" s="333"/>
      <c r="F92" s="354" t="s">
        <v>5739</v>
      </c>
      <c r="G92" s="353"/>
      <c r="H92" s="333" t="s">
        <v>5772</v>
      </c>
      <c r="I92" s="333" t="s">
        <v>5773</v>
      </c>
      <c r="J92" s="333"/>
      <c r="K92" s="346"/>
    </row>
    <row r="93" spans="2:11" ht="15" customHeight="1">
      <c r="B93" s="355"/>
      <c r="C93" s="333" t="s">
        <v>5774</v>
      </c>
      <c r="D93" s="333"/>
      <c r="E93" s="333"/>
      <c r="F93" s="354" t="s">
        <v>5739</v>
      </c>
      <c r="G93" s="353"/>
      <c r="H93" s="333" t="s">
        <v>5774</v>
      </c>
      <c r="I93" s="333" t="s">
        <v>5773</v>
      </c>
      <c r="J93" s="333"/>
      <c r="K93" s="346"/>
    </row>
    <row r="94" spans="2:11" ht="15" customHeight="1">
      <c r="B94" s="355"/>
      <c r="C94" s="333" t="s">
        <v>48</v>
      </c>
      <c r="D94" s="333"/>
      <c r="E94" s="333"/>
      <c r="F94" s="354" t="s">
        <v>5739</v>
      </c>
      <c r="G94" s="353"/>
      <c r="H94" s="333" t="s">
        <v>5775</v>
      </c>
      <c r="I94" s="333" t="s">
        <v>5773</v>
      </c>
      <c r="J94" s="333"/>
      <c r="K94" s="346"/>
    </row>
    <row r="95" spans="2:11" ht="15" customHeight="1">
      <c r="B95" s="355"/>
      <c r="C95" s="333" t="s">
        <v>58</v>
      </c>
      <c r="D95" s="333"/>
      <c r="E95" s="333"/>
      <c r="F95" s="354" t="s">
        <v>5739</v>
      </c>
      <c r="G95" s="353"/>
      <c r="H95" s="333" t="s">
        <v>5776</v>
      </c>
      <c r="I95" s="333" t="s">
        <v>5773</v>
      </c>
      <c r="J95" s="333"/>
      <c r="K95" s="346"/>
    </row>
    <row r="96" spans="2:11" ht="15" customHeight="1">
      <c r="B96" s="358"/>
      <c r="C96" s="359"/>
      <c r="D96" s="359"/>
      <c r="E96" s="359"/>
      <c r="F96" s="359"/>
      <c r="G96" s="359"/>
      <c r="H96" s="359"/>
      <c r="I96" s="359"/>
      <c r="J96" s="359"/>
      <c r="K96" s="360"/>
    </row>
    <row r="97" spans="2:11" ht="18.75" customHeight="1">
      <c r="B97" s="361"/>
      <c r="C97" s="362"/>
      <c r="D97" s="362"/>
      <c r="E97" s="362"/>
      <c r="F97" s="362"/>
      <c r="G97" s="362"/>
      <c r="H97" s="362"/>
      <c r="I97" s="362"/>
      <c r="J97" s="362"/>
      <c r="K97" s="361"/>
    </row>
    <row r="98" spans="2:11" ht="18.75" customHeight="1">
      <c r="B98" s="340"/>
      <c r="C98" s="340"/>
      <c r="D98" s="340"/>
      <c r="E98" s="340"/>
      <c r="F98" s="340"/>
      <c r="G98" s="340"/>
      <c r="H98" s="340"/>
      <c r="I98" s="340"/>
      <c r="J98" s="340"/>
      <c r="K98" s="340"/>
    </row>
    <row r="99" spans="2:11" ht="7.5" customHeight="1">
      <c r="B99" s="341"/>
      <c r="C99" s="342"/>
      <c r="D99" s="342"/>
      <c r="E99" s="342"/>
      <c r="F99" s="342"/>
      <c r="G99" s="342"/>
      <c r="H99" s="342"/>
      <c r="I99" s="342"/>
      <c r="J99" s="342"/>
      <c r="K99" s="343"/>
    </row>
    <row r="100" spans="2:11" ht="45" customHeight="1">
      <c r="B100" s="344"/>
      <c r="C100" s="345" t="s">
        <v>5777</v>
      </c>
      <c r="D100" s="345"/>
      <c r="E100" s="345"/>
      <c r="F100" s="345"/>
      <c r="G100" s="345"/>
      <c r="H100" s="345"/>
      <c r="I100" s="345"/>
      <c r="J100" s="345"/>
      <c r="K100" s="346"/>
    </row>
    <row r="101" spans="2:11" ht="17.25" customHeight="1">
      <c r="B101" s="344"/>
      <c r="C101" s="347" t="s">
        <v>5733</v>
      </c>
      <c r="D101" s="347"/>
      <c r="E101" s="347"/>
      <c r="F101" s="347" t="s">
        <v>5734</v>
      </c>
      <c r="G101" s="348"/>
      <c r="H101" s="347" t="s">
        <v>190</v>
      </c>
      <c r="I101" s="347" t="s">
        <v>67</v>
      </c>
      <c r="J101" s="347" t="s">
        <v>5735</v>
      </c>
      <c r="K101" s="346"/>
    </row>
    <row r="102" spans="2:11" ht="17.25" customHeight="1">
      <c r="B102" s="344"/>
      <c r="C102" s="349" t="s">
        <v>5736</v>
      </c>
      <c r="D102" s="349"/>
      <c r="E102" s="349"/>
      <c r="F102" s="350" t="s">
        <v>5737</v>
      </c>
      <c r="G102" s="351"/>
      <c r="H102" s="349"/>
      <c r="I102" s="349"/>
      <c r="J102" s="349" t="s">
        <v>5738</v>
      </c>
      <c r="K102" s="346"/>
    </row>
    <row r="103" spans="2:11" ht="5.25" customHeight="1">
      <c r="B103" s="344"/>
      <c r="C103" s="347"/>
      <c r="D103" s="347"/>
      <c r="E103" s="347"/>
      <c r="F103" s="347"/>
      <c r="G103" s="363"/>
      <c r="H103" s="347"/>
      <c r="I103" s="347"/>
      <c r="J103" s="347"/>
      <c r="K103" s="346"/>
    </row>
    <row r="104" spans="2:11" ht="15" customHeight="1">
      <c r="B104" s="344"/>
      <c r="C104" s="333" t="s">
        <v>63</v>
      </c>
      <c r="D104" s="352"/>
      <c r="E104" s="352"/>
      <c r="F104" s="354" t="s">
        <v>5739</v>
      </c>
      <c r="G104" s="363"/>
      <c r="H104" s="333" t="s">
        <v>5778</v>
      </c>
      <c r="I104" s="333" t="s">
        <v>5741</v>
      </c>
      <c r="J104" s="333">
        <v>20</v>
      </c>
      <c r="K104" s="346"/>
    </row>
    <row r="105" spans="2:11" ht="15" customHeight="1">
      <c r="B105" s="344"/>
      <c r="C105" s="333" t="s">
        <v>5742</v>
      </c>
      <c r="D105" s="333"/>
      <c r="E105" s="333"/>
      <c r="F105" s="354" t="s">
        <v>5739</v>
      </c>
      <c r="G105" s="333"/>
      <c r="H105" s="333" t="s">
        <v>5778</v>
      </c>
      <c r="I105" s="333" t="s">
        <v>5741</v>
      </c>
      <c r="J105" s="333">
        <v>120</v>
      </c>
      <c r="K105" s="346"/>
    </row>
    <row r="106" spans="2:11" ht="15" customHeight="1">
      <c r="B106" s="355"/>
      <c r="C106" s="333" t="s">
        <v>5744</v>
      </c>
      <c r="D106" s="333"/>
      <c r="E106" s="333"/>
      <c r="F106" s="354" t="s">
        <v>5745</v>
      </c>
      <c r="G106" s="333"/>
      <c r="H106" s="333" t="s">
        <v>5778</v>
      </c>
      <c r="I106" s="333" t="s">
        <v>5741</v>
      </c>
      <c r="J106" s="333">
        <v>50</v>
      </c>
      <c r="K106" s="346"/>
    </row>
    <row r="107" spans="2:11" ht="15" customHeight="1">
      <c r="B107" s="355"/>
      <c r="C107" s="333" t="s">
        <v>5747</v>
      </c>
      <c r="D107" s="333"/>
      <c r="E107" s="333"/>
      <c r="F107" s="354" t="s">
        <v>5739</v>
      </c>
      <c r="G107" s="333"/>
      <c r="H107" s="333" t="s">
        <v>5778</v>
      </c>
      <c r="I107" s="333" t="s">
        <v>5749</v>
      </c>
      <c r="J107" s="333"/>
      <c r="K107" s="346"/>
    </row>
    <row r="108" spans="2:11" ht="15" customHeight="1">
      <c r="B108" s="355"/>
      <c r="C108" s="333" t="s">
        <v>5758</v>
      </c>
      <c r="D108" s="333"/>
      <c r="E108" s="333"/>
      <c r="F108" s="354" t="s">
        <v>5745</v>
      </c>
      <c r="G108" s="333"/>
      <c r="H108" s="333" t="s">
        <v>5778</v>
      </c>
      <c r="I108" s="333" t="s">
        <v>5741</v>
      </c>
      <c r="J108" s="333">
        <v>50</v>
      </c>
      <c r="K108" s="346"/>
    </row>
    <row r="109" spans="2:11" ht="15" customHeight="1">
      <c r="B109" s="355"/>
      <c r="C109" s="333" t="s">
        <v>5766</v>
      </c>
      <c r="D109" s="333"/>
      <c r="E109" s="333"/>
      <c r="F109" s="354" t="s">
        <v>5745</v>
      </c>
      <c r="G109" s="333"/>
      <c r="H109" s="333" t="s">
        <v>5778</v>
      </c>
      <c r="I109" s="333" t="s">
        <v>5741</v>
      </c>
      <c r="J109" s="333">
        <v>50</v>
      </c>
      <c r="K109" s="346"/>
    </row>
    <row r="110" spans="2:11" ht="15" customHeight="1">
      <c r="B110" s="355"/>
      <c r="C110" s="333" t="s">
        <v>5764</v>
      </c>
      <c r="D110" s="333"/>
      <c r="E110" s="333"/>
      <c r="F110" s="354" t="s">
        <v>5745</v>
      </c>
      <c r="G110" s="333"/>
      <c r="H110" s="333" t="s">
        <v>5778</v>
      </c>
      <c r="I110" s="333" t="s">
        <v>5741</v>
      </c>
      <c r="J110" s="333">
        <v>50</v>
      </c>
      <c r="K110" s="346"/>
    </row>
    <row r="111" spans="2:11" ht="15" customHeight="1">
      <c r="B111" s="355"/>
      <c r="C111" s="333" t="s">
        <v>63</v>
      </c>
      <c r="D111" s="333"/>
      <c r="E111" s="333"/>
      <c r="F111" s="354" t="s">
        <v>5739</v>
      </c>
      <c r="G111" s="333"/>
      <c r="H111" s="333" t="s">
        <v>5779</v>
      </c>
      <c r="I111" s="333" t="s">
        <v>5741</v>
      </c>
      <c r="J111" s="333">
        <v>20</v>
      </c>
      <c r="K111" s="346"/>
    </row>
    <row r="112" spans="2:11" ht="15" customHeight="1">
      <c r="B112" s="355"/>
      <c r="C112" s="333" t="s">
        <v>5780</v>
      </c>
      <c r="D112" s="333"/>
      <c r="E112" s="333"/>
      <c r="F112" s="354" t="s">
        <v>5739</v>
      </c>
      <c r="G112" s="333"/>
      <c r="H112" s="333" t="s">
        <v>5781</v>
      </c>
      <c r="I112" s="333" t="s">
        <v>5741</v>
      </c>
      <c r="J112" s="333">
        <v>120</v>
      </c>
      <c r="K112" s="346"/>
    </row>
    <row r="113" spans="2:11" ht="15" customHeight="1">
      <c r="B113" s="355"/>
      <c r="C113" s="333" t="s">
        <v>48</v>
      </c>
      <c r="D113" s="333"/>
      <c r="E113" s="333"/>
      <c r="F113" s="354" t="s">
        <v>5739</v>
      </c>
      <c r="G113" s="333"/>
      <c r="H113" s="333" t="s">
        <v>5782</v>
      </c>
      <c r="I113" s="333" t="s">
        <v>5773</v>
      </c>
      <c r="J113" s="333"/>
      <c r="K113" s="346"/>
    </row>
    <row r="114" spans="2:11" ht="15" customHeight="1">
      <c r="B114" s="355"/>
      <c r="C114" s="333" t="s">
        <v>58</v>
      </c>
      <c r="D114" s="333"/>
      <c r="E114" s="333"/>
      <c r="F114" s="354" t="s">
        <v>5739</v>
      </c>
      <c r="G114" s="333"/>
      <c r="H114" s="333" t="s">
        <v>5783</v>
      </c>
      <c r="I114" s="333" t="s">
        <v>5773</v>
      </c>
      <c r="J114" s="333"/>
      <c r="K114" s="346"/>
    </row>
    <row r="115" spans="2:11" ht="15" customHeight="1">
      <c r="B115" s="355"/>
      <c r="C115" s="333" t="s">
        <v>67</v>
      </c>
      <c r="D115" s="333"/>
      <c r="E115" s="333"/>
      <c r="F115" s="354" t="s">
        <v>5739</v>
      </c>
      <c r="G115" s="333"/>
      <c r="H115" s="333" t="s">
        <v>5784</v>
      </c>
      <c r="I115" s="333" t="s">
        <v>5785</v>
      </c>
      <c r="J115" s="333"/>
      <c r="K115" s="346"/>
    </row>
    <row r="116" spans="2:11" ht="15" customHeight="1">
      <c r="B116" s="358"/>
      <c r="C116" s="364"/>
      <c r="D116" s="364"/>
      <c r="E116" s="364"/>
      <c r="F116" s="364"/>
      <c r="G116" s="364"/>
      <c r="H116" s="364"/>
      <c r="I116" s="364"/>
      <c r="J116" s="364"/>
      <c r="K116" s="360"/>
    </row>
    <row r="117" spans="2:11" ht="18.75" customHeight="1">
      <c r="B117" s="365"/>
      <c r="C117" s="329"/>
      <c r="D117" s="329"/>
      <c r="E117" s="329"/>
      <c r="F117" s="366"/>
      <c r="G117" s="329"/>
      <c r="H117" s="329"/>
      <c r="I117" s="329"/>
      <c r="J117" s="329"/>
      <c r="K117" s="365"/>
    </row>
    <row r="118" spans="2:11" ht="18.75" customHeight="1">
      <c r="B118" s="340"/>
      <c r="C118" s="340"/>
      <c r="D118" s="340"/>
      <c r="E118" s="340"/>
      <c r="F118" s="340"/>
      <c r="G118" s="340"/>
      <c r="H118" s="340"/>
      <c r="I118" s="340"/>
      <c r="J118" s="340"/>
      <c r="K118" s="340"/>
    </row>
    <row r="119" spans="2:11" ht="7.5" customHeight="1">
      <c r="B119" s="367"/>
      <c r="C119" s="368"/>
      <c r="D119" s="368"/>
      <c r="E119" s="368"/>
      <c r="F119" s="368"/>
      <c r="G119" s="368"/>
      <c r="H119" s="368"/>
      <c r="I119" s="368"/>
      <c r="J119" s="368"/>
      <c r="K119" s="369"/>
    </row>
    <row r="120" spans="2:11" ht="45" customHeight="1">
      <c r="B120" s="370"/>
      <c r="C120" s="323" t="s">
        <v>5786</v>
      </c>
      <c r="D120" s="323"/>
      <c r="E120" s="323"/>
      <c r="F120" s="323"/>
      <c r="G120" s="323"/>
      <c r="H120" s="323"/>
      <c r="I120" s="323"/>
      <c r="J120" s="323"/>
      <c r="K120" s="371"/>
    </row>
    <row r="121" spans="2:11" ht="17.25" customHeight="1">
      <c r="B121" s="372"/>
      <c r="C121" s="347" t="s">
        <v>5733</v>
      </c>
      <c r="D121" s="347"/>
      <c r="E121" s="347"/>
      <c r="F121" s="347" t="s">
        <v>5734</v>
      </c>
      <c r="G121" s="348"/>
      <c r="H121" s="347" t="s">
        <v>190</v>
      </c>
      <c r="I121" s="347" t="s">
        <v>67</v>
      </c>
      <c r="J121" s="347" t="s">
        <v>5735</v>
      </c>
      <c r="K121" s="373"/>
    </row>
    <row r="122" spans="2:11" ht="17.25" customHeight="1">
      <c r="B122" s="372"/>
      <c r="C122" s="349" t="s">
        <v>5736</v>
      </c>
      <c r="D122" s="349"/>
      <c r="E122" s="349"/>
      <c r="F122" s="350" t="s">
        <v>5737</v>
      </c>
      <c r="G122" s="351"/>
      <c r="H122" s="349"/>
      <c r="I122" s="349"/>
      <c r="J122" s="349" t="s">
        <v>5738</v>
      </c>
      <c r="K122" s="373"/>
    </row>
    <row r="123" spans="2:11" ht="5.25" customHeight="1">
      <c r="B123" s="374"/>
      <c r="C123" s="352"/>
      <c r="D123" s="352"/>
      <c r="E123" s="352"/>
      <c r="F123" s="352"/>
      <c r="G123" s="333"/>
      <c r="H123" s="352"/>
      <c r="I123" s="352"/>
      <c r="J123" s="352"/>
      <c r="K123" s="375"/>
    </row>
    <row r="124" spans="2:11" ht="15" customHeight="1">
      <c r="B124" s="374"/>
      <c r="C124" s="333" t="s">
        <v>5742</v>
      </c>
      <c r="D124" s="352"/>
      <c r="E124" s="352"/>
      <c r="F124" s="354" t="s">
        <v>5739</v>
      </c>
      <c r="G124" s="333"/>
      <c r="H124" s="333" t="s">
        <v>5778</v>
      </c>
      <c r="I124" s="333" t="s">
        <v>5741</v>
      </c>
      <c r="J124" s="333">
        <v>120</v>
      </c>
      <c r="K124" s="376"/>
    </row>
    <row r="125" spans="2:11" ht="15" customHeight="1">
      <c r="B125" s="374"/>
      <c r="C125" s="333" t="s">
        <v>5787</v>
      </c>
      <c r="D125" s="333"/>
      <c r="E125" s="333"/>
      <c r="F125" s="354" t="s">
        <v>5739</v>
      </c>
      <c r="G125" s="333"/>
      <c r="H125" s="333" t="s">
        <v>5788</v>
      </c>
      <c r="I125" s="333" t="s">
        <v>5741</v>
      </c>
      <c r="J125" s="333" t="s">
        <v>5789</v>
      </c>
      <c r="K125" s="376"/>
    </row>
    <row r="126" spans="2:11" ht="15" customHeight="1">
      <c r="B126" s="374"/>
      <c r="C126" s="333" t="s">
        <v>94</v>
      </c>
      <c r="D126" s="333"/>
      <c r="E126" s="333"/>
      <c r="F126" s="354" t="s">
        <v>5739</v>
      </c>
      <c r="G126" s="333"/>
      <c r="H126" s="333" t="s">
        <v>5790</v>
      </c>
      <c r="I126" s="333" t="s">
        <v>5741</v>
      </c>
      <c r="J126" s="333" t="s">
        <v>5789</v>
      </c>
      <c r="K126" s="376"/>
    </row>
    <row r="127" spans="2:11" ht="15" customHeight="1">
      <c r="B127" s="374"/>
      <c r="C127" s="333" t="s">
        <v>5750</v>
      </c>
      <c r="D127" s="333"/>
      <c r="E127" s="333"/>
      <c r="F127" s="354" t="s">
        <v>5745</v>
      </c>
      <c r="G127" s="333"/>
      <c r="H127" s="333" t="s">
        <v>5751</v>
      </c>
      <c r="I127" s="333" t="s">
        <v>5741</v>
      </c>
      <c r="J127" s="333">
        <v>15</v>
      </c>
      <c r="K127" s="376"/>
    </row>
    <row r="128" spans="2:11" ht="15" customHeight="1">
      <c r="B128" s="374"/>
      <c r="C128" s="356" t="s">
        <v>5752</v>
      </c>
      <c r="D128" s="356"/>
      <c r="E128" s="356"/>
      <c r="F128" s="357" t="s">
        <v>5745</v>
      </c>
      <c r="G128" s="356"/>
      <c r="H128" s="356" t="s">
        <v>5753</v>
      </c>
      <c r="I128" s="356" t="s">
        <v>5741</v>
      </c>
      <c r="J128" s="356">
        <v>15</v>
      </c>
      <c r="K128" s="376"/>
    </row>
    <row r="129" spans="2:11" ht="15" customHeight="1">
      <c r="B129" s="374"/>
      <c r="C129" s="356" t="s">
        <v>5754</v>
      </c>
      <c r="D129" s="356"/>
      <c r="E129" s="356"/>
      <c r="F129" s="357" t="s">
        <v>5745</v>
      </c>
      <c r="G129" s="356"/>
      <c r="H129" s="356" t="s">
        <v>5755</v>
      </c>
      <c r="I129" s="356" t="s">
        <v>5741</v>
      </c>
      <c r="J129" s="356">
        <v>20</v>
      </c>
      <c r="K129" s="376"/>
    </row>
    <row r="130" spans="2:11" ht="15" customHeight="1">
      <c r="B130" s="374"/>
      <c r="C130" s="356" t="s">
        <v>5756</v>
      </c>
      <c r="D130" s="356"/>
      <c r="E130" s="356"/>
      <c r="F130" s="357" t="s">
        <v>5745</v>
      </c>
      <c r="G130" s="356"/>
      <c r="H130" s="356" t="s">
        <v>5757</v>
      </c>
      <c r="I130" s="356" t="s">
        <v>5741</v>
      </c>
      <c r="J130" s="356">
        <v>20</v>
      </c>
      <c r="K130" s="376"/>
    </row>
    <row r="131" spans="2:11" ht="15" customHeight="1">
      <c r="B131" s="374"/>
      <c r="C131" s="333" t="s">
        <v>5744</v>
      </c>
      <c r="D131" s="333"/>
      <c r="E131" s="333"/>
      <c r="F131" s="354" t="s">
        <v>5745</v>
      </c>
      <c r="G131" s="333"/>
      <c r="H131" s="333" t="s">
        <v>5778</v>
      </c>
      <c r="I131" s="333" t="s">
        <v>5741</v>
      </c>
      <c r="J131" s="333">
        <v>50</v>
      </c>
      <c r="K131" s="376"/>
    </row>
    <row r="132" spans="2:11" ht="15" customHeight="1">
      <c r="B132" s="374"/>
      <c r="C132" s="333" t="s">
        <v>5758</v>
      </c>
      <c r="D132" s="333"/>
      <c r="E132" s="333"/>
      <c r="F132" s="354" t="s">
        <v>5745</v>
      </c>
      <c r="G132" s="333"/>
      <c r="H132" s="333" t="s">
        <v>5778</v>
      </c>
      <c r="I132" s="333" t="s">
        <v>5741</v>
      </c>
      <c r="J132" s="333">
        <v>50</v>
      </c>
      <c r="K132" s="376"/>
    </row>
    <row r="133" spans="2:11" ht="15" customHeight="1">
      <c r="B133" s="374"/>
      <c r="C133" s="333" t="s">
        <v>5764</v>
      </c>
      <c r="D133" s="333"/>
      <c r="E133" s="333"/>
      <c r="F133" s="354" t="s">
        <v>5745</v>
      </c>
      <c r="G133" s="333"/>
      <c r="H133" s="333" t="s">
        <v>5778</v>
      </c>
      <c r="I133" s="333" t="s">
        <v>5741</v>
      </c>
      <c r="J133" s="333">
        <v>50</v>
      </c>
      <c r="K133" s="376"/>
    </row>
    <row r="134" spans="2:11" ht="15" customHeight="1">
      <c r="B134" s="374"/>
      <c r="C134" s="333" t="s">
        <v>5766</v>
      </c>
      <c r="D134" s="333"/>
      <c r="E134" s="333"/>
      <c r="F134" s="354" t="s">
        <v>5745</v>
      </c>
      <c r="G134" s="333"/>
      <c r="H134" s="333" t="s">
        <v>5778</v>
      </c>
      <c r="I134" s="333" t="s">
        <v>5741</v>
      </c>
      <c r="J134" s="333">
        <v>50</v>
      </c>
      <c r="K134" s="376"/>
    </row>
    <row r="135" spans="2:11" ht="15" customHeight="1">
      <c r="B135" s="374"/>
      <c r="C135" s="333" t="s">
        <v>195</v>
      </c>
      <c r="D135" s="333"/>
      <c r="E135" s="333"/>
      <c r="F135" s="354" t="s">
        <v>5745</v>
      </c>
      <c r="G135" s="333"/>
      <c r="H135" s="333" t="s">
        <v>5791</v>
      </c>
      <c r="I135" s="333" t="s">
        <v>5741</v>
      </c>
      <c r="J135" s="333">
        <v>255</v>
      </c>
      <c r="K135" s="376"/>
    </row>
    <row r="136" spans="2:11" ht="15" customHeight="1">
      <c r="B136" s="374"/>
      <c r="C136" s="333" t="s">
        <v>5768</v>
      </c>
      <c r="D136" s="333"/>
      <c r="E136" s="333"/>
      <c r="F136" s="354" t="s">
        <v>5739</v>
      </c>
      <c r="G136" s="333"/>
      <c r="H136" s="333" t="s">
        <v>5792</v>
      </c>
      <c r="I136" s="333" t="s">
        <v>5770</v>
      </c>
      <c r="J136" s="333"/>
      <c r="K136" s="376"/>
    </row>
    <row r="137" spans="2:11" ht="15" customHeight="1">
      <c r="B137" s="374"/>
      <c r="C137" s="333" t="s">
        <v>5771</v>
      </c>
      <c r="D137" s="333"/>
      <c r="E137" s="333"/>
      <c r="F137" s="354" t="s">
        <v>5739</v>
      </c>
      <c r="G137" s="333"/>
      <c r="H137" s="333" t="s">
        <v>5793</v>
      </c>
      <c r="I137" s="333" t="s">
        <v>5773</v>
      </c>
      <c r="J137" s="333"/>
      <c r="K137" s="376"/>
    </row>
    <row r="138" spans="2:11" ht="15" customHeight="1">
      <c r="B138" s="374"/>
      <c r="C138" s="333" t="s">
        <v>5774</v>
      </c>
      <c r="D138" s="333"/>
      <c r="E138" s="333"/>
      <c r="F138" s="354" t="s">
        <v>5739</v>
      </c>
      <c r="G138" s="333"/>
      <c r="H138" s="333" t="s">
        <v>5774</v>
      </c>
      <c r="I138" s="333" t="s">
        <v>5773</v>
      </c>
      <c r="J138" s="333"/>
      <c r="K138" s="376"/>
    </row>
    <row r="139" spans="2:11" ht="15" customHeight="1">
      <c r="B139" s="374"/>
      <c r="C139" s="333" t="s">
        <v>48</v>
      </c>
      <c r="D139" s="333"/>
      <c r="E139" s="333"/>
      <c r="F139" s="354" t="s">
        <v>5739</v>
      </c>
      <c r="G139" s="333"/>
      <c r="H139" s="333" t="s">
        <v>5794</v>
      </c>
      <c r="I139" s="333" t="s">
        <v>5773</v>
      </c>
      <c r="J139" s="333"/>
      <c r="K139" s="376"/>
    </row>
    <row r="140" spans="2:11" ht="15" customHeight="1">
      <c r="B140" s="374"/>
      <c r="C140" s="333" t="s">
        <v>5795</v>
      </c>
      <c r="D140" s="333"/>
      <c r="E140" s="333"/>
      <c r="F140" s="354" t="s">
        <v>5739</v>
      </c>
      <c r="G140" s="333"/>
      <c r="H140" s="333" t="s">
        <v>5796</v>
      </c>
      <c r="I140" s="333" t="s">
        <v>5773</v>
      </c>
      <c r="J140" s="333"/>
      <c r="K140" s="376"/>
    </row>
    <row r="141" spans="2:11" ht="15" customHeight="1">
      <c r="B141" s="377"/>
      <c r="C141" s="378"/>
      <c r="D141" s="378"/>
      <c r="E141" s="378"/>
      <c r="F141" s="378"/>
      <c r="G141" s="378"/>
      <c r="H141" s="378"/>
      <c r="I141" s="378"/>
      <c r="J141" s="378"/>
      <c r="K141" s="379"/>
    </row>
    <row r="142" spans="2:11" ht="18.75" customHeight="1">
      <c r="B142" s="329"/>
      <c r="C142" s="329"/>
      <c r="D142" s="329"/>
      <c r="E142" s="329"/>
      <c r="F142" s="366"/>
      <c r="G142" s="329"/>
      <c r="H142" s="329"/>
      <c r="I142" s="329"/>
      <c r="J142" s="329"/>
      <c r="K142" s="329"/>
    </row>
    <row r="143" spans="2:11" ht="18.75" customHeight="1">
      <c r="B143" s="340"/>
      <c r="C143" s="340"/>
      <c r="D143" s="340"/>
      <c r="E143" s="340"/>
      <c r="F143" s="340"/>
      <c r="G143" s="340"/>
      <c r="H143" s="340"/>
      <c r="I143" s="340"/>
      <c r="J143" s="340"/>
      <c r="K143" s="340"/>
    </row>
    <row r="144" spans="2:11" ht="7.5" customHeight="1">
      <c r="B144" s="341"/>
      <c r="C144" s="342"/>
      <c r="D144" s="342"/>
      <c r="E144" s="342"/>
      <c r="F144" s="342"/>
      <c r="G144" s="342"/>
      <c r="H144" s="342"/>
      <c r="I144" s="342"/>
      <c r="J144" s="342"/>
      <c r="K144" s="343"/>
    </row>
    <row r="145" spans="2:11" ht="45" customHeight="1">
      <c r="B145" s="344"/>
      <c r="C145" s="345" t="s">
        <v>5797</v>
      </c>
      <c r="D145" s="345"/>
      <c r="E145" s="345"/>
      <c r="F145" s="345"/>
      <c r="G145" s="345"/>
      <c r="H145" s="345"/>
      <c r="I145" s="345"/>
      <c r="J145" s="345"/>
      <c r="K145" s="346"/>
    </row>
    <row r="146" spans="2:11" ht="17.25" customHeight="1">
      <c r="B146" s="344"/>
      <c r="C146" s="347" t="s">
        <v>5733</v>
      </c>
      <c r="D146" s="347"/>
      <c r="E146" s="347"/>
      <c r="F146" s="347" t="s">
        <v>5734</v>
      </c>
      <c r="G146" s="348"/>
      <c r="H146" s="347" t="s">
        <v>190</v>
      </c>
      <c r="I146" s="347" t="s">
        <v>67</v>
      </c>
      <c r="J146" s="347" t="s">
        <v>5735</v>
      </c>
      <c r="K146" s="346"/>
    </row>
    <row r="147" spans="2:11" ht="17.25" customHeight="1">
      <c r="B147" s="344"/>
      <c r="C147" s="349" t="s">
        <v>5736</v>
      </c>
      <c r="D147" s="349"/>
      <c r="E147" s="349"/>
      <c r="F147" s="350" t="s">
        <v>5737</v>
      </c>
      <c r="G147" s="351"/>
      <c r="H147" s="349"/>
      <c r="I147" s="349"/>
      <c r="J147" s="349" t="s">
        <v>5738</v>
      </c>
      <c r="K147" s="346"/>
    </row>
    <row r="148" spans="2:11" ht="5.25" customHeight="1">
      <c r="B148" s="355"/>
      <c r="C148" s="352"/>
      <c r="D148" s="352"/>
      <c r="E148" s="352"/>
      <c r="F148" s="352"/>
      <c r="G148" s="353"/>
      <c r="H148" s="352"/>
      <c r="I148" s="352"/>
      <c r="J148" s="352"/>
      <c r="K148" s="376"/>
    </row>
    <row r="149" spans="2:11" ht="15" customHeight="1">
      <c r="B149" s="355"/>
      <c r="C149" s="380" t="s">
        <v>5742</v>
      </c>
      <c r="D149" s="333"/>
      <c r="E149" s="333"/>
      <c r="F149" s="381" t="s">
        <v>5739</v>
      </c>
      <c r="G149" s="333"/>
      <c r="H149" s="380" t="s">
        <v>5778</v>
      </c>
      <c r="I149" s="380" t="s">
        <v>5741</v>
      </c>
      <c r="J149" s="380">
        <v>120</v>
      </c>
      <c r="K149" s="376"/>
    </row>
    <row r="150" spans="2:11" ht="15" customHeight="1">
      <c r="B150" s="355"/>
      <c r="C150" s="380" t="s">
        <v>5787</v>
      </c>
      <c r="D150" s="333"/>
      <c r="E150" s="333"/>
      <c r="F150" s="381" t="s">
        <v>5739</v>
      </c>
      <c r="G150" s="333"/>
      <c r="H150" s="380" t="s">
        <v>5798</v>
      </c>
      <c r="I150" s="380" t="s">
        <v>5741</v>
      </c>
      <c r="J150" s="380" t="s">
        <v>5789</v>
      </c>
      <c r="K150" s="376"/>
    </row>
    <row r="151" spans="2:11" ht="15" customHeight="1">
      <c r="B151" s="355"/>
      <c r="C151" s="380" t="s">
        <v>94</v>
      </c>
      <c r="D151" s="333"/>
      <c r="E151" s="333"/>
      <c r="F151" s="381" t="s">
        <v>5739</v>
      </c>
      <c r="G151" s="333"/>
      <c r="H151" s="380" t="s">
        <v>5799</v>
      </c>
      <c r="I151" s="380" t="s">
        <v>5741</v>
      </c>
      <c r="J151" s="380" t="s">
        <v>5789</v>
      </c>
      <c r="K151" s="376"/>
    </row>
    <row r="152" spans="2:11" ht="15" customHeight="1">
      <c r="B152" s="355"/>
      <c r="C152" s="380" t="s">
        <v>5744</v>
      </c>
      <c r="D152" s="333"/>
      <c r="E152" s="333"/>
      <c r="F152" s="381" t="s">
        <v>5745</v>
      </c>
      <c r="G152" s="333"/>
      <c r="H152" s="380" t="s">
        <v>5778</v>
      </c>
      <c r="I152" s="380" t="s">
        <v>5741</v>
      </c>
      <c r="J152" s="380">
        <v>50</v>
      </c>
      <c r="K152" s="376"/>
    </row>
    <row r="153" spans="2:11" ht="15" customHeight="1">
      <c r="B153" s="355"/>
      <c r="C153" s="380" t="s">
        <v>5747</v>
      </c>
      <c r="D153" s="333"/>
      <c r="E153" s="333"/>
      <c r="F153" s="381" t="s">
        <v>5739</v>
      </c>
      <c r="G153" s="333"/>
      <c r="H153" s="380" t="s">
        <v>5778</v>
      </c>
      <c r="I153" s="380" t="s">
        <v>5749</v>
      </c>
      <c r="J153" s="380"/>
      <c r="K153" s="376"/>
    </row>
    <row r="154" spans="2:11" ht="15" customHeight="1">
      <c r="B154" s="355"/>
      <c r="C154" s="380" t="s">
        <v>5758</v>
      </c>
      <c r="D154" s="333"/>
      <c r="E154" s="333"/>
      <c r="F154" s="381" t="s">
        <v>5745</v>
      </c>
      <c r="G154" s="333"/>
      <c r="H154" s="380" t="s">
        <v>5778</v>
      </c>
      <c r="I154" s="380" t="s">
        <v>5741</v>
      </c>
      <c r="J154" s="380">
        <v>50</v>
      </c>
      <c r="K154" s="376"/>
    </row>
    <row r="155" spans="2:11" ht="15" customHeight="1">
      <c r="B155" s="355"/>
      <c r="C155" s="380" t="s">
        <v>5766</v>
      </c>
      <c r="D155" s="333"/>
      <c r="E155" s="333"/>
      <c r="F155" s="381" t="s">
        <v>5745</v>
      </c>
      <c r="G155" s="333"/>
      <c r="H155" s="380" t="s">
        <v>5778</v>
      </c>
      <c r="I155" s="380" t="s">
        <v>5741</v>
      </c>
      <c r="J155" s="380">
        <v>50</v>
      </c>
      <c r="K155" s="376"/>
    </row>
    <row r="156" spans="2:11" ht="15" customHeight="1">
      <c r="B156" s="355"/>
      <c r="C156" s="380" t="s">
        <v>5764</v>
      </c>
      <c r="D156" s="333"/>
      <c r="E156" s="333"/>
      <c r="F156" s="381" t="s">
        <v>5745</v>
      </c>
      <c r="G156" s="333"/>
      <c r="H156" s="380" t="s">
        <v>5778</v>
      </c>
      <c r="I156" s="380" t="s">
        <v>5741</v>
      </c>
      <c r="J156" s="380">
        <v>50</v>
      </c>
      <c r="K156" s="376"/>
    </row>
    <row r="157" spans="2:11" ht="15" customHeight="1">
      <c r="B157" s="355"/>
      <c r="C157" s="380" t="s">
        <v>165</v>
      </c>
      <c r="D157" s="333"/>
      <c r="E157" s="333"/>
      <c r="F157" s="381" t="s">
        <v>5739</v>
      </c>
      <c r="G157" s="333"/>
      <c r="H157" s="380" t="s">
        <v>5800</v>
      </c>
      <c r="I157" s="380" t="s">
        <v>5741</v>
      </c>
      <c r="J157" s="380" t="s">
        <v>5801</v>
      </c>
      <c r="K157" s="376"/>
    </row>
    <row r="158" spans="2:11" ht="15" customHeight="1">
      <c r="B158" s="355"/>
      <c r="C158" s="380" t="s">
        <v>5802</v>
      </c>
      <c r="D158" s="333"/>
      <c r="E158" s="333"/>
      <c r="F158" s="381" t="s">
        <v>5739</v>
      </c>
      <c r="G158" s="333"/>
      <c r="H158" s="380" t="s">
        <v>5803</v>
      </c>
      <c r="I158" s="380" t="s">
        <v>5773</v>
      </c>
      <c r="J158" s="380"/>
      <c r="K158" s="376"/>
    </row>
    <row r="159" spans="2:11" ht="15" customHeight="1">
      <c r="B159" s="382"/>
      <c r="C159" s="364"/>
      <c r="D159" s="364"/>
      <c r="E159" s="364"/>
      <c r="F159" s="364"/>
      <c r="G159" s="364"/>
      <c r="H159" s="364"/>
      <c r="I159" s="364"/>
      <c r="J159" s="364"/>
      <c r="K159" s="383"/>
    </row>
    <row r="160" spans="2:11" ht="18.75" customHeight="1">
      <c r="B160" s="329"/>
      <c r="C160" s="333"/>
      <c r="D160" s="333"/>
      <c r="E160" s="333"/>
      <c r="F160" s="354"/>
      <c r="G160" s="333"/>
      <c r="H160" s="333"/>
      <c r="I160" s="333"/>
      <c r="J160" s="333"/>
      <c r="K160" s="329"/>
    </row>
    <row r="161" spans="2:11" ht="18.75" customHeight="1">
      <c r="B161" s="340"/>
      <c r="C161" s="340"/>
      <c r="D161" s="340"/>
      <c r="E161" s="340"/>
      <c r="F161" s="340"/>
      <c r="G161" s="340"/>
      <c r="H161" s="340"/>
      <c r="I161" s="340"/>
      <c r="J161" s="340"/>
      <c r="K161" s="340"/>
    </row>
    <row r="162" spans="2:11" ht="7.5" customHeight="1">
      <c r="B162" s="319"/>
      <c r="C162" s="320"/>
      <c r="D162" s="320"/>
      <c r="E162" s="320"/>
      <c r="F162" s="320"/>
      <c r="G162" s="320"/>
      <c r="H162" s="320"/>
      <c r="I162" s="320"/>
      <c r="J162" s="320"/>
      <c r="K162" s="321"/>
    </row>
    <row r="163" spans="2:11" ht="45" customHeight="1">
      <c r="B163" s="322"/>
      <c r="C163" s="323" t="s">
        <v>5804</v>
      </c>
      <c r="D163" s="323"/>
      <c r="E163" s="323"/>
      <c r="F163" s="323"/>
      <c r="G163" s="323"/>
      <c r="H163" s="323"/>
      <c r="I163" s="323"/>
      <c r="J163" s="323"/>
      <c r="K163" s="324"/>
    </row>
    <row r="164" spans="2:11" ht="17.25" customHeight="1">
      <c r="B164" s="322"/>
      <c r="C164" s="347" t="s">
        <v>5733</v>
      </c>
      <c r="D164" s="347"/>
      <c r="E164" s="347"/>
      <c r="F164" s="347" t="s">
        <v>5734</v>
      </c>
      <c r="G164" s="384"/>
      <c r="H164" s="385" t="s">
        <v>190</v>
      </c>
      <c r="I164" s="385" t="s">
        <v>67</v>
      </c>
      <c r="J164" s="347" t="s">
        <v>5735</v>
      </c>
      <c r="K164" s="324"/>
    </row>
    <row r="165" spans="2:11" ht="17.25" customHeight="1">
      <c r="B165" s="325"/>
      <c r="C165" s="349" t="s">
        <v>5736</v>
      </c>
      <c r="D165" s="349"/>
      <c r="E165" s="349"/>
      <c r="F165" s="350" t="s">
        <v>5737</v>
      </c>
      <c r="G165" s="386"/>
      <c r="H165" s="387"/>
      <c r="I165" s="387"/>
      <c r="J165" s="349" t="s">
        <v>5738</v>
      </c>
      <c r="K165" s="327"/>
    </row>
    <row r="166" spans="2:11" ht="5.25" customHeight="1">
      <c r="B166" s="355"/>
      <c r="C166" s="352"/>
      <c r="D166" s="352"/>
      <c r="E166" s="352"/>
      <c r="F166" s="352"/>
      <c r="G166" s="353"/>
      <c r="H166" s="352"/>
      <c r="I166" s="352"/>
      <c r="J166" s="352"/>
      <c r="K166" s="376"/>
    </row>
    <row r="167" spans="2:11" ht="15" customHeight="1">
      <c r="B167" s="355"/>
      <c r="C167" s="333" t="s">
        <v>5742</v>
      </c>
      <c r="D167" s="333"/>
      <c r="E167" s="333"/>
      <c r="F167" s="354" t="s">
        <v>5739</v>
      </c>
      <c r="G167" s="333"/>
      <c r="H167" s="333" t="s">
        <v>5778</v>
      </c>
      <c r="I167" s="333" t="s">
        <v>5741</v>
      </c>
      <c r="J167" s="333">
        <v>120</v>
      </c>
      <c r="K167" s="376"/>
    </row>
    <row r="168" spans="2:11" ht="15" customHeight="1">
      <c r="B168" s="355"/>
      <c r="C168" s="333" t="s">
        <v>5787</v>
      </c>
      <c r="D168" s="333"/>
      <c r="E168" s="333"/>
      <c r="F168" s="354" t="s">
        <v>5739</v>
      </c>
      <c r="G168" s="333"/>
      <c r="H168" s="333" t="s">
        <v>5788</v>
      </c>
      <c r="I168" s="333" t="s">
        <v>5741</v>
      </c>
      <c r="J168" s="333" t="s">
        <v>5789</v>
      </c>
      <c r="K168" s="376"/>
    </row>
    <row r="169" spans="2:11" ht="15" customHeight="1">
      <c r="B169" s="355"/>
      <c r="C169" s="333" t="s">
        <v>94</v>
      </c>
      <c r="D169" s="333"/>
      <c r="E169" s="333"/>
      <c r="F169" s="354" t="s">
        <v>5739</v>
      </c>
      <c r="G169" s="333"/>
      <c r="H169" s="333" t="s">
        <v>5805</v>
      </c>
      <c r="I169" s="333" t="s">
        <v>5741</v>
      </c>
      <c r="J169" s="333" t="s">
        <v>5789</v>
      </c>
      <c r="K169" s="376"/>
    </row>
    <row r="170" spans="2:11" ht="15" customHeight="1">
      <c r="B170" s="355"/>
      <c r="C170" s="333" t="s">
        <v>5744</v>
      </c>
      <c r="D170" s="333"/>
      <c r="E170" s="333"/>
      <c r="F170" s="354" t="s">
        <v>5745</v>
      </c>
      <c r="G170" s="333"/>
      <c r="H170" s="333" t="s">
        <v>5805</v>
      </c>
      <c r="I170" s="333" t="s">
        <v>5741</v>
      </c>
      <c r="J170" s="333">
        <v>50</v>
      </c>
      <c r="K170" s="376"/>
    </row>
    <row r="171" spans="2:11" ht="15" customHeight="1">
      <c r="B171" s="355"/>
      <c r="C171" s="333" t="s">
        <v>5747</v>
      </c>
      <c r="D171" s="333"/>
      <c r="E171" s="333"/>
      <c r="F171" s="354" t="s">
        <v>5739</v>
      </c>
      <c r="G171" s="333"/>
      <c r="H171" s="333" t="s">
        <v>5805</v>
      </c>
      <c r="I171" s="333" t="s">
        <v>5749</v>
      </c>
      <c r="J171" s="333"/>
      <c r="K171" s="376"/>
    </row>
    <row r="172" spans="2:11" ht="15" customHeight="1">
      <c r="B172" s="355"/>
      <c r="C172" s="333" t="s">
        <v>5758</v>
      </c>
      <c r="D172" s="333"/>
      <c r="E172" s="333"/>
      <c r="F172" s="354" t="s">
        <v>5745</v>
      </c>
      <c r="G172" s="333"/>
      <c r="H172" s="333" t="s">
        <v>5805</v>
      </c>
      <c r="I172" s="333" t="s">
        <v>5741</v>
      </c>
      <c r="J172" s="333">
        <v>50</v>
      </c>
      <c r="K172" s="376"/>
    </row>
    <row r="173" spans="2:11" ht="15" customHeight="1">
      <c r="B173" s="355"/>
      <c r="C173" s="333" t="s">
        <v>5766</v>
      </c>
      <c r="D173" s="333"/>
      <c r="E173" s="333"/>
      <c r="F173" s="354" t="s">
        <v>5745</v>
      </c>
      <c r="G173" s="333"/>
      <c r="H173" s="333" t="s">
        <v>5805</v>
      </c>
      <c r="I173" s="333" t="s">
        <v>5741</v>
      </c>
      <c r="J173" s="333">
        <v>50</v>
      </c>
      <c r="K173" s="376"/>
    </row>
    <row r="174" spans="2:11" ht="15" customHeight="1">
      <c r="B174" s="355"/>
      <c r="C174" s="333" t="s">
        <v>5764</v>
      </c>
      <c r="D174" s="333"/>
      <c r="E174" s="333"/>
      <c r="F174" s="354" t="s">
        <v>5745</v>
      </c>
      <c r="G174" s="333"/>
      <c r="H174" s="333" t="s">
        <v>5805</v>
      </c>
      <c r="I174" s="333" t="s">
        <v>5741</v>
      </c>
      <c r="J174" s="333">
        <v>50</v>
      </c>
      <c r="K174" s="376"/>
    </row>
    <row r="175" spans="2:11" ht="15" customHeight="1">
      <c r="B175" s="355"/>
      <c r="C175" s="333" t="s">
        <v>189</v>
      </c>
      <c r="D175" s="333"/>
      <c r="E175" s="333"/>
      <c r="F175" s="354" t="s">
        <v>5739</v>
      </c>
      <c r="G175" s="333"/>
      <c r="H175" s="333" t="s">
        <v>5806</v>
      </c>
      <c r="I175" s="333" t="s">
        <v>5807</v>
      </c>
      <c r="J175" s="333"/>
      <c r="K175" s="376"/>
    </row>
    <row r="176" spans="2:11" ht="15" customHeight="1">
      <c r="B176" s="355"/>
      <c r="C176" s="333" t="s">
        <v>67</v>
      </c>
      <c r="D176" s="333"/>
      <c r="E176" s="333"/>
      <c r="F176" s="354" t="s">
        <v>5739</v>
      </c>
      <c r="G176" s="333"/>
      <c r="H176" s="333" t="s">
        <v>5808</v>
      </c>
      <c r="I176" s="333" t="s">
        <v>5809</v>
      </c>
      <c r="J176" s="333">
        <v>1</v>
      </c>
      <c r="K176" s="376"/>
    </row>
    <row r="177" spans="2:11" ht="15" customHeight="1">
      <c r="B177" s="355"/>
      <c r="C177" s="333" t="s">
        <v>63</v>
      </c>
      <c r="D177" s="333"/>
      <c r="E177" s="333"/>
      <c r="F177" s="354" t="s">
        <v>5739</v>
      </c>
      <c r="G177" s="333"/>
      <c r="H177" s="333" t="s">
        <v>5810</v>
      </c>
      <c r="I177" s="333" t="s">
        <v>5741</v>
      </c>
      <c r="J177" s="333">
        <v>20</v>
      </c>
      <c r="K177" s="376"/>
    </row>
    <row r="178" spans="2:11" ht="15" customHeight="1">
      <c r="B178" s="355"/>
      <c r="C178" s="333" t="s">
        <v>190</v>
      </c>
      <c r="D178" s="333"/>
      <c r="E178" s="333"/>
      <c r="F178" s="354" t="s">
        <v>5739</v>
      </c>
      <c r="G178" s="333"/>
      <c r="H178" s="333" t="s">
        <v>5811</v>
      </c>
      <c r="I178" s="333" t="s">
        <v>5741</v>
      </c>
      <c r="J178" s="333">
        <v>255</v>
      </c>
      <c r="K178" s="376"/>
    </row>
    <row r="179" spans="2:11" ht="15" customHeight="1">
      <c r="B179" s="355"/>
      <c r="C179" s="333" t="s">
        <v>191</v>
      </c>
      <c r="D179" s="333"/>
      <c r="E179" s="333"/>
      <c r="F179" s="354" t="s">
        <v>5739</v>
      </c>
      <c r="G179" s="333"/>
      <c r="H179" s="333" t="s">
        <v>5704</v>
      </c>
      <c r="I179" s="333" t="s">
        <v>5741</v>
      </c>
      <c r="J179" s="333">
        <v>10</v>
      </c>
      <c r="K179" s="376"/>
    </row>
    <row r="180" spans="2:11" ht="15" customHeight="1">
      <c r="B180" s="355"/>
      <c r="C180" s="333" t="s">
        <v>192</v>
      </c>
      <c r="D180" s="333"/>
      <c r="E180" s="333"/>
      <c r="F180" s="354" t="s">
        <v>5739</v>
      </c>
      <c r="G180" s="333"/>
      <c r="H180" s="333" t="s">
        <v>5812</v>
      </c>
      <c r="I180" s="333" t="s">
        <v>5773</v>
      </c>
      <c r="J180" s="333"/>
      <c r="K180" s="376"/>
    </row>
    <row r="181" spans="2:11" ht="15" customHeight="1">
      <c r="B181" s="355"/>
      <c r="C181" s="333" t="s">
        <v>5813</v>
      </c>
      <c r="D181" s="333"/>
      <c r="E181" s="333"/>
      <c r="F181" s="354" t="s">
        <v>5739</v>
      </c>
      <c r="G181" s="333"/>
      <c r="H181" s="333" t="s">
        <v>5814</v>
      </c>
      <c r="I181" s="333" t="s">
        <v>5773</v>
      </c>
      <c r="J181" s="333"/>
      <c r="K181" s="376"/>
    </row>
    <row r="182" spans="2:11" ht="15" customHeight="1">
      <c r="B182" s="355"/>
      <c r="C182" s="333" t="s">
        <v>5802</v>
      </c>
      <c r="D182" s="333"/>
      <c r="E182" s="333"/>
      <c r="F182" s="354" t="s">
        <v>5739</v>
      </c>
      <c r="G182" s="333"/>
      <c r="H182" s="333" t="s">
        <v>5815</v>
      </c>
      <c r="I182" s="333" t="s">
        <v>5773</v>
      </c>
      <c r="J182" s="333"/>
      <c r="K182" s="376"/>
    </row>
    <row r="183" spans="2:11" ht="15" customHeight="1">
      <c r="B183" s="355"/>
      <c r="C183" s="333" t="s">
        <v>194</v>
      </c>
      <c r="D183" s="333"/>
      <c r="E183" s="333"/>
      <c r="F183" s="354" t="s">
        <v>5745</v>
      </c>
      <c r="G183" s="333"/>
      <c r="H183" s="333" t="s">
        <v>5816</v>
      </c>
      <c r="I183" s="333" t="s">
        <v>5741</v>
      </c>
      <c r="J183" s="333">
        <v>50</v>
      </c>
      <c r="K183" s="376"/>
    </row>
    <row r="184" spans="2:11" ht="15" customHeight="1">
      <c r="B184" s="355"/>
      <c r="C184" s="333" t="s">
        <v>5817</v>
      </c>
      <c r="D184" s="333"/>
      <c r="E184" s="333"/>
      <c r="F184" s="354" t="s">
        <v>5745</v>
      </c>
      <c r="G184" s="333"/>
      <c r="H184" s="333" t="s">
        <v>5818</v>
      </c>
      <c r="I184" s="333" t="s">
        <v>5819</v>
      </c>
      <c r="J184" s="333"/>
      <c r="K184" s="376"/>
    </row>
    <row r="185" spans="2:11" ht="15" customHeight="1">
      <c r="B185" s="355"/>
      <c r="C185" s="333" t="s">
        <v>5820</v>
      </c>
      <c r="D185" s="333"/>
      <c r="E185" s="333"/>
      <c r="F185" s="354" t="s">
        <v>5745</v>
      </c>
      <c r="G185" s="333"/>
      <c r="H185" s="333" t="s">
        <v>5821</v>
      </c>
      <c r="I185" s="333" t="s">
        <v>5819</v>
      </c>
      <c r="J185" s="333"/>
      <c r="K185" s="376"/>
    </row>
    <row r="186" spans="2:11" ht="15" customHeight="1">
      <c r="B186" s="355"/>
      <c r="C186" s="333" t="s">
        <v>5822</v>
      </c>
      <c r="D186" s="333"/>
      <c r="E186" s="333"/>
      <c r="F186" s="354" t="s">
        <v>5745</v>
      </c>
      <c r="G186" s="333"/>
      <c r="H186" s="333" t="s">
        <v>5823</v>
      </c>
      <c r="I186" s="333" t="s">
        <v>5819</v>
      </c>
      <c r="J186" s="333"/>
      <c r="K186" s="376"/>
    </row>
    <row r="187" spans="2:11" ht="15" customHeight="1">
      <c r="B187" s="355"/>
      <c r="C187" s="388" t="s">
        <v>5824</v>
      </c>
      <c r="D187" s="333"/>
      <c r="E187" s="333"/>
      <c r="F187" s="354" t="s">
        <v>5745</v>
      </c>
      <c r="G187" s="333"/>
      <c r="H187" s="333" t="s">
        <v>5825</v>
      </c>
      <c r="I187" s="333" t="s">
        <v>5826</v>
      </c>
      <c r="J187" s="389" t="s">
        <v>5827</v>
      </c>
      <c r="K187" s="376"/>
    </row>
    <row r="188" spans="2:11" ht="15" customHeight="1">
      <c r="B188" s="355"/>
      <c r="C188" s="339" t="s">
        <v>52</v>
      </c>
      <c r="D188" s="333"/>
      <c r="E188" s="333"/>
      <c r="F188" s="354" t="s">
        <v>5739</v>
      </c>
      <c r="G188" s="333"/>
      <c r="H188" s="329" t="s">
        <v>5828</v>
      </c>
      <c r="I188" s="333" t="s">
        <v>5829</v>
      </c>
      <c r="J188" s="333"/>
      <c r="K188" s="376"/>
    </row>
    <row r="189" spans="2:11" ht="15" customHeight="1">
      <c r="B189" s="355"/>
      <c r="C189" s="339" t="s">
        <v>5830</v>
      </c>
      <c r="D189" s="333"/>
      <c r="E189" s="333"/>
      <c r="F189" s="354" t="s">
        <v>5739</v>
      </c>
      <c r="G189" s="333"/>
      <c r="H189" s="333" t="s">
        <v>5831</v>
      </c>
      <c r="I189" s="333" t="s">
        <v>5773</v>
      </c>
      <c r="J189" s="333"/>
      <c r="K189" s="376"/>
    </row>
    <row r="190" spans="2:11" ht="15" customHeight="1">
      <c r="B190" s="355"/>
      <c r="C190" s="339" t="s">
        <v>5832</v>
      </c>
      <c r="D190" s="333"/>
      <c r="E190" s="333"/>
      <c r="F190" s="354" t="s">
        <v>5739</v>
      </c>
      <c r="G190" s="333"/>
      <c r="H190" s="333" t="s">
        <v>5833</v>
      </c>
      <c r="I190" s="333" t="s">
        <v>5773</v>
      </c>
      <c r="J190" s="333"/>
      <c r="K190" s="376"/>
    </row>
    <row r="191" spans="2:11" ht="15" customHeight="1">
      <c r="B191" s="355"/>
      <c r="C191" s="339" t="s">
        <v>5834</v>
      </c>
      <c r="D191" s="333"/>
      <c r="E191" s="333"/>
      <c r="F191" s="354" t="s">
        <v>5745</v>
      </c>
      <c r="G191" s="333"/>
      <c r="H191" s="333" t="s">
        <v>5835</v>
      </c>
      <c r="I191" s="333" t="s">
        <v>5773</v>
      </c>
      <c r="J191" s="333"/>
      <c r="K191" s="376"/>
    </row>
    <row r="192" spans="2:11" ht="15" customHeight="1">
      <c r="B192" s="382"/>
      <c r="C192" s="390"/>
      <c r="D192" s="364"/>
      <c r="E192" s="364"/>
      <c r="F192" s="364"/>
      <c r="G192" s="364"/>
      <c r="H192" s="364"/>
      <c r="I192" s="364"/>
      <c r="J192" s="364"/>
      <c r="K192" s="383"/>
    </row>
    <row r="193" spans="2:11" ht="18.75" customHeight="1">
      <c r="B193" s="329"/>
      <c r="C193" s="333"/>
      <c r="D193" s="333"/>
      <c r="E193" s="333"/>
      <c r="F193" s="354"/>
      <c r="G193" s="333"/>
      <c r="H193" s="333"/>
      <c r="I193" s="333"/>
      <c r="J193" s="333"/>
      <c r="K193" s="329"/>
    </row>
    <row r="194" spans="2:11" ht="18.75" customHeight="1">
      <c r="B194" s="329"/>
      <c r="C194" s="333"/>
      <c r="D194" s="333"/>
      <c r="E194" s="333"/>
      <c r="F194" s="354"/>
      <c r="G194" s="333"/>
      <c r="H194" s="333"/>
      <c r="I194" s="333"/>
      <c r="J194" s="333"/>
      <c r="K194" s="329"/>
    </row>
    <row r="195" spans="2:11" ht="18.75" customHeight="1">
      <c r="B195" s="340"/>
      <c r="C195" s="340"/>
      <c r="D195" s="340"/>
      <c r="E195" s="340"/>
      <c r="F195" s="340"/>
      <c r="G195" s="340"/>
      <c r="H195" s="340"/>
      <c r="I195" s="340"/>
      <c r="J195" s="340"/>
      <c r="K195" s="340"/>
    </row>
    <row r="196" spans="2:11" ht="13.5">
      <c r="B196" s="319"/>
      <c r="C196" s="320"/>
      <c r="D196" s="320"/>
      <c r="E196" s="320"/>
      <c r="F196" s="320"/>
      <c r="G196" s="320"/>
      <c r="H196" s="320"/>
      <c r="I196" s="320"/>
      <c r="J196" s="320"/>
      <c r="K196" s="321"/>
    </row>
    <row r="197" spans="2:11" ht="21">
      <c r="B197" s="322"/>
      <c r="C197" s="323" t="s">
        <v>5836</v>
      </c>
      <c r="D197" s="323"/>
      <c r="E197" s="323"/>
      <c r="F197" s="323"/>
      <c r="G197" s="323"/>
      <c r="H197" s="323"/>
      <c r="I197" s="323"/>
      <c r="J197" s="323"/>
      <c r="K197" s="324"/>
    </row>
    <row r="198" spans="2:11" ht="25.5" customHeight="1">
      <c r="B198" s="322"/>
      <c r="C198" s="391" t="s">
        <v>5837</v>
      </c>
      <c r="D198" s="391"/>
      <c r="E198" s="391"/>
      <c r="F198" s="391" t="s">
        <v>5838</v>
      </c>
      <c r="G198" s="392"/>
      <c r="H198" s="391" t="s">
        <v>5839</v>
      </c>
      <c r="I198" s="391"/>
      <c r="J198" s="391"/>
      <c r="K198" s="324"/>
    </row>
    <row r="199" spans="2:11" ht="5.25" customHeight="1">
      <c r="B199" s="355"/>
      <c r="C199" s="352"/>
      <c r="D199" s="352"/>
      <c r="E199" s="352"/>
      <c r="F199" s="352"/>
      <c r="G199" s="333"/>
      <c r="H199" s="352"/>
      <c r="I199" s="352"/>
      <c r="J199" s="352"/>
      <c r="K199" s="376"/>
    </row>
    <row r="200" spans="2:11" ht="15" customHeight="1">
      <c r="B200" s="355"/>
      <c r="C200" s="333" t="s">
        <v>5829</v>
      </c>
      <c r="D200" s="333"/>
      <c r="E200" s="333"/>
      <c r="F200" s="354" t="s">
        <v>53</v>
      </c>
      <c r="G200" s="333"/>
      <c r="H200" s="333" t="s">
        <v>5840</v>
      </c>
      <c r="I200" s="333"/>
      <c r="J200" s="333"/>
      <c r="K200" s="376"/>
    </row>
    <row r="201" spans="2:11" ht="15" customHeight="1">
      <c r="B201" s="355"/>
      <c r="C201" s="361"/>
      <c r="D201" s="333"/>
      <c r="E201" s="333"/>
      <c r="F201" s="354" t="s">
        <v>54</v>
      </c>
      <c r="G201" s="333"/>
      <c r="H201" s="333" t="s">
        <v>5841</v>
      </c>
      <c r="I201" s="333"/>
      <c r="J201" s="333"/>
      <c r="K201" s="376"/>
    </row>
    <row r="202" spans="2:11" ht="15" customHeight="1">
      <c r="B202" s="355"/>
      <c r="C202" s="361"/>
      <c r="D202" s="333"/>
      <c r="E202" s="333"/>
      <c r="F202" s="354" t="s">
        <v>57</v>
      </c>
      <c r="G202" s="333"/>
      <c r="H202" s="333" t="s">
        <v>5842</v>
      </c>
      <c r="I202" s="333"/>
      <c r="J202" s="333"/>
      <c r="K202" s="376"/>
    </row>
    <row r="203" spans="2:11" ht="15" customHeight="1">
      <c r="B203" s="355"/>
      <c r="C203" s="333"/>
      <c r="D203" s="333"/>
      <c r="E203" s="333"/>
      <c r="F203" s="354" t="s">
        <v>55</v>
      </c>
      <c r="G203" s="333"/>
      <c r="H203" s="333" t="s">
        <v>5843</v>
      </c>
      <c r="I203" s="333"/>
      <c r="J203" s="333"/>
      <c r="K203" s="376"/>
    </row>
    <row r="204" spans="2:11" ht="15" customHeight="1">
      <c r="B204" s="355"/>
      <c r="C204" s="333"/>
      <c r="D204" s="333"/>
      <c r="E204" s="333"/>
      <c r="F204" s="354" t="s">
        <v>56</v>
      </c>
      <c r="G204" s="333"/>
      <c r="H204" s="333" t="s">
        <v>5844</v>
      </c>
      <c r="I204" s="333"/>
      <c r="J204" s="333"/>
      <c r="K204" s="376"/>
    </row>
    <row r="205" spans="2:11" ht="15" customHeight="1">
      <c r="B205" s="355"/>
      <c r="C205" s="333"/>
      <c r="D205" s="333"/>
      <c r="E205" s="333"/>
      <c r="F205" s="354"/>
      <c r="G205" s="333"/>
      <c r="H205" s="333"/>
      <c r="I205" s="333"/>
      <c r="J205" s="333"/>
      <c r="K205" s="376"/>
    </row>
    <row r="206" spans="2:11" ht="15" customHeight="1">
      <c r="B206" s="355"/>
      <c r="C206" s="333" t="s">
        <v>5785</v>
      </c>
      <c r="D206" s="333"/>
      <c r="E206" s="333"/>
      <c r="F206" s="354" t="s">
        <v>88</v>
      </c>
      <c r="G206" s="333"/>
      <c r="H206" s="333" t="s">
        <v>5845</v>
      </c>
      <c r="I206" s="333"/>
      <c r="J206" s="333"/>
      <c r="K206" s="376"/>
    </row>
    <row r="207" spans="2:11" ht="15" customHeight="1">
      <c r="B207" s="355"/>
      <c r="C207" s="361"/>
      <c r="D207" s="333"/>
      <c r="E207" s="333"/>
      <c r="F207" s="354" t="s">
        <v>5686</v>
      </c>
      <c r="G207" s="333"/>
      <c r="H207" s="333" t="s">
        <v>5687</v>
      </c>
      <c r="I207" s="333"/>
      <c r="J207" s="333"/>
      <c r="K207" s="376"/>
    </row>
    <row r="208" spans="2:11" ht="15" customHeight="1">
      <c r="B208" s="355"/>
      <c r="C208" s="333"/>
      <c r="D208" s="333"/>
      <c r="E208" s="333"/>
      <c r="F208" s="354" t="s">
        <v>135</v>
      </c>
      <c r="G208" s="333"/>
      <c r="H208" s="333" t="s">
        <v>5846</v>
      </c>
      <c r="I208" s="333"/>
      <c r="J208" s="333"/>
      <c r="K208" s="376"/>
    </row>
    <row r="209" spans="2:11" ht="15" customHeight="1">
      <c r="B209" s="393"/>
      <c r="C209" s="361"/>
      <c r="D209" s="361"/>
      <c r="E209" s="361"/>
      <c r="F209" s="354" t="s">
        <v>151</v>
      </c>
      <c r="G209" s="339"/>
      <c r="H209" s="380" t="s">
        <v>5688</v>
      </c>
      <c r="I209" s="380"/>
      <c r="J209" s="380"/>
      <c r="K209" s="394"/>
    </row>
    <row r="210" spans="2:11" ht="15" customHeight="1">
      <c r="B210" s="393"/>
      <c r="C210" s="361"/>
      <c r="D210" s="361"/>
      <c r="E210" s="361"/>
      <c r="F210" s="354" t="s">
        <v>4627</v>
      </c>
      <c r="G210" s="339"/>
      <c r="H210" s="380" t="s">
        <v>5670</v>
      </c>
      <c r="I210" s="380"/>
      <c r="J210" s="380"/>
      <c r="K210" s="394"/>
    </row>
    <row r="211" spans="2:11" ht="15" customHeight="1">
      <c r="B211" s="393"/>
      <c r="C211" s="361"/>
      <c r="D211" s="361"/>
      <c r="E211" s="361"/>
      <c r="F211" s="395"/>
      <c r="G211" s="339"/>
      <c r="H211" s="396"/>
      <c r="I211" s="396"/>
      <c r="J211" s="396"/>
      <c r="K211" s="394"/>
    </row>
    <row r="212" spans="2:11" ht="15" customHeight="1">
      <c r="B212" s="393"/>
      <c r="C212" s="333" t="s">
        <v>5809</v>
      </c>
      <c r="D212" s="361"/>
      <c r="E212" s="361"/>
      <c r="F212" s="354">
        <v>1</v>
      </c>
      <c r="G212" s="339"/>
      <c r="H212" s="380" t="s">
        <v>5847</v>
      </c>
      <c r="I212" s="380"/>
      <c r="J212" s="380"/>
      <c r="K212" s="394"/>
    </row>
    <row r="213" spans="2:11" ht="15" customHeight="1">
      <c r="B213" s="393"/>
      <c r="C213" s="361"/>
      <c r="D213" s="361"/>
      <c r="E213" s="361"/>
      <c r="F213" s="354">
        <v>2</v>
      </c>
      <c r="G213" s="339"/>
      <c r="H213" s="380" t="s">
        <v>5848</v>
      </c>
      <c r="I213" s="380"/>
      <c r="J213" s="380"/>
      <c r="K213" s="394"/>
    </row>
    <row r="214" spans="2:11" ht="15" customHeight="1">
      <c r="B214" s="393"/>
      <c r="C214" s="361"/>
      <c r="D214" s="361"/>
      <c r="E214" s="361"/>
      <c r="F214" s="354">
        <v>3</v>
      </c>
      <c r="G214" s="339"/>
      <c r="H214" s="380" t="s">
        <v>5849</v>
      </c>
      <c r="I214" s="380"/>
      <c r="J214" s="380"/>
      <c r="K214" s="394"/>
    </row>
    <row r="215" spans="2:11" ht="15" customHeight="1">
      <c r="B215" s="393"/>
      <c r="C215" s="361"/>
      <c r="D215" s="361"/>
      <c r="E215" s="361"/>
      <c r="F215" s="354">
        <v>4</v>
      </c>
      <c r="G215" s="339"/>
      <c r="H215" s="380" t="s">
        <v>5850</v>
      </c>
      <c r="I215" s="380"/>
      <c r="J215" s="380"/>
      <c r="K215" s="394"/>
    </row>
    <row r="216" spans="2:11" ht="12.75" customHeight="1">
      <c r="B216" s="397"/>
      <c r="C216" s="398"/>
      <c r="D216" s="398"/>
      <c r="E216" s="398"/>
      <c r="F216" s="398"/>
      <c r="G216" s="398"/>
      <c r="H216" s="398"/>
      <c r="I216" s="398"/>
      <c r="J216" s="398"/>
      <c r="K216" s="399"/>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9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98</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s="1" customFormat="1" ht="16.5" customHeight="1">
      <c r="B9" s="48"/>
      <c r="C9" s="49"/>
      <c r="D9" s="49"/>
      <c r="E9" s="158" t="s">
        <v>160</v>
      </c>
      <c r="F9" s="49"/>
      <c r="G9" s="49"/>
      <c r="H9" s="49"/>
      <c r="I9" s="159"/>
      <c r="J9" s="49"/>
      <c r="K9" s="53"/>
    </row>
    <row r="10" spans="2:11" s="1" customFormat="1" ht="13.5">
      <c r="B10" s="48"/>
      <c r="C10" s="49"/>
      <c r="D10" s="41" t="s">
        <v>161</v>
      </c>
      <c r="E10" s="49"/>
      <c r="F10" s="49"/>
      <c r="G10" s="49"/>
      <c r="H10" s="49"/>
      <c r="I10" s="159"/>
      <c r="J10" s="49"/>
      <c r="K10" s="53"/>
    </row>
    <row r="11" spans="2:11" s="1" customFormat="1" ht="36.95" customHeight="1">
      <c r="B11" s="48"/>
      <c r="C11" s="49"/>
      <c r="D11" s="49"/>
      <c r="E11" s="160" t="s">
        <v>1269</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1" t="s">
        <v>21</v>
      </c>
      <c r="E13" s="49"/>
      <c r="F13" s="36" t="s">
        <v>22</v>
      </c>
      <c r="G13" s="49"/>
      <c r="H13" s="49"/>
      <c r="I13" s="161" t="s">
        <v>23</v>
      </c>
      <c r="J13" s="36" t="s">
        <v>38</v>
      </c>
      <c r="K13" s="53"/>
    </row>
    <row r="14" spans="2:11" s="1" customFormat="1" ht="14.4" customHeight="1">
      <c r="B14" s="48"/>
      <c r="C14" s="49"/>
      <c r="D14" s="41" t="s">
        <v>26</v>
      </c>
      <c r="E14" s="49"/>
      <c r="F14" s="36" t="s">
        <v>27</v>
      </c>
      <c r="G14" s="49"/>
      <c r="H14" s="49"/>
      <c r="I14" s="161" t="s">
        <v>28</v>
      </c>
      <c r="J14" s="162" t="str">
        <f>'Rekapitulace stavby'!AN8</f>
        <v>25. 1. 2018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1" t="s">
        <v>36</v>
      </c>
      <c r="E16" s="49"/>
      <c r="F16" s="49"/>
      <c r="G16" s="49"/>
      <c r="H16" s="49"/>
      <c r="I16" s="161" t="s">
        <v>37</v>
      </c>
      <c r="J16" s="36" t="s">
        <v>38</v>
      </c>
      <c r="K16" s="53"/>
    </row>
    <row r="17" spans="2:11" s="1" customFormat="1" ht="18" customHeight="1">
      <c r="B17" s="48"/>
      <c r="C17" s="49"/>
      <c r="D17" s="49"/>
      <c r="E17" s="36" t="s">
        <v>39</v>
      </c>
      <c r="F17" s="49"/>
      <c r="G17" s="49"/>
      <c r="H17" s="49"/>
      <c r="I17" s="161" t="s">
        <v>40</v>
      </c>
      <c r="J17" s="36" t="s">
        <v>38</v>
      </c>
      <c r="K17" s="53"/>
    </row>
    <row r="18" spans="2:11" s="1" customFormat="1" ht="6.95" customHeight="1">
      <c r="B18" s="48"/>
      <c r="C18" s="49"/>
      <c r="D18" s="49"/>
      <c r="E18" s="49"/>
      <c r="F18" s="49"/>
      <c r="G18" s="49"/>
      <c r="H18" s="49"/>
      <c r="I18" s="159"/>
      <c r="J18" s="49"/>
      <c r="K18" s="53"/>
    </row>
    <row r="19" spans="2:11" s="1" customFormat="1" ht="14.4" customHeight="1">
      <c r="B19" s="48"/>
      <c r="C19" s="49"/>
      <c r="D19" s="41" t="s">
        <v>41</v>
      </c>
      <c r="E19" s="49"/>
      <c r="F19" s="49"/>
      <c r="G19" s="49"/>
      <c r="H19" s="49"/>
      <c r="I19" s="161" t="s">
        <v>37</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1" t="s">
        <v>40</v>
      </c>
      <c r="J20" s="36"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1" t="s">
        <v>43</v>
      </c>
      <c r="E22" s="49"/>
      <c r="F22" s="49"/>
      <c r="G22" s="49"/>
      <c r="H22" s="49"/>
      <c r="I22" s="161" t="s">
        <v>37</v>
      </c>
      <c r="J22" s="36" t="s">
        <v>38</v>
      </c>
      <c r="K22" s="53"/>
    </row>
    <row r="23" spans="2:11" s="1" customFormat="1" ht="18" customHeight="1">
      <c r="B23" s="48"/>
      <c r="C23" s="49"/>
      <c r="D23" s="49"/>
      <c r="E23" s="36" t="s">
        <v>44</v>
      </c>
      <c r="F23" s="49"/>
      <c r="G23" s="49"/>
      <c r="H23" s="49"/>
      <c r="I23" s="161" t="s">
        <v>40</v>
      </c>
      <c r="J23" s="36"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1" t="s">
        <v>46</v>
      </c>
      <c r="E25" s="49"/>
      <c r="F25" s="49"/>
      <c r="G25" s="49"/>
      <c r="H25" s="49"/>
      <c r="I25" s="159"/>
      <c r="J25" s="49"/>
      <c r="K25" s="53"/>
    </row>
    <row r="26" spans="2:11" s="7" customFormat="1" ht="185.25" customHeight="1">
      <c r="B26" s="163"/>
      <c r="C26" s="164"/>
      <c r="D26" s="164"/>
      <c r="E26" s="46" t="s">
        <v>163</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48</v>
      </c>
      <c r="E29" s="49"/>
      <c r="F29" s="49"/>
      <c r="G29" s="49"/>
      <c r="H29" s="49"/>
      <c r="I29" s="159"/>
      <c r="J29" s="170">
        <f>ROUND(J104,2)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50</v>
      </c>
      <c r="G31" s="49"/>
      <c r="H31" s="49"/>
      <c r="I31" s="171" t="s">
        <v>49</v>
      </c>
      <c r="J31" s="54" t="s">
        <v>51</v>
      </c>
      <c r="K31" s="53"/>
    </row>
    <row r="32" spans="2:11" s="1" customFormat="1" ht="14.4" customHeight="1">
      <c r="B32" s="48"/>
      <c r="C32" s="49"/>
      <c r="D32" s="57" t="s">
        <v>52</v>
      </c>
      <c r="E32" s="57" t="s">
        <v>53</v>
      </c>
      <c r="F32" s="172">
        <f>ROUND(SUM(BE104:BE914),2)</f>
        <v>0</v>
      </c>
      <c r="G32" s="49"/>
      <c r="H32" s="49"/>
      <c r="I32" s="173">
        <v>0.21</v>
      </c>
      <c r="J32" s="172">
        <f>ROUND(ROUND((SUM(BE104:BE914)),2)*I32,2)</f>
        <v>0</v>
      </c>
      <c r="K32" s="53"/>
    </row>
    <row r="33" spans="2:11" s="1" customFormat="1" ht="14.4" customHeight="1">
      <c r="B33" s="48"/>
      <c r="C33" s="49"/>
      <c r="D33" s="49"/>
      <c r="E33" s="57" t="s">
        <v>54</v>
      </c>
      <c r="F33" s="172">
        <f>ROUND(SUM(BF104:BF914),2)</f>
        <v>0</v>
      </c>
      <c r="G33" s="49"/>
      <c r="H33" s="49"/>
      <c r="I33" s="173">
        <v>0.15</v>
      </c>
      <c r="J33" s="172">
        <f>ROUND(ROUND((SUM(BF104:BF914)),2)*I33,2)</f>
        <v>0</v>
      </c>
      <c r="K33" s="53"/>
    </row>
    <row r="34" spans="2:11" s="1" customFormat="1" ht="14.4" customHeight="1" hidden="1">
      <c r="B34" s="48"/>
      <c r="C34" s="49"/>
      <c r="D34" s="49"/>
      <c r="E34" s="57" t="s">
        <v>55</v>
      </c>
      <c r="F34" s="172">
        <f>ROUND(SUM(BG104:BG914),2)</f>
        <v>0</v>
      </c>
      <c r="G34" s="49"/>
      <c r="H34" s="49"/>
      <c r="I34" s="173">
        <v>0.21</v>
      </c>
      <c r="J34" s="172">
        <v>0</v>
      </c>
      <c r="K34" s="53"/>
    </row>
    <row r="35" spans="2:11" s="1" customFormat="1" ht="14.4" customHeight="1" hidden="1">
      <c r="B35" s="48"/>
      <c r="C35" s="49"/>
      <c r="D35" s="49"/>
      <c r="E35" s="57" t="s">
        <v>56</v>
      </c>
      <c r="F35" s="172">
        <f>ROUND(SUM(BH104:BH914),2)</f>
        <v>0</v>
      </c>
      <c r="G35" s="49"/>
      <c r="H35" s="49"/>
      <c r="I35" s="173">
        <v>0.15</v>
      </c>
      <c r="J35" s="172">
        <v>0</v>
      </c>
      <c r="K35" s="53"/>
    </row>
    <row r="36" spans="2:11" s="1" customFormat="1" ht="14.4" customHeight="1" hidden="1">
      <c r="B36" s="48"/>
      <c r="C36" s="49"/>
      <c r="D36" s="49"/>
      <c r="E36" s="57" t="s">
        <v>57</v>
      </c>
      <c r="F36" s="172">
        <f>ROUND(SUM(BI104:BI914),2)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58</v>
      </c>
      <c r="E38" s="100"/>
      <c r="F38" s="100"/>
      <c r="G38" s="176" t="s">
        <v>59</v>
      </c>
      <c r="H38" s="177" t="s">
        <v>60</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1" t="s">
        <v>164</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1" t="s">
        <v>18</v>
      </c>
      <c r="D46" s="49"/>
      <c r="E46" s="49"/>
      <c r="F46" s="49"/>
      <c r="G46" s="49"/>
      <c r="H46" s="49"/>
      <c r="I46" s="159"/>
      <c r="J46" s="49"/>
      <c r="K46" s="53"/>
    </row>
    <row r="47" spans="2:11" s="1" customFormat="1" ht="16.5" customHeight="1">
      <c r="B47" s="48"/>
      <c r="C47" s="49"/>
      <c r="D47" s="49"/>
      <c r="E47" s="158" t="str">
        <f>E7</f>
        <v>Areál TJ Lokomotiva Cheb-I.etapa-Fáze I.B-Rekonstrukce haly s přístavbou šaten-Uznatelné výdaje</v>
      </c>
      <c r="F47" s="41"/>
      <c r="G47" s="41"/>
      <c r="H47" s="41"/>
      <c r="I47" s="159"/>
      <c r="J47" s="49"/>
      <c r="K47" s="53"/>
    </row>
    <row r="48" spans="2:11" ht="13.5">
      <c r="B48" s="29"/>
      <c r="C48" s="41" t="s">
        <v>159</v>
      </c>
      <c r="D48" s="30"/>
      <c r="E48" s="30"/>
      <c r="F48" s="30"/>
      <c r="G48" s="30"/>
      <c r="H48" s="30"/>
      <c r="I48" s="157"/>
      <c r="J48" s="30"/>
      <c r="K48" s="32"/>
    </row>
    <row r="49" spans="2:11" s="1" customFormat="1" ht="16.5" customHeight="1">
      <c r="B49" s="48"/>
      <c r="C49" s="49"/>
      <c r="D49" s="49"/>
      <c r="E49" s="158" t="s">
        <v>160</v>
      </c>
      <c r="F49" s="49"/>
      <c r="G49" s="49"/>
      <c r="H49" s="49"/>
      <c r="I49" s="159"/>
      <c r="J49" s="49"/>
      <c r="K49" s="53"/>
    </row>
    <row r="50" spans="2:11" s="1" customFormat="1" ht="14.4" customHeight="1">
      <c r="B50" s="48"/>
      <c r="C50" s="41" t="s">
        <v>161</v>
      </c>
      <c r="D50" s="49"/>
      <c r="E50" s="49"/>
      <c r="F50" s="49"/>
      <c r="G50" s="49"/>
      <c r="H50" s="49"/>
      <c r="I50" s="159"/>
      <c r="J50" s="49"/>
      <c r="K50" s="53"/>
    </row>
    <row r="51" spans="2:11" s="1" customFormat="1" ht="17.25" customHeight="1">
      <c r="B51" s="48"/>
      <c r="C51" s="49"/>
      <c r="D51" s="49"/>
      <c r="E51" s="160" t="str">
        <f>E11</f>
        <v>01/A1-D1.2 - Soupis prací D.1.1.2-Stavební část-Přístavba šaten-UZNATELNÉ VÝDAJE</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1" t="s">
        <v>26</v>
      </c>
      <c r="D53" s="49"/>
      <c r="E53" s="49"/>
      <c r="F53" s="36" t="str">
        <f>F14</f>
        <v>Cheb</v>
      </c>
      <c r="G53" s="49"/>
      <c r="H53" s="49"/>
      <c r="I53" s="161" t="s">
        <v>28</v>
      </c>
      <c r="J53" s="162" t="str">
        <f>IF(J14="","",J14)</f>
        <v>25. 1. 2018</v>
      </c>
      <c r="K53" s="53"/>
    </row>
    <row r="54" spans="2:11" s="1" customFormat="1" ht="6.95" customHeight="1">
      <c r="B54" s="48"/>
      <c r="C54" s="49"/>
      <c r="D54" s="49"/>
      <c r="E54" s="49"/>
      <c r="F54" s="49"/>
      <c r="G54" s="49"/>
      <c r="H54" s="49"/>
      <c r="I54" s="159"/>
      <c r="J54" s="49"/>
      <c r="K54" s="53"/>
    </row>
    <row r="55" spans="2:11" s="1" customFormat="1" ht="13.5">
      <c r="B55" s="48"/>
      <c r="C55" s="41" t="s">
        <v>36</v>
      </c>
      <c r="D55" s="49"/>
      <c r="E55" s="49"/>
      <c r="F55" s="36" t="str">
        <f>E17</f>
        <v>Město Cheb, Nám. Krále Jiřího z Poděbrad 1/14 Cheb</v>
      </c>
      <c r="G55" s="49"/>
      <c r="H55" s="49"/>
      <c r="I55" s="161" t="s">
        <v>43</v>
      </c>
      <c r="J55" s="46" t="str">
        <f>E23</f>
        <v>Ing. J. Šedivec-Staving Ateliér, Školní 27, Plzeň</v>
      </c>
      <c r="K55" s="53"/>
    </row>
    <row r="56" spans="2:11" s="1" customFormat="1" ht="14.4" customHeight="1">
      <c r="B56" s="48"/>
      <c r="C56" s="41" t="s">
        <v>41</v>
      </c>
      <c r="D56" s="49"/>
      <c r="E56" s="49"/>
      <c r="F56" s="36"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165</v>
      </c>
      <c r="D58" s="174"/>
      <c r="E58" s="174"/>
      <c r="F58" s="174"/>
      <c r="G58" s="174"/>
      <c r="H58" s="174"/>
      <c r="I58" s="188"/>
      <c r="J58" s="189" t="s">
        <v>166</v>
      </c>
      <c r="K58" s="190"/>
    </row>
    <row r="59" spans="2:11" s="1" customFormat="1" ht="10.3" customHeight="1">
      <c r="B59" s="48"/>
      <c r="C59" s="49"/>
      <c r="D59" s="49"/>
      <c r="E59" s="49"/>
      <c r="F59" s="49"/>
      <c r="G59" s="49"/>
      <c r="H59" s="49"/>
      <c r="I59" s="159"/>
      <c r="J59" s="49"/>
      <c r="K59" s="53"/>
    </row>
    <row r="60" spans="2:47" s="1" customFormat="1" ht="29.25" customHeight="1">
      <c r="B60" s="48"/>
      <c r="C60" s="191" t="s">
        <v>167</v>
      </c>
      <c r="D60" s="49"/>
      <c r="E60" s="49"/>
      <c r="F60" s="49"/>
      <c r="G60" s="49"/>
      <c r="H60" s="49"/>
      <c r="I60" s="159"/>
      <c r="J60" s="170">
        <f>J104</f>
        <v>0</v>
      </c>
      <c r="K60" s="53"/>
      <c r="AU60" s="25" t="s">
        <v>168</v>
      </c>
    </row>
    <row r="61" spans="2:11" s="8" customFormat="1" ht="24.95" customHeight="1">
      <c r="B61" s="192"/>
      <c r="C61" s="193"/>
      <c r="D61" s="194" t="s">
        <v>169</v>
      </c>
      <c r="E61" s="195"/>
      <c r="F61" s="195"/>
      <c r="G61" s="195"/>
      <c r="H61" s="195"/>
      <c r="I61" s="196"/>
      <c r="J61" s="197">
        <f>J105</f>
        <v>0</v>
      </c>
      <c r="K61" s="198"/>
    </row>
    <row r="62" spans="2:11" s="9" customFormat="1" ht="19.9" customHeight="1">
      <c r="B62" s="199"/>
      <c r="C62" s="200"/>
      <c r="D62" s="201" t="s">
        <v>170</v>
      </c>
      <c r="E62" s="202"/>
      <c r="F62" s="202"/>
      <c r="G62" s="202"/>
      <c r="H62" s="202"/>
      <c r="I62" s="203"/>
      <c r="J62" s="204">
        <f>J106</f>
        <v>0</v>
      </c>
      <c r="K62" s="205"/>
    </row>
    <row r="63" spans="2:11" s="9" customFormat="1" ht="19.9" customHeight="1">
      <c r="B63" s="199"/>
      <c r="C63" s="200"/>
      <c r="D63" s="201" t="s">
        <v>171</v>
      </c>
      <c r="E63" s="202"/>
      <c r="F63" s="202"/>
      <c r="G63" s="202"/>
      <c r="H63" s="202"/>
      <c r="I63" s="203"/>
      <c r="J63" s="204">
        <f>J201</f>
        <v>0</v>
      </c>
      <c r="K63" s="205"/>
    </row>
    <row r="64" spans="2:11" s="9" customFormat="1" ht="19.9" customHeight="1">
      <c r="B64" s="199"/>
      <c r="C64" s="200"/>
      <c r="D64" s="201" t="s">
        <v>172</v>
      </c>
      <c r="E64" s="202"/>
      <c r="F64" s="202"/>
      <c r="G64" s="202"/>
      <c r="H64" s="202"/>
      <c r="I64" s="203"/>
      <c r="J64" s="204">
        <f>J259</f>
        <v>0</v>
      </c>
      <c r="K64" s="205"/>
    </row>
    <row r="65" spans="2:11" s="9" customFormat="1" ht="19.9" customHeight="1">
      <c r="B65" s="199"/>
      <c r="C65" s="200"/>
      <c r="D65" s="201" t="s">
        <v>1270</v>
      </c>
      <c r="E65" s="202"/>
      <c r="F65" s="202"/>
      <c r="G65" s="202"/>
      <c r="H65" s="202"/>
      <c r="I65" s="203"/>
      <c r="J65" s="204">
        <f>J317</f>
        <v>0</v>
      </c>
      <c r="K65" s="205"/>
    </row>
    <row r="66" spans="2:11" s="9" customFormat="1" ht="19.9" customHeight="1">
      <c r="B66" s="199"/>
      <c r="C66" s="200"/>
      <c r="D66" s="201" t="s">
        <v>174</v>
      </c>
      <c r="E66" s="202"/>
      <c r="F66" s="202"/>
      <c r="G66" s="202"/>
      <c r="H66" s="202"/>
      <c r="I66" s="203"/>
      <c r="J66" s="204">
        <f>J339</f>
        <v>0</v>
      </c>
      <c r="K66" s="205"/>
    </row>
    <row r="67" spans="2:11" s="9" customFormat="1" ht="19.9" customHeight="1">
      <c r="B67" s="199"/>
      <c r="C67" s="200"/>
      <c r="D67" s="201" t="s">
        <v>175</v>
      </c>
      <c r="E67" s="202"/>
      <c r="F67" s="202"/>
      <c r="G67" s="202"/>
      <c r="H67" s="202"/>
      <c r="I67" s="203"/>
      <c r="J67" s="204">
        <f>J545</f>
        <v>0</v>
      </c>
      <c r="K67" s="205"/>
    </row>
    <row r="68" spans="2:11" s="9" customFormat="1" ht="19.9" customHeight="1">
      <c r="B68" s="199"/>
      <c r="C68" s="200"/>
      <c r="D68" s="201" t="s">
        <v>176</v>
      </c>
      <c r="E68" s="202"/>
      <c r="F68" s="202"/>
      <c r="G68" s="202"/>
      <c r="H68" s="202"/>
      <c r="I68" s="203"/>
      <c r="J68" s="204">
        <f>J601</f>
        <v>0</v>
      </c>
      <c r="K68" s="205"/>
    </row>
    <row r="69" spans="2:11" s="9" customFormat="1" ht="19.9" customHeight="1">
      <c r="B69" s="199"/>
      <c r="C69" s="200"/>
      <c r="D69" s="201" t="s">
        <v>177</v>
      </c>
      <c r="E69" s="202"/>
      <c r="F69" s="202"/>
      <c r="G69" s="202"/>
      <c r="H69" s="202"/>
      <c r="I69" s="203"/>
      <c r="J69" s="204">
        <f>J619</f>
        <v>0</v>
      </c>
      <c r="K69" s="205"/>
    </row>
    <row r="70" spans="2:11" s="8" customFormat="1" ht="24.95" customHeight="1">
      <c r="B70" s="192"/>
      <c r="C70" s="193"/>
      <c r="D70" s="194" t="s">
        <v>178</v>
      </c>
      <c r="E70" s="195"/>
      <c r="F70" s="195"/>
      <c r="G70" s="195"/>
      <c r="H70" s="195"/>
      <c r="I70" s="196"/>
      <c r="J70" s="197">
        <f>J622</f>
        <v>0</v>
      </c>
      <c r="K70" s="198"/>
    </row>
    <row r="71" spans="2:11" s="9" customFormat="1" ht="19.9" customHeight="1">
      <c r="B71" s="199"/>
      <c r="C71" s="200"/>
      <c r="D71" s="201" t="s">
        <v>179</v>
      </c>
      <c r="E71" s="202"/>
      <c r="F71" s="202"/>
      <c r="G71" s="202"/>
      <c r="H71" s="202"/>
      <c r="I71" s="203"/>
      <c r="J71" s="204">
        <f>J623</f>
        <v>0</v>
      </c>
      <c r="K71" s="205"/>
    </row>
    <row r="72" spans="2:11" s="9" customFormat="1" ht="19.9" customHeight="1">
      <c r="B72" s="199"/>
      <c r="C72" s="200"/>
      <c r="D72" s="201" t="s">
        <v>1271</v>
      </c>
      <c r="E72" s="202"/>
      <c r="F72" s="202"/>
      <c r="G72" s="202"/>
      <c r="H72" s="202"/>
      <c r="I72" s="203"/>
      <c r="J72" s="204">
        <f>J647</f>
        <v>0</v>
      </c>
      <c r="K72" s="205"/>
    </row>
    <row r="73" spans="2:11" s="9" customFormat="1" ht="19.9" customHeight="1">
      <c r="B73" s="199"/>
      <c r="C73" s="200"/>
      <c r="D73" s="201" t="s">
        <v>180</v>
      </c>
      <c r="E73" s="202"/>
      <c r="F73" s="202"/>
      <c r="G73" s="202"/>
      <c r="H73" s="202"/>
      <c r="I73" s="203"/>
      <c r="J73" s="204">
        <f>J674</f>
        <v>0</v>
      </c>
      <c r="K73" s="205"/>
    </row>
    <row r="74" spans="2:11" s="9" customFormat="1" ht="19.9" customHeight="1">
      <c r="B74" s="199"/>
      <c r="C74" s="200"/>
      <c r="D74" s="201" t="s">
        <v>181</v>
      </c>
      <c r="E74" s="202"/>
      <c r="F74" s="202"/>
      <c r="G74" s="202"/>
      <c r="H74" s="202"/>
      <c r="I74" s="203"/>
      <c r="J74" s="204">
        <f>J708</f>
        <v>0</v>
      </c>
      <c r="K74" s="205"/>
    </row>
    <row r="75" spans="2:11" s="9" customFormat="1" ht="19.9" customHeight="1">
      <c r="B75" s="199"/>
      <c r="C75" s="200"/>
      <c r="D75" s="201" t="s">
        <v>1272</v>
      </c>
      <c r="E75" s="202"/>
      <c r="F75" s="202"/>
      <c r="G75" s="202"/>
      <c r="H75" s="202"/>
      <c r="I75" s="203"/>
      <c r="J75" s="204">
        <f>J747</f>
        <v>0</v>
      </c>
      <c r="K75" s="205"/>
    </row>
    <row r="76" spans="2:11" s="9" customFormat="1" ht="19.9" customHeight="1">
      <c r="B76" s="199"/>
      <c r="C76" s="200"/>
      <c r="D76" s="201" t="s">
        <v>182</v>
      </c>
      <c r="E76" s="202"/>
      <c r="F76" s="202"/>
      <c r="G76" s="202"/>
      <c r="H76" s="202"/>
      <c r="I76" s="203"/>
      <c r="J76" s="204">
        <f>J781</f>
        <v>0</v>
      </c>
      <c r="K76" s="205"/>
    </row>
    <row r="77" spans="2:11" s="9" customFormat="1" ht="19.9" customHeight="1">
      <c r="B77" s="199"/>
      <c r="C77" s="200"/>
      <c r="D77" s="201" t="s">
        <v>183</v>
      </c>
      <c r="E77" s="202"/>
      <c r="F77" s="202"/>
      <c r="G77" s="202"/>
      <c r="H77" s="202"/>
      <c r="I77" s="203"/>
      <c r="J77" s="204">
        <f>J802</f>
        <v>0</v>
      </c>
      <c r="K77" s="205"/>
    </row>
    <row r="78" spans="2:11" s="9" customFormat="1" ht="19.9" customHeight="1">
      <c r="B78" s="199"/>
      <c r="C78" s="200"/>
      <c r="D78" s="201" t="s">
        <v>184</v>
      </c>
      <c r="E78" s="202"/>
      <c r="F78" s="202"/>
      <c r="G78" s="202"/>
      <c r="H78" s="202"/>
      <c r="I78" s="203"/>
      <c r="J78" s="204">
        <f>J820</f>
        <v>0</v>
      </c>
      <c r="K78" s="205"/>
    </row>
    <row r="79" spans="2:11" s="9" customFormat="1" ht="19.9" customHeight="1">
      <c r="B79" s="199"/>
      <c r="C79" s="200"/>
      <c r="D79" s="201" t="s">
        <v>1273</v>
      </c>
      <c r="E79" s="202"/>
      <c r="F79" s="202"/>
      <c r="G79" s="202"/>
      <c r="H79" s="202"/>
      <c r="I79" s="203"/>
      <c r="J79" s="204">
        <f>J866</f>
        <v>0</v>
      </c>
      <c r="K79" s="205"/>
    </row>
    <row r="80" spans="2:11" s="9" customFormat="1" ht="19.9" customHeight="1">
      <c r="B80" s="199"/>
      <c r="C80" s="200"/>
      <c r="D80" s="201" t="s">
        <v>1274</v>
      </c>
      <c r="E80" s="202"/>
      <c r="F80" s="202"/>
      <c r="G80" s="202"/>
      <c r="H80" s="202"/>
      <c r="I80" s="203"/>
      <c r="J80" s="204">
        <f>J891</f>
        <v>0</v>
      </c>
      <c r="K80" s="205"/>
    </row>
    <row r="81" spans="2:11" s="9" customFormat="1" ht="19.9" customHeight="1">
      <c r="B81" s="199"/>
      <c r="C81" s="200"/>
      <c r="D81" s="201" t="s">
        <v>186</v>
      </c>
      <c r="E81" s="202"/>
      <c r="F81" s="202"/>
      <c r="G81" s="202"/>
      <c r="H81" s="202"/>
      <c r="I81" s="203"/>
      <c r="J81" s="204">
        <f>J897</f>
        <v>0</v>
      </c>
      <c r="K81" s="205"/>
    </row>
    <row r="82" spans="2:11" s="9" customFormat="1" ht="19.9" customHeight="1">
      <c r="B82" s="199"/>
      <c r="C82" s="200"/>
      <c r="D82" s="201" t="s">
        <v>1275</v>
      </c>
      <c r="E82" s="202"/>
      <c r="F82" s="202"/>
      <c r="G82" s="202"/>
      <c r="H82" s="202"/>
      <c r="I82" s="203"/>
      <c r="J82" s="204">
        <f>J911</f>
        <v>0</v>
      </c>
      <c r="K82" s="205"/>
    </row>
    <row r="83" spans="2:11" s="1" customFormat="1" ht="21.8" customHeight="1">
      <c r="B83" s="48"/>
      <c r="C83" s="49"/>
      <c r="D83" s="49"/>
      <c r="E83" s="49"/>
      <c r="F83" s="49"/>
      <c r="G83" s="49"/>
      <c r="H83" s="49"/>
      <c r="I83" s="159"/>
      <c r="J83" s="49"/>
      <c r="K83" s="53"/>
    </row>
    <row r="84" spans="2:11" s="1" customFormat="1" ht="6.95" customHeight="1">
      <c r="B84" s="69"/>
      <c r="C84" s="70"/>
      <c r="D84" s="70"/>
      <c r="E84" s="70"/>
      <c r="F84" s="70"/>
      <c r="G84" s="70"/>
      <c r="H84" s="70"/>
      <c r="I84" s="181"/>
      <c r="J84" s="70"/>
      <c r="K84" s="71"/>
    </row>
    <row r="88" spans="2:12" s="1" customFormat="1" ht="6.95" customHeight="1">
      <c r="B88" s="72"/>
      <c r="C88" s="73"/>
      <c r="D88" s="73"/>
      <c r="E88" s="73"/>
      <c r="F88" s="73"/>
      <c r="G88" s="73"/>
      <c r="H88" s="73"/>
      <c r="I88" s="184"/>
      <c r="J88" s="73"/>
      <c r="K88" s="73"/>
      <c r="L88" s="74"/>
    </row>
    <row r="89" spans="2:12" s="1" customFormat="1" ht="36.95" customHeight="1">
      <c r="B89" s="48"/>
      <c r="C89" s="75" t="s">
        <v>188</v>
      </c>
      <c r="D89" s="76"/>
      <c r="E89" s="76"/>
      <c r="F89" s="76"/>
      <c r="G89" s="76"/>
      <c r="H89" s="76"/>
      <c r="I89" s="206"/>
      <c r="J89" s="76"/>
      <c r="K89" s="76"/>
      <c r="L89" s="74"/>
    </row>
    <row r="90" spans="2:12" s="1" customFormat="1" ht="6.95" customHeight="1">
      <c r="B90" s="48"/>
      <c r="C90" s="76"/>
      <c r="D90" s="76"/>
      <c r="E90" s="76"/>
      <c r="F90" s="76"/>
      <c r="G90" s="76"/>
      <c r="H90" s="76"/>
      <c r="I90" s="206"/>
      <c r="J90" s="76"/>
      <c r="K90" s="76"/>
      <c r="L90" s="74"/>
    </row>
    <row r="91" spans="2:12" s="1" customFormat="1" ht="14.4" customHeight="1">
      <c r="B91" s="48"/>
      <c r="C91" s="78" t="s">
        <v>18</v>
      </c>
      <c r="D91" s="76"/>
      <c r="E91" s="76"/>
      <c r="F91" s="76"/>
      <c r="G91" s="76"/>
      <c r="H91" s="76"/>
      <c r="I91" s="206"/>
      <c r="J91" s="76"/>
      <c r="K91" s="76"/>
      <c r="L91" s="74"/>
    </row>
    <row r="92" spans="2:12" s="1" customFormat="1" ht="16.5" customHeight="1">
      <c r="B92" s="48"/>
      <c r="C92" s="76"/>
      <c r="D92" s="76"/>
      <c r="E92" s="207" t="str">
        <f>E7</f>
        <v>Areál TJ Lokomotiva Cheb-I.etapa-Fáze I.B-Rekonstrukce haly s přístavbou šaten-Uznatelné výdaje</v>
      </c>
      <c r="F92" s="78"/>
      <c r="G92" s="78"/>
      <c r="H92" s="78"/>
      <c r="I92" s="206"/>
      <c r="J92" s="76"/>
      <c r="K92" s="76"/>
      <c r="L92" s="74"/>
    </row>
    <row r="93" spans="2:12" ht="13.5">
      <c r="B93" s="29"/>
      <c r="C93" s="78" t="s">
        <v>159</v>
      </c>
      <c r="D93" s="208"/>
      <c r="E93" s="208"/>
      <c r="F93" s="208"/>
      <c r="G93" s="208"/>
      <c r="H93" s="208"/>
      <c r="I93" s="151"/>
      <c r="J93" s="208"/>
      <c r="K93" s="208"/>
      <c r="L93" s="209"/>
    </row>
    <row r="94" spans="2:12" s="1" customFormat="1" ht="16.5" customHeight="1">
      <c r="B94" s="48"/>
      <c r="C94" s="76"/>
      <c r="D94" s="76"/>
      <c r="E94" s="207" t="s">
        <v>160</v>
      </c>
      <c r="F94" s="76"/>
      <c r="G94" s="76"/>
      <c r="H94" s="76"/>
      <c r="I94" s="206"/>
      <c r="J94" s="76"/>
      <c r="K94" s="76"/>
      <c r="L94" s="74"/>
    </row>
    <row r="95" spans="2:12" s="1" customFormat="1" ht="14.4" customHeight="1">
      <c r="B95" s="48"/>
      <c r="C95" s="78" t="s">
        <v>161</v>
      </c>
      <c r="D95" s="76"/>
      <c r="E95" s="76"/>
      <c r="F95" s="76"/>
      <c r="G95" s="76"/>
      <c r="H95" s="76"/>
      <c r="I95" s="206"/>
      <c r="J95" s="76"/>
      <c r="K95" s="76"/>
      <c r="L95" s="74"/>
    </row>
    <row r="96" spans="2:12" s="1" customFormat="1" ht="17.25" customHeight="1">
      <c r="B96" s="48"/>
      <c r="C96" s="76"/>
      <c r="D96" s="76"/>
      <c r="E96" s="84" t="str">
        <f>E11</f>
        <v>01/A1-D1.2 - Soupis prací D.1.1.2-Stavební část-Přístavba šaten-UZNATELNÉ VÝDAJE</v>
      </c>
      <c r="F96" s="76"/>
      <c r="G96" s="76"/>
      <c r="H96" s="76"/>
      <c r="I96" s="206"/>
      <c r="J96" s="76"/>
      <c r="K96" s="76"/>
      <c r="L96" s="74"/>
    </row>
    <row r="97" spans="2:12" s="1" customFormat="1" ht="6.95" customHeight="1">
      <c r="B97" s="48"/>
      <c r="C97" s="76"/>
      <c r="D97" s="76"/>
      <c r="E97" s="76"/>
      <c r="F97" s="76"/>
      <c r="G97" s="76"/>
      <c r="H97" s="76"/>
      <c r="I97" s="206"/>
      <c r="J97" s="76"/>
      <c r="K97" s="76"/>
      <c r="L97" s="74"/>
    </row>
    <row r="98" spans="2:12" s="1" customFormat="1" ht="18" customHeight="1">
      <c r="B98" s="48"/>
      <c r="C98" s="78" t="s">
        <v>26</v>
      </c>
      <c r="D98" s="76"/>
      <c r="E98" s="76"/>
      <c r="F98" s="210" t="str">
        <f>F14</f>
        <v>Cheb</v>
      </c>
      <c r="G98" s="76"/>
      <c r="H98" s="76"/>
      <c r="I98" s="211" t="s">
        <v>28</v>
      </c>
      <c r="J98" s="87" t="str">
        <f>IF(J14="","",J14)</f>
        <v>25. 1. 2018</v>
      </c>
      <c r="K98" s="76"/>
      <c r="L98" s="74"/>
    </row>
    <row r="99" spans="2:12" s="1" customFormat="1" ht="6.95" customHeight="1">
      <c r="B99" s="48"/>
      <c r="C99" s="76"/>
      <c r="D99" s="76"/>
      <c r="E99" s="76"/>
      <c r="F99" s="76"/>
      <c r="G99" s="76"/>
      <c r="H99" s="76"/>
      <c r="I99" s="206"/>
      <c r="J99" s="76"/>
      <c r="K99" s="76"/>
      <c r="L99" s="74"/>
    </row>
    <row r="100" spans="2:12" s="1" customFormat="1" ht="13.5">
      <c r="B100" s="48"/>
      <c r="C100" s="78" t="s">
        <v>36</v>
      </c>
      <c r="D100" s="76"/>
      <c r="E100" s="76"/>
      <c r="F100" s="210" t="str">
        <f>E17</f>
        <v>Město Cheb, Nám. Krále Jiřího z Poděbrad 1/14 Cheb</v>
      </c>
      <c r="G100" s="76"/>
      <c r="H100" s="76"/>
      <c r="I100" s="211" t="s">
        <v>43</v>
      </c>
      <c r="J100" s="210" t="str">
        <f>E23</f>
        <v>Ing. J. Šedivec-Staving Ateliér, Školní 27, Plzeň</v>
      </c>
      <c r="K100" s="76"/>
      <c r="L100" s="74"/>
    </row>
    <row r="101" spans="2:12" s="1" customFormat="1" ht="14.4" customHeight="1">
      <c r="B101" s="48"/>
      <c r="C101" s="78" t="s">
        <v>41</v>
      </c>
      <c r="D101" s="76"/>
      <c r="E101" s="76"/>
      <c r="F101" s="210" t="str">
        <f>IF(E20="","",E20)</f>
        <v/>
      </c>
      <c r="G101" s="76"/>
      <c r="H101" s="76"/>
      <c r="I101" s="206"/>
      <c r="J101" s="76"/>
      <c r="K101" s="76"/>
      <c r="L101" s="74"/>
    </row>
    <row r="102" spans="2:12" s="1" customFormat="1" ht="10.3" customHeight="1">
      <c r="B102" s="48"/>
      <c r="C102" s="76"/>
      <c r="D102" s="76"/>
      <c r="E102" s="76"/>
      <c r="F102" s="76"/>
      <c r="G102" s="76"/>
      <c r="H102" s="76"/>
      <c r="I102" s="206"/>
      <c r="J102" s="76"/>
      <c r="K102" s="76"/>
      <c r="L102" s="74"/>
    </row>
    <row r="103" spans="2:20" s="10" customFormat="1" ht="29.25" customHeight="1">
      <c r="B103" s="212"/>
      <c r="C103" s="213" t="s">
        <v>189</v>
      </c>
      <c r="D103" s="214" t="s">
        <v>67</v>
      </c>
      <c r="E103" s="214" t="s">
        <v>63</v>
      </c>
      <c r="F103" s="214" t="s">
        <v>190</v>
      </c>
      <c r="G103" s="214" t="s">
        <v>191</v>
      </c>
      <c r="H103" s="214" t="s">
        <v>192</v>
      </c>
      <c r="I103" s="215" t="s">
        <v>193</v>
      </c>
      <c r="J103" s="214" t="s">
        <v>166</v>
      </c>
      <c r="K103" s="216" t="s">
        <v>194</v>
      </c>
      <c r="L103" s="217"/>
      <c r="M103" s="104" t="s">
        <v>195</v>
      </c>
      <c r="N103" s="105" t="s">
        <v>52</v>
      </c>
      <c r="O103" s="105" t="s">
        <v>196</v>
      </c>
      <c r="P103" s="105" t="s">
        <v>197</v>
      </c>
      <c r="Q103" s="105" t="s">
        <v>198</v>
      </c>
      <c r="R103" s="105" t="s">
        <v>199</v>
      </c>
      <c r="S103" s="105" t="s">
        <v>200</v>
      </c>
      <c r="T103" s="106" t="s">
        <v>201</v>
      </c>
    </row>
    <row r="104" spans="2:63" s="1" customFormat="1" ht="29.25" customHeight="1">
      <c r="B104" s="48"/>
      <c r="C104" s="110" t="s">
        <v>167</v>
      </c>
      <c r="D104" s="76"/>
      <c r="E104" s="76"/>
      <c r="F104" s="76"/>
      <c r="G104" s="76"/>
      <c r="H104" s="76"/>
      <c r="I104" s="206"/>
      <c r="J104" s="218">
        <f>BK104</f>
        <v>0</v>
      </c>
      <c r="K104" s="76"/>
      <c r="L104" s="74"/>
      <c r="M104" s="107"/>
      <c r="N104" s="108"/>
      <c r="O104" s="108"/>
      <c r="P104" s="219">
        <f>P105+P622</f>
        <v>0</v>
      </c>
      <c r="Q104" s="108"/>
      <c r="R104" s="219">
        <f>R105+R622</f>
        <v>677.8694506600001</v>
      </c>
      <c r="S104" s="108"/>
      <c r="T104" s="220">
        <f>T105+T622</f>
        <v>9.736382</v>
      </c>
      <c r="AT104" s="25" t="s">
        <v>81</v>
      </c>
      <c r="AU104" s="25" t="s">
        <v>168</v>
      </c>
      <c r="BK104" s="221">
        <f>BK105+BK622</f>
        <v>0</v>
      </c>
    </row>
    <row r="105" spans="2:63" s="11" customFormat="1" ht="37.4" customHeight="1">
      <c r="B105" s="222"/>
      <c r="C105" s="223"/>
      <c r="D105" s="224" t="s">
        <v>81</v>
      </c>
      <c r="E105" s="225" t="s">
        <v>202</v>
      </c>
      <c r="F105" s="225" t="s">
        <v>203</v>
      </c>
      <c r="G105" s="223"/>
      <c r="H105" s="223"/>
      <c r="I105" s="226"/>
      <c r="J105" s="227">
        <f>BK105</f>
        <v>0</v>
      </c>
      <c r="K105" s="223"/>
      <c r="L105" s="228"/>
      <c r="M105" s="229"/>
      <c r="N105" s="230"/>
      <c r="O105" s="230"/>
      <c r="P105" s="231">
        <f>P106+P201+P259+P317+P339+P545+P601+P619</f>
        <v>0</v>
      </c>
      <c r="Q105" s="230"/>
      <c r="R105" s="231">
        <f>R106+R201+R259+R317+R339+R545+R601+R619</f>
        <v>648.3305861800001</v>
      </c>
      <c r="S105" s="230"/>
      <c r="T105" s="232">
        <f>T106+T201+T259+T317+T339+T545+T601+T619</f>
        <v>9.256403</v>
      </c>
      <c r="AR105" s="233" t="s">
        <v>25</v>
      </c>
      <c r="AT105" s="234" t="s">
        <v>81</v>
      </c>
      <c r="AU105" s="234" t="s">
        <v>82</v>
      </c>
      <c r="AY105" s="233" t="s">
        <v>204</v>
      </c>
      <c r="BK105" s="235">
        <f>BK106+BK201+BK259+BK317+BK339+BK545+BK601+BK619</f>
        <v>0</v>
      </c>
    </row>
    <row r="106" spans="2:63" s="11" customFormat="1" ht="19.9" customHeight="1">
      <c r="B106" s="222"/>
      <c r="C106" s="223"/>
      <c r="D106" s="224" t="s">
        <v>81</v>
      </c>
      <c r="E106" s="236" t="s">
        <v>25</v>
      </c>
      <c r="F106" s="236" t="s">
        <v>205</v>
      </c>
      <c r="G106" s="223"/>
      <c r="H106" s="223"/>
      <c r="I106" s="226"/>
      <c r="J106" s="237">
        <f>BK106</f>
        <v>0</v>
      </c>
      <c r="K106" s="223"/>
      <c r="L106" s="228"/>
      <c r="M106" s="229"/>
      <c r="N106" s="230"/>
      <c r="O106" s="230"/>
      <c r="P106" s="231">
        <f>SUM(P107:P200)</f>
        <v>0</v>
      </c>
      <c r="Q106" s="230"/>
      <c r="R106" s="231">
        <f>SUM(R107:R200)</f>
        <v>8.42855093</v>
      </c>
      <c r="S106" s="230"/>
      <c r="T106" s="232">
        <f>SUM(T107:T200)</f>
        <v>0</v>
      </c>
      <c r="AR106" s="233" t="s">
        <v>25</v>
      </c>
      <c r="AT106" s="234" t="s">
        <v>81</v>
      </c>
      <c r="AU106" s="234" t="s">
        <v>25</v>
      </c>
      <c r="AY106" s="233" t="s">
        <v>204</v>
      </c>
      <c r="BK106" s="235">
        <f>SUM(BK107:BK200)</f>
        <v>0</v>
      </c>
    </row>
    <row r="107" spans="2:65" s="1" customFormat="1" ht="25.5" customHeight="1">
      <c r="B107" s="48"/>
      <c r="C107" s="238" t="s">
        <v>25</v>
      </c>
      <c r="D107" s="238" t="s">
        <v>206</v>
      </c>
      <c r="E107" s="239" t="s">
        <v>1276</v>
      </c>
      <c r="F107" s="240" t="s">
        <v>1277</v>
      </c>
      <c r="G107" s="241" t="s">
        <v>220</v>
      </c>
      <c r="H107" s="242">
        <v>71</v>
      </c>
      <c r="I107" s="243"/>
      <c r="J107" s="244">
        <f>ROUND(I107*H107,2)</f>
        <v>0</v>
      </c>
      <c r="K107" s="240" t="s">
        <v>210</v>
      </c>
      <c r="L107" s="74"/>
      <c r="M107" s="245" t="s">
        <v>38</v>
      </c>
      <c r="N107" s="246" t="s">
        <v>53</v>
      </c>
      <c r="O107" s="49"/>
      <c r="P107" s="247">
        <f>O107*H107</f>
        <v>0</v>
      </c>
      <c r="Q107" s="247">
        <v>0</v>
      </c>
      <c r="R107" s="247">
        <f>Q107*H107</f>
        <v>0</v>
      </c>
      <c r="S107" s="247">
        <v>0</v>
      </c>
      <c r="T107" s="248">
        <f>S107*H107</f>
        <v>0</v>
      </c>
      <c r="AR107" s="25" t="s">
        <v>211</v>
      </c>
      <c r="AT107" s="25" t="s">
        <v>206</v>
      </c>
      <c r="AU107" s="25" t="s">
        <v>90</v>
      </c>
      <c r="AY107" s="25" t="s">
        <v>204</v>
      </c>
      <c r="BE107" s="249">
        <f>IF(N107="základní",J107,0)</f>
        <v>0</v>
      </c>
      <c r="BF107" s="249">
        <f>IF(N107="snížená",J107,0)</f>
        <v>0</v>
      </c>
      <c r="BG107" s="249">
        <f>IF(N107="zákl. přenesená",J107,0)</f>
        <v>0</v>
      </c>
      <c r="BH107" s="249">
        <f>IF(N107="sníž. přenesená",J107,0)</f>
        <v>0</v>
      </c>
      <c r="BI107" s="249">
        <f>IF(N107="nulová",J107,0)</f>
        <v>0</v>
      </c>
      <c r="BJ107" s="25" t="s">
        <v>25</v>
      </c>
      <c r="BK107" s="249">
        <f>ROUND(I107*H107,2)</f>
        <v>0</v>
      </c>
      <c r="BL107" s="25" t="s">
        <v>211</v>
      </c>
      <c r="BM107" s="25" t="s">
        <v>1278</v>
      </c>
    </row>
    <row r="108" spans="2:47" s="1" customFormat="1" ht="13.5">
      <c r="B108" s="48"/>
      <c r="C108" s="76"/>
      <c r="D108" s="250" t="s">
        <v>213</v>
      </c>
      <c r="E108" s="76"/>
      <c r="F108" s="251" t="s">
        <v>1279</v>
      </c>
      <c r="G108" s="76"/>
      <c r="H108" s="76"/>
      <c r="I108" s="206"/>
      <c r="J108" s="76"/>
      <c r="K108" s="76"/>
      <c r="L108" s="74"/>
      <c r="M108" s="252"/>
      <c r="N108" s="49"/>
      <c r="O108" s="49"/>
      <c r="P108" s="49"/>
      <c r="Q108" s="49"/>
      <c r="R108" s="49"/>
      <c r="S108" s="49"/>
      <c r="T108" s="97"/>
      <c r="AT108" s="25" t="s">
        <v>213</v>
      </c>
      <c r="AU108" s="25" t="s">
        <v>90</v>
      </c>
    </row>
    <row r="109" spans="2:51" s="12" customFormat="1" ht="13.5">
      <c r="B109" s="253"/>
      <c r="C109" s="254"/>
      <c r="D109" s="250" t="s">
        <v>215</v>
      </c>
      <c r="E109" s="255" t="s">
        <v>38</v>
      </c>
      <c r="F109" s="256" t="s">
        <v>620</v>
      </c>
      <c r="G109" s="254"/>
      <c r="H109" s="257">
        <v>71</v>
      </c>
      <c r="I109" s="258"/>
      <c r="J109" s="254"/>
      <c r="K109" s="254"/>
      <c r="L109" s="259"/>
      <c r="M109" s="260"/>
      <c r="N109" s="261"/>
      <c r="O109" s="261"/>
      <c r="P109" s="261"/>
      <c r="Q109" s="261"/>
      <c r="R109" s="261"/>
      <c r="S109" s="261"/>
      <c r="T109" s="262"/>
      <c r="AT109" s="263" t="s">
        <v>215</v>
      </c>
      <c r="AU109" s="263" t="s">
        <v>90</v>
      </c>
      <c r="AV109" s="12" t="s">
        <v>90</v>
      </c>
      <c r="AW109" s="12" t="s">
        <v>45</v>
      </c>
      <c r="AX109" s="12" t="s">
        <v>82</v>
      </c>
      <c r="AY109" s="263" t="s">
        <v>204</v>
      </c>
    </row>
    <row r="110" spans="2:51" s="13" customFormat="1" ht="13.5">
      <c r="B110" s="264"/>
      <c r="C110" s="265"/>
      <c r="D110" s="250" t="s">
        <v>215</v>
      </c>
      <c r="E110" s="266" t="s">
        <v>38</v>
      </c>
      <c r="F110" s="267" t="s">
        <v>217</v>
      </c>
      <c r="G110" s="265"/>
      <c r="H110" s="268">
        <v>71</v>
      </c>
      <c r="I110" s="269"/>
      <c r="J110" s="265"/>
      <c r="K110" s="265"/>
      <c r="L110" s="270"/>
      <c r="M110" s="271"/>
      <c r="N110" s="272"/>
      <c r="O110" s="272"/>
      <c r="P110" s="272"/>
      <c r="Q110" s="272"/>
      <c r="R110" s="272"/>
      <c r="S110" s="272"/>
      <c r="T110" s="273"/>
      <c r="AT110" s="274" t="s">
        <v>215</v>
      </c>
      <c r="AU110" s="274" t="s">
        <v>90</v>
      </c>
      <c r="AV110" s="13" t="s">
        <v>211</v>
      </c>
      <c r="AW110" s="13" t="s">
        <v>45</v>
      </c>
      <c r="AX110" s="13" t="s">
        <v>25</v>
      </c>
      <c r="AY110" s="274" t="s">
        <v>204</v>
      </c>
    </row>
    <row r="111" spans="2:65" s="1" customFormat="1" ht="25.5" customHeight="1">
      <c r="B111" s="48"/>
      <c r="C111" s="238" t="s">
        <v>90</v>
      </c>
      <c r="D111" s="238" t="s">
        <v>206</v>
      </c>
      <c r="E111" s="239" t="s">
        <v>1280</v>
      </c>
      <c r="F111" s="240" t="s">
        <v>1281</v>
      </c>
      <c r="G111" s="241" t="s">
        <v>220</v>
      </c>
      <c r="H111" s="242">
        <v>172.493</v>
      </c>
      <c r="I111" s="243"/>
      <c r="J111" s="244">
        <f>ROUND(I111*H111,2)</f>
        <v>0</v>
      </c>
      <c r="K111" s="240" t="s">
        <v>210</v>
      </c>
      <c r="L111" s="74"/>
      <c r="M111" s="245" t="s">
        <v>38</v>
      </c>
      <c r="N111" s="246" t="s">
        <v>53</v>
      </c>
      <c r="O111" s="49"/>
      <c r="P111" s="247">
        <f>O111*H111</f>
        <v>0</v>
      </c>
      <c r="Q111" s="247">
        <v>0</v>
      </c>
      <c r="R111" s="247">
        <f>Q111*H111</f>
        <v>0</v>
      </c>
      <c r="S111" s="247">
        <v>0</v>
      </c>
      <c r="T111" s="248">
        <f>S111*H111</f>
        <v>0</v>
      </c>
      <c r="AR111" s="25" t="s">
        <v>211</v>
      </c>
      <c r="AT111" s="25" t="s">
        <v>206</v>
      </c>
      <c r="AU111" s="25" t="s">
        <v>90</v>
      </c>
      <c r="AY111" s="25" t="s">
        <v>204</v>
      </c>
      <c r="BE111" s="249">
        <f>IF(N111="základní",J111,0)</f>
        <v>0</v>
      </c>
      <c r="BF111" s="249">
        <f>IF(N111="snížená",J111,0)</f>
        <v>0</v>
      </c>
      <c r="BG111" s="249">
        <f>IF(N111="zákl. přenesená",J111,0)</f>
        <v>0</v>
      </c>
      <c r="BH111" s="249">
        <f>IF(N111="sníž. přenesená",J111,0)</f>
        <v>0</v>
      </c>
      <c r="BI111" s="249">
        <f>IF(N111="nulová",J111,0)</f>
        <v>0</v>
      </c>
      <c r="BJ111" s="25" t="s">
        <v>25</v>
      </c>
      <c r="BK111" s="249">
        <f>ROUND(I111*H111,2)</f>
        <v>0</v>
      </c>
      <c r="BL111" s="25" t="s">
        <v>211</v>
      </c>
      <c r="BM111" s="25" t="s">
        <v>1282</v>
      </c>
    </row>
    <row r="112" spans="2:47" s="1" customFormat="1" ht="13.5">
      <c r="B112" s="48"/>
      <c r="C112" s="76"/>
      <c r="D112" s="250" t="s">
        <v>213</v>
      </c>
      <c r="E112" s="76"/>
      <c r="F112" s="251" t="s">
        <v>1283</v>
      </c>
      <c r="G112" s="76"/>
      <c r="H112" s="76"/>
      <c r="I112" s="206"/>
      <c r="J112" s="76"/>
      <c r="K112" s="76"/>
      <c r="L112" s="74"/>
      <c r="M112" s="252"/>
      <c r="N112" s="49"/>
      <c r="O112" s="49"/>
      <c r="P112" s="49"/>
      <c r="Q112" s="49"/>
      <c r="R112" s="49"/>
      <c r="S112" s="49"/>
      <c r="T112" s="97"/>
      <c r="AT112" s="25" t="s">
        <v>213</v>
      </c>
      <c r="AU112" s="25" t="s">
        <v>90</v>
      </c>
    </row>
    <row r="113" spans="2:51" s="12" customFormat="1" ht="13.5">
      <c r="B113" s="253"/>
      <c r="C113" s="254"/>
      <c r="D113" s="250" t="s">
        <v>215</v>
      </c>
      <c r="E113" s="255" t="s">
        <v>38</v>
      </c>
      <c r="F113" s="256" t="s">
        <v>1284</v>
      </c>
      <c r="G113" s="254"/>
      <c r="H113" s="257">
        <v>172.493</v>
      </c>
      <c r="I113" s="258"/>
      <c r="J113" s="254"/>
      <c r="K113" s="254"/>
      <c r="L113" s="259"/>
      <c r="M113" s="260"/>
      <c r="N113" s="261"/>
      <c r="O113" s="261"/>
      <c r="P113" s="261"/>
      <c r="Q113" s="261"/>
      <c r="R113" s="261"/>
      <c r="S113" s="261"/>
      <c r="T113" s="262"/>
      <c r="AT113" s="263" t="s">
        <v>215</v>
      </c>
      <c r="AU113" s="263" t="s">
        <v>90</v>
      </c>
      <c r="AV113" s="12" t="s">
        <v>90</v>
      </c>
      <c r="AW113" s="12" t="s">
        <v>45</v>
      </c>
      <c r="AX113" s="12" t="s">
        <v>82</v>
      </c>
      <c r="AY113" s="263" t="s">
        <v>204</v>
      </c>
    </row>
    <row r="114" spans="2:51" s="13" customFormat="1" ht="13.5">
      <c r="B114" s="264"/>
      <c r="C114" s="265"/>
      <c r="D114" s="250" t="s">
        <v>215</v>
      </c>
      <c r="E114" s="266" t="s">
        <v>38</v>
      </c>
      <c r="F114" s="267" t="s">
        <v>217</v>
      </c>
      <c r="G114" s="265"/>
      <c r="H114" s="268">
        <v>172.493</v>
      </c>
      <c r="I114" s="269"/>
      <c r="J114" s="265"/>
      <c r="K114" s="265"/>
      <c r="L114" s="270"/>
      <c r="M114" s="271"/>
      <c r="N114" s="272"/>
      <c r="O114" s="272"/>
      <c r="P114" s="272"/>
      <c r="Q114" s="272"/>
      <c r="R114" s="272"/>
      <c r="S114" s="272"/>
      <c r="T114" s="273"/>
      <c r="AT114" s="274" t="s">
        <v>215</v>
      </c>
      <c r="AU114" s="274" t="s">
        <v>90</v>
      </c>
      <c r="AV114" s="13" t="s">
        <v>211</v>
      </c>
      <c r="AW114" s="13" t="s">
        <v>45</v>
      </c>
      <c r="AX114" s="13" t="s">
        <v>25</v>
      </c>
      <c r="AY114" s="274" t="s">
        <v>204</v>
      </c>
    </row>
    <row r="115" spans="2:65" s="1" customFormat="1" ht="25.5" customHeight="1">
      <c r="B115" s="48"/>
      <c r="C115" s="238" t="s">
        <v>113</v>
      </c>
      <c r="D115" s="238" t="s">
        <v>206</v>
      </c>
      <c r="E115" s="239" t="s">
        <v>1285</v>
      </c>
      <c r="F115" s="240" t="s">
        <v>1286</v>
      </c>
      <c r="G115" s="241" t="s">
        <v>220</v>
      </c>
      <c r="H115" s="242">
        <v>8.652</v>
      </c>
      <c r="I115" s="243"/>
      <c r="J115" s="244">
        <f>ROUND(I115*H115,2)</f>
        <v>0</v>
      </c>
      <c r="K115" s="240" t="s">
        <v>210</v>
      </c>
      <c r="L115" s="74"/>
      <c r="M115" s="245" t="s">
        <v>38</v>
      </c>
      <c r="N115" s="246" t="s">
        <v>53</v>
      </c>
      <c r="O115" s="49"/>
      <c r="P115" s="247">
        <f>O115*H115</f>
        <v>0</v>
      </c>
      <c r="Q115" s="247">
        <v>0</v>
      </c>
      <c r="R115" s="247">
        <f>Q115*H115</f>
        <v>0</v>
      </c>
      <c r="S115" s="247">
        <v>0</v>
      </c>
      <c r="T115" s="248">
        <f>S115*H115</f>
        <v>0</v>
      </c>
      <c r="AR115" s="25" t="s">
        <v>211</v>
      </c>
      <c r="AT115" s="25" t="s">
        <v>206</v>
      </c>
      <c r="AU115" s="25" t="s">
        <v>90</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1287</v>
      </c>
    </row>
    <row r="116" spans="2:47" s="1" customFormat="1" ht="13.5">
      <c r="B116" s="48"/>
      <c r="C116" s="76"/>
      <c r="D116" s="250" t="s">
        <v>213</v>
      </c>
      <c r="E116" s="76"/>
      <c r="F116" s="251" t="s">
        <v>1288</v>
      </c>
      <c r="G116" s="76"/>
      <c r="H116" s="76"/>
      <c r="I116" s="206"/>
      <c r="J116" s="76"/>
      <c r="K116" s="76"/>
      <c r="L116" s="74"/>
      <c r="M116" s="252"/>
      <c r="N116" s="49"/>
      <c r="O116" s="49"/>
      <c r="P116" s="49"/>
      <c r="Q116" s="49"/>
      <c r="R116" s="49"/>
      <c r="S116" s="49"/>
      <c r="T116" s="97"/>
      <c r="AT116" s="25" t="s">
        <v>213</v>
      </c>
      <c r="AU116" s="25" t="s">
        <v>90</v>
      </c>
    </row>
    <row r="117" spans="2:51" s="12" customFormat="1" ht="13.5">
      <c r="B117" s="253"/>
      <c r="C117" s="254"/>
      <c r="D117" s="250" t="s">
        <v>215</v>
      </c>
      <c r="E117" s="255" t="s">
        <v>38</v>
      </c>
      <c r="F117" s="256" t="s">
        <v>1289</v>
      </c>
      <c r="G117" s="254"/>
      <c r="H117" s="257">
        <v>1.598</v>
      </c>
      <c r="I117" s="258"/>
      <c r="J117" s="254"/>
      <c r="K117" s="254"/>
      <c r="L117" s="259"/>
      <c r="M117" s="260"/>
      <c r="N117" s="261"/>
      <c r="O117" s="261"/>
      <c r="P117" s="261"/>
      <c r="Q117" s="261"/>
      <c r="R117" s="261"/>
      <c r="S117" s="261"/>
      <c r="T117" s="262"/>
      <c r="AT117" s="263" t="s">
        <v>215</v>
      </c>
      <c r="AU117" s="263" t="s">
        <v>90</v>
      </c>
      <c r="AV117" s="12" t="s">
        <v>90</v>
      </c>
      <c r="AW117" s="12" t="s">
        <v>45</v>
      </c>
      <c r="AX117" s="12" t="s">
        <v>82</v>
      </c>
      <c r="AY117" s="263" t="s">
        <v>204</v>
      </c>
    </row>
    <row r="118" spans="2:51" s="12" customFormat="1" ht="13.5">
      <c r="B118" s="253"/>
      <c r="C118" s="254"/>
      <c r="D118" s="250" t="s">
        <v>215</v>
      </c>
      <c r="E118" s="255" t="s">
        <v>38</v>
      </c>
      <c r="F118" s="256" t="s">
        <v>1290</v>
      </c>
      <c r="G118" s="254"/>
      <c r="H118" s="257">
        <v>0.343</v>
      </c>
      <c r="I118" s="258"/>
      <c r="J118" s="254"/>
      <c r="K118" s="254"/>
      <c r="L118" s="259"/>
      <c r="M118" s="260"/>
      <c r="N118" s="261"/>
      <c r="O118" s="261"/>
      <c r="P118" s="261"/>
      <c r="Q118" s="261"/>
      <c r="R118" s="261"/>
      <c r="S118" s="261"/>
      <c r="T118" s="262"/>
      <c r="AT118" s="263" t="s">
        <v>215</v>
      </c>
      <c r="AU118" s="263" t="s">
        <v>90</v>
      </c>
      <c r="AV118" s="12" t="s">
        <v>90</v>
      </c>
      <c r="AW118" s="12" t="s">
        <v>45</v>
      </c>
      <c r="AX118" s="12" t="s">
        <v>82</v>
      </c>
      <c r="AY118" s="263" t="s">
        <v>204</v>
      </c>
    </row>
    <row r="119" spans="2:51" s="12" customFormat="1" ht="13.5">
      <c r="B119" s="253"/>
      <c r="C119" s="254"/>
      <c r="D119" s="250" t="s">
        <v>215</v>
      </c>
      <c r="E119" s="255" t="s">
        <v>38</v>
      </c>
      <c r="F119" s="256" t="s">
        <v>1291</v>
      </c>
      <c r="G119" s="254"/>
      <c r="H119" s="257">
        <v>6.4</v>
      </c>
      <c r="I119" s="258"/>
      <c r="J119" s="254"/>
      <c r="K119" s="254"/>
      <c r="L119" s="259"/>
      <c r="M119" s="260"/>
      <c r="N119" s="261"/>
      <c r="O119" s="261"/>
      <c r="P119" s="261"/>
      <c r="Q119" s="261"/>
      <c r="R119" s="261"/>
      <c r="S119" s="261"/>
      <c r="T119" s="262"/>
      <c r="AT119" s="263" t="s">
        <v>215</v>
      </c>
      <c r="AU119" s="263" t="s">
        <v>90</v>
      </c>
      <c r="AV119" s="12" t="s">
        <v>90</v>
      </c>
      <c r="AW119" s="12" t="s">
        <v>45</v>
      </c>
      <c r="AX119" s="12" t="s">
        <v>82</v>
      </c>
      <c r="AY119" s="263" t="s">
        <v>204</v>
      </c>
    </row>
    <row r="120" spans="2:51" s="12" customFormat="1" ht="13.5">
      <c r="B120" s="253"/>
      <c r="C120" s="254"/>
      <c r="D120" s="250" t="s">
        <v>215</v>
      </c>
      <c r="E120" s="255" t="s">
        <v>38</v>
      </c>
      <c r="F120" s="256" t="s">
        <v>1292</v>
      </c>
      <c r="G120" s="254"/>
      <c r="H120" s="257">
        <v>0.311</v>
      </c>
      <c r="I120" s="258"/>
      <c r="J120" s="254"/>
      <c r="K120" s="254"/>
      <c r="L120" s="259"/>
      <c r="M120" s="260"/>
      <c r="N120" s="261"/>
      <c r="O120" s="261"/>
      <c r="P120" s="261"/>
      <c r="Q120" s="261"/>
      <c r="R120" s="261"/>
      <c r="S120" s="261"/>
      <c r="T120" s="262"/>
      <c r="AT120" s="263" t="s">
        <v>215</v>
      </c>
      <c r="AU120" s="263" t="s">
        <v>90</v>
      </c>
      <c r="AV120" s="12" t="s">
        <v>90</v>
      </c>
      <c r="AW120" s="12" t="s">
        <v>45</v>
      </c>
      <c r="AX120" s="12" t="s">
        <v>82</v>
      </c>
      <c r="AY120" s="263" t="s">
        <v>204</v>
      </c>
    </row>
    <row r="121" spans="2:51" s="13" customFormat="1" ht="13.5">
      <c r="B121" s="264"/>
      <c r="C121" s="265"/>
      <c r="D121" s="250" t="s">
        <v>215</v>
      </c>
      <c r="E121" s="266" t="s">
        <v>38</v>
      </c>
      <c r="F121" s="267" t="s">
        <v>217</v>
      </c>
      <c r="G121" s="265"/>
      <c r="H121" s="268">
        <v>8.652</v>
      </c>
      <c r="I121" s="269"/>
      <c r="J121" s="265"/>
      <c r="K121" s="265"/>
      <c r="L121" s="270"/>
      <c r="M121" s="271"/>
      <c r="N121" s="272"/>
      <c r="O121" s="272"/>
      <c r="P121" s="272"/>
      <c r="Q121" s="272"/>
      <c r="R121" s="272"/>
      <c r="S121" s="272"/>
      <c r="T121" s="273"/>
      <c r="AT121" s="274" t="s">
        <v>215</v>
      </c>
      <c r="AU121" s="274" t="s">
        <v>90</v>
      </c>
      <c r="AV121" s="13" t="s">
        <v>211</v>
      </c>
      <c r="AW121" s="13" t="s">
        <v>45</v>
      </c>
      <c r="AX121" s="13" t="s">
        <v>25</v>
      </c>
      <c r="AY121" s="274" t="s">
        <v>204</v>
      </c>
    </row>
    <row r="122" spans="2:65" s="1" customFormat="1" ht="25.5" customHeight="1">
      <c r="B122" s="48"/>
      <c r="C122" s="238" t="s">
        <v>211</v>
      </c>
      <c r="D122" s="238" t="s">
        <v>206</v>
      </c>
      <c r="E122" s="239" t="s">
        <v>1293</v>
      </c>
      <c r="F122" s="240" t="s">
        <v>1294</v>
      </c>
      <c r="G122" s="241" t="s">
        <v>220</v>
      </c>
      <c r="H122" s="242">
        <v>44.133</v>
      </c>
      <c r="I122" s="243"/>
      <c r="J122" s="244">
        <f>ROUND(I122*H122,2)</f>
        <v>0</v>
      </c>
      <c r="K122" s="240" t="s">
        <v>210</v>
      </c>
      <c r="L122" s="74"/>
      <c r="M122" s="245" t="s">
        <v>38</v>
      </c>
      <c r="N122" s="246" t="s">
        <v>53</v>
      </c>
      <c r="O122" s="49"/>
      <c r="P122" s="247">
        <f>O122*H122</f>
        <v>0</v>
      </c>
      <c r="Q122" s="247">
        <v>0</v>
      </c>
      <c r="R122" s="247">
        <f>Q122*H122</f>
        <v>0</v>
      </c>
      <c r="S122" s="247">
        <v>0</v>
      </c>
      <c r="T122" s="248">
        <f>S122*H122</f>
        <v>0</v>
      </c>
      <c r="AR122" s="25" t="s">
        <v>211</v>
      </c>
      <c r="AT122" s="25" t="s">
        <v>206</v>
      </c>
      <c r="AU122" s="25" t="s">
        <v>90</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211</v>
      </c>
      <c r="BM122" s="25" t="s">
        <v>1295</v>
      </c>
    </row>
    <row r="123" spans="2:47" s="1" customFormat="1" ht="13.5">
      <c r="B123" s="48"/>
      <c r="C123" s="76"/>
      <c r="D123" s="250" t="s">
        <v>213</v>
      </c>
      <c r="E123" s="76"/>
      <c r="F123" s="251" t="s">
        <v>1296</v>
      </c>
      <c r="G123" s="76"/>
      <c r="H123" s="76"/>
      <c r="I123" s="206"/>
      <c r="J123" s="76"/>
      <c r="K123" s="76"/>
      <c r="L123" s="74"/>
      <c r="M123" s="252"/>
      <c r="N123" s="49"/>
      <c r="O123" s="49"/>
      <c r="P123" s="49"/>
      <c r="Q123" s="49"/>
      <c r="R123" s="49"/>
      <c r="S123" s="49"/>
      <c r="T123" s="97"/>
      <c r="AT123" s="25" t="s">
        <v>213</v>
      </c>
      <c r="AU123" s="25" t="s">
        <v>90</v>
      </c>
    </row>
    <row r="124" spans="2:51" s="12" customFormat="1" ht="13.5">
      <c r="B124" s="253"/>
      <c r="C124" s="254"/>
      <c r="D124" s="250" t="s">
        <v>215</v>
      </c>
      <c r="E124" s="255" t="s">
        <v>38</v>
      </c>
      <c r="F124" s="256" t="s">
        <v>1297</v>
      </c>
      <c r="G124" s="254"/>
      <c r="H124" s="257">
        <v>2.21</v>
      </c>
      <c r="I124" s="258"/>
      <c r="J124" s="254"/>
      <c r="K124" s="254"/>
      <c r="L124" s="259"/>
      <c r="M124" s="260"/>
      <c r="N124" s="261"/>
      <c r="O124" s="261"/>
      <c r="P124" s="261"/>
      <c r="Q124" s="261"/>
      <c r="R124" s="261"/>
      <c r="S124" s="261"/>
      <c r="T124" s="262"/>
      <c r="AT124" s="263" t="s">
        <v>215</v>
      </c>
      <c r="AU124" s="263" t="s">
        <v>90</v>
      </c>
      <c r="AV124" s="12" t="s">
        <v>90</v>
      </c>
      <c r="AW124" s="12" t="s">
        <v>45</v>
      </c>
      <c r="AX124" s="12" t="s">
        <v>82</v>
      </c>
      <c r="AY124" s="263" t="s">
        <v>204</v>
      </c>
    </row>
    <row r="125" spans="2:51" s="12" customFormat="1" ht="13.5">
      <c r="B125" s="253"/>
      <c r="C125" s="254"/>
      <c r="D125" s="250" t="s">
        <v>215</v>
      </c>
      <c r="E125" s="255" t="s">
        <v>38</v>
      </c>
      <c r="F125" s="256" t="s">
        <v>1298</v>
      </c>
      <c r="G125" s="254"/>
      <c r="H125" s="257">
        <v>16.047</v>
      </c>
      <c r="I125" s="258"/>
      <c r="J125" s="254"/>
      <c r="K125" s="254"/>
      <c r="L125" s="259"/>
      <c r="M125" s="260"/>
      <c r="N125" s="261"/>
      <c r="O125" s="261"/>
      <c r="P125" s="261"/>
      <c r="Q125" s="261"/>
      <c r="R125" s="261"/>
      <c r="S125" s="261"/>
      <c r="T125" s="262"/>
      <c r="AT125" s="263" t="s">
        <v>215</v>
      </c>
      <c r="AU125" s="263" t="s">
        <v>90</v>
      </c>
      <c r="AV125" s="12" t="s">
        <v>90</v>
      </c>
      <c r="AW125" s="12" t="s">
        <v>45</v>
      </c>
      <c r="AX125" s="12" t="s">
        <v>82</v>
      </c>
      <c r="AY125" s="263" t="s">
        <v>204</v>
      </c>
    </row>
    <row r="126" spans="2:51" s="12" customFormat="1" ht="13.5">
      <c r="B126" s="253"/>
      <c r="C126" s="254"/>
      <c r="D126" s="250" t="s">
        <v>215</v>
      </c>
      <c r="E126" s="255" t="s">
        <v>38</v>
      </c>
      <c r="F126" s="256" t="s">
        <v>1299</v>
      </c>
      <c r="G126" s="254"/>
      <c r="H126" s="257">
        <v>1.278</v>
      </c>
      <c r="I126" s="258"/>
      <c r="J126" s="254"/>
      <c r="K126" s="254"/>
      <c r="L126" s="259"/>
      <c r="M126" s="260"/>
      <c r="N126" s="261"/>
      <c r="O126" s="261"/>
      <c r="P126" s="261"/>
      <c r="Q126" s="261"/>
      <c r="R126" s="261"/>
      <c r="S126" s="261"/>
      <c r="T126" s="262"/>
      <c r="AT126" s="263" t="s">
        <v>215</v>
      </c>
      <c r="AU126" s="263" t="s">
        <v>90</v>
      </c>
      <c r="AV126" s="12" t="s">
        <v>90</v>
      </c>
      <c r="AW126" s="12" t="s">
        <v>45</v>
      </c>
      <c r="AX126" s="12" t="s">
        <v>82</v>
      </c>
      <c r="AY126" s="263" t="s">
        <v>204</v>
      </c>
    </row>
    <row r="127" spans="2:51" s="12" customFormat="1" ht="13.5">
      <c r="B127" s="253"/>
      <c r="C127" s="254"/>
      <c r="D127" s="250" t="s">
        <v>215</v>
      </c>
      <c r="E127" s="255" t="s">
        <v>38</v>
      </c>
      <c r="F127" s="256" t="s">
        <v>1300</v>
      </c>
      <c r="G127" s="254"/>
      <c r="H127" s="257">
        <v>0.148</v>
      </c>
      <c r="I127" s="258"/>
      <c r="J127" s="254"/>
      <c r="K127" s="254"/>
      <c r="L127" s="259"/>
      <c r="M127" s="260"/>
      <c r="N127" s="261"/>
      <c r="O127" s="261"/>
      <c r="P127" s="261"/>
      <c r="Q127" s="261"/>
      <c r="R127" s="261"/>
      <c r="S127" s="261"/>
      <c r="T127" s="262"/>
      <c r="AT127" s="263" t="s">
        <v>215</v>
      </c>
      <c r="AU127" s="263" t="s">
        <v>90</v>
      </c>
      <c r="AV127" s="12" t="s">
        <v>90</v>
      </c>
      <c r="AW127" s="12" t="s">
        <v>45</v>
      </c>
      <c r="AX127" s="12" t="s">
        <v>82</v>
      </c>
      <c r="AY127" s="263" t="s">
        <v>204</v>
      </c>
    </row>
    <row r="128" spans="2:51" s="12" customFormat="1" ht="13.5">
      <c r="B128" s="253"/>
      <c r="C128" s="254"/>
      <c r="D128" s="250" t="s">
        <v>215</v>
      </c>
      <c r="E128" s="255" t="s">
        <v>38</v>
      </c>
      <c r="F128" s="256" t="s">
        <v>1301</v>
      </c>
      <c r="G128" s="254"/>
      <c r="H128" s="257">
        <v>0.548</v>
      </c>
      <c r="I128" s="258"/>
      <c r="J128" s="254"/>
      <c r="K128" s="254"/>
      <c r="L128" s="259"/>
      <c r="M128" s="260"/>
      <c r="N128" s="261"/>
      <c r="O128" s="261"/>
      <c r="P128" s="261"/>
      <c r="Q128" s="261"/>
      <c r="R128" s="261"/>
      <c r="S128" s="261"/>
      <c r="T128" s="262"/>
      <c r="AT128" s="263" t="s">
        <v>215</v>
      </c>
      <c r="AU128" s="263" t="s">
        <v>90</v>
      </c>
      <c r="AV128" s="12" t="s">
        <v>90</v>
      </c>
      <c r="AW128" s="12" t="s">
        <v>45</v>
      </c>
      <c r="AX128" s="12" t="s">
        <v>82</v>
      </c>
      <c r="AY128" s="263" t="s">
        <v>204</v>
      </c>
    </row>
    <row r="129" spans="2:51" s="12" customFormat="1" ht="13.5">
      <c r="B129" s="253"/>
      <c r="C129" s="254"/>
      <c r="D129" s="250" t="s">
        <v>215</v>
      </c>
      <c r="E129" s="255" t="s">
        <v>38</v>
      </c>
      <c r="F129" s="256" t="s">
        <v>1302</v>
      </c>
      <c r="G129" s="254"/>
      <c r="H129" s="257">
        <v>0.548</v>
      </c>
      <c r="I129" s="258"/>
      <c r="J129" s="254"/>
      <c r="K129" s="254"/>
      <c r="L129" s="259"/>
      <c r="M129" s="260"/>
      <c r="N129" s="261"/>
      <c r="O129" s="261"/>
      <c r="P129" s="261"/>
      <c r="Q129" s="261"/>
      <c r="R129" s="261"/>
      <c r="S129" s="261"/>
      <c r="T129" s="262"/>
      <c r="AT129" s="263" t="s">
        <v>215</v>
      </c>
      <c r="AU129" s="263" t="s">
        <v>90</v>
      </c>
      <c r="AV129" s="12" t="s">
        <v>90</v>
      </c>
      <c r="AW129" s="12" t="s">
        <v>45</v>
      </c>
      <c r="AX129" s="12" t="s">
        <v>82</v>
      </c>
      <c r="AY129" s="263" t="s">
        <v>204</v>
      </c>
    </row>
    <row r="130" spans="2:51" s="12" customFormat="1" ht="13.5">
      <c r="B130" s="253"/>
      <c r="C130" s="254"/>
      <c r="D130" s="250" t="s">
        <v>215</v>
      </c>
      <c r="E130" s="255" t="s">
        <v>38</v>
      </c>
      <c r="F130" s="256" t="s">
        <v>1303</v>
      </c>
      <c r="G130" s="254"/>
      <c r="H130" s="257">
        <v>21.297</v>
      </c>
      <c r="I130" s="258"/>
      <c r="J130" s="254"/>
      <c r="K130" s="254"/>
      <c r="L130" s="259"/>
      <c r="M130" s="260"/>
      <c r="N130" s="261"/>
      <c r="O130" s="261"/>
      <c r="P130" s="261"/>
      <c r="Q130" s="261"/>
      <c r="R130" s="261"/>
      <c r="S130" s="261"/>
      <c r="T130" s="262"/>
      <c r="AT130" s="263" t="s">
        <v>215</v>
      </c>
      <c r="AU130" s="263" t="s">
        <v>90</v>
      </c>
      <c r="AV130" s="12" t="s">
        <v>90</v>
      </c>
      <c r="AW130" s="12" t="s">
        <v>45</v>
      </c>
      <c r="AX130" s="12" t="s">
        <v>82</v>
      </c>
      <c r="AY130" s="263" t="s">
        <v>204</v>
      </c>
    </row>
    <row r="131" spans="2:51" s="12" customFormat="1" ht="13.5">
      <c r="B131" s="253"/>
      <c r="C131" s="254"/>
      <c r="D131" s="250" t="s">
        <v>215</v>
      </c>
      <c r="E131" s="255" t="s">
        <v>38</v>
      </c>
      <c r="F131" s="256" t="s">
        <v>1304</v>
      </c>
      <c r="G131" s="254"/>
      <c r="H131" s="257">
        <v>0.995</v>
      </c>
      <c r="I131" s="258"/>
      <c r="J131" s="254"/>
      <c r="K131" s="254"/>
      <c r="L131" s="259"/>
      <c r="M131" s="260"/>
      <c r="N131" s="261"/>
      <c r="O131" s="261"/>
      <c r="P131" s="261"/>
      <c r="Q131" s="261"/>
      <c r="R131" s="261"/>
      <c r="S131" s="261"/>
      <c r="T131" s="262"/>
      <c r="AT131" s="263" t="s">
        <v>215</v>
      </c>
      <c r="AU131" s="263" t="s">
        <v>90</v>
      </c>
      <c r="AV131" s="12" t="s">
        <v>90</v>
      </c>
      <c r="AW131" s="12" t="s">
        <v>45</v>
      </c>
      <c r="AX131" s="12" t="s">
        <v>82</v>
      </c>
      <c r="AY131" s="263" t="s">
        <v>204</v>
      </c>
    </row>
    <row r="132" spans="2:51" s="12" customFormat="1" ht="13.5">
      <c r="B132" s="253"/>
      <c r="C132" s="254"/>
      <c r="D132" s="250" t="s">
        <v>215</v>
      </c>
      <c r="E132" s="255" t="s">
        <v>38</v>
      </c>
      <c r="F132" s="256" t="s">
        <v>1305</v>
      </c>
      <c r="G132" s="254"/>
      <c r="H132" s="257">
        <v>1.062</v>
      </c>
      <c r="I132" s="258"/>
      <c r="J132" s="254"/>
      <c r="K132" s="254"/>
      <c r="L132" s="259"/>
      <c r="M132" s="260"/>
      <c r="N132" s="261"/>
      <c r="O132" s="261"/>
      <c r="P132" s="261"/>
      <c r="Q132" s="261"/>
      <c r="R132" s="261"/>
      <c r="S132" s="261"/>
      <c r="T132" s="262"/>
      <c r="AT132" s="263" t="s">
        <v>215</v>
      </c>
      <c r="AU132" s="263" t="s">
        <v>90</v>
      </c>
      <c r="AV132" s="12" t="s">
        <v>90</v>
      </c>
      <c r="AW132" s="12" t="s">
        <v>45</v>
      </c>
      <c r="AX132" s="12" t="s">
        <v>82</v>
      </c>
      <c r="AY132" s="263" t="s">
        <v>204</v>
      </c>
    </row>
    <row r="133" spans="2:51" s="13" customFormat="1" ht="13.5">
      <c r="B133" s="264"/>
      <c r="C133" s="265"/>
      <c r="D133" s="250" t="s">
        <v>215</v>
      </c>
      <c r="E133" s="266" t="s">
        <v>38</v>
      </c>
      <c r="F133" s="267" t="s">
        <v>217</v>
      </c>
      <c r="G133" s="265"/>
      <c r="H133" s="268">
        <v>44.133</v>
      </c>
      <c r="I133" s="269"/>
      <c r="J133" s="265"/>
      <c r="K133" s="265"/>
      <c r="L133" s="270"/>
      <c r="M133" s="271"/>
      <c r="N133" s="272"/>
      <c r="O133" s="272"/>
      <c r="P133" s="272"/>
      <c r="Q133" s="272"/>
      <c r="R133" s="272"/>
      <c r="S133" s="272"/>
      <c r="T133" s="273"/>
      <c r="AT133" s="274" t="s">
        <v>215</v>
      </c>
      <c r="AU133" s="274" t="s">
        <v>90</v>
      </c>
      <c r="AV133" s="13" t="s">
        <v>211</v>
      </c>
      <c r="AW133" s="13" t="s">
        <v>45</v>
      </c>
      <c r="AX133" s="13" t="s">
        <v>25</v>
      </c>
      <c r="AY133" s="274" t="s">
        <v>204</v>
      </c>
    </row>
    <row r="134" spans="2:65" s="1" customFormat="1" ht="38.25" customHeight="1">
      <c r="B134" s="48"/>
      <c r="C134" s="238" t="s">
        <v>233</v>
      </c>
      <c r="D134" s="238" t="s">
        <v>206</v>
      </c>
      <c r="E134" s="239" t="s">
        <v>1306</v>
      </c>
      <c r="F134" s="240" t="s">
        <v>1307</v>
      </c>
      <c r="G134" s="241" t="s">
        <v>220</v>
      </c>
      <c r="H134" s="242">
        <v>11.464</v>
      </c>
      <c r="I134" s="243"/>
      <c r="J134" s="244">
        <f>ROUND(I134*H134,2)</f>
        <v>0</v>
      </c>
      <c r="K134" s="240" t="s">
        <v>210</v>
      </c>
      <c r="L134" s="74"/>
      <c r="M134" s="245" t="s">
        <v>38</v>
      </c>
      <c r="N134" s="246" t="s">
        <v>53</v>
      </c>
      <c r="O134" s="49"/>
      <c r="P134" s="247">
        <f>O134*H134</f>
        <v>0</v>
      </c>
      <c r="Q134" s="247">
        <v>0</v>
      </c>
      <c r="R134" s="247">
        <f>Q134*H134</f>
        <v>0</v>
      </c>
      <c r="S134" s="247">
        <v>0</v>
      </c>
      <c r="T134" s="248">
        <f>S134*H134</f>
        <v>0</v>
      </c>
      <c r="AR134" s="25" t="s">
        <v>211</v>
      </c>
      <c r="AT134" s="25" t="s">
        <v>206</v>
      </c>
      <c r="AU134" s="25" t="s">
        <v>90</v>
      </c>
      <c r="AY134" s="25" t="s">
        <v>204</v>
      </c>
      <c r="BE134" s="249">
        <f>IF(N134="základní",J134,0)</f>
        <v>0</v>
      </c>
      <c r="BF134" s="249">
        <f>IF(N134="snížená",J134,0)</f>
        <v>0</v>
      </c>
      <c r="BG134" s="249">
        <f>IF(N134="zákl. přenesená",J134,0)</f>
        <v>0</v>
      </c>
      <c r="BH134" s="249">
        <f>IF(N134="sníž. přenesená",J134,0)</f>
        <v>0</v>
      </c>
      <c r="BI134" s="249">
        <f>IF(N134="nulová",J134,0)</f>
        <v>0</v>
      </c>
      <c r="BJ134" s="25" t="s">
        <v>25</v>
      </c>
      <c r="BK134" s="249">
        <f>ROUND(I134*H134,2)</f>
        <v>0</v>
      </c>
      <c r="BL134" s="25" t="s">
        <v>211</v>
      </c>
      <c r="BM134" s="25" t="s">
        <v>1308</v>
      </c>
    </row>
    <row r="135" spans="2:47" s="1" customFormat="1" ht="13.5">
      <c r="B135" s="48"/>
      <c r="C135" s="76"/>
      <c r="D135" s="250" t="s">
        <v>213</v>
      </c>
      <c r="E135" s="76"/>
      <c r="F135" s="251" t="s">
        <v>1309</v>
      </c>
      <c r="G135" s="76"/>
      <c r="H135" s="76"/>
      <c r="I135" s="206"/>
      <c r="J135" s="76"/>
      <c r="K135" s="76"/>
      <c r="L135" s="74"/>
      <c r="M135" s="252"/>
      <c r="N135" s="49"/>
      <c r="O135" s="49"/>
      <c r="P135" s="49"/>
      <c r="Q135" s="49"/>
      <c r="R135" s="49"/>
      <c r="S135" s="49"/>
      <c r="T135" s="97"/>
      <c r="AT135" s="25" t="s">
        <v>213</v>
      </c>
      <c r="AU135" s="25" t="s">
        <v>90</v>
      </c>
    </row>
    <row r="136" spans="2:51" s="12" customFormat="1" ht="13.5">
      <c r="B136" s="253"/>
      <c r="C136" s="254"/>
      <c r="D136" s="250" t="s">
        <v>215</v>
      </c>
      <c r="E136" s="255" t="s">
        <v>38</v>
      </c>
      <c r="F136" s="256" t="s">
        <v>1310</v>
      </c>
      <c r="G136" s="254"/>
      <c r="H136" s="257">
        <v>11.464</v>
      </c>
      <c r="I136" s="258"/>
      <c r="J136" s="254"/>
      <c r="K136" s="254"/>
      <c r="L136" s="259"/>
      <c r="M136" s="260"/>
      <c r="N136" s="261"/>
      <c r="O136" s="261"/>
      <c r="P136" s="261"/>
      <c r="Q136" s="261"/>
      <c r="R136" s="261"/>
      <c r="S136" s="261"/>
      <c r="T136" s="262"/>
      <c r="AT136" s="263" t="s">
        <v>215</v>
      </c>
      <c r="AU136" s="263" t="s">
        <v>90</v>
      </c>
      <c r="AV136" s="12" t="s">
        <v>90</v>
      </c>
      <c r="AW136" s="12" t="s">
        <v>45</v>
      </c>
      <c r="AX136" s="12" t="s">
        <v>82</v>
      </c>
      <c r="AY136" s="263" t="s">
        <v>204</v>
      </c>
    </row>
    <row r="137" spans="2:51" s="13" customFormat="1" ht="13.5">
      <c r="B137" s="264"/>
      <c r="C137" s="265"/>
      <c r="D137" s="250" t="s">
        <v>215</v>
      </c>
      <c r="E137" s="266" t="s">
        <v>38</v>
      </c>
      <c r="F137" s="267" t="s">
        <v>217</v>
      </c>
      <c r="G137" s="265"/>
      <c r="H137" s="268">
        <v>11.464</v>
      </c>
      <c r="I137" s="269"/>
      <c r="J137" s="265"/>
      <c r="K137" s="265"/>
      <c r="L137" s="270"/>
      <c r="M137" s="271"/>
      <c r="N137" s="272"/>
      <c r="O137" s="272"/>
      <c r="P137" s="272"/>
      <c r="Q137" s="272"/>
      <c r="R137" s="272"/>
      <c r="S137" s="272"/>
      <c r="T137" s="273"/>
      <c r="AT137" s="274" t="s">
        <v>215</v>
      </c>
      <c r="AU137" s="274" t="s">
        <v>90</v>
      </c>
      <c r="AV137" s="13" t="s">
        <v>211</v>
      </c>
      <c r="AW137" s="13" t="s">
        <v>45</v>
      </c>
      <c r="AX137" s="13" t="s">
        <v>25</v>
      </c>
      <c r="AY137" s="274" t="s">
        <v>204</v>
      </c>
    </row>
    <row r="138" spans="2:65" s="1" customFormat="1" ht="25.5" customHeight="1">
      <c r="B138" s="48"/>
      <c r="C138" s="238" t="s">
        <v>239</v>
      </c>
      <c r="D138" s="238" t="s">
        <v>206</v>
      </c>
      <c r="E138" s="239" t="s">
        <v>1311</v>
      </c>
      <c r="F138" s="240" t="s">
        <v>1312</v>
      </c>
      <c r="G138" s="241" t="s">
        <v>209</v>
      </c>
      <c r="H138" s="242">
        <v>35.115</v>
      </c>
      <c r="I138" s="243"/>
      <c r="J138" s="244">
        <f>ROUND(I138*H138,2)</f>
        <v>0</v>
      </c>
      <c r="K138" s="240" t="s">
        <v>210</v>
      </c>
      <c r="L138" s="74"/>
      <c r="M138" s="245" t="s">
        <v>38</v>
      </c>
      <c r="N138" s="246" t="s">
        <v>53</v>
      </c>
      <c r="O138" s="49"/>
      <c r="P138" s="247">
        <f>O138*H138</f>
        <v>0</v>
      </c>
      <c r="Q138" s="247">
        <v>0.0007</v>
      </c>
      <c r="R138" s="247">
        <f>Q138*H138</f>
        <v>0.0245805</v>
      </c>
      <c r="S138" s="247">
        <v>0</v>
      </c>
      <c r="T138" s="248">
        <f>S138*H138</f>
        <v>0</v>
      </c>
      <c r="AR138" s="25" t="s">
        <v>211</v>
      </c>
      <c r="AT138" s="25" t="s">
        <v>206</v>
      </c>
      <c r="AU138" s="25" t="s">
        <v>90</v>
      </c>
      <c r="AY138" s="25" t="s">
        <v>204</v>
      </c>
      <c r="BE138" s="249">
        <f>IF(N138="základní",J138,0)</f>
        <v>0</v>
      </c>
      <c r="BF138" s="249">
        <f>IF(N138="snížená",J138,0)</f>
        <v>0</v>
      </c>
      <c r="BG138" s="249">
        <f>IF(N138="zákl. přenesená",J138,0)</f>
        <v>0</v>
      </c>
      <c r="BH138" s="249">
        <f>IF(N138="sníž. přenesená",J138,0)</f>
        <v>0</v>
      </c>
      <c r="BI138" s="249">
        <f>IF(N138="nulová",J138,0)</f>
        <v>0</v>
      </c>
      <c r="BJ138" s="25" t="s">
        <v>25</v>
      </c>
      <c r="BK138" s="249">
        <f>ROUND(I138*H138,2)</f>
        <v>0</v>
      </c>
      <c r="BL138" s="25" t="s">
        <v>211</v>
      </c>
      <c r="BM138" s="25" t="s">
        <v>1313</v>
      </c>
    </row>
    <row r="139" spans="2:47" s="1" customFormat="1" ht="13.5">
      <c r="B139" s="48"/>
      <c r="C139" s="76"/>
      <c r="D139" s="250" t="s">
        <v>213</v>
      </c>
      <c r="E139" s="76"/>
      <c r="F139" s="251" t="s">
        <v>1314</v>
      </c>
      <c r="G139" s="76"/>
      <c r="H139" s="76"/>
      <c r="I139" s="206"/>
      <c r="J139" s="76"/>
      <c r="K139" s="76"/>
      <c r="L139" s="74"/>
      <c r="M139" s="252"/>
      <c r="N139" s="49"/>
      <c r="O139" s="49"/>
      <c r="P139" s="49"/>
      <c r="Q139" s="49"/>
      <c r="R139" s="49"/>
      <c r="S139" s="49"/>
      <c r="T139" s="97"/>
      <c r="AT139" s="25" t="s">
        <v>213</v>
      </c>
      <c r="AU139" s="25" t="s">
        <v>90</v>
      </c>
    </row>
    <row r="140" spans="2:51" s="12" customFormat="1" ht="13.5">
      <c r="B140" s="253"/>
      <c r="C140" s="254"/>
      <c r="D140" s="250" t="s">
        <v>215</v>
      </c>
      <c r="E140" s="255" t="s">
        <v>38</v>
      </c>
      <c r="F140" s="256" t="s">
        <v>1315</v>
      </c>
      <c r="G140" s="254"/>
      <c r="H140" s="257">
        <v>28.866</v>
      </c>
      <c r="I140" s="258"/>
      <c r="J140" s="254"/>
      <c r="K140" s="254"/>
      <c r="L140" s="259"/>
      <c r="M140" s="260"/>
      <c r="N140" s="261"/>
      <c r="O140" s="261"/>
      <c r="P140" s="261"/>
      <c r="Q140" s="261"/>
      <c r="R140" s="261"/>
      <c r="S140" s="261"/>
      <c r="T140" s="262"/>
      <c r="AT140" s="263" t="s">
        <v>215</v>
      </c>
      <c r="AU140" s="263" t="s">
        <v>90</v>
      </c>
      <c r="AV140" s="12" t="s">
        <v>90</v>
      </c>
      <c r="AW140" s="12" t="s">
        <v>45</v>
      </c>
      <c r="AX140" s="12" t="s">
        <v>82</v>
      </c>
      <c r="AY140" s="263" t="s">
        <v>204</v>
      </c>
    </row>
    <row r="141" spans="2:51" s="12" customFormat="1" ht="13.5">
      <c r="B141" s="253"/>
      <c r="C141" s="254"/>
      <c r="D141" s="250" t="s">
        <v>215</v>
      </c>
      <c r="E141" s="255" t="s">
        <v>38</v>
      </c>
      <c r="F141" s="256" t="s">
        <v>1316</v>
      </c>
      <c r="G141" s="254"/>
      <c r="H141" s="257">
        <v>6.249</v>
      </c>
      <c r="I141" s="258"/>
      <c r="J141" s="254"/>
      <c r="K141" s="254"/>
      <c r="L141" s="259"/>
      <c r="M141" s="260"/>
      <c r="N141" s="261"/>
      <c r="O141" s="261"/>
      <c r="P141" s="261"/>
      <c r="Q141" s="261"/>
      <c r="R141" s="261"/>
      <c r="S141" s="261"/>
      <c r="T141" s="262"/>
      <c r="AT141" s="263" t="s">
        <v>215</v>
      </c>
      <c r="AU141" s="263" t="s">
        <v>90</v>
      </c>
      <c r="AV141" s="12" t="s">
        <v>90</v>
      </c>
      <c r="AW141" s="12" t="s">
        <v>45</v>
      </c>
      <c r="AX141" s="12" t="s">
        <v>82</v>
      </c>
      <c r="AY141" s="263" t="s">
        <v>204</v>
      </c>
    </row>
    <row r="142" spans="2:51" s="13" customFormat="1" ht="13.5">
      <c r="B142" s="264"/>
      <c r="C142" s="265"/>
      <c r="D142" s="250" t="s">
        <v>215</v>
      </c>
      <c r="E142" s="266" t="s">
        <v>38</v>
      </c>
      <c r="F142" s="267" t="s">
        <v>217</v>
      </c>
      <c r="G142" s="265"/>
      <c r="H142" s="268">
        <v>35.115</v>
      </c>
      <c r="I142" s="269"/>
      <c r="J142" s="265"/>
      <c r="K142" s="265"/>
      <c r="L142" s="270"/>
      <c r="M142" s="271"/>
      <c r="N142" s="272"/>
      <c r="O142" s="272"/>
      <c r="P142" s="272"/>
      <c r="Q142" s="272"/>
      <c r="R142" s="272"/>
      <c r="S142" s="272"/>
      <c r="T142" s="273"/>
      <c r="AT142" s="274" t="s">
        <v>215</v>
      </c>
      <c r="AU142" s="274" t="s">
        <v>90</v>
      </c>
      <c r="AV142" s="13" t="s">
        <v>211</v>
      </c>
      <c r="AW142" s="13" t="s">
        <v>45</v>
      </c>
      <c r="AX142" s="13" t="s">
        <v>25</v>
      </c>
      <c r="AY142" s="274" t="s">
        <v>204</v>
      </c>
    </row>
    <row r="143" spans="2:65" s="1" customFormat="1" ht="25.5" customHeight="1">
      <c r="B143" s="48"/>
      <c r="C143" s="238" t="s">
        <v>244</v>
      </c>
      <c r="D143" s="238" t="s">
        <v>206</v>
      </c>
      <c r="E143" s="239" t="s">
        <v>1317</v>
      </c>
      <c r="F143" s="240" t="s">
        <v>1318</v>
      </c>
      <c r="G143" s="241" t="s">
        <v>209</v>
      </c>
      <c r="H143" s="242">
        <v>35.115</v>
      </c>
      <c r="I143" s="243"/>
      <c r="J143" s="244">
        <f>ROUND(I143*H143,2)</f>
        <v>0</v>
      </c>
      <c r="K143" s="240" t="s">
        <v>210</v>
      </c>
      <c r="L143" s="74"/>
      <c r="M143" s="245" t="s">
        <v>38</v>
      </c>
      <c r="N143" s="246" t="s">
        <v>53</v>
      </c>
      <c r="O143" s="49"/>
      <c r="P143" s="247">
        <f>O143*H143</f>
        <v>0</v>
      </c>
      <c r="Q143" s="247">
        <v>0</v>
      </c>
      <c r="R143" s="247">
        <f>Q143*H143</f>
        <v>0</v>
      </c>
      <c r="S143" s="247">
        <v>0</v>
      </c>
      <c r="T143" s="248">
        <f>S143*H143</f>
        <v>0</v>
      </c>
      <c r="AR143" s="25" t="s">
        <v>211</v>
      </c>
      <c r="AT143" s="25" t="s">
        <v>206</v>
      </c>
      <c r="AU143" s="25" t="s">
        <v>90</v>
      </c>
      <c r="AY143" s="25" t="s">
        <v>204</v>
      </c>
      <c r="BE143" s="249">
        <f>IF(N143="základní",J143,0)</f>
        <v>0</v>
      </c>
      <c r="BF143" s="249">
        <f>IF(N143="snížená",J143,0)</f>
        <v>0</v>
      </c>
      <c r="BG143" s="249">
        <f>IF(N143="zákl. přenesená",J143,0)</f>
        <v>0</v>
      </c>
      <c r="BH143" s="249">
        <f>IF(N143="sníž. přenesená",J143,0)</f>
        <v>0</v>
      </c>
      <c r="BI143" s="249">
        <f>IF(N143="nulová",J143,0)</f>
        <v>0</v>
      </c>
      <c r="BJ143" s="25" t="s">
        <v>25</v>
      </c>
      <c r="BK143" s="249">
        <f>ROUND(I143*H143,2)</f>
        <v>0</v>
      </c>
      <c r="BL143" s="25" t="s">
        <v>211</v>
      </c>
      <c r="BM143" s="25" t="s">
        <v>1319</v>
      </c>
    </row>
    <row r="144" spans="2:65" s="1" customFormat="1" ht="25.5" customHeight="1">
      <c r="B144" s="48"/>
      <c r="C144" s="238" t="s">
        <v>249</v>
      </c>
      <c r="D144" s="238" t="s">
        <v>206</v>
      </c>
      <c r="E144" s="239" t="s">
        <v>1320</v>
      </c>
      <c r="F144" s="240" t="s">
        <v>1321</v>
      </c>
      <c r="G144" s="241" t="s">
        <v>220</v>
      </c>
      <c r="H144" s="242">
        <v>52.673</v>
      </c>
      <c r="I144" s="243"/>
      <c r="J144" s="244">
        <f>ROUND(I144*H144,2)</f>
        <v>0</v>
      </c>
      <c r="K144" s="240" t="s">
        <v>210</v>
      </c>
      <c r="L144" s="74"/>
      <c r="M144" s="245" t="s">
        <v>38</v>
      </c>
      <c r="N144" s="246" t="s">
        <v>53</v>
      </c>
      <c r="O144" s="49"/>
      <c r="P144" s="247">
        <f>O144*H144</f>
        <v>0</v>
      </c>
      <c r="Q144" s="247">
        <v>0.00046</v>
      </c>
      <c r="R144" s="247">
        <f>Q144*H144</f>
        <v>0.02422958</v>
      </c>
      <c r="S144" s="247">
        <v>0</v>
      </c>
      <c r="T144" s="248">
        <f>S144*H144</f>
        <v>0</v>
      </c>
      <c r="AR144" s="25" t="s">
        <v>211</v>
      </c>
      <c r="AT144" s="25" t="s">
        <v>206</v>
      </c>
      <c r="AU144" s="25" t="s">
        <v>90</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1322</v>
      </c>
    </row>
    <row r="145" spans="2:47" s="1" customFormat="1" ht="13.5">
      <c r="B145" s="48"/>
      <c r="C145" s="76"/>
      <c r="D145" s="250" t="s">
        <v>213</v>
      </c>
      <c r="E145" s="76"/>
      <c r="F145" s="251" t="s">
        <v>1323</v>
      </c>
      <c r="G145" s="76"/>
      <c r="H145" s="76"/>
      <c r="I145" s="206"/>
      <c r="J145" s="76"/>
      <c r="K145" s="76"/>
      <c r="L145" s="74"/>
      <c r="M145" s="252"/>
      <c r="N145" s="49"/>
      <c r="O145" s="49"/>
      <c r="P145" s="49"/>
      <c r="Q145" s="49"/>
      <c r="R145" s="49"/>
      <c r="S145" s="49"/>
      <c r="T145" s="97"/>
      <c r="AT145" s="25" t="s">
        <v>213</v>
      </c>
      <c r="AU145" s="25" t="s">
        <v>90</v>
      </c>
    </row>
    <row r="146" spans="2:51" s="12" customFormat="1" ht="13.5">
      <c r="B146" s="253"/>
      <c r="C146" s="254"/>
      <c r="D146" s="250" t="s">
        <v>215</v>
      </c>
      <c r="E146" s="255" t="s">
        <v>38</v>
      </c>
      <c r="F146" s="256" t="s">
        <v>1324</v>
      </c>
      <c r="G146" s="254"/>
      <c r="H146" s="257">
        <v>52.673</v>
      </c>
      <c r="I146" s="258"/>
      <c r="J146" s="254"/>
      <c r="K146" s="254"/>
      <c r="L146" s="259"/>
      <c r="M146" s="260"/>
      <c r="N146" s="261"/>
      <c r="O146" s="261"/>
      <c r="P146" s="261"/>
      <c r="Q146" s="261"/>
      <c r="R146" s="261"/>
      <c r="S146" s="261"/>
      <c r="T146" s="262"/>
      <c r="AT146" s="263" t="s">
        <v>215</v>
      </c>
      <c r="AU146" s="263" t="s">
        <v>90</v>
      </c>
      <c r="AV146" s="12" t="s">
        <v>90</v>
      </c>
      <c r="AW146" s="12" t="s">
        <v>45</v>
      </c>
      <c r="AX146" s="12" t="s">
        <v>82</v>
      </c>
      <c r="AY146" s="263" t="s">
        <v>204</v>
      </c>
    </row>
    <row r="147" spans="2:51" s="13" customFormat="1" ht="13.5">
      <c r="B147" s="264"/>
      <c r="C147" s="265"/>
      <c r="D147" s="250" t="s">
        <v>215</v>
      </c>
      <c r="E147" s="266" t="s">
        <v>38</v>
      </c>
      <c r="F147" s="267" t="s">
        <v>217</v>
      </c>
      <c r="G147" s="265"/>
      <c r="H147" s="268">
        <v>52.673</v>
      </c>
      <c r="I147" s="269"/>
      <c r="J147" s="265"/>
      <c r="K147" s="265"/>
      <c r="L147" s="270"/>
      <c r="M147" s="271"/>
      <c r="N147" s="272"/>
      <c r="O147" s="272"/>
      <c r="P147" s="272"/>
      <c r="Q147" s="272"/>
      <c r="R147" s="272"/>
      <c r="S147" s="272"/>
      <c r="T147" s="273"/>
      <c r="AT147" s="274" t="s">
        <v>215</v>
      </c>
      <c r="AU147" s="274" t="s">
        <v>90</v>
      </c>
      <c r="AV147" s="13" t="s">
        <v>211</v>
      </c>
      <c r="AW147" s="13" t="s">
        <v>45</v>
      </c>
      <c r="AX147" s="13" t="s">
        <v>25</v>
      </c>
      <c r="AY147" s="274" t="s">
        <v>204</v>
      </c>
    </row>
    <row r="148" spans="2:65" s="1" customFormat="1" ht="25.5" customHeight="1">
      <c r="B148" s="48"/>
      <c r="C148" s="238" t="s">
        <v>255</v>
      </c>
      <c r="D148" s="238" t="s">
        <v>206</v>
      </c>
      <c r="E148" s="239" t="s">
        <v>1325</v>
      </c>
      <c r="F148" s="240" t="s">
        <v>1326</v>
      </c>
      <c r="G148" s="241" t="s">
        <v>220</v>
      </c>
      <c r="H148" s="242">
        <v>52.673</v>
      </c>
      <c r="I148" s="243"/>
      <c r="J148" s="244">
        <f>ROUND(I148*H148,2)</f>
        <v>0</v>
      </c>
      <c r="K148" s="240" t="s">
        <v>210</v>
      </c>
      <c r="L148" s="74"/>
      <c r="M148" s="245" t="s">
        <v>38</v>
      </c>
      <c r="N148" s="246" t="s">
        <v>53</v>
      </c>
      <c r="O148" s="49"/>
      <c r="P148" s="247">
        <f>O148*H148</f>
        <v>0</v>
      </c>
      <c r="Q148" s="247">
        <v>0</v>
      </c>
      <c r="R148" s="247">
        <f>Q148*H148</f>
        <v>0</v>
      </c>
      <c r="S148" s="247">
        <v>0</v>
      </c>
      <c r="T148" s="248">
        <f>S148*H148</f>
        <v>0</v>
      </c>
      <c r="AR148" s="25" t="s">
        <v>211</v>
      </c>
      <c r="AT148" s="25" t="s">
        <v>206</v>
      </c>
      <c r="AU148" s="25" t="s">
        <v>90</v>
      </c>
      <c r="AY148" s="25" t="s">
        <v>204</v>
      </c>
      <c r="BE148" s="249">
        <f>IF(N148="základní",J148,0)</f>
        <v>0</v>
      </c>
      <c r="BF148" s="249">
        <f>IF(N148="snížená",J148,0)</f>
        <v>0</v>
      </c>
      <c r="BG148" s="249">
        <f>IF(N148="zákl. přenesená",J148,0)</f>
        <v>0</v>
      </c>
      <c r="BH148" s="249">
        <f>IF(N148="sníž. přenesená",J148,0)</f>
        <v>0</v>
      </c>
      <c r="BI148" s="249">
        <f>IF(N148="nulová",J148,0)</f>
        <v>0</v>
      </c>
      <c r="BJ148" s="25" t="s">
        <v>25</v>
      </c>
      <c r="BK148" s="249">
        <f>ROUND(I148*H148,2)</f>
        <v>0</v>
      </c>
      <c r="BL148" s="25" t="s">
        <v>211</v>
      </c>
      <c r="BM148" s="25" t="s">
        <v>1327</v>
      </c>
    </row>
    <row r="149" spans="2:65" s="1" customFormat="1" ht="25.5" customHeight="1">
      <c r="B149" s="48"/>
      <c r="C149" s="238" t="s">
        <v>30</v>
      </c>
      <c r="D149" s="238" t="s">
        <v>206</v>
      </c>
      <c r="E149" s="239" t="s">
        <v>1328</v>
      </c>
      <c r="F149" s="240" t="s">
        <v>1329</v>
      </c>
      <c r="G149" s="241" t="s">
        <v>209</v>
      </c>
      <c r="H149" s="242">
        <v>35.115</v>
      </c>
      <c r="I149" s="243"/>
      <c r="J149" s="244">
        <f>ROUND(I149*H149,2)</f>
        <v>0</v>
      </c>
      <c r="K149" s="240" t="s">
        <v>210</v>
      </c>
      <c r="L149" s="74"/>
      <c r="M149" s="245" t="s">
        <v>38</v>
      </c>
      <c r="N149" s="246" t="s">
        <v>53</v>
      </c>
      <c r="O149" s="49"/>
      <c r="P149" s="247">
        <f>O149*H149</f>
        <v>0</v>
      </c>
      <c r="Q149" s="247">
        <v>0.00079</v>
      </c>
      <c r="R149" s="247">
        <f>Q149*H149</f>
        <v>0.02774085</v>
      </c>
      <c r="S149" s="247">
        <v>0</v>
      </c>
      <c r="T149" s="248">
        <f>S149*H149</f>
        <v>0</v>
      </c>
      <c r="AR149" s="25" t="s">
        <v>211</v>
      </c>
      <c r="AT149" s="25" t="s">
        <v>206</v>
      </c>
      <c r="AU149" s="25" t="s">
        <v>90</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1330</v>
      </c>
    </row>
    <row r="150" spans="2:47" s="1" customFormat="1" ht="13.5">
      <c r="B150" s="48"/>
      <c r="C150" s="76"/>
      <c r="D150" s="250" t="s">
        <v>213</v>
      </c>
      <c r="E150" s="76"/>
      <c r="F150" s="251" t="s">
        <v>1331</v>
      </c>
      <c r="G150" s="76"/>
      <c r="H150" s="76"/>
      <c r="I150" s="206"/>
      <c r="J150" s="76"/>
      <c r="K150" s="76"/>
      <c r="L150" s="74"/>
      <c r="M150" s="252"/>
      <c r="N150" s="49"/>
      <c r="O150" s="49"/>
      <c r="P150" s="49"/>
      <c r="Q150" s="49"/>
      <c r="R150" s="49"/>
      <c r="S150" s="49"/>
      <c r="T150" s="97"/>
      <c r="AT150" s="25" t="s">
        <v>213</v>
      </c>
      <c r="AU150" s="25" t="s">
        <v>90</v>
      </c>
    </row>
    <row r="151" spans="2:65" s="1" customFormat="1" ht="25.5" customHeight="1">
      <c r="B151" s="48"/>
      <c r="C151" s="238" t="s">
        <v>268</v>
      </c>
      <c r="D151" s="238" t="s">
        <v>206</v>
      </c>
      <c r="E151" s="239" t="s">
        <v>1332</v>
      </c>
      <c r="F151" s="240" t="s">
        <v>1333</v>
      </c>
      <c r="G151" s="241" t="s">
        <v>209</v>
      </c>
      <c r="H151" s="242">
        <v>35.115</v>
      </c>
      <c r="I151" s="243"/>
      <c r="J151" s="244">
        <f>ROUND(I151*H151,2)</f>
        <v>0</v>
      </c>
      <c r="K151" s="240" t="s">
        <v>210</v>
      </c>
      <c r="L151" s="74"/>
      <c r="M151" s="245" t="s">
        <v>38</v>
      </c>
      <c r="N151" s="246" t="s">
        <v>53</v>
      </c>
      <c r="O151" s="49"/>
      <c r="P151" s="247">
        <f>O151*H151</f>
        <v>0</v>
      </c>
      <c r="Q151" s="247">
        <v>0</v>
      </c>
      <c r="R151" s="247">
        <f>Q151*H151</f>
        <v>0</v>
      </c>
      <c r="S151" s="247">
        <v>0</v>
      </c>
      <c r="T151" s="248">
        <f>S151*H151</f>
        <v>0</v>
      </c>
      <c r="AR151" s="25" t="s">
        <v>211</v>
      </c>
      <c r="AT151" s="25" t="s">
        <v>206</v>
      </c>
      <c r="AU151" s="25" t="s">
        <v>90</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211</v>
      </c>
      <c r="BM151" s="25" t="s">
        <v>1334</v>
      </c>
    </row>
    <row r="152" spans="2:65" s="1" customFormat="1" ht="38.25" customHeight="1">
      <c r="B152" s="48"/>
      <c r="C152" s="238" t="s">
        <v>274</v>
      </c>
      <c r="D152" s="238" t="s">
        <v>206</v>
      </c>
      <c r="E152" s="239" t="s">
        <v>1335</v>
      </c>
      <c r="F152" s="240" t="s">
        <v>1336</v>
      </c>
      <c r="G152" s="241" t="s">
        <v>220</v>
      </c>
      <c r="H152" s="242">
        <v>22.603</v>
      </c>
      <c r="I152" s="243"/>
      <c r="J152" s="244">
        <f>ROUND(I152*H152,2)</f>
        <v>0</v>
      </c>
      <c r="K152" s="240" t="s">
        <v>210</v>
      </c>
      <c r="L152" s="74"/>
      <c r="M152" s="245" t="s">
        <v>38</v>
      </c>
      <c r="N152" s="246" t="s">
        <v>53</v>
      </c>
      <c r="O152" s="49"/>
      <c r="P152" s="247">
        <f>O152*H152</f>
        <v>0</v>
      </c>
      <c r="Q152" s="247">
        <v>0</v>
      </c>
      <c r="R152" s="247">
        <f>Q152*H152</f>
        <v>0</v>
      </c>
      <c r="S152" s="247">
        <v>0</v>
      </c>
      <c r="T152" s="248">
        <f>S152*H152</f>
        <v>0</v>
      </c>
      <c r="AR152" s="25" t="s">
        <v>211</v>
      </c>
      <c r="AT152" s="25" t="s">
        <v>206</v>
      </c>
      <c r="AU152" s="25" t="s">
        <v>90</v>
      </c>
      <c r="AY152" s="25" t="s">
        <v>204</v>
      </c>
      <c r="BE152" s="249">
        <f>IF(N152="základní",J152,0)</f>
        <v>0</v>
      </c>
      <c r="BF152" s="249">
        <f>IF(N152="snížená",J152,0)</f>
        <v>0</v>
      </c>
      <c r="BG152" s="249">
        <f>IF(N152="zákl. přenesená",J152,0)</f>
        <v>0</v>
      </c>
      <c r="BH152" s="249">
        <f>IF(N152="sníž. přenesená",J152,0)</f>
        <v>0</v>
      </c>
      <c r="BI152" s="249">
        <f>IF(N152="nulová",J152,0)</f>
        <v>0</v>
      </c>
      <c r="BJ152" s="25" t="s">
        <v>25</v>
      </c>
      <c r="BK152" s="249">
        <f>ROUND(I152*H152,2)</f>
        <v>0</v>
      </c>
      <c r="BL152" s="25" t="s">
        <v>211</v>
      </c>
      <c r="BM152" s="25" t="s">
        <v>1337</v>
      </c>
    </row>
    <row r="153" spans="2:47" s="1" customFormat="1" ht="13.5">
      <c r="B153" s="48"/>
      <c r="C153" s="76"/>
      <c r="D153" s="250" t="s">
        <v>213</v>
      </c>
      <c r="E153" s="76"/>
      <c r="F153" s="251" t="s">
        <v>1338</v>
      </c>
      <c r="G153" s="76"/>
      <c r="H153" s="76"/>
      <c r="I153" s="206"/>
      <c r="J153" s="76"/>
      <c r="K153" s="76"/>
      <c r="L153" s="74"/>
      <c r="M153" s="252"/>
      <c r="N153" s="49"/>
      <c r="O153" s="49"/>
      <c r="P153" s="49"/>
      <c r="Q153" s="49"/>
      <c r="R153" s="49"/>
      <c r="S153" s="49"/>
      <c r="T153" s="97"/>
      <c r="AT153" s="25" t="s">
        <v>213</v>
      </c>
      <c r="AU153" s="25" t="s">
        <v>90</v>
      </c>
    </row>
    <row r="154" spans="2:51" s="12" customFormat="1" ht="13.5">
      <c r="B154" s="253"/>
      <c r="C154" s="254"/>
      <c r="D154" s="250" t="s">
        <v>215</v>
      </c>
      <c r="E154" s="255" t="s">
        <v>38</v>
      </c>
      <c r="F154" s="256" t="s">
        <v>1303</v>
      </c>
      <c r="G154" s="254"/>
      <c r="H154" s="257">
        <v>21.297</v>
      </c>
      <c r="I154" s="258"/>
      <c r="J154" s="254"/>
      <c r="K154" s="254"/>
      <c r="L154" s="259"/>
      <c r="M154" s="260"/>
      <c r="N154" s="261"/>
      <c r="O154" s="261"/>
      <c r="P154" s="261"/>
      <c r="Q154" s="261"/>
      <c r="R154" s="261"/>
      <c r="S154" s="261"/>
      <c r="T154" s="262"/>
      <c r="AT154" s="263" t="s">
        <v>215</v>
      </c>
      <c r="AU154" s="263" t="s">
        <v>90</v>
      </c>
      <c r="AV154" s="12" t="s">
        <v>90</v>
      </c>
      <c r="AW154" s="12" t="s">
        <v>45</v>
      </c>
      <c r="AX154" s="12" t="s">
        <v>82</v>
      </c>
      <c r="AY154" s="263" t="s">
        <v>204</v>
      </c>
    </row>
    <row r="155" spans="2:51" s="12" customFormat="1" ht="13.5">
      <c r="B155" s="253"/>
      <c r="C155" s="254"/>
      <c r="D155" s="250" t="s">
        <v>215</v>
      </c>
      <c r="E155" s="255" t="s">
        <v>38</v>
      </c>
      <c r="F155" s="256" t="s">
        <v>1304</v>
      </c>
      <c r="G155" s="254"/>
      <c r="H155" s="257">
        <v>0.995</v>
      </c>
      <c r="I155" s="258"/>
      <c r="J155" s="254"/>
      <c r="K155" s="254"/>
      <c r="L155" s="259"/>
      <c r="M155" s="260"/>
      <c r="N155" s="261"/>
      <c r="O155" s="261"/>
      <c r="P155" s="261"/>
      <c r="Q155" s="261"/>
      <c r="R155" s="261"/>
      <c r="S155" s="261"/>
      <c r="T155" s="262"/>
      <c r="AT155" s="263" t="s">
        <v>215</v>
      </c>
      <c r="AU155" s="263" t="s">
        <v>90</v>
      </c>
      <c r="AV155" s="12" t="s">
        <v>90</v>
      </c>
      <c r="AW155" s="12" t="s">
        <v>45</v>
      </c>
      <c r="AX155" s="12" t="s">
        <v>82</v>
      </c>
      <c r="AY155" s="263" t="s">
        <v>204</v>
      </c>
    </row>
    <row r="156" spans="2:51" s="12" customFormat="1" ht="13.5">
      <c r="B156" s="253"/>
      <c r="C156" s="254"/>
      <c r="D156" s="250" t="s">
        <v>215</v>
      </c>
      <c r="E156" s="255" t="s">
        <v>38</v>
      </c>
      <c r="F156" s="256" t="s">
        <v>1292</v>
      </c>
      <c r="G156" s="254"/>
      <c r="H156" s="257">
        <v>0.311</v>
      </c>
      <c r="I156" s="258"/>
      <c r="J156" s="254"/>
      <c r="K156" s="254"/>
      <c r="L156" s="259"/>
      <c r="M156" s="260"/>
      <c r="N156" s="261"/>
      <c r="O156" s="261"/>
      <c r="P156" s="261"/>
      <c r="Q156" s="261"/>
      <c r="R156" s="261"/>
      <c r="S156" s="261"/>
      <c r="T156" s="262"/>
      <c r="AT156" s="263" t="s">
        <v>215</v>
      </c>
      <c r="AU156" s="263" t="s">
        <v>90</v>
      </c>
      <c r="AV156" s="12" t="s">
        <v>90</v>
      </c>
      <c r="AW156" s="12" t="s">
        <v>45</v>
      </c>
      <c r="AX156" s="12" t="s">
        <v>82</v>
      </c>
      <c r="AY156" s="263" t="s">
        <v>204</v>
      </c>
    </row>
    <row r="157" spans="2:51" s="13" customFormat="1" ht="13.5">
      <c r="B157" s="264"/>
      <c r="C157" s="265"/>
      <c r="D157" s="250" t="s">
        <v>215</v>
      </c>
      <c r="E157" s="266" t="s">
        <v>38</v>
      </c>
      <c r="F157" s="267" t="s">
        <v>217</v>
      </c>
      <c r="G157" s="265"/>
      <c r="H157" s="268">
        <v>22.603</v>
      </c>
      <c r="I157" s="269"/>
      <c r="J157" s="265"/>
      <c r="K157" s="265"/>
      <c r="L157" s="270"/>
      <c r="M157" s="271"/>
      <c r="N157" s="272"/>
      <c r="O157" s="272"/>
      <c r="P157" s="272"/>
      <c r="Q157" s="272"/>
      <c r="R157" s="272"/>
      <c r="S157" s="272"/>
      <c r="T157" s="273"/>
      <c r="AT157" s="274" t="s">
        <v>215</v>
      </c>
      <c r="AU157" s="274" t="s">
        <v>90</v>
      </c>
      <c r="AV157" s="13" t="s">
        <v>211</v>
      </c>
      <c r="AW157" s="13" t="s">
        <v>45</v>
      </c>
      <c r="AX157" s="13" t="s">
        <v>25</v>
      </c>
      <c r="AY157" s="274" t="s">
        <v>204</v>
      </c>
    </row>
    <row r="158" spans="2:65" s="1" customFormat="1" ht="38.25" customHeight="1">
      <c r="B158" s="48"/>
      <c r="C158" s="238" t="s">
        <v>280</v>
      </c>
      <c r="D158" s="238" t="s">
        <v>206</v>
      </c>
      <c r="E158" s="239" t="s">
        <v>1339</v>
      </c>
      <c r="F158" s="240" t="s">
        <v>1340</v>
      </c>
      <c r="G158" s="241" t="s">
        <v>220</v>
      </c>
      <c r="H158" s="242">
        <v>13.92</v>
      </c>
      <c r="I158" s="243"/>
      <c r="J158" s="244">
        <f>ROUND(I158*H158,2)</f>
        <v>0</v>
      </c>
      <c r="K158" s="240" t="s">
        <v>210</v>
      </c>
      <c r="L158" s="74"/>
      <c r="M158" s="245" t="s">
        <v>38</v>
      </c>
      <c r="N158" s="246" t="s">
        <v>53</v>
      </c>
      <c r="O158" s="49"/>
      <c r="P158" s="247">
        <f>O158*H158</f>
        <v>0</v>
      </c>
      <c r="Q158" s="247">
        <v>0</v>
      </c>
      <c r="R158" s="247">
        <f>Q158*H158</f>
        <v>0</v>
      </c>
      <c r="S158" s="247">
        <v>0</v>
      </c>
      <c r="T158" s="248">
        <f>S158*H158</f>
        <v>0</v>
      </c>
      <c r="AR158" s="25" t="s">
        <v>211</v>
      </c>
      <c r="AT158" s="25" t="s">
        <v>206</v>
      </c>
      <c r="AU158" s="25" t="s">
        <v>90</v>
      </c>
      <c r="AY158" s="25" t="s">
        <v>204</v>
      </c>
      <c r="BE158" s="249">
        <f>IF(N158="základní",J158,0)</f>
        <v>0</v>
      </c>
      <c r="BF158" s="249">
        <f>IF(N158="snížená",J158,0)</f>
        <v>0</v>
      </c>
      <c r="BG158" s="249">
        <f>IF(N158="zákl. přenesená",J158,0)</f>
        <v>0</v>
      </c>
      <c r="BH158" s="249">
        <f>IF(N158="sníž. přenesená",J158,0)</f>
        <v>0</v>
      </c>
      <c r="BI158" s="249">
        <f>IF(N158="nulová",J158,0)</f>
        <v>0</v>
      </c>
      <c r="BJ158" s="25" t="s">
        <v>25</v>
      </c>
      <c r="BK158" s="249">
        <f>ROUND(I158*H158,2)</f>
        <v>0</v>
      </c>
      <c r="BL158" s="25" t="s">
        <v>211</v>
      </c>
      <c r="BM158" s="25" t="s">
        <v>1341</v>
      </c>
    </row>
    <row r="159" spans="2:47" s="1" customFormat="1" ht="13.5">
      <c r="B159" s="48"/>
      <c r="C159" s="76"/>
      <c r="D159" s="250" t="s">
        <v>213</v>
      </c>
      <c r="E159" s="76"/>
      <c r="F159" s="251" t="s">
        <v>237</v>
      </c>
      <c r="G159" s="76"/>
      <c r="H159" s="76"/>
      <c r="I159" s="206"/>
      <c r="J159" s="76"/>
      <c r="K159" s="76"/>
      <c r="L159" s="74"/>
      <c r="M159" s="252"/>
      <c r="N159" s="49"/>
      <c r="O159" s="49"/>
      <c r="P159" s="49"/>
      <c r="Q159" s="49"/>
      <c r="R159" s="49"/>
      <c r="S159" s="49"/>
      <c r="T159" s="97"/>
      <c r="AT159" s="25" t="s">
        <v>213</v>
      </c>
      <c r="AU159" s="25" t="s">
        <v>90</v>
      </c>
    </row>
    <row r="160" spans="2:51" s="12" customFormat="1" ht="13.5">
      <c r="B160" s="253"/>
      <c r="C160" s="254"/>
      <c r="D160" s="250" t="s">
        <v>215</v>
      </c>
      <c r="E160" s="255" t="s">
        <v>38</v>
      </c>
      <c r="F160" s="256" t="s">
        <v>1342</v>
      </c>
      <c r="G160" s="254"/>
      <c r="H160" s="257">
        <v>15.302</v>
      </c>
      <c r="I160" s="258"/>
      <c r="J160" s="254"/>
      <c r="K160" s="254"/>
      <c r="L160" s="259"/>
      <c r="M160" s="260"/>
      <c r="N160" s="261"/>
      <c r="O160" s="261"/>
      <c r="P160" s="261"/>
      <c r="Q160" s="261"/>
      <c r="R160" s="261"/>
      <c r="S160" s="261"/>
      <c r="T160" s="262"/>
      <c r="AT160" s="263" t="s">
        <v>215</v>
      </c>
      <c r="AU160" s="263" t="s">
        <v>90</v>
      </c>
      <c r="AV160" s="12" t="s">
        <v>90</v>
      </c>
      <c r="AW160" s="12" t="s">
        <v>45</v>
      </c>
      <c r="AX160" s="12" t="s">
        <v>82</v>
      </c>
      <c r="AY160" s="263" t="s">
        <v>204</v>
      </c>
    </row>
    <row r="161" spans="2:51" s="12" customFormat="1" ht="13.5">
      <c r="B161" s="253"/>
      <c r="C161" s="254"/>
      <c r="D161" s="250" t="s">
        <v>215</v>
      </c>
      <c r="E161" s="255" t="s">
        <v>38</v>
      </c>
      <c r="F161" s="256" t="s">
        <v>1343</v>
      </c>
      <c r="G161" s="254"/>
      <c r="H161" s="257">
        <v>-1.382</v>
      </c>
      <c r="I161" s="258"/>
      <c r="J161" s="254"/>
      <c r="K161" s="254"/>
      <c r="L161" s="259"/>
      <c r="M161" s="260"/>
      <c r="N161" s="261"/>
      <c r="O161" s="261"/>
      <c r="P161" s="261"/>
      <c r="Q161" s="261"/>
      <c r="R161" s="261"/>
      <c r="S161" s="261"/>
      <c r="T161" s="262"/>
      <c r="AT161" s="263" t="s">
        <v>215</v>
      </c>
      <c r="AU161" s="263" t="s">
        <v>90</v>
      </c>
      <c r="AV161" s="12" t="s">
        <v>90</v>
      </c>
      <c r="AW161" s="12" t="s">
        <v>45</v>
      </c>
      <c r="AX161" s="12" t="s">
        <v>82</v>
      </c>
      <c r="AY161" s="263" t="s">
        <v>204</v>
      </c>
    </row>
    <row r="162" spans="2:51" s="13" customFormat="1" ht="13.5">
      <c r="B162" s="264"/>
      <c r="C162" s="265"/>
      <c r="D162" s="250" t="s">
        <v>215</v>
      </c>
      <c r="E162" s="266" t="s">
        <v>38</v>
      </c>
      <c r="F162" s="267" t="s">
        <v>217</v>
      </c>
      <c r="G162" s="265"/>
      <c r="H162" s="268">
        <v>13.92</v>
      </c>
      <c r="I162" s="269"/>
      <c r="J162" s="265"/>
      <c r="K162" s="265"/>
      <c r="L162" s="270"/>
      <c r="M162" s="271"/>
      <c r="N162" s="272"/>
      <c r="O162" s="272"/>
      <c r="P162" s="272"/>
      <c r="Q162" s="272"/>
      <c r="R162" s="272"/>
      <c r="S162" s="272"/>
      <c r="T162" s="273"/>
      <c r="AT162" s="274" t="s">
        <v>215</v>
      </c>
      <c r="AU162" s="274" t="s">
        <v>90</v>
      </c>
      <c r="AV162" s="13" t="s">
        <v>211</v>
      </c>
      <c r="AW162" s="13" t="s">
        <v>45</v>
      </c>
      <c r="AX162" s="13" t="s">
        <v>25</v>
      </c>
      <c r="AY162" s="274" t="s">
        <v>204</v>
      </c>
    </row>
    <row r="163" spans="2:65" s="1" customFormat="1" ht="38.25" customHeight="1">
      <c r="B163" s="48"/>
      <c r="C163" s="238" t="s">
        <v>284</v>
      </c>
      <c r="D163" s="238" t="s">
        <v>206</v>
      </c>
      <c r="E163" s="239" t="s">
        <v>234</v>
      </c>
      <c r="F163" s="240" t="s">
        <v>235</v>
      </c>
      <c r="G163" s="241" t="s">
        <v>220</v>
      </c>
      <c r="H163" s="242">
        <v>236.742</v>
      </c>
      <c r="I163" s="243"/>
      <c r="J163" s="244">
        <f>ROUND(I163*H163,2)</f>
        <v>0</v>
      </c>
      <c r="K163" s="240" t="s">
        <v>210</v>
      </c>
      <c r="L163" s="74"/>
      <c r="M163" s="245" t="s">
        <v>38</v>
      </c>
      <c r="N163" s="246" t="s">
        <v>53</v>
      </c>
      <c r="O163" s="49"/>
      <c r="P163" s="247">
        <f>O163*H163</f>
        <v>0</v>
      </c>
      <c r="Q163" s="247">
        <v>0</v>
      </c>
      <c r="R163" s="247">
        <f>Q163*H163</f>
        <v>0</v>
      </c>
      <c r="S163" s="247">
        <v>0</v>
      </c>
      <c r="T163" s="248">
        <f>S163*H163</f>
        <v>0</v>
      </c>
      <c r="AR163" s="25" t="s">
        <v>211</v>
      </c>
      <c r="AT163" s="25" t="s">
        <v>206</v>
      </c>
      <c r="AU163" s="25" t="s">
        <v>90</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1344</v>
      </c>
    </row>
    <row r="164" spans="2:47" s="1" customFormat="1" ht="13.5">
      <c r="B164" s="48"/>
      <c r="C164" s="76"/>
      <c r="D164" s="250" t="s">
        <v>213</v>
      </c>
      <c r="E164" s="76"/>
      <c r="F164" s="251" t="s">
        <v>237</v>
      </c>
      <c r="G164" s="76"/>
      <c r="H164" s="76"/>
      <c r="I164" s="206"/>
      <c r="J164" s="76"/>
      <c r="K164" s="76"/>
      <c r="L164" s="74"/>
      <c r="M164" s="252"/>
      <c r="N164" s="49"/>
      <c r="O164" s="49"/>
      <c r="P164" s="49"/>
      <c r="Q164" s="49"/>
      <c r="R164" s="49"/>
      <c r="S164" s="49"/>
      <c r="T164" s="97"/>
      <c r="AT164" s="25" t="s">
        <v>213</v>
      </c>
      <c r="AU164" s="25" t="s">
        <v>90</v>
      </c>
    </row>
    <row r="165" spans="2:51" s="12" customFormat="1" ht="13.5">
      <c r="B165" s="253"/>
      <c r="C165" s="254"/>
      <c r="D165" s="250" t="s">
        <v>215</v>
      </c>
      <c r="E165" s="255" t="s">
        <v>38</v>
      </c>
      <c r="F165" s="256" t="s">
        <v>1345</v>
      </c>
      <c r="G165" s="254"/>
      <c r="H165" s="257">
        <v>172.493</v>
      </c>
      <c r="I165" s="258"/>
      <c r="J165" s="254"/>
      <c r="K165" s="254"/>
      <c r="L165" s="259"/>
      <c r="M165" s="260"/>
      <c r="N165" s="261"/>
      <c r="O165" s="261"/>
      <c r="P165" s="261"/>
      <c r="Q165" s="261"/>
      <c r="R165" s="261"/>
      <c r="S165" s="261"/>
      <c r="T165" s="262"/>
      <c r="AT165" s="263" t="s">
        <v>215</v>
      </c>
      <c r="AU165" s="263" t="s">
        <v>90</v>
      </c>
      <c r="AV165" s="12" t="s">
        <v>90</v>
      </c>
      <c r="AW165" s="12" t="s">
        <v>45</v>
      </c>
      <c r="AX165" s="12" t="s">
        <v>82</v>
      </c>
      <c r="AY165" s="263" t="s">
        <v>204</v>
      </c>
    </row>
    <row r="166" spans="2:51" s="12" customFormat="1" ht="13.5">
      <c r="B166" s="253"/>
      <c r="C166" s="254"/>
      <c r="D166" s="250" t="s">
        <v>215</v>
      </c>
      <c r="E166" s="255" t="s">
        <v>38</v>
      </c>
      <c r="F166" s="256" t="s">
        <v>1346</v>
      </c>
      <c r="G166" s="254"/>
      <c r="H166" s="257">
        <v>8.652</v>
      </c>
      <c r="I166" s="258"/>
      <c r="J166" s="254"/>
      <c r="K166" s="254"/>
      <c r="L166" s="259"/>
      <c r="M166" s="260"/>
      <c r="N166" s="261"/>
      <c r="O166" s="261"/>
      <c r="P166" s="261"/>
      <c r="Q166" s="261"/>
      <c r="R166" s="261"/>
      <c r="S166" s="261"/>
      <c r="T166" s="262"/>
      <c r="AT166" s="263" t="s">
        <v>215</v>
      </c>
      <c r="AU166" s="263" t="s">
        <v>90</v>
      </c>
      <c r="AV166" s="12" t="s">
        <v>90</v>
      </c>
      <c r="AW166" s="12" t="s">
        <v>45</v>
      </c>
      <c r="AX166" s="12" t="s">
        <v>82</v>
      </c>
      <c r="AY166" s="263" t="s">
        <v>204</v>
      </c>
    </row>
    <row r="167" spans="2:51" s="12" customFormat="1" ht="13.5">
      <c r="B167" s="253"/>
      <c r="C167" s="254"/>
      <c r="D167" s="250" t="s">
        <v>215</v>
      </c>
      <c r="E167" s="255" t="s">
        <v>38</v>
      </c>
      <c r="F167" s="256" t="s">
        <v>1347</v>
      </c>
      <c r="G167" s="254"/>
      <c r="H167" s="257">
        <v>44.133</v>
      </c>
      <c r="I167" s="258"/>
      <c r="J167" s="254"/>
      <c r="K167" s="254"/>
      <c r="L167" s="259"/>
      <c r="M167" s="260"/>
      <c r="N167" s="261"/>
      <c r="O167" s="261"/>
      <c r="P167" s="261"/>
      <c r="Q167" s="261"/>
      <c r="R167" s="261"/>
      <c r="S167" s="261"/>
      <c r="T167" s="262"/>
      <c r="AT167" s="263" t="s">
        <v>215</v>
      </c>
      <c r="AU167" s="263" t="s">
        <v>90</v>
      </c>
      <c r="AV167" s="12" t="s">
        <v>90</v>
      </c>
      <c r="AW167" s="12" t="s">
        <v>45</v>
      </c>
      <c r="AX167" s="12" t="s">
        <v>82</v>
      </c>
      <c r="AY167" s="263" t="s">
        <v>204</v>
      </c>
    </row>
    <row r="168" spans="2:51" s="12" customFormat="1" ht="13.5">
      <c r="B168" s="253"/>
      <c r="C168" s="254"/>
      <c r="D168" s="250" t="s">
        <v>215</v>
      </c>
      <c r="E168" s="255" t="s">
        <v>38</v>
      </c>
      <c r="F168" s="256" t="s">
        <v>1348</v>
      </c>
      <c r="G168" s="254"/>
      <c r="H168" s="257">
        <v>11.464</v>
      </c>
      <c r="I168" s="258"/>
      <c r="J168" s="254"/>
      <c r="K168" s="254"/>
      <c r="L168" s="259"/>
      <c r="M168" s="260"/>
      <c r="N168" s="261"/>
      <c r="O168" s="261"/>
      <c r="P168" s="261"/>
      <c r="Q168" s="261"/>
      <c r="R168" s="261"/>
      <c r="S168" s="261"/>
      <c r="T168" s="262"/>
      <c r="AT168" s="263" t="s">
        <v>215</v>
      </c>
      <c r="AU168" s="263" t="s">
        <v>90</v>
      </c>
      <c r="AV168" s="12" t="s">
        <v>90</v>
      </c>
      <c r="AW168" s="12" t="s">
        <v>45</v>
      </c>
      <c r="AX168" s="12" t="s">
        <v>82</v>
      </c>
      <c r="AY168" s="263" t="s">
        <v>204</v>
      </c>
    </row>
    <row r="169" spans="2:51" s="13" customFormat="1" ht="13.5">
      <c r="B169" s="264"/>
      <c r="C169" s="265"/>
      <c r="D169" s="250" t="s">
        <v>215</v>
      </c>
      <c r="E169" s="266" t="s">
        <v>38</v>
      </c>
      <c r="F169" s="267" t="s">
        <v>217</v>
      </c>
      <c r="G169" s="265"/>
      <c r="H169" s="268">
        <v>236.742</v>
      </c>
      <c r="I169" s="269"/>
      <c r="J169" s="265"/>
      <c r="K169" s="265"/>
      <c r="L169" s="270"/>
      <c r="M169" s="271"/>
      <c r="N169" s="272"/>
      <c r="O169" s="272"/>
      <c r="P169" s="272"/>
      <c r="Q169" s="272"/>
      <c r="R169" s="272"/>
      <c r="S169" s="272"/>
      <c r="T169" s="273"/>
      <c r="AT169" s="274" t="s">
        <v>215</v>
      </c>
      <c r="AU169" s="274" t="s">
        <v>90</v>
      </c>
      <c r="AV169" s="13" t="s">
        <v>211</v>
      </c>
      <c r="AW169" s="13" t="s">
        <v>45</v>
      </c>
      <c r="AX169" s="13" t="s">
        <v>25</v>
      </c>
      <c r="AY169" s="274" t="s">
        <v>204</v>
      </c>
    </row>
    <row r="170" spans="2:65" s="1" customFormat="1" ht="25.5" customHeight="1">
      <c r="B170" s="48"/>
      <c r="C170" s="238" t="s">
        <v>10</v>
      </c>
      <c r="D170" s="238" t="s">
        <v>206</v>
      </c>
      <c r="E170" s="239" t="s">
        <v>1349</v>
      </c>
      <c r="F170" s="240" t="s">
        <v>1350</v>
      </c>
      <c r="G170" s="241" t="s">
        <v>220</v>
      </c>
      <c r="H170" s="242">
        <v>236.742</v>
      </c>
      <c r="I170" s="243"/>
      <c r="J170" s="244">
        <f>ROUND(I170*H170,2)</f>
        <v>0</v>
      </c>
      <c r="K170" s="240" t="s">
        <v>210</v>
      </c>
      <c r="L170" s="74"/>
      <c r="M170" s="245" t="s">
        <v>38</v>
      </c>
      <c r="N170" s="246" t="s">
        <v>53</v>
      </c>
      <c r="O170" s="49"/>
      <c r="P170" s="247">
        <f>O170*H170</f>
        <v>0</v>
      </c>
      <c r="Q170" s="247">
        <v>0</v>
      </c>
      <c r="R170" s="247">
        <f>Q170*H170</f>
        <v>0</v>
      </c>
      <c r="S170" s="247">
        <v>0</v>
      </c>
      <c r="T170" s="248">
        <f>S170*H170</f>
        <v>0</v>
      </c>
      <c r="AR170" s="25" t="s">
        <v>211</v>
      </c>
      <c r="AT170" s="25" t="s">
        <v>206</v>
      </c>
      <c r="AU170" s="25" t="s">
        <v>90</v>
      </c>
      <c r="AY170" s="25" t="s">
        <v>204</v>
      </c>
      <c r="BE170" s="249">
        <f>IF(N170="základní",J170,0)</f>
        <v>0</v>
      </c>
      <c r="BF170" s="249">
        <f>IF(N170="snížená",J170,0)</f>
        <v>0</v>
      </c>
      <c r="BG170" s="249">
        <f>IF(N170="zákl. přenesená",J170,0)</f>
        <v>0</v>
      </c>
      <c r="BH170" s="249">
        <f>IF(N170="sníž. přenesená",J170,0)</f>
        <v>0</v>
      </c>
      <c r="BI170" s="249">
        <f>IF(N170="nulová",J170,0)</f>
        <v>0</v>
      </c>
      <c r="BJ170" s="25" t="s">
        <v>25</v>
      </c>
      <c r="BK170" s="249">
        <f>ROUND(I170*H170,2)</f>
        <v>0</v>
      </c>
      <c r="BL170" s="25" t="s">
        <v>211</v>
      </c>
      <c r="BM170" s="25" t="s">
        <v>1351</v>
      </c>
    </row>
    <row r="171" spans="2:47" s="1" customFormat="1" ht="13.5">
      <c r="B171" s="48"/>
      <c r="C171" s="76"/>
      <c r="D171" s="250" t="s">
        <v>213</v>
      </c>
      <c r="E171" s="76"/>
      <c r="F171" s="251" t="s">
        <v>243</v>
      </c>
      <c r="G171" s="76"/>
      <c r="H171" s="76"/>
      <c r="I171" s="206"/>
      <c r="J171" s="76"/>
      <c r="K171" s="76"/>
      <c r="L171" s="74"/>
      <c r="M171" s="252"/>
      <c r="N171" s="49"/>
      <c r="O171" s="49"/>
      <c r="P171" s="49"/>
      <c r="Q171" s="49"/>
      <c r="R171" s="49"/>
      <c r="S171" s="49"/>
      <c r="T171" s="97"/>
      <c r="AT171" s="25" t="s">
        <v>213</v>
      </c>
      <c r="AU171" s="25" t="s">
        <v>90</v>
      </c>
    </row>
    <row r="172" spans="2:51" s="12" customFormat="1" ht="13.5">
      <c r="B172" s="253"/>
      <c r="C172" s="254"/>
      <c r="D172" s="250" t="s">
        <v>215</v>
      </c>
      <c r="E172" s="255" t="s">
        <v>38</v>
      </c>
      <c r="F172" s="256" t="s">
        <v>1345</v>
      </c>
      <c r="G172" s="254"/>
      <c r="H172" s="257">
        <v>172.493</v>
      </c>
      <c r="I172" s="258"/>
      <c r="J172" s="254"/>
      <c r="K172" s="254"/>
      <c r="L172" s="259"/>
      <c r="M172" s="260"/>
      <c r="N172" s="261"/>
      <c r="O172" s="261"/>
      <c r="P172" s="261"/>
      <c r="Q172" s="261"/>
      <c r="R172" s="261"/>
      <c r="S172" s="261"/>
      <c r="T172" s="262"/>
      <c r="AT172" s="263" t="s">
        <v>215</v>
      </c>
      <c r="AU172" s="263" t="s">
        <v>90</v>
      </c>
      <c r="AV172" s="12" t="s">
        <v>90</v>
      </c>
      <c r="AW172" s="12" t="s">
        <v>45</v>
      </c>
      <c r="AX172" s="12" t="s">
        <v>82</v>
      </c>
      <c r="AY172" s="263" t="s">
        <v>204</v>
      </c>
    </row>
    <row r="173" spans="2:51" s="12" customFormat="1" ht="13.5">
      <c r="B173" s="253"/>
      <c r="C173" s="254"/>
      <c r="D173" s="250" t="s">
        <v>215</v>
      </c>
      <c r="E173" s="255" t="s">
        <v>38</v>
      </c>
      <c r="F173" s="256" t="s">
        <v>1346</v>
      </c>
      <c r="G173" s="254"/>
      <c r="H173" s="257">
        <v>8.652</v>
      </c>
      <c r="I173" s="258"/>
      <c r="J173" s="254"/>
      <c r="K173" s="254"/>
      <c r="L173" s="259"/>
      <c r="M173" s="260"/>
      <c r="N173" s="261"/>
      <c r="O173" s="261"/>
      <c r="P173" s="261"/>
      <c r="Q173" s="261"/>
      <c r="R173" s="261"/>
      <c r="S173" s="261"/>
      <c r="T173" s="262"/>
      <c r="AT173" s="263" t="s">
        <v>215</v>
      </c>
      <c r="AU173" s="263" t="s">
        <v>90</v>
      </c>
      <c r="AV173" s="12" t="s">
        <v>90</v>
      </c>
      <c r="AW173" s="12" t="s">
        <v>45</v>
      </c>
      <c r="AX173" s="12" t="s">
        <v>82</v>
      </c>
      <c r="AY173" s="263" t="s">
        <v>204</v>
      </c>
    </row>
    <row r="174" spans="2:51" s="12" customFormat="1" ht="13.5">
      <c r="B174" s="253"/>
      <c r="C174" s="254"/>
      <c r="D174" s="250" t="s">
        <v>215</v>
      </c>
      <c r="E174" s="255" t="s">
        <v>38</v>
      </c>
      <c r="F174" s="256" t="s">
        <v>1347</v>
      </c>
      <c r="G174" s="254"/>
      <c r="H174" s="257">
        <v>44.133</v>
      </c>
      <c r="I174" s="258"/>
      <c r="J174" s="254"/>
      <c r="K174" s="254"/>
      <c r="L174" s="259"/>
      <c r="M174" s="260"/>
      <c r="N174" s="261"/>
      <c r="O174" s="261"/>
      <c r="P174" s="261"/>
      <c r="Q174" s="261"/>
      <c r="R174" s="261"/>
      <c r="S174" s="261"/>
      <c r="T174" s="262"/>
      <c r="AT174" s="263" t="s">
        <v>215</v>
      </c>
      <c r="AU174" s="263" t="s">
        <v>90</v>
      </c>
      <c r="AV174" s="12" t="s">
        <v>90</v>
      </c>
      <c r="AW174" s="12" t="s">
        <v>45</v>
      </c>
      <c r="AX174" s="12" t="s">
        <v>82</v>
      </c>
      <c r="AY174" s="263" t="s">
        <v>204</v>
      </c>
    </row>
    <row r="175" spans="2:51" s="12" customFormat="1" ht="13.5">
      <c r="B175" s="253"/>
      <c r="C175" s="254"/>
      <c r="D175" s="250" t="s">
        <v>215</v>
      </c>
      <c r="E175" s="255" t="s">
        <v>38</v>
      </c>
      <c r="F175" s="256" t="s">
        <v>1348</v>
      </c>
      <c r="G175" s="254"/>
      <c r="H175" s="257">
        <v>11.464</v>
      </c>
      <c r="I175" s="258"/>
      <c r="J175" s="254"/>
      <c r="K175" s="254"/>
      <c r="L175" s="259"/>
      <c r="M175" s="260"/>
      <c r="N175" s="261"/>
      <c r="O175" s="261"/>
      <c r="P175" s="261"/>
      <c r="Q175" s="261"/>
      <c r="R175" s="261"/>
      <c r="S175" s="261"/>
      <c r="T175" s="262"/>
      <c r="AT175" s="263" t="s">
        <v>215</v>
      </c>
      <c r="AU175" s="263" t="s">
        <v>90</v>
      </c>
      <c r="AV175" s="12" t="s">
        <v>90</v>
      </c>
      <c r="AW175" s="12" t="s">
        <v>45</v>
      </c>
      <c r="AX175" s="12" t="s">
        <v>82</v>
      </c>
      <c r="AY175" s="263" t="s">
        <v>204</v>
      </c>
    </row>
    <row r="176" spans="2:51" s="13" customFormat="1" ht="13.5">
      <c r="B176" s="264"/>
      <c r="C176" s="265"/>
      <c r="D176" s="250" t="s">
        <v>215</v>
      </c>
      <c r="E176" s="266" t="s">
        <v>38</v>
      </c>
      <c r="F176" s="267" t="s">
        <v>217</v>
      </c>
      <c r="G176" s="265"/>
      <c r="H176" s="268">
        <v>236.742</v>
      </c>
      <c r="I176" s="269"/>
      <c r="J176" s="265"/>
      <c r="K176" s="265"/>
      <c r="L176" s="270"/>
      <c r="M176" s="271"/>
      <c r="N176" s="272"/>
      <c r="O176" s="272"/>
      <c r="P176" s="272"/>
      <c r="Q176" s="272"/>
      <c r="R176" s="272"/>
      <c r="S176" s="272"/>
      <c r="T176" s="273"/>
      <c r="AT176" s="274" t="s">
        <v>215</v>
      </c>
      <c r="AU176" s="274" t="s">
        <v>90</v>
      </c>
      <c r="AV176" s="13" t="s">
        <v>211</v>
      </c>
      <c r="AW176" s="13" t="s">
        <v>45</v>
      </c>
      <c r="AX176" s="13" t="s">
        <v>25</v>
      </c>
      <c r="AY176" s="274" t="s">
        <v>204</v>
      </c>
    </row>
    <row r="177" spans="2:65" s="1" customFormat="1" ht="16.5" customHeight="1">
      <c r="B177" s="48"/>
      <c r="C177" s="238" t="s">
        <v>294</v>
      </c>
      <c r="D177" s="238" t="s">
        <v>206</v>
      </c>
      <c r="E177" s="239" t="s">
        <v>245</v>
      </c>
      <c r="F177" s="240" t="s">
        <v>246</v>
      </c>
      <c r="G177" s="241" t="s">
        <v>220</v>
      </c>
      <c r="H177" s="242">
        <v>236.742</v>
      </c>
      <c r="I177" s="243"/>
      <c r="J177" s="244">
        <f>ROUND(I177*H177,2)</f>
        <v>0</v>
      </c>
      <c r="K177" s="240" t="s">
        <v>210</v>
      </c>
      <c r="L177" s="74"/>
      <c r="M177" s="245" t="s">
        <v>38</v>
      </c>
      <c r="N177" s="246" t="s">
        <v>53</v>
      </c>
      <c r="O177" s="49"/>
      <c r="P177" s="247">
        <f>O177*H177</f>
        <v>0</v>
      </c>
      <c r="Q177" s="247">
        <v>0</v>
      </c>
      <c r="R177" s="247">
        <f>Q177*H177</f>
        <v>0</v>
      </c>
      <c r="S177" s="247">
        <v>0</v>
      </c>
      <c r="T177" s="248">
        <f>S177*H177</f>
        <v>0</v>
      </c>
      <c r="AR177" s="25" t="s">
        <v>211</v>
      </c>
      <c r="AT177" s="25" t="s">
        <v>206</v>
      </c>
      <c r="AU177" s="25" t="s">
        <v>90</v>
      </c>
      <c r="AY177" s="25" t="s">
        <v>204</v>
      </c>
      <c r="BE177" s="249">
        <f>IF(N177="základní",J177,0)</f>
        <v>0</v>
      </c>
      <c r="BF177" s="249">
        <f>IF(N177="snížená",J177,0)</f>
        <v>0</v>
      </c>
      <c r="BG177" s="249">
        <f>IF(N177="zákl. přenesená",J177,0)</f>
        <v>0</v>
      </c>
      <c r="BH177" s="249">
        <f>IF(N177="sníž. přenesená",J177,0)</f>
        <v>0</v>
      </c>
      <c r="BI177" s="249">
        <f>IF(N177="nulová",J177,0)</f>
        <v>0</v>
      </c>
      <c r="BJ177" s="25" t="s">
        <v>25</v>
      </c>
      <c r="BK177" s="249">
        <f>ROUND(I177*H177,2)</f>
        <v>0</v>
      </c>
      <c r="BL177" s="25" t="s">
        <v>211</v>
      </c>
      <c r="BM177" s="25" t="s">
        <v>1352</v>
      </c>
    </row>
    <row r="178" spans="2:47" s="1" customFormat="1" ht="13.5">
      <c r="B178" s="48"/>
      <c r="C178" s="76"/>
      <c r="D178" s="250" t="s">
        <v>213</v>
      </c>
      <c r="E178" s="76"/>
      <c r="F178" s="251" t="s">
        <v>248</v>
      </c>
      <c r="G178" s="76"/>
      <c r="H178" s="76"/>
      <c r="I178" s="206"/>
      <c r="J178" s="76"/>
      <c r="K178" s="76"/>
      <c r="L178" s="74"/>
      <c r="M178" s="252"/>
      <c r="N178" s="49"/>
      <c r="O178" s="49"/>
      <c r="P178" s="49"/>
      <c r="Q178" s="49"/>
      <c r="R178" s="49"/>
      <c r="S178" s="49"/>
      <c r="T178" s="97"/>
      <c r="AT178" s="25" t="s">
        <v>213</v>
      </c>
      <c r="AU178" s="25" t="s">
        <v>90</v>
      </c>
    </row>
    <row r="179" spans="2:51" s="12" customFormat="1" ht="13.5">
      <c r="B179" s="253"/>
      <c r="C179" s="254"/>
      <c r="D179" s="250" t="s">
        <v>215</v>
      </c>
      <c r="E179" s="255" t="s">
        <v>38</v>
      </c>
      <c r="F179" s="256" t="s">
        <v>1345</v>
      </c>
      <c r="G179" s="254"/>
      <c r="H179" s="257">
        <v>172.493</v>
      </c>
      <c r="I179" s="258"/>
      <c r="J179" s="254"/>
      <c r="K179" s="254"/>
      <c r="L179" s="259"/>
      <c r="M179" s="260"/>
      <c r="N179" s="261"/>
      <c r="O179" s="261"/>
      <c r="P179" s="261"/>
      <c r="Q179" s="261"/>
      <c r="R179" s="261"/>
      <c r="S179" s="261"/>
      <c r="T179" s="262"/>
      <c r="AT179" s="263" t="s">
        <v>215</v>
      </c>
      <c r="AU179" s="263" t="s">
        <v>90</v>
      </c>
      <c r="AV179" s="12" t="s">
        <v>90</v>
      </c>
      <c r="AW179" s="12" t="s">
        <v>45</v>
      </c>
      <c r="AX179" s="12" t="s">
        <v>82</v>
      </c>
      <c r="AY179" s="263" t="s">
        <v>204</v>
      </c>
    </row>
    <row r="180" spans="2:51" s="12" customFormat="1" ht="13.5">
      <c r="B180" s="253"/>
      <c r="C180" s="254"/>
      <c r="D180" s="250" t="s">
        <v>215</v>
      </c>
      <c r="E180" s="255" t="s">
        <v>38</v>
      </c>
      <c r="F180" s="256" t="s">
        <v>1346</v>
      </c>
      <c r="G180" s="254"/>
      <c r="H180" s="257">
        <v>8.652</v>
      </c>
      <c r="I180" s="258"/>
      <c r="J180" s="254"/>
      <c r="K180" s="254"/>
      <c r="L180" s="259"/>
      <c r="M180" s="260"/>
      <c r="N180" s="261"/>
      <c r="O180" s="261"/>
      <c r="P180" s="261"/>
      <c r="Q180" s="261"/>
      <c r="R180" s="261"/>
      <c r="S180" s="261"/>
      <c r="T180" s="262"/>
      <c r="AT180" s="263" t="s">
        <v>215</v>
      </c>
      <c r="AU180" s="263" t="s">
        <v>90</v>
      </c>
      <c r="AV180" s="12" t="s">
        <v>90</v>
      </c>
      <c r="AW180" s="12" t="s">
        <v>45</v>
      </c>
      <c r="AX180" s="12" t="s">
        <v>82</v>
      </c>
      <c r="AY180" s="263" t="s">
        <v>204</v>
      </c>
    </row>
    <row r="181" spans="2:51" s="12" customFormat="1" ht="13.5">
      <c r="B181" s="253"/>
      <c r="C181" s="254"/>
      <c r="D181" s="250" t="s">
        <v>215</v>
      </c>
      <c r="E181" s="255" t="s">
        <v>38</v>
      </c>
      <c r="F181" s="256" t="s">
        <v>1347</v>
      </c>
      <c r="G181" s="254"/>
      <c r="H181" s="257">
        <v>44.133</v>
      </c>
      <c r="I181" s="258"/>
      <c r="J181" s="254"/>
      <c r="K181" s="254"/>
      <c r="L181" s="259"/>
      <c r="M181" s="260"/>
      <c r="N181" s="261"/>
      <c r="O181" s="261"/>
      <c r="P181" s="261"/>
      <c r="Q181" s="261"/>
      <c r="R181" s="261"/>
      <c r="S181" s="261"/>
      <c r="T181" s="262"/>
      <c r="AT181" s="263" t="s">
        <v>215</v>
      </c>
      <c r="AU181" s="263" t="s">
        <v>90</v>
      </c>
      <c r="AV181" s="12" t="s">
        <v>90</v>
      </c>
      <c r="AW181" s="12" t="s">
        <v>45</v>
      </c>
      <c r="AX181" s="12" t="s">
        <v>82</v>
      </c>
      <c r="AY181" s="263" t="s">
        <v>204</v>
      </c>
    </row>
    <row r="182" spans="2:51" s="12" customFormat="1" ht="13.5">
      <c r="B182" s="253"/>
      <c r="C182" s="254"/>
      <c r="D182" s="250" t="s">
        <v>215</v>
      </c>
      <c r="E182" s="255" t="s">
        <v>38</v>
      </c>
      <c r="F182" s="256" t="s">
        <v>1348</v>
      </c>
      <c r="G182" s="254"/>
      <c r="H182" s="257">
        <v>11.464</v>
      </c>
      <c r="I182" s="258"/>
      <c r="J182" s="254"/>
      <c r="K182" s="254"/>
      <c r="L182" s="259"/>
      <c r="M182" s="260"/>
      <c r="N182" s="261"/>
      <c r="O182" s="261"/>
      <c r="P182" s="261"/>
      <c r="Q182" s="261"/>
      <c r="R182" s="261"/>
      <c r="S182" s="261"/>
      <c r="T182" s="262"/>
      <c r="AT182" s="263" t="s">
        <v>215</v>
      </c>
      <c r="AU182" s="263" t="s">
        <v>90</v>
      </c>
      <c r="AV182" s="12" t="s">
        <v>90</v>
      </c>
      <c r="AW182" s="12" t="s">
        <v>45</v>
      </c>
      <c r="AX182" s="12" t="s">
        <v>82</v>
      </c>
      <c r="AY182" s="263" t="s">
        <v>204</v>
      </c>
    </row>
    <row r="183" spans="2:51" s="13" customFormat="1" ht="13.5">
      <c r="B183" s="264"/>
      <c r="C183" s="265"/>
      <c r="D183" s="250" t="s">
        <v>215</v>
      </c>
      <c r="E183" s="266" t="s">
        <v>38</v>
      </c>
      <c r="F183" s="267" t="s">
        <v>217</v>
      </c>
      <c r="G183" s="265"/>
      <c r="H183" s="268">
        <v>236.742</v>
      </c>
      <c r="I183" s="269"/>
      <c r="J183" s="265"/>
      <c r="K183" s="265"/>
      <c r="L183" s="270"/>
      <c r="M183" s="271"/>
      <c r="N183" s="272"/>
      <c r="O183" s="272"/>
      <c r="P183" s="272"/>
      <c r="Q183" s="272"/>
      <c r="R183" s="272"/>
      <c r="S183" s="272"/>
      <c r="T183" s="273"/>
      <c r="AT183" s="274" t="s">
        <v>215</v>
      </c>
      <c r="AU183" s="274" t="s">
        <v>90</v>
      </c>
      <c r="AV183" s="13" t="s">
        <v>211</v>
      </c>
      <c r="AW183" s="13" t="s">
        <v>45</v>
      </c>
      <c r="AX183" s="13" t="s">
        <v>25</v>
      </c>
      <c r="AY183" s="274" t="s">
        <v>204</v>
      </c>
    </row>
    <row r="184" spans="2:65" s="1" customFormat="1" ht="16.5" customHeight="1">
      <c r="B184" s="48"/>
      <c r="C184" s="238" t="s">
        <v>300</v>
      </c>
      <c r="D184" s="238" t="s">
        <v>206</v>
      </c>
      <c r="E184" s="239" t="s">
        <v>250</v>
      </c>
      <c r="F184" s="240" t="s">
        <v>251</v>
      </c>
      <c r="G184" s="241" t="s">
        <v>252</v>
      </c>
      <c r="H184" s="242">
        <v>426.136</v>
      </c>
      <c r="I184" s="243"/>
      <c r="J184" s="244">
        <f>ROUND(I184*H184,2)</f>
        <v>0</v>
      </c>
      <c r="K184" s="240" t="s">
        <v>210</v>
      </c>
      <c r="L184" s="74"/>
      <c r="M184" s="245" t="s">
        <v>38</v>
      </c>
      <c r="N184" s="246" t="s">
        <v>53</v>
      </c>
      <c r="O184" s="49"/>
      <c r="P184" s="247">
        <f>O184*H184</f>
        <v>0</v>
      </c>
      <c r="Q184" s="247">
        <v>0</v>
      </c>
      <c r="R184" s="247">
        <f>Q184*H184</f>
        <v>0</v>
      </c>
      <c r="S184" s="247">
        <v>0</v>
      </c>
      <c r="T184" s="248">
        <f>S184*H184</f>
        <v>0</v>
      </c>
      <c r="AR184" s="25" t="s">
        <v>211</v>
      </c>
      <c r="AT184" s="25" t="s">
        <v>206</v>
      </c>
      <c r="AU184" s="25" t="s">
        <v>90</v>
      </c>
      <c r="AY184" s="25" t="s">
        <v>204</v>
      </c>
      <c r="BE184" s="249">
        <f>IF(N184="základní",J184,0)</f>
        <v>0</v>
      </c>
      <c r="BF184" s="249">
        <f>IF(N184="snížená",J184,0)</f>
        <v>0</v>
      </c>
      <c r="BG184" s="249">
        <f>IF(N184="zákl. přenesená",J184,0)</f>
        <v>0</v>
      </c>
      <c r="BH184" s="249">
        <f>IF(N184="sníž. přenesená",J184,0)</f>
        <v>0</v>
      </c>
      <c r="BI184" s="249">
        <f>IF(N184="nulová",J184,0)</f>
        <v>0</v>
      </c>
      <c r="BJ184" s="25" t="s">
        <v>25</v>
      </c>
      <c r="BK184" s="249">
        <f>ROUND(I184*H184,2)</f>
        <v>0</v>
      </c>
      <c r="BL184" s="25" t="s">
        <v>211</v>
      </c>
      <c r="BM184" s="25" t="s">
        <v>1353</v>
      </c>
    </row>
    <row r="185" spans="2:47" s="1" customFormat="1" ht="13.5">
      <c r="B185" s="48"/>
      <c r="C185" s="76"/>
      <c r="D185" s="250" t="s">
        <v>213</v>
      </c>
      <c r="E185" s="76"/>
      <c r="F185" s="251" t="s">
        <v>248</v>
      </c>
      <c r="G185" s="76"/>
      <c r="H185" s="76"/>
      <c r="I185" s="206"/>
      <c r="J185" s="76"/>
      <c r="K185" s="76"/>
      <c r="L185" s="74"/>
      <c r="M185" s="252"/>
      <c r="N185" s="49"/>
      <c r="O185" s="49"/>
      <c r="P185" s="49"/>
      <c r="Q185" s="49"/>
      <c r="R185" s="49"/>
      <c r="S185" s="49"/>
      <c r="T185" s="97"/>
      <c r="AT185" s="25" t="s">
        <v>213</v>
      </c>
      <c r="AU185" s="25" t="s">
        <v>90</v>
      </c>
    </row>
    <row r="186" spans="2:51" s="12" customFormat="1" ht="13.5">
      <c r="B186" s="253"/>
      <c r="C186" s="254"/>
      <c r="D186" s="250" t="s">
        <v>215</v>
      </c>
      <c r="E186" s="255" t="s">
        <v>38</v>
      </c>
      <c r="F186" s="256" t="s">
        <v>1354</v>
      </c>
      <c r="G186" s="254"/>
      <c r="H186" s="257">
        <v>426.136</v>
      </c>
      <c r="I186" s="258"/>
      <c r="J186" s="254"/>
      <c r="K186" s="254"/>
      <c r="L186" s="259"/>
      <c r="M186" s="260"/>
      <c r="N186" s="261"/>
      <c r="O186" s="261"/>
      <c r="P186" s="261"/>
      <c r="Q186" s="261"/>
      <c r="R186" s="261"/>
      <c r="S186" s="261"/>
      <c r="T186" s="262"/>
      <c r="AT186" s="263" t="s">
        <v>215</v>
      </c>
      <c r="AU186" s="263" t="s">
        <v>90</v>
      </c>
      <c r="AV186" s="12" t="s">
        <v>90</v>
      </c>
      <c r="AW186" s="12" t="s">
        <v>45</v>
      </c>
      <c r="AX186" s="12" t="s">
        <v>82</v>
      </c>
      <c r="AY186" s="263" t="s">
        <v>204</v>
      </c>
    </row>
    <row r="187" spans="2:51" s="13" customFormat="1" ht="13.5">
      <c r="B187" s="264"/>
      <c r="C187" s="265"/>
      <c r="D187" s="250" t="s">
        <v>215</v>
      </c>
      <c r="E187" s="266" t="s">
        <v>38</v>
      </c>
      <c r="F187" s="267" t="s">
        <v>217</v>
      </c>
      <c r="G187" s="265"/>
      <c r="H187" s="268">
        <v>426.136</v>
      </c>
      <c r="I187" s="269"/>
      <c r="J187" s="265"/>
      <c r="K187" s="265"/>
      <c r="L187" s="270"/>
      <c r="M187" s="271"/>
      <c r="N187" s="272"/>
      <c r="O187" s="272"/>
      <c r="P187" s="272"/>
      <c r="Q187" s="272"/>
      <c r="R187" s="272"/>
      <c r="S187" s="272"/>
      <c r="T187" s="273"/>
      <c r="AT187" s="274" t="s">
        <v>215</v>
      </c>
      <c r="AU187" s="274" t="s">
        <v>90</v>
      </c>
      <c r="AV187" s="13" t="s">
        <v>211</v>
      </c>
      <c r="AW187" s="13" t="s">
        <v>45</v>
      </c>
      <c r="AX187" s="13" t="s">
        <v>25</v>
      </c>
      <c r="AY187" s="274" t="s">
        <v>204</v>
      </c>
    </row>
    <row r="188" spans="2:65" s="1" customFormat="1" ht="25.5" customHeight="1">
      <c r="B188" s="48"/>
      <c r="C188" s="238" t="s">
        <v>306</v>
      </c>
      <c r="D188" s="238" t="s">
        <v>206</v>
      </c>
      <c r="E188" s="239" t="s">
        <v>1355</v>
      </c>
      <c r="F188" s="240" t="s">
        <v>1356</v>
      </c>
      <c r="G188" s="241" t="s">
        <v>220</v>
      </c>
      <c r="H188" s="242">
        <v>13.92</v>
      </c>
      <c r="I188" s="243"/>
      <c r="J188" s="244">
        <f>ROUND(I188*H188,2)</f>
        <v>0</v>
      </c>
      <c r="K188" s="240" t="s">
        <v>210</v>
      </c>
      <c r="L188" s="74"/>
      <c r="M188" s="245" t="s">
        <v>38</v>
      </c>
      <c r="N188" s="246" t="s">
        <v>53</v>
      </c>
      <c r="O188" s="49"/>
      <c r="P188" s="247">
        <f>O188*H188</f>
        <v>0</v>
      </c>
      <c r="Q188" s="247">
        <v>0</v>
      </c>
      <c r="R188" s="247">
        <f>Q188*H188</f>
        <v>0</v>
      </c>
      <c r="S188" s="247">
        <v>0</v>
      </c>
      <c r="T188" s="248">
        <f>S188*H188</f>
        <v>0</v>
      </c>
      <c r="AR188" s="25" t="s">
        <v>211</v>
      </c>
      <c r="AT188" s="25" t="s">
        <v>206</v>
      </c>
      <c r="AU188" s="25" t="s">
        <v>90</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1357</v>
      </c>
    </row>
    <row r="189" spans="2:47" s="1" customFormat="1" ht="13.5">
      <c r="B189" s="48"/>
      <c r="C189" s="76"/>
      <c r="D189" s="250" t="s">
        <v>213</v>
      </c>
      <c r="E189" s="76"/>
      <c r="F189" s="251" t="s">
        <v>1358</v>
      </c>
      <c r="G189" s="76"/>
      <c r="H189" s="76"/>
      <c r="I189" s="206"/>
      <c r="J189" s="76"/>
      <c r="K189" s="76"/>
      <c r="L189" s="74"/>
      <c r="M189" s="252"/>
      <c r="N189" s="49"/>
      <c r="O189" s="49"/>
      <c r="P189" s="49"/>
      <c r="Q189" s="49"/>
      <c r="R189" s="49"/>
      <c r="S189" s="49"/>
      <c r="T189" s="97"/>
      <c r="AT189" s="25" t="s">
        <v>213</v>
      </c>
      <c r="AU189" s="25" t="s">
        <v>90</v>
      </c>
    </row>
    <row r="190" spans="2:51" s="12" customFormat="1" ht="13.5">
      <c r="B190" s="253"/>
      <c r="C190" s="254"/>
      <c r="D190" s="250" t="s">
        <v>215</v>
      </c>
      <c r="E190" s="255" t="s">
        <v>38</v>
      </c>
      <c r="F190" s="256" t="s">
        <v>1342</v>
      </c>
      <c r="G190" s="254"/>
      <c r="H190" s="257">
        <v>15.302</v>
      </c>
      <c r="I190" s="258"/>
      <c r="J190" s="254"/>
      <c r="K190" s="254"/>
      <c r="L190" s="259"/>
      <c r="M190" s="260"/>
      <c r="N190" s="261"/>
      <c r="O190" s="261"/>
      <c r="P190" s="261"/>
      <c r="Q190" s="261"/>
      <c r="R190" s="261"/>
      <c r="S190" s="261"/>
      <c r="T190" s="262"/>
      <c r="AT190" s="263" t="s">
        <v>215</v>
      </c>
      <c r="AU190" s="263" t="s">
        <v>90</v>
      </c>
      <c r="AV190" s="12" t="s">
        <v>90</v>
      </c>
      <c r="AW190" s="12" t="s">
        <v>45</v>
      </c>
      <c r="AX190" s="12" t="s">
        <v>82</v>
      </c>
      <c r="AY190" s="263" t="s">
        <v>204</v>
      </c>
    </row>
    <row r="191" spans="2:51" s="12" customFormat="1" ht="13.5">
      <c r="B191" s="253"/>
      <c r="C191" s="254"/>
      <c r="D191" s="250" t="s">
        <v>215</v>
      </c>
      <c r="E191" s="255" t="s">
        <v>38</v>
      </c>
      <c r="F191" s="256" t="s">
        <v>1343</v>
      </c>
      <c r="G191" s="254"/>
      <c r="H191" s="257">
        <v>-1.382</v>
      </c>
      <c r="I191" s="258"/>
      <c r="J191" s="254"/>
      <c r="K191" s="254"/>
      <c r="L191" s="259"/>
      <c r="M191" s="260"/>
      <c r="N191" s="261"/>
      <c r="O191" s="261"/>
      <c r="P191" s="261"/>
      <c r="Q191" s="261"/>
      <c r="R191" s="261"/>
      <c r="S191" s="261"/>
      <c r="T191" s="262"/>
      <c r="AT191" s="263" t="s">
        <v>215</v>
      </c>
      <c r="AU191" s="263" t="s">
        <v>90</v>
      </c>
      <c r="AV191" s="12" t="s">
        <v>90</v>
      </c>
      <c r="AW191" s="12" t="s">
        <v>45</v>
      </c>
      <c r="AX191" s="12" t="s">
        <v>82</v>
      </c>
      <c r="AY191" s="263" t="s">
        <v>204</v>
      </c>
    </row>
    <row r="192" spans="2:51" s="13" customFormat="1" ht="13.5">
      <c r="B192" s="264"/>
      <c r="C192" s="265"/>
      <c r="D192" s="250" t="s">
        <v>215</v>
      </c>
      <c r="E192" s="266" t="s">
        <v>38</v>
      </c>
      <c r="F192" s="267" t="s">
        <v>217</v>
      </c>
      <c r="G192" s="265"/>
      <c r="H192" s="268">
        <v>13.92</v>
      </c>
      <c r="I192" s="269"/>
      <c r="J192" s="265"/>
      <c r="K192" s="265"/>
      <c r="L192" s="270"/>
      <c r="M192" s="271"/>
      <c r="N192" s="272"/>
      <c r="O192" s="272"/>
      <c r="P192" s="272"/>
      <c r="Q192" s="272"/>
      <c r="R192" s="272"/>
      <c r="S192" s="272"/>
      <c r="T192" s="273"/>
      <c r="AT192" s="274" t="s">
        <v>215</v>
      </c>
      <c r="AU192" s="274" t="s">
        <v>90</v>
      </c>
      <c r="AV192" s="13" t="s">
        <v>211</v>
      </c>
      <c r="AW192" s="13" t="s">
        <v>45</v>
      </c>
      <c r="AX192" s="13" t="s">
        <v>25</v>
      </c>
      <c r="AY192" s="274" t="s">
        <v>204</v>
      </c>
    </row>
    <row r="193" spans="2:65" s="1" customFormat="1" ht="16.5" customHeight="1">
      <c r="B193" s="48"/>
      <c r="C193" s="285" t="s">
        <v>313</v>
      </c>
      <c r="D193" s="285" t="s">
        <v>478</v>
      </c>
      <c r="E193" s="286" t="s">
        <v>1359</v>
      </c>
      <c r="F193" s="287" t="s">
        <v>1360</v>
      </c>
      <c r="G193" s="288" t="s">
        <v>220</v>
      </c>
      <c r="H193" s="289">
        <v>13.92</v>
      </c>
      <c r="I193" s="290"/>
      <c r="J193" s="291">
        <f>ROUND(I193*H193,2)</f>
        <v>0</v>
      </c>
      <c r="K193" s="287" t="s">
        <v>38</v>
      </c>
      <c r="L193" s="292"/>
      <c r="M193" s="293" t="s">
        <v>38</v>
      </c>
      <c r="N193" s="294" t="s">
        <v>53</v>
      </c>
      <c r="O193" s="49"/>
      <c r="P193" s="247">
        <f>O193*H193</f>
        <v>0</v>
      </c>
      <c r="Q193" s="247">
        <v>0.6</v>
      </c>
      <c r="R193" s="247">
        <f>Q193*H193</f>
        <v>8.352</v>
      </c>
      <c r="S193" s="247">
        <v>0</v>
      </c>
      <c r="T193" s="248">
        <f>S193*H193</f>
        <v>0</v>
      </c>
      <c r="AR193" s="25" t="s">
        <v>249</v>
      </c>
      <c r="AT193" s="25" t="s">
        <v>478</v>
      </c>
      <c r="AU193" s="25" t="s">
        <v>90</v>
      </c>
      <c r="AY193" s="25" t="s">
        <v>204</v>
      </c>
      <c r="BE193" s="249">
        <f>IF(N193="základní",J193,0)</f>
        <v>0</v>
      </c>
      <c r="BF193" s="249">
        <f>IF(N193="snížená",J193,0)</f>
        <v>0</v>
      </c>
      <c r="BG193" s="249">
        <f>IF(N193="zákl. přenesená",J193,0)</f>
        <v>0</v>
      </c>
      <c r="BH193" s="249">
        <f>IF(N193="sníž. přenesená",J193,0)</f>
        <v>0</v>
      </c>
      <c r="BI193" s="249">
        <f>IF(N193="nulová",J193,0)</f>
        <v>0</v>
      </c>
      <c r="BJ193" s="25" t="s">
        <v>25</v>
      </c>
      <c r="BK193" s="249">
        <f>ROUND(I193*H193,2)</f>
        <v>0</v>
      </c>
      <c r="BL193" s="25" t="s">
        <v>211</v>
      </c>
      <c r="BM193" s="25" t="s">
        <v>1361</v>
      </c>
    </row>
    <row r="194" spans="2:47" s="1" customFormat="1" ht="13.5">
      <c r="B194" s="48"/>
      <c r="C194" s="76"/>
      <c r="D194" s="250" t="s">
        <v>502</v>
      </c>
      <c r="E194" s="76"/>
      <c r="F194" s="251" t="s">
        <v>1362</v>
      </c>
      <c r="G194" s="76"/>
      <c r="H194" s="76"/>
      <c r="I194" s="206"/>
      <c r="J194" s="76"/>
      <c r="K194" s="76"/>
      <c r="L194" s="74"/>
      <c r="M194" s="252"/>
      <c r="N194" s="49"/>
      <c r="O194" s="49"/>
      <c r="P194" s="49"/>
      <c r="Q194" s="49"/>
      <c r="R194" s="49"/>
      <c r="S194" s="49"/>
      <c r="T194" s="97"/>
      <c r="AT194" s="25" t="s">
        <v>502</v>
      </c>
      <c r="AU194" s="25" t="s">
        <v>90</v>
      </c>
    </row>
    <row r="195" spans="2:51" s="12" customFormat="1" ht="13.5">
      <c r="B195" s="253"/>
      <c r="C195" s="254"/>
      <c r="D195" s="250" t="s">
        <v>215</v>
      </c>
      <c r="E195" s="255" t="s">
        <v>38</v>
      </c>
      <c r="F195" s="256" t="s">
        <v>1363</v>
      </c>
      <c r="G195" s="254"/>
      <c r="H195" s="257">
        <v>13.92</v>
      </c>
      <c r="I195" s="258"/>
      <c r="J195" s="254"/>
      <c r="K195" s="254"/>
      <c r="L195" s="259"/>
      <c r="M195" s="260"/>
      <c r="N195" s="261"/>
      <c r="O195" s="261"/>
      <c r="P195" s="261"/>
      <c r="Q195" s="261"/>
      <c r="R195" s="261"/>
      <c r="S195" s="261"/>
      <c r="T195" s="262"/>
      <c r="AT195" s="263" t="s">
        <v>215</v>
      </c>
      <c r="AU195" s="263" t="s">
        <v>90</v>
      </c>
      <c r="AV195" s="12" t="s">
        <v>90</v>
      </c>
      <c r="AW195" s="12" t="s">
        <v>45</v>
      </c>
      <c r="AX195" s="12" t="s">
        <v>82</v>
      </c>
      <c r="AY195" s="263" t="s">
        <v>204</v>
      </c>
    </row>
    <row r="196" spans="2:51" s="13" customFormat="1" ht="13.5">
      <c r="B196" s="264"/>
      <c r="C196" s="265"/>
      <c r="D196" s="250" t="s">
        <v>215</v>
      </c>
      <c r="E196" s="266" t="s">
        <v>38</v>
      </c>
      <c r="F196" s="267" t="s">
        <v>217</v>
      </c>
      <c r="G196" s="265"/>
      <c r="H196" s="268">
        <v>13.92</v>
      </c>
      <c r="I196" s="269"/>
      <c r="J196" s="265"/>
      <c r="K196" s="265"/>
      <c r="L196" s="270"/>
      <c r="M196" s="271"/>
      <c r="N196" s="272"/>
      <c r="O196" s="272"/>
      <c r="P196" s="272"/>
      <c r="Q196" s="272"/>
      <c r="R196" s="272"/>
      <c r="S196" s="272"/>
      <c r="T196" s="273"/>
      <c r="AT196" s="274" t="s">
        <v>215</v>
      </c>
      <c r="AU196" s="274" t="s">
        <v>90</v>
      </c>
      <c r="AV196" s="13" t="s">
        <v>211</v>
      </c>
      <c r="AW196" s="13" t="s">
        <v>45</v>
      </c>
      <c r="AX196" s="13" t="s">
        <v>25</v>
      </c>
      <c r="AY196" s="274" t="s">
        <v>204</v>
      </c>
    </row>
    <row r="197" spans="2:65" s="1" customFormat="1" ht="25.5" customHeight="1">
      <c r="B197" s="48"/>
      <c r="C197" s="238" t="s">
        <v>318</v>
      </c>
      <c r="D197" s="238" t="s">
        <v>206</v>
      </c>
      <c r="E197" s="239" t="s">
        <v>256</v>
      </c>
      <c r="F197" s="240" t="s">
        <v>257</v>
      </c>
      <c r="G197" s="241" t="s">
        <v>209</v>
      </c>
      <c r="H197" s="242">
        <v>348.092</v>
      </c>
      <c r="I197" s="243"/>
      <c r="J197" s="244">
        <f>ROUND(I197*H197,2)</f>
        <v>0</v>
      </c>
      <c r="K197" s="240" t="s">
        <v>210</v>
      </c>
      <c r="L197" s="74"/>
      <c r="M197" s="245" t="s">
        <v>38</v>
      </c>
      <c r="N197" s="246" t="s">
        <v>53</v>
      </c>
      <c r="O197" s="49"/>
      <c r="P197" s="247">
        <f>O197*H197</f>
        <v>0</v>
      </c>
      <c r="Q197" s="247">
        <v>0</v>
      </c>
      <c r="R197" s="247">
        <f>Q197*H197</f>
        <v>0</v>
      </c>
      <c r="S197" s="247">
        <v>0</v>
      </c>
      <c r="T197" s="248">
        <f>S197*H197</f>
        <v>0</v>
      </c>
      <c r="AR197" s="25" t="s">
        <v>211</v>
      </c>
      <c r="AT197" s="25" t="s">
        <v>206</v>
      </c>
      <c r="AU197" s="25" t="s">
        <v>90</v>
      </c>
      <c r="AY197" s="25" t="s">
        <v>204</v>
      </c>
      <c r="BE197" s="249">
        <f>IF(N197="základní",J197,0)</f>
        <v>0</v>
      </c>
      <c r="BF197" s="249">
        <f>IF(N197="snížená",J197,0)</f>
        <v>0</v>
      </c>
      <c r="BG197" s="249">
        <f>IF(N197="zákl. přenesená",J197,0)</f>
        <v>0</v>
      </c>
      <c r="BH197" s="249">
        <f>IF(N197="sníž. přenesená",J197,0)</f>
        <v>0</v>
      </c>
      <c r="BI197" s="249">
        <f>IF(N197="nulová",J197,0)</f>
        <v>0</v>
      </c>
      <c r="BJ197" s="25" t="s">
        <v>25</v>
      </c>
      <c r="BK197" s="249">
        <f>ROUND(I197*H197,2)</f>
        <v>0</v>
      </c>
      <c r="BL197" s="25" t="s">
        <v>211</v>
      </c>
      <c r="BM197" s="25" t="s">
        <v>1364</v>
      </c>
    </row>
    <row r="198" spans="2:47" s="1" customFormat="1" ht="13.5">
      <c r="B198" s="48"/>
      <c r="C198" s="76"/>
      <c r="D198" s="250" t="s">
        <v>213</v>
      </c>
      <c r="E198" s="76"/>
      <c r="F198" s="251" t="s">
        <v>259</v>
      </c>
      <c r="G198" s="76"/>
      <c r="H198" s="76"/>
      <c r="I198" s="206"/>
      <c r="J198" s="76"/>
      <c r="K198" s="76"/>
      <c r="L198" s="74"/>
      <c r="M198" s="252"/>
      <c r="N198" s="49"/>
      <c r="O198" s="49"/>
      <c r="P198" s="49"/>
      <c r="Q198" s="49"/>
      <c r="R198" s="49"/>
      <c r="S198" s="49"/>
      <c r="T198" s="97"/>
      <c r="AT198" s="25" t="s">
        <v>213</v>
      </c>
      <c r="AU198" s="25" t="s">
        <v>90</v>
      </c>
    </row>
    <row r="199" spans="2:51" s="12" customFormat="1" ht="13.5">
      <c r="B199" s="253"/>
      <c r="C199" s="254"/>
      <c r="D199" s="250" t="s">
        <v>215</v>
      </c>
      <c r="E199" s="255" t="s">
        <v>38</v>
      </c>
      <c r="F199" s="256" t="s">
        <v>1365</v>
      </c>
      <c r="G199" s="254"/>
      <c r="H199" s="257">
        <v>348.092</v>
      </c>
      <c r="I199" s="258"/>
      <c r="J199" s="254"/>
      <c r="K199" s="254"/>
      <c r="L199" s="259"/>
      <c r="M199" s="260"/>
      <c r="N199" s="261"/>
      <c r="O199" s="261"/>
      <c r="P199" s="261"/>
      <c r="Q199" s="261"/>
      <c r="R199" s="261"/>
      <c r="S199" s="261"/>
      <c r="T199" s="262"/>
      <c r="AT199" s="263" t="s">
        <v>215</v>
      </c>
      <c r="AU199" s="263" t="s">
        <v>90</v>
      </c>
      <c r="AV199" s="12" t="s">
        <v>90</v>
      </c>
      <c r="AW199" s="12" t="s">
        <v>45</v>
      </c>
      <c r="AX199" s="12" t="s">
        <v>82</v>
      </c>
      <c r="AY199" s="263" t="s">
        <v>204</v>
      </c>
    </row>
    <row r="200" spans="2:51" s="13" customFormat="1" ht="13.5">
      <c r="B200" s="264"/>
      <c r="C200" s="265"/>
      <c r="D200" s="250" t="s">
        <v>215</v>
      </c>
      <c r="E200" s="266" t="s">
        <v>38</v>
      </c>
      <c r="F200" s="267" t="s">
        <v>217</v>
      </c>
      <c r="G200" s="265"/>
      <c r="H200" s="268">
        <v>348.092</v>
      </c>
      <c r="I200" s="269"/>
      <c r="J200" s="265"/>
      <c r="K200" s="265"/>
      <c r="L200" s="270"/>
      <c r="M200" s="271"/>
      <c r="N200" s="272"/>
      <c r="O200" s="272"/>
      <c r="P200" s="272"/>
      <c r="Q200" s="272"/>
      <c r="R200" s="272"/>
      <c r="S200" s="272"/>
      <c r="T200" s="273"/>
      <c r="AT200" s="274" t="s">
        <v>215</v>
      </c>
      <c r="AU200" s="274" t="s">
        <v>90</v>
      </c>
      <c r="AV200" s="13" t="s">
        <v>211</v>
      </c>
      <c r="AW200" s="13" t="s">
        <v>45</v>
      </c>
      <c r="AX200" s="13" t="s">
        <v>25</v>
      </c>
      <c r="AY200" s="274" t="s">
        <v>204</v>
      </c>
    </row>
    <row r="201" spans="2:63" s="11" customFormat="1" ht="29.85" customHeight="1">
      <c r="B201" s="222"/>
      <c r="C201" s="223"/>
      <c r="D201" s="224" t="s">
        <v>81</v>
      </c>
      <c r="E201" s="236" t="s">
        <v>90</v>
      </c>
      <c r="F201" s="236" t="s">
        <v>262</v>
      </c>
      <c r="G201" s="223"/>
      <c r="H201" s="223"/>
      <c r="I201" s="226"/>
      <c r="J201" s="237">
        <f>BK201</f>
        <v>0</v>
      </c>
      <c r="K201" s="223"/>
      <c r="L201" s="228"/>
      <c r="M201" s="229"/>
      <c r="N201" s="230"/>
      <c r="O201" s="230"/>
      <c r="P201" s="231">
        <f>SUM(P202:P258)</f>
        <v>0</v>
      </c>
      <c r="Q201" s="230"/>
      <c r="R201" s="231">
        <f>SUM(R202:R258)</f>
        <v>286.78283274</v>
      </c>
      <c r="S201" s="230"/>
      <c r="T201" s="232">
        <f>SUM(T202:T258)</f>
        <v>0</v>
      </c>
      <c r="AR201" s="233" t="s">
        <v>25</v>
      </c>
      <c r="AT201" s="234" t="s">
        <v>81</v>
      </c>
      <c r="AU201" s="234" t="s">
        <v>25</v>
      </c>
      <c r="AY201" s="233" t="s">
        <v>204</v>
      </c>
      <c r="BK201" s="235">
        <f>SUM(BK202:BK258)</f>
        <v>0</v>
      </c>
    </row>
    <row r="202" spans="2:65" s="1" customFormat="1" ht="38.25" customHeight="1">
      <c r="B202" s="48"/>
      <c r="C202" s="238" t="s">
        <v>9</v>
      </c>
      <c r="D202" s="238" t="s">
        <v>206</v>
      </c>
      <c r="E202" s="239" t="s">
        <v>263</v>
      </c>
      <c r="F202" s="240" t="s">
        <v>264</v>
      </c>
      <c r="G202" s="241" t="s">
        <v>209</v>
      </c>
      <c r="H202" s="242">
        <v>348.092</v>
      </c>
      <c r="I202" s="243"/>
      <c r="J202" s="244">
        <f>ROUND(I202*H202,2)</f>
        <v>0</v>
      </c>
      <c r="K202" s="240" t="s">
        <v>210</v>
      </c>
      <c r="L202" s="74"/>
      <c r="M202" s="245" t="s">
        <v>38</v>
      </c>
      <c r="N202" s="246" t="s">
        <v>53</v>
      </c>
      <c r="O202" s="49"/>
      <c r="P202" s="247">
        <f>O202*H202</f>
        <v>0</v>
      </c>
      <c r="Q202" s="247">
        <v>0</v>
      </c>
      <c r="R202" s="247">
        <f>Q202*H202</f>
        <v>0</v>
      </c>
      <c r="S202" s="247">
        <v>0</v>
      </c>
      <c r="T202" s="248">
        <f>S202*H202</f>
        <v>0</v>
      </c>
      <c r="AR202" s="25" t="s">
        <v>211</v>
      </c>
      <c r="AT202" s="25" t="s">
        <v>206</v>
      </c>
      <c r="AU202" s="25" t="s">
        <v>90</v>
      </c>
      <c r="AY202" s="25" t="s">
        <v>204</v>
      </c>
      <c r="BE202" s="249">
        <f>IF(N202="základní",J202,0)</f>
        <v>0</v>
      </c>
      <c r="BF202" s="249">
        <f>IF(N202="snížená",J202,0)</f>
        <v>0</v>
      </c>
      <c r="BG202" s="249">
        <f>IF(N202="zákl. přenesená",J202,0)</f>
        <v>0</v>
      </c>
      <c r="BH202" s="249">
        <f>IF(N202="sníž. přenesená",J202,0)</f>
        <v>0</v>
      </c>
      <c r="BI202" s="249">
        <f>IF(N202="nulová",J202,0)</f>
        <v>0</v>
      </c>
      <c r="BJ202" s="25" t="s">
        <v>25</v>
      </c>
      <c r="BK202" s="249">
        <f>ROUND(I202*H202,2)</f>
        <v>0</v>
      </c>
      <c r="BL202" s="25" t="s">
        <v>211</v>
      </c>
      <c r="BM202" s="25" t="s">
        <v>1366</v>
      </c>
    </row>
    <row r="203" spans="2:47" s="1" customFormat="1" ht="13.5">
      <c r="B203" s="48"/>
      <c r="C203" s="76"/>
      <c r="D203" s="250" t="s">
        <v>213</v>
      </c>
      <c r="E203" s="76"/>
      <c r="F203" s="251" t="s">
        <v>266</v>
      </c>
      <c r="G203" s="76"/>
      <c r="H203" s="76"/>
      <c r="I203" s="206"/>
      <c r="J203" s="76"/>
      <c r="K203" s="76"/>
      <c r="L203" s="74"/>
      <c r="M203" s="252"/>
      <c r="N203" s="49"/>
      <c r="O203" s="49"/>
      <c r="P203" s="49"/>
      <c r="Q203" s="49"/>
      <c r="R203" s="49"/>
      <c r="S203" s="49"/>
      <c r="T203" s="97"/>
      <c r="AT203" s="25" t="s">
        <v>213</v>
      </c>
      <c r="AU203" s="25" t="s">
        <v>90</v>
      </c>
    </row>
    <row r="204" spans="2:65" s="1" customFormat="1" ht="25.5" customHeight="1">
      <c r="B204" s="48"/>
      <c r="C204" s="238" t="s">
        <v>331</v>
      </c>
      <c r="D204" s="238" t="s">
        <v>206</v>
      </c>
      <c r="E204" s="239" t="s">
        <v>1367</v>
      </c>
      <c r="F204" s="240" t="s">
        <v>1368</v>
      </c>
      <c r="G204" s="241" t="s">
        <v>220</v>
      </c>
      <c r="H204" s="242">
        <v>47.666</v>
      </c>
      <c r="I204" s="243"/>
      <c r="J204" s="244">
        <f>ROUND(I204*H204,2)</f>
        <v>0</v>
      </c>
      <c r="K204" s="240" t="s">
        <v>210</v>
      </c>
      <c r="L204" s="74"/>
      <c r="M204" s="245" t="s">
        <v>38</v>
      </c>
      <c r="N204" s="246" t="s">
        <v>53</v>
      </c>
      <c r="O204" s="49"/>
      <c r="P204" s="247">
        <f>O204*H204</f>
        <v>0</v>
      </c>
      <c r="Q204" s="247">
        <v>2.45329</v>
      </c>
      <c r="R204" s="247">
        <f>Q204*H204</f>
        <v>116.93852113999999</v>
      </c>
      <c r="S204" s="247">
        <v>0</v>
      </c>
      <c r="T204" s="248">
        <f>S204*H204</f>
        <v>0</v>
      </c>
      <c r="AR204" s="25" t="s">
        <v>211</v>
      </c>
      <c r="AT204" s="25" t="s">
        <v>206</v>
      </c>
      <c r="AU204" s="25" t="s">
        <v>90</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1369</v>
      </c>
    </row>
    <row r="205" spans="2:47" s="1" customFormat="1" ht="13.5">
      <c r="B205" s="48"/>
      <c r="C205" s="76"/>
      <c r="D205" s="250" t="s">
        <v>213</v>
      </c>
      <c r="E205" s="76"/>
      <c r="F205" s="251" t="s">
        <v>1370</v>
      </c>
      <c r="G205" s="76"/>
      <c r="H205" s="76"/>
      <c r="I205" s="206"/>
      <c r="J205" s="76"/>
      <c r="K205" s="76"/>
      <c r="L205" s="74"/>
      <c r="M205" s="252"/>
      <c r="N205" s="49"/>
      <c r="O205" s="49"/>
      <c r="P205" s="49"/>
      <c r="Q205" s="49"/>
      <c r="R205" s="49"/>
      <c r="S205" s="49"/>
      <c r="T205" s="97"/>
      <c r="AT205" s="25" t="s">
        <v>213</v>
      </c>
      <c r="AU205" s="25" t="s">
        <v>90</v>
      </c>
    </row>
    <row r="206" spans="2:51" s="12" customFormat="1" ht="13.5">
      <c r="B206" s="253"/>
      <c r="C206" s="254"/>
      <c r="D206" s="250" t="s">
        <v>215</v>
      </c>
      <c r="E206" s="255" t="s">
        <v>38</v>
      </c>
      <c r="F206" s="256" t="s">
        <v>1371</v>
      </c>
      <c r="G206" s="254"/>
      <c r="H206" s="257">
        <v>47.666</v>
      </c>
      <c r="I206" s="258"/>
      <c r="J206" s="254"/>
      <c r="K206" s="254"/>
      <c r="L206" s="259"/>
      <c r="M206" s="260"/>
      <c r="N206" s="261"/>
      <c r="O206" s="261"/>
      <c r="P206" s="261"/>
      <c r="Q206" s="261"/>
      <c r="R206" s="261"/>
      <c r="S206" s="261"/>
      <c r="T206" s="262"/>
      <c r="AT206" s="263" t="s">
        <v>215</v>
      </c>
      <c r="AU206" s="263" t="s">
        <v>90</v>
      </c>
      <c r="AV206" s="12" t="s">
        <v>90</v>
      </c>
      <c r="AW206" s="12" t="s">
        <v>45</v>
      </c>
      <c r="AX206" s="12" t="s">
        <v>82</v>
      </c>
      <c r="AY206" s="263" t="s">
        <v>204</v>
      </c>
    </row>
    <row r="207" spans="2:51" s="13" customFormat="1" ht="13.5">
      <c r="B207" s="264"/>
      <c r="C207" s="265"/>
      <c r="D207" s="250" t="s">
        <v>215</v>
      </c>
      <c r="E207" s="266" t="s">
        <v>38</v>
      </c>
      <c r="F207" s="267" t="s">
        <v>217</v>
      </c>
      <c r="G207" s="265"/>
      <c r="H207" s="268">
        <v>47.666</v>
      </c>
      <c r="I207" s="269"/>
      <c r="J207" s="265"/>
      <c r="K207" s="265"/>
      <c r="L207" s="270"/>
      <c r="M207" s="271"/>
      <c r="N207" s="272"/>
      <c r="O207" s="272"/>
      <c r="P207" s="272"/>
      <c r="Q207" s="272"/>
      <c r="R207" s="272"/>
      <c r="S207" s="272"/>
      <c r="T207" s="273"/>
      <c r="AT207" s="274" t="s">
        <v>215</v>
      </c>
      <c r="AU207" s="274" t="s">
        <v>90</v>
      </c>
      <c r="AV207" s="13" t="s">
        <v>211</v>
      </c>
      <c r="AW207" s="13" t="s">
        <v>45</v>
      </c>
      <c r="AX207" s="13" t="s">
        <v>25</v>
      </c>
      <c r="AY207" s="274" t="s">
        <v>204</v>
      </c>
    </row>
    <row r="208" spans="2:65" s="1" customFormat="1" ht="38.25" customHeight="1">
      <c r="B208" s="48"/>
      <c r="C208" s="238" t="s">
        <v>335</v>
      </c>
      <c r="D208" s="238" t="s">
        <v>206</v>
      </c>
      <c r="E208" s="239" t="s">
        <v>1372</v>
      </c>
      <c r="F208" s="240" t="s">
        <v>1373</v>
      </c>
      <c r="G208" s="241" t="s">
        <v>209</v>
      </c>
      <c r="H208" s="242">
        <v>7.502</v>
      </c>
      <c r="I208" s="243"/>
      <c r="J208" s="244">
        <f>ROUND(I208*H208,2)</f>
        <v>0</v>
      </c>
      <c r="K208" s="240" t="s">
        <v>210</v>
      </c>
      <c r="L208" s="74"/>
      <c r="M208" s="245" t="s">
        <v>38</v>
      </c>
      <c r="N208" s="246" t="s">
        <v>53</v>
      </c>
      <c r="O208" s="49"/>
      <c r="P208" s="247">
        <f>O208*H208</f>
        <v>0</v>
      </c>
      <c r="Q208" s="247">
        <v>0.00103</v>
      </c>
      <c r="R208" s="247">
        <f>Q208*H208</f>
        <v>0.007727060000000001</v>
      </c>
      <c r="S208" s="247">
        <v>0</v>
      </c>
      <c r="T208" s="248">
        <f>S208*H208</f>
        <v>0</v>
      </c>
      <c r="AR208" s="25" t="s">
        <v>211</v>
      </c>
      <c r="AT208" s="25" t="s">
        <v>206</v>
      </c>
      <c r="AU208" s="25" t="s">
        <v>90</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1374</v>
      </c>
    </row>
    <row r="209" spans="2:51" s="12" customFormat="1" ht="13.5">
      <c r="B209" s="253"/>
      <c r="C209" s="254"/>
      <c r="D209" s="250" t="s">
        <v>215</v>
      </c>
      <c r="E209" s="255" t="s">
        <v>38</v>
      </c>
      <c r="F209" s="256" t="s">
        <v>1375</v>
      </c>
      <c r="G209" s="254"/>
      <c r="H209" s="257">
        <v>7.502</v>
      </c>
      <c r="I209" s="258"/>
      <c r="J209" s="254"/>
      <c r="K209" s="254"/>
      <c r="L209" s="259"/>
      <c r="M209" s="260"/>
      <c r="N209" s="261"/>
      <c r="O209" s="261"/>
      <c r="P209" s="261"/>
      <c r="Q209" s="261"/>
      <c r="R209" s="261"/>
      <c r="S209" s="261"/>
      <c r="T209" s="262"/>
      <c r="AT209" s="263" t="s">
        <v>215</v>
      </c>
      <c r="AU209" s="263" t="s">
        <v>90</v>
      </c>
      <c r="AV209" s="12" t="s">
        <v>90</v>
      </c>
      <c r="AW209" s="12" t="s">
        <v>45</v>
      </c>
      <c r="AX209" s="12" t="s">
        <v>82</v>
      </c>
      <c r="AY209" s="263" t="s">
        <v>204</v>
      </c>
    </row>
    <row r="210" spans="2:51" s="13" customFormat="1" ht="13.5">
      <c r="B210" s="264"/>
      <c r="C210" s="265"/>
      <c r="D210" s="250" t="s">
        <v>215</v>
      </c>
      <c r="E210" s="266" t="s">
        <v>38</v>
      </c>
      <c r="F210" s="267" t="s">
        <v>217</v>
      </c>
      <c r="G210" s="265"/>
      <c r="H210" s="268">
        <v>7.502</v>
      </c>
      <c r="I210" s="269"/>
      <c r="J210" s="265"/>
      <c r="K210" s="265"/>
      <c r="L210" s="270"/>
      <c r="M210" s="271"/>
      <c r="N210" s="272"/>
      <c r="O210" s="272"/>
      <c r="P210" s="272"/>
      <c r="Q210" s="272"/>
      <c r="R210" s="272"/>
      <c r="S210" s="272"/>
      <c r="T210" s="273"/>
      <c r="AT210" s="274" t="s">
        <v>215</v>
      </c>
      <c r="AU210" s="274" t="s">
        <v>90</v>
      </c>
      <c r="AV210" s="13" t="s">
        <v>211</v>
      </c>
      <c r="AW210" s="13" t="s">
        <v>45</v>
      </c>
      <c r="AX210" s="13" t="s">
        <v>25</v>
      </c>
      <c r="AY210" s="274" t="s">
        <v>204</v>
      </c>
    </row>
    <row r="211" spans="2:65" s="1" customFormat="1" ht="38.25" customHeight="1">
      <c r="B211" s="48"/>
      <c r="C211" s="238" t="s">
        <v>340</v>
      </c>
      <c r="D211" s="238" t="s">
        <v>206</v>
      </c>
      <c r="E211" s="239" t="s">
        <v>1376</v>
      </c>
      <c r="F211" s="240" t="s">
        <v>1377</v>
      </c>
      <c r="G211" s="241" t="s">
        <v>209</v>
      </c>
      <c r="H211" s="242">
        <v>7.502</v>
      </c>
      <c r="I211" s="243"/>
      <c r="J211" s="244">
        <f>ROUND(I211*H211,2)</f>
        <v>0</v>
      </c>
      <c r="K211" s="240" t="s">
        <v>210</v>
      </c>
      <c r="L211" s="74"/>
      <c r="M211" s="245" t="s">
        <v>38</v>
      </c>
      <c r="N211" s="246" t="s">
        <v>53</v>
      </c>
      <c r="O211" s="49"/>
      <c r="P211" s="247">
        <f>O211*H211</f>
        <v>0</v>
      </c>
      <c r="Q211" s="247">
        <v>0</v>
      </c>
      <c r="R211" s="247">
        <f>Q211*H211</f>
        <v>0</v>
      </c>
      <c r="S211" s="247">
        <v>0</v>
      </c>
      <c r="T211" s="248">
        <f>S211*H211</f>
        <v>0</v>
      </c>
      <c r="AR211" s="25" t="s">
        <v>211</v>
      </c>
      <c r="AT211" s="25" t="s">
        <v>206</v>
      </c>
      <c r="AU211" s="25" t="s">
        <v>90</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211</v>
      </c>
      <c r="BM211" s="25" t="s">
        <v>1378</v>
      </c>
    </row>
    <row r="212" spans="2:65" s="1" customFormat="1" ht="38.25" customHeight="1">
      <c r="B212" s="48"/>
      <c r="C212" s="238" t="s">
        <v>346</v>
      </c>
      <c r="D212" s="238" t="s">
        <v>206</v>
      </c>
      <c r="E212" s="239" t="s">
        <v>1379</v>
      </c>
      <c r="F212" s="240" t="s">
        <v>1380</v>
      </c>
      <c r="G212" s="241" t="s">
        <v>780</v>
      </c>
      <c r="H212" s="242">
        <v>8</v>
      </c>
      <c r="I212" s="243"/>
      <c r="J212" s="244">
        <f>ROUND(I212*H212,2)</f>
        <v>0</v>
      </c>
      <c r="K212" s="240" t="s">
        <v>210</v>
      </c>
      <c r="L212" s="74"/>
      <c r="M212" s="245" t="s">
        <v>38</v>
      </c>
      <c r="N212" s="246" t="s">
        <v>53</v>
      </c>
      <c r="O212" s="49"/>
      <c r="P212" s="247">
        <f>O212*H212</f>
        <v>0</v>
      </c>
      <c r="Q212" s="247">
        <v>0.01827</v>
      </c>
      <c r="R212" s="247">
        <f>Q212*H212</f>
        <v>0.14616</v>
      </c>
      <c r="S212" s="247">
        <v>0</v>
      </c>
      <c r="T212" s="248">
        <f>S212*H212</f>
        <v>0</v>
      </c>
      <c r="AR212" s="25" t="s">
        <v>211</v>
      </c>
      <c r="AT212" s="25" t="s">
        <v>206</v>
      </c>
      <c r="AU212" s="25" t="s">
        <v>90</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211</v>
      </c>
      <c r="BM212" s="25" t="s">
        <v>1381</v>
      </c>
    </row>
    <row r="213" spans="2:47" s="1" customFormat="1" ht="13.5">
      <c r="B213" s="48"/>
      <c r="C213" s="76"/>
      <c r="D213" s="250" t="s">
        <v>213</v>
      </c>
      <c r="E213" s="76"/>
      <c r="F213" s="251" t="s">
        <v>1382</v>
      </c>
      <c r="G213" s="76"/>
      <c r="H213" s="76"/>
      <c r="I213" s="206"/>
      <c r="J213" s="76"/>
      <c r="K213" s="76"/>
      <c r="L213" s="74"/>
      <c r="M213" s="252"/>
      <c r="N213" s="49"/>
      <c r="O213" s="49"/>
      <c r="P213" s="49"/>
      <c r="Q213" s="49"/>
      <c r="R213" s="49"/>
      <c r="S213" s="49"/>
      <c r="T213" s="97"/>
      <c r="AT213" s="25" t="s">
        <v>213</v>
      </c>
      <c r="AU213" s="25" t="s">
        <v>90</v>
      </c>
    </row>
    <row r="214" spans="2:65" s="1" customFormat="1" ht="16.5" customHeight="1">
      <c r="B214" s="48"/>
      <c r="C214" s="238" t="s">
        <v>352</v>
      </c>
      <c r="D214" s="238" t="s">
        <v>206</v>
      </c>
      <c r="E214" s="239" t="s">
        <v>1383</v>
      </c>
      <c r="F214" s="240" t="s">
        <v>1384</v>
      </c>
      <c r="G214" s="241" t="s">
        <v>252</v>
      </c>
      <c r="H214" s="242">
        <v>0.641</v>
      </c>
      <c r="I214" s="243"/>
      <c r="J214" s="244">
        <f>ROUND(I214*H214,2)</f>
        <v>0</v>
      </c>
      <c r="K214" s="240" t="s">
        <v>210</v>
      </c>
      <c r="L214" s="74"/>
      <c r="M214" s="245" t="s">
        <v>38</v>
      </c>
      <c r="N214" s="246" t="s">
        <v>53</v>
      </c>
      <c r="O214" s="49"/>
      <c r="P214" s="247">
        <f>O214*H214</f>
        <v>0</v>
      </c>
      <c r="Q214" s="247">
        <v>1.06017</v>
      </c>
      <c r="R214" s="247">
        <f>Q214*H214</f>
        <v>0.67956897</v>
      </c>
      <c r="S214" s="247">
        <v>0</v>
      </c>
      <c r="T214" s="248">
        <f>S214*H214</f>
        <v>0</v>
      </c>
      <c r="AR214" s="25" t="s">
        <v>211</v>
      </c>
      <c r="AT214" s="25" t="s">
        <v>206</v>
      </c>
      <c r="AU214" s="25" t="s">
        <v>90</v>
      </c>
      <c r="AY214" s="25" t="s">
        <v>204</v>
      </c>
      <c r="BE214" s="249">
        <f>IF(N214="základní",J214,0)</f>
        <v>0</v>
      </c>
      <c r="BF214" s="249">
        <f>IF(N214="snížená",J214,0)</f>
        <v>0</v>
      </c>
      <c r="BG214" s="249">
        <f>IF(N214="zákl. přenesená",J214,0)</f>
        <v>0</v>
      </c>
      <c r="BH214" s="249">
        <f>IF(N214="sníž. přenesená",J214,0)</f>
        <v>0</v>
      </c>
      <c r="BI214" s="249">
        <f>IF(N214="nulová",J214,0)</f>
        <v>0</v>
      </c>
      <c r="BJ214" s="25" t="s">
        <v>25</v>
      </c>
      <c r="BK214" s="249">
        <f>ROUND(I214*H214,2)</f>
        <v>0</v>
      </c>
      <c r="BL214" s="25" t="s">
        <v>211</v>
      </c>
      <c r="BM214" s="25" t="s">
        <v>1385</v>
      </c>
    </row>
    <row r="215" spans="2:47" s="1" customFormat="1" ht="13.5">
      <c r="B215" s="48"/>
      <c r="C215" s="76"/>
      <c r="D215" s="250" t="s">
        <v>213</v>
      </c>
      <c r="E215" s="76"/>
      <c r="F215" s="251" t="s">
        <v>1386</v>
      </c>
      <c r="G215" s="76"/>
      <c r="H215" s="76"/>
      <c r="I215" s="206"/>
      <c r="J215" s="76"/>
      <c r="K215" s="76"/>
      <c r="L215" s="74"/>
      <c r="M215" s="252"/>
      <c r="N215" s="49"/>
      <c r="O215" s="49"/>
      <c r="P215" s="49"/>
      <c r="Q215" s="49"/>
      <c r="R215" s="49"/>
      <c r="S215" s="49"/>
      <c r="T215" s="97"/>
      <c r="AT215" s="25" t="s">
        <v>213</v>
      </c>
      <c r="AU215" s="25" t="s">
        <v>90</v>
      </c>
    </row>
    <row r="216" spans="2:51" s="12" customFormat="1" ht="13.5">
      <c r="B216" s="253"/>
      <c r="C216" s="254"/>
      <c r="D216" s="250" t="s">
        <v>215</v>
      </c>
      <c r="E216" s="255" t="s">
        <v>38</v>
      </c>
      <c r="F216" s="256" t="s">
        <v>1387</v>
      </c>
      <c r="G216" s="254"/>
      <c r="H216" s="257">
        <v>0.505</v>
      </c>
      <c r="I216" s="258"/>
      <c r="J216" s="254"/>
      <c r="K216" s="254"/>
      <c r="L216" s="259"/>
      <c r="M216" s="260"/>
      <c r="N216" s="261"/>
      <c r="O216" s="261"/>
      <c r="P216" s="261"/>
      <c r="Q216" s="261"/>
      <c r="R216" s="261"/>
      <c r="S216" s="261"/>
      <c r="T216" s="262"/>
      <c r="AT216" s="263" t="s">
        <v>215</v>
      </c>
      <c r="AU216" s="263" t="s">
        <v>90</v>
      </c>
      <c r="AV216" s="12" t="s">
        <v>90</v>
      </c>
      <c r="AW216" s="12" t="s">
        <v>45</v>
      </c>
      <c r="AX216" s="12" t="s">
        <v>82</v>
      </c>
      <c r="AY216" s="263" t="s">
        <v>204</v>
      </c>
    </row>
    <row r="217" spans="2:51" s="12" customFormat="1" ht="13.5">
      <c r="B217" s="253"/>
      <c r="C217" s="254"/>
      <c r="D217" s="250" t="s">
        <v>215</v>
      </c>
      <c r="E217" s="255" t="s">
        <v>38</v>
      </c>
      <c r="F217" s="256" t="s">
        <v>1388</v>
      </c>
      <c r="G217" s="254"/>
      <c r="H217" s="257">
        <v>0.136</v>
      </c>
      <c r="I217" s="258"/>
      <c r="J217" s="254"/>
      <c r="K217" s="254"/>
      <c r="L217" s="259"/>
      <c r="M217" s="260"/>
      <c r="N217" s="261"/>
      <c r="O217" s="261"/>
      <c r="P217" s="261"/>
      <c r="Q217" s="261"/>
      <c r="R217" s="261"/>
      <c r="S217" s="261"/>
      <c r="T217" s="262"/>
      <c r="AT217" s="263" t="s">
        <v>215</v>
      </c>
      <c r="AU217" s="263" t="s">
        <v>90</v>
      </c>
      <c r="AV217" s="12" t="s">
        <v>90</v>
      </c>
      <c r="AW217" s="12" t="s">
        <v>45</v>
      </c>
      <c r="AX217" s="12" t="s">
        <v>82</v>
      </c>
      <c r="AY217" s="263" t="s">
        <v>204</v>
      </c>
    </row>
    <row r="218" spans="2:51" s="13" customFormat="1" ht="13.5">
      <c r="B218" s="264"/>
      <c r="C218" s="265"/>
      <c r="D218" s="250" t="s">
        <v>215</v>
      </c>
      <c r="E218" s="266" t="s">
        <v>38</v>
      </c>
      <c r="F218" s="267" t="s">
        <v>217</v>
      </c>
      <c r="G218" s="265"/>
      <c r="H218" s="268">
        <v>0.641</v>
      </c>
      <c r="I218" s="269"/>
      <c r="J218" s="265"/>
      <c r="K218" s="265"/>
      <c r="L218" s="270"/>
      <c r="M218" s="271"/>
      <c r="N218" s="272"/>
      <c r="O218" s="272"/>
      <c r="P218" s="272"/>
      <c r="Q218" s="272"/>
      <c r="R218" s="272"/>
      <c r="S218" s="272"/>
      <c r="T218" s="273"/>
      <c r="AT218" s="274" t="s">
        <v>215</v>
      </c>
      <c r="AU218" s="274" t="s">
        <v>90</v>
      </c>
      <c r="AV218" s="13" t="s">
        <v>211</v>
      </c>
      <c r="AW218" s="13" t="s">
        <v>45</v>
      </c>
      <c r="AX218" s="13" t="s">
        <v>25</v>
      </c>
      <c r="AY218" s="274" t="s">
        <v>204</v>
      </c>
    </row>
    <row r="219" spans="2:65" s="1" customFormat="1" ht="16.5" customHeight="1">
      <c r="B219" s="48"/>
      <c r="C219" s="238" t="s">
        <v>359</v>
      </c>
      <c r="D219" s="238" t="s">
        <v>206</v>
      </c>
      <c r="E219" s="239" t="s">
        <v>1389</v>
      </c>
      <c r="F219" s="240" t="s">
        <v>1390</v>
      </c>
      <c r="G219" s="241" t="s">
        <v>252</v>
      </c>
      <c r="H219" s="242">
        <v>3.684</v>
      </c>
      <c r="I219" s="243"/>
      <c r="J219" s="244">
        <f>ROUND(I219*H219,2)</f>
        <v>0</v>
      </c>
      <c r="K219" s="240" t="s">
        <v>210</v>
      </c>
      <c r="L219" s="74"/>
      <c r="M219" s="245" t="s">
        <v>38</v>
      </c>
      <c r="N219" s="246" t="s">
        <v>53</v>
      </c>
      <c r="O219" s="49"/>
      <c r="P219" s="247">
        <f>O219*H219</f>
        <v>0</v>
      </c>
      <c r="Q219" s="247">
        <v>1.05306</v>
      </c>
      <c r="R219" s="247">
        <f>Q219*H219</f>
        <v>3.8794730400000006</v>
      </c>
      <c r="S219" s="247">
        <v>0</v>
      </c>
      <c r="T219" s="248">
        <f>S219*H219</f>
        <v>0</v>
      </c>
      <c r="AR219" s="25" t="s">
        <v>211</v>
      </c>
      <c r="AT219" s="25" t="s">
        <v>206</v>
      </c>
      <c r="AU219" s="25" t="s">
        <v>90</v>
      </c>
      <c r="AY219" s="25" t="s">
        <v>204</v>
      </c>
      <c r="BE219" s="249">
        <f>IF(N219="základní",J219,0)</f>
        <v>0</v>
      </c>
      <c r="BF219" s="249">
        <f>IF(N219="snížená",J219,0)</f>
        <v>0</v>
      </c>
      <c r="BG219" s="249">
        <f>IF(N219="zákl. přenesená",J219,0)</f>
        <v>0</v>
      </c>
      <c r="BH219" s="249">
        <f>IF(N219="sníž. přenesená",J219,0)</f>
        <v>0</v>
      </c>
      <c r="BI219" s="249">
        <f>IF(N219="nulová",J219,0)</f>
        <v>0</v>
      </c>
      <c r="BJ219" s="25" t="s">
        <v>25</v>
      </c>
      <c r="BK219" s="249">
        <f>ROUND(I219*H219,2)</f>
        <v>0</v>
      </c>
      <c r="BL219" s="25" t="s">
        <v>211</v>
      </c>
      <c r="BM219" s="25" t="s">
        <v>1391</v>
      </c>
    </row>
    <row r="220" spans="2:47" s="1" customFormat="1" ht="13.5">
      <c r="B220" s="48"/>
      <c r="C220" s="76"/>
      <c r="D220" s="250" t="s">
        <v>213</v>
      </c>
      <c r="E220" s="76"/>
      <c r="F220" s="251" t="s">
        <v>1386</v>
      </c>
      <c r="G220" s="76"/>
      <c r="H220" s="76"/>
      <c r="I220" s="206"/>
      <c r="J220" s="76"/>
      <c r="K220" s="76"/>
      <c r="L220" s="74"/>
      <c r="M220" s="252"/>
      <c r="N220" s="49"/>
      <c r="O220" s="49"/>
      <c r="P220" s="49"/>
      <c r="Q220" s="49"/>
      <c r="R220" s="49"/>
      <c r="S220" s="49"/>
      <c r="T220" s="97"/>
      <c r="AT220" s="25" t="s">
        <v>213</v>
      </c>
      <c r="AU220" s="25" t="s">
        <v>90</v>
      </c>
    </row>
    <row r="221" spans="2:51" s="12" customFormat="1" ht="13.5">
      <c r="B221" s="253"/>
      <c r="C221" s="254"/>
      <c r="D221" s="250" t="s">
        <v>215</v>
      </c>
      <c r="E221" s="255" t="s">
        <v>38</v>
      </c>
      <c r="F221" s="256" t="s">
        <v>1392</v>
      </c>
      <c r="G221" s="254"/>
      <c r="H221" s="257">
        <v>3.684</v>
      </c>
      <c r="I221" s="258"/>
      <c r="J221" s="254"/>
      <c r="K221" s="254"/>
      <c r="L221" s="259"/>
      <c r="M221" s="260"/>
      <c r="N221" s="261"/>
      <c r="O221" s="261"/>
      <c r="P221" s="261"/>
      <c r="Q221" s="261"/>
      <c r="R221" s="261"/>
      <c r="S221" s="261"/>
      <c r="T221" s="262"/>
      <c r="AT221" s="263" t="s">
        <v>215</v>
      </c>
      <c r="AU221" s="263" t="s">
        <v>90</v>
      </c>
      <c r="AV221" s="12" t="s">
        <v>90</v>
      </c>
      <c r="AW221" s="12" t="s">
        <v>45</v>
      </c>
      <c r="AX221" s="12" t="s">
        <v>82</v>
      </c>
      <c r="AY221" s="263" t="s">
        <v>204</v>
      </c>
    </row>
    <row r="222" spans="2:51" s="13" customFormat="1" ht="13.5">
      <c r="B222" s="264"/>
      <c r="C222" s="265"/>
      <c r="D222" s="250" t="s">
        <v>215</v>
      </c>
      <c r="E222" s="266" t="s">
        <v>38</v>
      </c>
      <c r="F222" s="267" t="s">
        <v>217</v>
      </c>
      <c r="G222" s="265"/>
      <c r="H222" s="268">
        <v>3.684</v>
      </c>
      <c r="I222" s="269"/>
      <c r="J222" s="265"/>
      <c r="K222" s="265"/>
      <c r="L222" s="270"/>
      <c r="M222" s="271"/>
      <c r="N222" s="272"/>
      <c r="O222" s="272"/>
      <c r="P222" s="272"/>
      <c r="Q222" s="272"/>
      <c r="R222" s="272"/>
      <c r="S222" s="272"/>
      <c r="T222" s="273"/>
      <c r="AT222" s="274" t="s">
        <v>215</v>
      </c>
      <c r="AU222" s="274" t="s">
        <v>90</v>
      </c>
      <c r="AV222" s="13" t="s">
        <v>211</v>
      </c>
      <c r="AW222" s="13" t="s">
        <v>45</v>
      </c>
      <c r="AX222" s="13" t="s">
        <v>25</v>
      </c>
      <c r="AY222" s="274" t="s">
        <v>204</v>
      </c>
    </row>
    <row r="223" spans="2:65" s="1" customFormat="1" ht="25.5" customHeight="1">
      <c r="B223" s="48"/>
      <c r="C223" s="238" t="s">
        <v>365</v>
      </c>
      <c r="D223" s="238" t="s">
        <v>206</v>
      </c>
      <c r="E223" s="239" t="s">
        <v>1393</v>
      </c>
      <c r="F223" s="240" t="s">
        <v>1394</v>
      </c>
      <c r="G223" s="241" t="s">
        <v>220</v>
      </c>
      <c r="H223" s="242">
        <v>67.062</v>
      </c>
      <c r="I223" s="243"/>
      <c r="J223" s="244">
        <f>ROUND(I223*H223,2)</f>
        <v>0</v>
      </c>
      <c r="K223" s="240" t="s">
        <v>210</v>
      </c>
      <c r="L223" s="74"/>
      <c r="M223" s="245" t="s">
        <v>38</v>
      </c>
      <c r="N223" s="246" t="s">
        <v>53</v>
      </c>
      <c r="O223" s="49"/>
      <c r="P223" s="247">
        <f>O223*H223</f>
        <v>0</v>
      </c>
      <c r="Q223" s="247">
        <v>2.45329</v>
      </c>
      <c r="R223" s="247">
        <f>Q223*H223</f>
        <v>164.52253398</v>
      </c>
      <c r="S223" s="247">
        <v>0</v>
      </c>
      <c r="T223" s="248">
        <f>S223*H223</f>
        <v>0</v>
      </c>
      <c r="AR223" s="25" t="s">
        <v>211</v>
      </c>
      <c r="AT223" s="25" t="s">
        <v>206</v>
      </c>
      <c r="AU223" s="25" t="s">
        <v>90</v>
      </c>
      <c r="AY223" s="25" t="s">
        <v>204</v>
      </c>
      <c r="BE223" s="249">
        <f>IF(N223="základní",J223,0)</f>
        <v>0</v>
      </c>
      <c r="BF223" s="249">
        <f>IF(N223="snížená",J223,0)</f>
        <v>0</v>
      </c>
      <c r="BG223" s="249">
        <f>IF(N223="zákl. přenesená",J223,0)</f>
        <v>0</v>
      </c>
      <c r="BH223" s="249">
        <f>IF(N223="sníž. přenesená",J223,0)</f>
        <v>0</v>
      </c>
      <c r="BI223" s="249">
        <f>IF(N223="nulová",J223,0)</f>
        <v>0</v>
      </c>
      <c r="BJ223" s="25" t="s">
        <v>25</v>
      </c>
      <c r="BK223" s="249">
        <f>ROUND(I223*H223,2)</f>
        <v>0</v>
      </c>
      <c r="BL223" s="25" t="s">
        <v>211</v>
      </c>
      <c r="BM223" s="25" t="s">
        <v>1395</v>
      </c>
    </row>
    <row r="224" spans="2:47" s="1" customFormat="1" ht="13.5">
      <c r="B224" s="48"/>
      <c r="C224" s="76"/>
      <c r="D224" s="250" t="s">
        <v>213</v>
      </c>
      <c r="E224" s="76"/>
      <c r="F224" s="251" t="s">
        <v>1370</v>
      </c>
      <c r="G224" s="76"/>
      <c r="H224" s="76"/>
      <c r="I224" s="206"/>
      <c r="J224" s="76"/>
      <c r="K224" s="76"/>
      <c r="L224" s="74"/>
      <c r="M224" s="252"/>
      <c r="N224" s="49"/>
      <c r="O224" s="49"/>
      <c r="P224" s="49"/>
      <c r="Q224" s="49"/>
      <c r="R224" s="49"/>
      <c r="S224" s="49"/>
      <c r="T224" s="97"/>
      <c r="AT224" s="25" t="s">
        <v>213</v>
      </c>
      <c r="AU224" s="25" t="s">
        <v>90</v>
      </c>
    </row>
    <row r="225" spans="2:51" s="12" customFormat="1" ht="13.5">
      <c r="B225" s="253"/>
      <c r="C225" s="254"/>
      <c r="D225" s="250" t="s">
        <v>215</v>
      </c>
      <c r="E225" s="255" t="s">
        <v>38</v>
      </c>
      <c r="F225" s="256" t="s">
        <v>1396</v>
      </c>
      <c r="G225" s="254"/>
      <c r="H225" s="257">
        <v>37.882</v>
      </c>
      <c r="I225" s="258"/>
      <c r="J225" s="254"/>
      <c r="K225" s="254"/>
      <c r="L225" s="259"/>
      <c r="M225" s="260"/>
      <c r="N225" s="261"/>
      <c r="O225" s="261"/>
      <c r="P225" s="261"/>
      <c r="Q225" s="261"/>
      <c r="R225" s="261"/>
      <c r="S225" s="261"/>
      <c r="T225" s="262"/>
      <c r="AT225" s="263" t="s">
        <v>215</v>
      </c>
      <c r="AU225" s="263" t="s">
        <v>90</v>
      </c>
      <c r="AV225" s="12" t="s">
        <v>90</v>
      </c>
      <c r="AW225" s="12" t="s">
        <v>45</v>
      </c>
      <c r="AX225" s="12" t="s">
        <v>82</v>
      </c>
      <c r="AY225" s="263" t="s">
        <v>204</v>
      </c>
    </row>
    <row r="226" spans="2:51" s="12" customFormat="1" ht="13.5">
      <c r="B226" s="253"/>
      <c r="C226" s="254"/>
      <c r="D226" s="250" t="s">
        <v>215</v>
      </c>
      <c r="E226" s="255" t="s">
        <v>38</v>
      </c>
      <c r="F226" s="256" t="s">
        <v>1397</v>
      </c>
      <c r="G226" s="254"/>
      <c r="H226" s="257">
        <v>3.163</v>
      </c>
      <c r="I226" s="258"/>
      <c r="J226" s="254"/>
      <c r="K226" s="254"/>
      <c r="L226" s="259"/>
      <c r="M226" s="260"/>
      <c r="N226" s="261"/>
      <c r="O226" s="261"/>
      <c r="P226" s="261"/>
      <c r="Q226" s="261"/>
      <c r="R226" s="261"/>
      <c r="S226" s="261"/>
      <c r="T226" s="262"/>
      <c r="AT226" s="263" t="s">
        <v>215</v>
      </c>
      <c r="AU226" s="263" t="s">
        <v>90</v>
      </c>
      <c r="AV226" s="12" t="s">
        <v>90</v>
      </c>
      <c r="AW226" s="12" t="s">
        <v>45</v>
      </c>
      <c r="AX226" s="12" t="s">
        <v>82</v>
      </c>
      <c r="AY226" s="263" t="s">
        <v>204</v>
      </c>
    </row>
    <row r="227" spans="2:51" s="12" customFormat="1" ht="13.5">
      <c r="B227" s="253"/>
      <c r="C227" s="254"/>
      <c r="D227" s="250" t="s">
        <v>215</v>
      </c>
      <c r="E227" s="255" t="s">
        <v>38</v>
      </c>
      <c r="F227" s="256" t="s">
        <v>1398</v>
      </c>
      <c r="G227" s="254"/>
      <c r="H227" s="257">
        <v>2.16</v>
      </c>
      <c r="I227" s="258"/>
      <c r="J227" s="254"/>
      <c r="K227" s="254"/>
      <c r="L227" s="259"/>
      <c r="M227" s="260"/>
      <c r="N227" s="261"/>
      <c r="O227" s="261"/>
      <c r="P227" s="261"/>
      <c r="Q227" s="261"/>
      <c r="R227" s="261"/>
      <c r="S227" s="261"/>
      <c r="T227" s="262"/>
      <c r="AT227" s="263" t="s">
        <v>215</v>
      </c>
      <c r="AU227" s="263" t="s">
        <v>90</v>
      </c>
      <c r="AV227" s="12" t="s">
        <v>90</v>
      </c>
      <c r="AW227" s="12" t="s">
        <v>45</v>
      </c>
      <c r="AX227" s="12" t="s">
        <v>82</v>
      </c>
      <c r="AY227" s="263" t="s">
        <v>204</v>
      </c>
    </row>
    <row r="228" spans="2:51" s="12" customFormat="1" ht="13.5">
      <c r="B228" s="253"/>
      <c r="C228" s="254"/>
      <c r="D228" s="250" t="s">
        <v>215</v>
      </c>
      <c r="E228" s="255" t="s">
        <v>38</v>
      </c>
      <c r="F228" s="256" t="s">
        <v>1399</v>
      </c>
      <c r="G228" s="254"/>
      <c r="H228" s="257">
        <v>19.853</v>
      </c>
      <c r="I228" s="258"/>
      <c r="J228" s="254"/>
      <c r="K228" s="254"/>
      <c r="L228" s="259"/>
      <c r="M228" s="260"/>
      <c r="N228" s="261"/>
      <c r="O228" s="261"/>
      <c r="P228" s="261"/>
      <c r="Q228" s="261"/>
      <c r="R228" s="261"/>
      <c r="S228" s="261"/>
      <c r="T228" s="262"/>
      <c r="AT228" s="263" t="s">
        <v>215</v>
      </c>
      <c r="AU228" s="263" t="s">
        <v>90</v>
      </c>
      <c r="AV228" s="12" t="s">
        <v>90</v>
      </c>
      <c r="AW228" s="12" t="s">
        <v>45</v>
      </c>
      <c r="AX228" s="12" t="s">
        <v>82</v>
      </c>
      <c r="AY228" s="263" t="s">
        <v>204</v>
      </c>
    </row>
    <row r="229" spans="2:51" s="12" customFormat="1" ht="13.5">
      <c r="B229" s="253"/>
      <c r="C229" s="254"/>
      <c r="D229" s="250" t="s">
        <v>215</v>
      </c>
      <c r="E229" s="255" t="s">
        <v>38</v>
      </c>
      <c r="F229" s="256" t="s">
        <v>1400</v>
      </c>
      <c r="G229" s="254"/>
      <c r="H229" s="257">
        <v>0.992</v>
      </c>
      <c r="I229" s="258"/>
      <c r="J229" s="254"/>
      <c r="K229" s="254"/>
      <c r="L229" s="259"/>
      <c r="M229" s="260"/>
      <c r="N229" s="261"/>
      <c r="O229" s="261"/>
      <c r="P229" s="261"/>
      <c r="Q229" s="261"/>
      <c r="R229" s="261"/>
      <c r="S229" s="261"/>
      <c r="T229" s="262"/>
      <c r="AT229" s="263" t="s">
        <v>215</v>
      </c>
      <c r="AU229" s="263" t="s">
        <v>90</v>
      </c>
      <c r="AV229" s="12" t="s">
        <v>90</v>
      </c>
      <c r="AW229" s="12" t="s">
        <v>45</v>
      </c>
      <c r="AX229" s="12" t="s">
        <v>82</v>
      </c>
      <c r="AY229" s="263" t="s">
        <v>204</v>
      </c>
    </row>
    <row r="230" spans="2:51" s="12" customFormat="1" ht="13.5">
      <c r="B230" s="253"/>
      <c r="C230" s="254"/>
      <c r="D230" s="250" t="s">
        <v>215</v>
      </c>
      <c r="E230" s="255" t="s">
        <v>38</v>
      </c>
      <c r="F230" s="256" t="s">
        <v>1401</v>
      </c>
      <c r="G230" s="254"/>
      <c r="H230" s="257">
        <v>0.62</v>
      </c>
      <c r="I230" s="258"/>
      <c r="J230" s="254"/>
      <c r="K230" s="254"/>
      <c r="L230" s="259"/>
      <c r="M230" s="260"/>
      <c r="N230" s="261"/>
      <c r="O230" s="261"/>
      <c r="P230" s="261"/>
      <c r="Q230" s="261"/>
      <c r="R230" s="261"/>
      <c r="S230" s="261"/>
      <c r="T230" s="262"/>
      <c r="AT230" s="263" t="s">
        <v>215</v>
      </c>
      <c r="AU230" s="263" t="s">
        <v>90</v>
      </c>
      <c r="AV230" s="12" t="s">
        <v>90</v>
      </c>
      <c r="AW230" s="12" t="s">
        <v>45</v>
      </c>
      <c r="AX230" s="12" t="s">
        <v>82</v>
      </c>
      <c r="AY230" s="263" t="s">
        <v>204</v>
      </c>
    </row>
    <row r="231" spans="2:51" s="12" customFormat="1" ht="13.5">
      <c r="B231" s="253"/>
      <c r="C231" s="254"/>
      <c r="D231" s="250" t="s">
        <v>215</v>
      </c>
      <c r="E231" s="255" t="s">
        <v>38</v>
      </c>
      <c r="F231" s="256" t="s">
        <v>1402</v>
      </c>
      <c r="G231" s="254"/>
      <c r="H231" s="257">
        <v>1.472</v>
      </c>
      <c r="I231" s="258"/>
      <c r="J231" s="254"/>
      <c r="K231" s="254"/>
      <c r="L231" s="259"/>
      <c r="M231" s="260"/>
      <c r="N231" s="261"/>
      <c r="O231" s="261"/>
      <c r="P231" s="261"/>
      <c r="Q231" s="261"/>
      <c r="R231" s="261"/>
      <c r="S231" s="261"/>
      <c r="T231" s="262"/>
      <c r="AT231" s="263" t="s">
        <v>215</v>
      </c>
      <c r="AU231" s="263" t="s">
        <v>90</v>
      </c>
      <c r="AV231" s="12" t="s">
        <v>90</v>
      </c>
      <c r="AW231" s="12" t="s">
        <v>45</v>
      </c>
      <c r="AX231" s="12" t="s">
        <v>82</v>
      </c>
      <c r="AY231" s="263" t="s">
        <v>204</v>
      </c>
    </row>
    <row r="232" spans="2:51" s="12" customFormat="1" ht="13.5">
      <c r="B232" s="253"/>
      <c r="C232" s="254"/>
      <c r="D232" s="250" t="s">
        <v>215</v>
      </c>
      <c r="E232" s="255" t="s">
        <v>38</v>
      </c>
      <c r="F232" s="256" t="s">
        <v>1403</v>
      </c>
      <c r="G232" s="254"/>
      <c r="H232" s="257">
        <v>0.92</v>
      </c>
      <c r="I232" s="258"/>
      <c r="J232" s="254"/>
      <c r="K232" s="254"/>
      <c r="L232" s="259"/>
      <c r="M232" s="260"/>
      <c r="N232" s="261"/>
      <c r="O232" s="261"/>
      <c r="P232" s="261"/>
      <c r="Q232" s="261"/>
      <c r="R232" s="261"/>
      <c r="S232" s="261"/>
      <c r="T232" s="262"/>
      <c r="AT232" s="263" t="s">
        <v>215</v>
      </c>
      <c r="AU232" s="263" t="s">
        <v>90</v>
      </c>
      <c r="AV232" s="12" t="s">
        <v>90</v>
      </c>
      <c r="AW232" s="12" t="s">
        <v>45</v>
      </c>
      <c r="AX232" s="12" t="s">
        <v>82</v>
      </c>
      <c r="AY232" s="263" t="s">
        <v>204</v>
      </c>
    </row>
    <row r="233" spans="2:51" s="13" customFormat="1" ht="13.5">
      <c r="B233" s="264"/>
      <c r="C233" s="265"/>
      <c r="D233" s="250" t="s">
        <v>215</v>
      </c>
      <c r="E233" s="266" t="s">
        <v>38</v>
      </c>
      <c r="F233" s="267" t="s">
        <v>217</v>
      </c>
      <c r="G233" s="265"/>
      <c r="H233" s="268">
        <v>67.062</v>
      </c>
      <c r="I233" s="269"/>
      <c r="J233" s="265"/>
      <c r="K233" s="265"/>
      <c r="L233" s="270"/>
      <c r="M233" s="271"/>
      <c r="N233" s="272"/>
      <c r="O233" s="272"/>
      <c r="P233" s="272"/>
      <c r="Q233" s="272"/>
      <c r="R233" s="272"/>
      <c r="S233" s="272"/>
      <c r="T233" s="273"/>
      <c r="AT233" s="274" t="s">
        <v>215</v>
      </c>
      <c r="AU233" s="274" t="s">
        <v>90</v>
      </c>
      <c r="AV233" s="13" t="s">
        <v>211</v>
      </c>
      <c r="AW233" s="13" t="s">
        <v>45</v>
      </c>
      <c r="AX233" s="13" t="s">
        <v>25</v>
      </c>
      <c r="AY233" s="274" t="s">
        <v>204</v>
      </c>
    </row>
    <row r="234" spans="2:65" s="1" customFormat="1" ht="38.25" customHeight="1">
      <c r="B234" s="48"/>
      <c r="C234" s="238" t="s">
        <v>370</v>
      </c>
      <c r="D234" s="238" t="s">
        <v>206</v>
      </c>
      <c r="E234" s="239" t="s">
        <v>1404</v>
      </c>
      <c r="F234" s="240" t="s">
        <v>1405</v>
      </c>
      <c r="G234" s="241" t="s">
        <v>209</v>
      </c>
      <c r="H234" s="242">
        <v>209.935</v>
      </c>
      <c r="I234" s="243"/>
      <c r="J234" s="244">
        <f>ROUND(I234*H234,2)</f>
        <v>0</v>
      </c>
      <c r="K234" s="240" t="s">
        <v>210</v>
      </c>
      <c r="L234" s="74"/>
      <c r="M234" s="245" t="s">
        <v>38</v>
      </c>
      <c r="N234" s="246" t="s">
        <v>53</v>
      </c>
      <c r="O234" s="49"/>
      <c r="P234" s="247">
        <f>O234*H234</f>
        <v>0</v>
      </c>
      <c r="Q234" s="247">
        <v>0.00103</v>
      </c>
      <c r="R234" s="247">
        <f>Q234*H234</f>
        <v>0.21623305</v>
      </c>
      <c r="S234" s="247">
        <v>0</v>
      </c>
      <c r="T234" s="248">
        <f>S234*H234</f>
        <v>0</v>
      </c>
      <c r="AR234" s="25" t="s">
        <v>211</v>
      </c>
      <c r="AT234" s="25" t="s">
        <v>206</v>
      </c>
      <c r="AU234" s="25" t="s">
        <v>90</v>
      </c>
      <c r="AY234" s="25" t="s">
        <v>204</v>
      </c>
      <c r="BE234" s="249">
        <f>IF(N234="základní",J234,0)</f>
        <v>0</v>
      </c>
      <c r="BF234" s="249">
        <f>IF(N234="snížená",J234,0)</f>
        <v>0</v>
      </c>
      <c r="BG234" s="249">
        <f>IF(N234="zákl. přenesená",J234,0)</f>
        <v>0</v>
      </c>
      <c r="BH234" s="249">
        <f>IF(N234="sníž. přenesená",J234,0)</f>
        <v>0</v>
      </c>
      <c r="BI234" s="249">
        <f>IF(N234="nulová",J234,0)</f>
        <v>0</v>
      </c>
      <c r="BJ234" s="25" t="s">
        <v>25</v>
      </c>
      <c r="BK234" s="249">
        <f>ROUND(I234*H234,2)</f>
        <v>0</v>
      </c>
      <c r="BL234" s="25" t="s">
        <v>211</v>
      </c>
      <c r="BM234" s="25" t="s">
        <v>1406</v>
      </c>
    </row>
    <row r="235" spans="2:51" s="12" customFormat="1" ht="13.5">
      <c r="B235" s="253"/>
      <c r="C235" s="254"/>
      <c r="D235" s="250" t="s">
        <v>215</v>
      </c>
      <c r="E235" s="255" t="s">
        <v>38</v>
      </c>
      <c r="F235" s="256" t="s">
        <v>1407</v>
      </c>
      <c r="G235" s="254"/>
      <c r="H235" s="257">
        <v>94.704</v>
      </c>
      <c r="I235" s="258"/>
      <c r="J235" s="254"/>
      <c r="K235" s="254"/>
      <c r="L235" s="259"/>
      <c r="M235" s="260"/>
      <c r="N235" s="261"/>
      <c r="O235" s="261"/>
      <c r="P235" s="261"/>
      <c r="Q235" s="261"/>
      <c r="R235" s="261"/>
      <c r="S235" s="261"/>
      <c r="T235" s="262"/>
      <c r="AT235" s="263" t="s">
        <v>215</v>
      </c>
      <c r="AU235" s="263" t="s">
        <v>90</v>
      </c>
      <c r="AV235" s="12" t="s">
        <v>90</v>
      </c>
      <c r="AW235" s="12" t="s">
        <v>45</v>
      </c>
      <c r="AX235" s="12" t="s">
        <v>82</v>
      </c>
      <c r="AY235" s="263" t="s">
        <v>204</v>
      </c>
    </row>
    <row r="236" spans="2:51" s="12" customFormat="1" ht="13.5">
      <c r="B236" s="253"/>
      <c r="C236" s="254"/>
      <c r="D236" s="250" t="s">
        <v>215</v>
      </c>
      <c r="E236" s="255" t="s">
        <v>38</v>
      </c>
      <c r="F236" s="256" t="s">
        <v>1408</v>
      </c>
      <c r="G236" s="254"/>
      <c r="H236" s="257">
        <v>12.653</v>
      </c>
      <c r="I236" s="258"/>
      <c r="J236" s="254"/>
      <c r="K236" s="254"/>
      <c r="L236" s="259"/>
      <c r="M236" s="260"/>
      <c r="N236" s="261"/>
      <c r="O236" s="261"/>
      <c r="P236" s="261"/>
      <c r="Q236" s="261"/>
      <c r="R236" s="261"/>
      <c r="S236" s="261"/>
      <c r="T236" s="262"/>
      <c r="AT236" s="263" t="s">
        <v>215</v>
      </c>
      <c r="AU236" s="263" t="s">
        <v>90</v>
      </c>
      <c r="AV236" s="12" t="s">
        <v>90</v>
      </c>
      <c r="AW236" s="12" t="s">
        <v>45</v>
      </c>
      <c r="AX236" s="12" t="s">
        <v>82</v>
      </c>
      <c r="AY236" s="263" t="s">
        <v>204</v>
      </c>
    </row>
    <row r="237" spans="2:51" s="12" customFormat="1" ht="13.5">
      <c r="B237" s="253"/>
      <c r="C237" s="254"/>
      <c r="D237" s="250" t="s">
        <v>215</v>
      </c>
      <c r="E237" s="255" t="s">
        <v>38</v>
      </c>
      <c r="F237" s="256" t="s">
        <v>1409</v>
      </c>
      <c r="G237" s="254"/>
      <c r="H237" s="257">
        <v>8.639</v>
      </c>
      <c r="I237" s="258"/>
      <c r="J237" s="254"/>
      <c r="K237" s="254"/>
      <c r="L237" s="259"/>
      <c r="M237" s="260"/>
      <c r="N237" s="261"/>
      <c r="O237" s="261"/>
      <c r="P237" s="261"/>
      <c r="Q237" s="261"/>
      <c r="R237" s="261"/>
      <c r="S237" s="261"/>
      <c r="T237" s="262"/>
      <c r="AT237" s="263" t="s">
        <v>215</v>
      </c>
      <c r="AU237" s="263" t="s">
        <v>90</v>
      </c>
      <c r="AV237" s="12" t="s">
        <v>90</v>
      </c>
      <c r="AW237" s="12" t="s">
        <v>45</v>
      </c>
      <c r="AX237" s="12" t="s">
        <v>82</v>
      </c>
      <c r="AY237" s="263" t="s">
        <v>204</v>
      </c>
    </row>
    <row r="238" spans="2:51" s="12" customFormat="1" ht="13.5">
      <c r="B238" s="253"/>
      <c r="C238" s="254"/>
      <c r="D238" s="250" t="s">
        <v>215</v>
      </c>
      <c r="E238" s="255" t="s">
        <v>38</v>
      </c>
      <c r="F238" s="256" t="s">
        <v>1410</v>
      </c>
      <c r="G238" s="254"/>
      <c r="H238" s="257">
        <v>79.411</v>
      </c>
      <c r="I238" s="258"/>
      <c r="J238" s="254"/>
      <c r="K238" s="254"/>
      <c r="L238" s="259"/>
      <c r="M238" s="260"/>
      <c r="N238" s="261"/>
      <c r="O238" s="261"/>
      <c r="P238" s="261"/>
      <c r="Q238" s="261"/>
      <c r="R238" s="261"/>
      <c r="S238" s="261"/>
      <c r="T238" s="262"/>
      <c r="AT238" s="263" t="s">
        <v>215</v>
      </c>
      <c r="AU238" s="263" t="s">
        <v>90</v>
      </c>
      <c r="AV238" s="12" t="s">
        <v>90</v>
      </c>
      <c r="AW238" s="12" t="s">
        <v>45</v>
      </c>
      <c r="AX238" s="12" t="s">
        <v>82</v>
      </c>
      <c r="AY238" s="263" t="s">
        <v>204</v>
      </c>
    </row>
    <row r="239" spans="2:51" s="12" customFormat="1" ht="13.5">
      <c r="B239" s="253"/>
      <c r="C239" s="254"/>
      <c r="D239" s="250" t="s">
        <v>215</v>
      </c>
      <c r="E239" s="255" t="s">
        <v>38</v>
      </c>
      <c r="F239" s="256" t="s">
        <v>1411</v>
      </c>
      <c r="G239" s="254"/>
      <c r="H239" s="257">
        <v>2.48</v>
      </c>
      <c r="I239" s="258"/>
      <c r="J239" s="254"/>
      <c r="K239" s="254"/>
      <c r="L239" s="259"/>
      <c r="M239" s="260"/>
      <c r="N239" s="261"/>
      <c r="O239" s="261"/>
      <c r="P239" s="261"/>
      <c r="Q239" s="261"/>
      <c r="R239" s="261"/>
      <c r="S239" s="261"/>
      <c r="T239" s="262"/>
      <c r="AT239" s="263" t="s">
        <v>215</v>
      </c>
      <c r="AU239" s="263" t="s">
        <v>90</v>
      </c>
      <c r="AV239" s="12" t="s">
        <v>90</v>
      </c>
      <c r="AW239" s="12" t="s">
        <v>45</v>
      </c>
      <c r="AX239" s="12" t="s">
        <v>82</v>
      </c>
      <c r="AY239" s="263" t="s">
        <v>204</v>
      </c>
    </row>
    <row r="240" spans="2:51" s="12" customFormat="1" ht="13.5">
      <c r="B240" s="253"/>
      <c r="C240" s="254"/>
      <c r="D240" s="250" t="s">
        <v>215</v>
      </c>
      <c r="E240" s="255" t="s">
        <v>38</v>
      </c>
      <c r="F240" s="256" t="s">
        <v>1411</v>
      </c>
      <c r="G240" s="254"/>
      <c r="H240" s="257">
        <v>2.48</v>
      </c>
      <c r="I240" s="258"/>
      <c r="J240" s="254"/>
      <c r="K240" s="254"/>
      <c r="L240" s="259"/>
      <c r="M240" s="260"/>
      <c r="N240" s="261"/>
      <c r="O240" s="261"/>
      <c r="P240" s="261"/>
      <c r="Q240" s="261"/>
      <c r="R240" s="261"/>
      <c r="S240" s="261"/>
      <c r="T240" s="262"/>
      <c r="AT240" s="263" t="s">
        <v>215</v>
      </c>
      <c r="AU240" s="263" t="s">
        <v>90</v>
      </c>
      <c r="AV240" s="12" t="s">
        <v>90</v>
      </c>
      <c r="AW240" s="12" t="s">
        <v>45</v>
      </c>
      <c r="AX240" s="12" t="s">
        <v>82</v>
      </c>
      <c r="AY240" s="263" t="s">
        <v>204</v>
      </c>
    </row>
    <row r="241" spans="2:51" s="12" customFormat="1" ht="13.5">
      <c r="B241" s="253"/>
      <c r="C241" s="254"/>
      <c r="D241" s="250" t="s">
        <v>215</v>
      </c>
      <c r="E241" s="255" t="s">
        <v>38</v>
      </c>
      <c r="F241" s="256" t="s">
        <v>1412</v>
      </c>
      <c r="G241" s="254"/>
      <c r="H241" s="257">
        <v>5.888</v>
      </c>
      <c r="I241" s="258"/>
      <c r="J241" s="254"/>
      <c r="K241" s="254"/>
      <c r="L241" s="259"/>
      <c r="M241" s="260"/>
      <c r="N241" s="261"/>
      <c r="O241" s="261"/>
      <c r="P241" s="261"/>
      <c r="Q241" s="261"/>
      <c r="R241" s="261"/>
      <c r="S241" s="261"/>
      <c r="T241" s="262"/>
      <c r="AT241" s="263" t="s">
        <v>215</v>
      </c>
      <c r="AU241" s="263" t="s">
        <v>90</v>
      </c>
      <c r="AV241" s="12" t="s">
        <v>90</v>
      </c>
      <c r="AW241" s="12" t="s">
        <v>45</v>
      </c>
      <c r="AX241" s="12" t="s">
        <v>82</v>
      </c>
      <c r="AY241" s="263" t="s">
        <v>204</v>
      </c>
    </row>
    <row r="242" spans="2:51" s="12" customFormat="1" ht="13.5">
      <c r="B242" s="253"/>
      <c r="C242" s="254"/>
      <c r="D242" s="250" t="s">
        <v>215</v>
      </c>
      <c r="E242" s="255" t="s">
        <v>38</v>
      </c>
      <c r="F242" s="256" t="s">
        <v>1413</v>
      </c>
      <c r="G242" s="254"/>
      <c r="H242" s="257">
        <v>3.68</v>
      </c>
      <c r="I242" s="258"/>
      <c r="J242" s="254"/>
      <c r="K242" s="254"/>
      <c r="L242" s="259"/>
      <c r="M242" s="260"/>
      <c r="N242" s="261"/>
      <c r="O242" s="261"/>
      <c r="P242" s="261"/>
      <c r="Q242" s="261"/>
      <c r="R242" s="261"/>
      <c r="S242" s="261"/>
      <c r="T242" s="262"/>
      <c r="AT242" s="263" t="s">
        <v>215</v>
      </c>
      <c r="AU242" s="263" t="s">
        <v>90</v>
      </c>
      <c r="AV242" s="12" t="s">
        <v>90</v>
      </c>
      <c r="AW242" s="12" t="s">
        <v>45</v>
      </c>
      <c r="AX242" s="12" t="s">
        <v>82</v>
      </c>
      <c r="AY242" s="263" t="s">
        <v>204</v>
      </c>
    </row>
    <row r="243" spans="2:51" s="13" customFormat="1" ht="13.5">
      <c r="B243" s="264"/>
      <c r="C243" s="265"/>
      <c r="D243" s="250" t="s">
        <v>215</v>
      </c>
      <c r="E243" s="266" t="s">
        <v>38</v>
      </c>
      <c r="F243" s="267" t="s">
        <v>217</v>
      </c>
      <c r="G243" s="265"/>
      <c r="H243" s="268">
        <v>209.935</v>
      </c>
      <c r="I243" s="269"/>
      <c r="J243" s="265"/>
      <c r="K243" s="265"/>
      <c r="L243" s="270"/>
      <c r="M243" s="271"/>
      <c r="N243" s="272"/>
      <c r="O243" s="272"/>
      <c r="P243" s="272"/>
      <c r="Q243" s="272"/>
      <c r="R243" s="272"/>
      <c r="S243" s="272"/>
      <c r="T243" s="273"/>
      <c r="AT243" s="274" t="s">
        <v>215</v>
      </c>
      <c r="AU243" s="274" t="s">
        <v>90</v>
      </c>
      <c r="AV243" s="13" t="s">
        <v>211</v>
      </c>
      <c r="AW243" s="13" t="s">
        <v>45</v>
      </c>
      <c r="AX243" s="13" t="s">
        <v>25</v>
      </c>
      <c r="AY243" s="274" t="s">
        <v>204</v>
      </c>
    </row>
    <row r="244" spans="2:65" s="1" customFormat="1" ht="38.25" customHeight="1">
      <c r="B244" s="48"/>
      <c r="C244" s="238" t="s">
        <v>376</v>
      </c>
      <c r="D244" s="238" t="s">
        <v>206</v>
      </c>
      <c r="E244" s="239" t="s">
        <v>1414</v>
      </c>
      <c r="F244" s="240" t="s">
        <v>1415</v>
      </c>
      <c r="G244" s="241" t="s">
        <v>209</v>
      </c>
      <c r="H244" s="242">
        <v>209.935</v>
      </c>
      <c r="I244" s="243"/>
      <c r="J244" s="244">
        <f>ROUND(I244*H244,2)</f>
        <v>0</v>
      </c>
      <c r="K244" s="240" t="s">
        <v>210</v>
      </c>
      <c r="L244" s="74"/>
      <c r="M244" s="245" t="s">
        <v>38</v>
      </c>
      <c r="N244" s="246" t="s">
        <v>53</v>
      </c>
      <c r="O244" s="49"/>
      <c r="P244" s="247">
        <f>O244*H244</f>
        <v>0</v>
      </c>
      <c r="Q244" s="247">
        <v>0</v>
      </c>
      <c r="R244" s="247">
        <f>Q244*H244</f>
        <v>0</v>
      </c>
      <c r="S244" s="247">
        <v>0</v>
      </c>
      <c r="T244" s="248">
        <f>S244*H244</f>
        <v>0</v>
      </c>
      <c r="AR244" s="25" t="s">
        <v>211</v>
      </c>
      <c r="AT244" s="25" t="s">
        <v>206</v>
      </c>
      <c r="AU244" s="25" t="s">
        <v>90</v>
      </c>
      <c r="AY244" s="25" t="s">
        <v>204</v>
      </c>
      <c r="BE244" s="249">
        <f>IF(N244="základní",J244,0)</f>
        <v>0</v>
      </c>
      <c r="BF244" s="249">
        <f>IF(N244="snížená",J244,0)</f>
        <v>0</v>
      </c>
      <c r="BG244" s="249">
        <f>IF(N244="zákl. přenesená",J244,0)</f>
        <v>0</v>
      </c>
      <c r="BH244" s="249">
        <f>IF(N244="sníž. přenesená",J244,0)</f>
        <v>0</v>
      </c>
      <c r="BI244" s="249">
        <f>IF(N244="nulová",J244,0)</f>
        <v>0</v>
      </c>
      <c r="BJ244" s="25" t="s">
        <v>25</v>
      </c>
      <c r="BK244" s="249">
        <f>ROUND(I244*H244,2)</f>
        <v>0</v>
      </c>
      <c r="BL244" s="25" t="s">
        <v>211</v>
      </c>
      <c r="BM244" s="25" t="s">
        <v>1416</v>
      </c>
    </row>
    <row r="245" spans="2:51" s="12" customFormat="1" ht="13.5">
      <c r="B245" s="253"/>
      <c r="C245" s="254"/>
      <c r="D245" s="250" t="s">
        <v>215</v>
      </c>
      <c r="E245" s="255" t="s">
        <v>38</v>
      </c>
      <c r="F245" s="256" t="s">
        <v>1417</v>
      </c>
      <c r="G245" s="254"/>
      <c r="H245" s="257">
        <v>209.935</v>
      </c>
      <c r="I245" s="258"/>
      <c r="J245" s="254"/>
      <c r="K245" s="254"/>
      <c r="L245" s="259"/>
      <c r="M245" s="260"/>
      <c r="N245" s="261"/>
      <c r="O245" s="261"/>
      <c r="P245" s="261"/>
      <c r="Q245" s="261"/>
      <c r="R245" s="261"/>
      <c r="S245" s="261"/>
      <c r="T245" s="262"/>
      <c r="AT245" s="263" t="s">
        <v>215</v>
      </c>
      <c r="AU245" s="263" t="s">
        <v>90</v>
      </c>
      <c r="AV245" s="12" t="s">
        <v>90</v>
      </c>
      <c r="AW245" s="12" t="s">
        <v>45</v>
      </c>
      <c r="AX245" s="12" t="s">
        <v>82</v>
      </c>
      <c r="AY245" s="263" t="s">
        <v>204</v>
      </c>
    </row>
    <row r="246" spans="2:51" s="13" customFormat="1" ht="13.5">
      <c r="B246" s="264"/>
      <c r="C246" s="265"/>
      <c r="D246" s="250" t="s">
        <v>215</v>
      </c>
      <c r="E246" s="266" t="s">
        <v>38</v>
      </c>
      <c r="F246" s="267" t="s">
        <v>217</v>
      </c>
      <c r="G246" s="265"/>
      <c r="H246" s="268">
        <v>209.935</v>
      </c>
      <c r="I246" s="269"/>
      <c r="J246" s="265"/>
      <c r="K246" s="265"/>
      <c r="L246" s="270"/>
      <c r="M246" s="271"/>
      <c r="N246" s="272"/>
      <c r="O246" s="272"/>
      <c r="P246" s="272"/>
      <c r="Q246" s="272"/>
      <c r="R246" s="272"/>
      <c r="S246" s="272"/>
      <c r="T246" s="273"/>
      <c r="AT246" s="274" t="s">
        <v>215</v>
      </c>
      <c r="AU246" s="274" t="s">
        <v>90</v>
      </c>
      <c r="AV246" s="13" t="s">
        <v>211</v>
      </c>
      <c r="AW246" s="13" t="s">
        <v>45</v>
      </c>
      <c r="AX246" s="13" t="s">
        <v>25</v>
      </c>
      <c r="AY246" s="274" t="s">
        <v>204</v>
      </c>
    </row>
    <row r="247" spans="2:65" s="1" customFormat="1" ht="38.25" customHeight="1">
      <c r="B247" s="48"/>
      <c r="C247" s="238" t="s">
        <v>381</v>
      </c>
      <c r="D247" s="238" t="s">
        <v>206</v>
      </c>
      <c r="E247" s="239" t="s">
        <v>1418</v>
      </c>
      <c r="F247" s="240" t="s">
        <v>1419</v>
      </c>
      <c r="G247" s="241" t="s">
        <v>780</v>
      </c>
      <c r="H247" s="242">
        <v>4</v>
      </c>
      <c r="I247" s="243"/>
      <c r="J247" s="244">
        <f>ROUND(I247*H247,2)</f>
        <v>0</v>
      </c>
      <c r="K247" s="240" t="s">
        <v>210</v>
      </c>
      <c r="L247" s="74"/>
      <c r="M247" s="245" t="s">
        <v>38</v>
      </c>
      <c r="N247" s="246" t="s">
        <v>53</v>
      </c>
      <c r="O247" s="49"/>
      <c r="P247" s="247">
        <f>O247*H247</f>
        <v>0</v>
      </c>
      <c r="Q247" s="247">
        <v>0.01827</v>
      </c>
      <c r="R247" s="247">
        <f>Q247*H247</f>
        <v>0.07308</v>
      </c>
      <c r="S247" s="247">
        <v>0</v>
      </c>
      <c r="T247" s="248">
        <f>S247*H247</f>
        <v>0</v>
      </c>
      <c r="AR247" s="25" t="s">
        <v>211</v>
      </c>
      <c r="AT247" s="25" t="s">
        <v>206</v>
      </c>
      <c r="AU247" s="25" t="s">
        <v>90</v>
      </c>
      <c r="AY247" s="25" t="s">
        <v>204</v>
      </c>
      <c r="BE247" s="249">
        <f>IF(N247="základní",J247,0)</f>
        <v>0</v>
      </c>
      <c r="BF247" s="249">
        <f>IF(N247="snížená",J247,0)</f>
        <v>0</v>
      </c>
      <c r="BG247" s="249">
        <f>IF(N247="zákl. přenesená",J247,0)</f>
        <v>0</v>
      </c>
      <c r="BH247" s="249">
        <f>IF(N247="sníž. přenesená",J247,0)</f>
        <v>0</v>
      </c>
      <c r="BI247" s="249">
        <f>IF(N247="nulová",J247,0)</f>
        <v>0</v>
      </c>
      <c r="BJ247" s="25" t="s">
        <v>25</v>
      </c>
      <c r="BK247" s="249">
        <f>ROUND(I247*H247,2)</f>
        <v>0</v>
      </c>
      <c r="BL247" s="25" t="s">
        <v>211</v>
      </c>
      <c r="BM247" s="25" t="s">
        <v>1420</v>
      </c>
    </row>
    <row r="248" spans="2:47" s="1" customFormat="1" ht="13.5">
      <c r="B248" s="48"/>
      <c r="C248" s="76"/>
      <c r="D248" s="250" t="s">
        <v>213</v>
      </c>
      <c r="E248" s="76"/>
      <c r="F248" s="251" t="s">
        <v>1382</v>
      </c>
      <c r="G248" s="76"/>
      <c r="H248" s="76"/>
      <c r="I248" s="206"/>
      <c r="J248" s="76"/>
      <c r="K248" s="76"/>
      <c r="L248" s="74"/>
      <c r="M248" s="252"/>
      <c r="N248" s="49"/>
      <c r="O248" s="49"/>
      <c r="P248" s="49"/>
      <c r="Q248" s="49"/>
      <c r="R248" s="49"/>
      <c r="S248" s="49"/>
      <c r="T248" s="97"/>
      <c r="AT248" s="25" t="s">
        <v>213</v>
      </c>
      <c r="AU248" s="25" t="s">
        <v>90</v>
      </c>
    </row>
    <row r="249" spans="2:65" s="1" customFormat="1" ht="38.25" customHeight="1">
      <c r="B249" s="48"/>
      <c r="C249" s="238" t="s">
        <v>392</v>
      </c>
      <c r="D249" s="238" t="s">
        <v>206</v>
      </c>
      <c r="E249" s="239" t="s">
        <v>1421</v>
      </c>
      <c r="F249" s="240" t="s">
        <v>1422</v>
      </c>
      <c r="G249" s="241" t="s">
        <v>209</v>
      </c>
      <c r="H249" s="242">
        <v>8.973</v>
      </c>
      <c r="I249" s="243"/>
      <c r="J249" s="244">
        <f>ROUND(I249*H249,2)</f>
        <v>0</v>
      </c>
      <c r="K249" s="240" t="s">
        <v>210</v>
      </c>
      <c r="L249" s="74"/>
      <c r="M249" s="245" t="s">
        <v>38</v>
      </c>
      <c r="N249" s="246" t="s">
        <v>53</v>
      </c>
      <c r="O249" s="49"/>
      <c r="P249" s="247">
        <f>O249*H249</f>
        <v>0</v>
      </c>
      <c r="Q249" s="247">
        <v>0.01775</v>
      </c>
      <c r="R249" s="247">
        <f>Q249*H249</f>
        <v>0.15927075</v>
      </c>
      <c r="S249" s="247">
        <v>0</v>
      </c>
      <c r="T249" s="248">
        <f>S249*H249</f>
        <v>0</v>
      </c>
      <c r="AR249" s="25" t="s">
        <v>211</v>
      </c>
      <c r="AT249" s="25" t="s">
        <v>206</v>
      </c>
      <c r="AU249" s="25" t="s">
        <v>90</v>
      </c>
      <c r="AY249" s="25" t="s">
        <v>204</v>
      </c>
      <c r="BE249" s="249">
        <f>IF(N249="základní",J249,0)</f>
        <v>0</v>
      </c>
      <c r="BF249" s="249">
        <f>IF(N249="snížená",J249,0)</f>
        <v>0</v>
      </c>
      <c r="BG249" s="249">
        <f>IF(N249="zákl. přenesená",J249,0)</f>
        <v>0</v>
      </c>
      <c r="BH249" s="249">
        <f>IF(N249="sníž. přenesená",J249,0)</f>
        <v>0</v>
      </c>
      <c r="BI249" s="249">
        <f>IF(N249="nulová",J249,0)</f>
        <v>0</v>
      </c>
      <c r="BJ249" s="25" t="s">
        <v>25</v>
      </c>
      <c r="BK249" s="249">
        <f>ROUND(I249*H249,2)</f>
        <v>0</v>
      </c>
      <c r="BL249" s="25" t="s">
        <v>211</v>
      </c>
      <c r="BM249" s="25" t="s">
        <v>1423</v>
      </c>
    </row>
    <row r="250" spans="2:47" s="1" customFormat="1" ht="13.5">
      <c r="B250" s="48"/>
      <c r="C250" s="76"/>
      <c r="D250" s="250" t="s">
        <v>213</v>
      </c>
      <c r="E250" s="76"/>
      <c r="F250" s="251" t="s">
        <v>1424</v>
      </c>
      <c r="G250" s="76"/>
      <c r="H250" s="76"/>
      <c r="I250" s="206"/>
      <c r="J250" s="76"/>
      <c r="K250" s="76"/>
      <c r="L250" s="74"/>
      <c r="M250" s="252"/>
      <c r="N250" s="49"/>
      <c r="O250" s="49"/>
      <c r="P250" s="49"/>
      <c r="Q250" s="49"/>
      <c r="R250" s="49"/>
      <c r="S250" s="49"/>
      <c r="T250" s="97"/>
      <c r="AT250" s="25" t="s">
        <v>213</v>
      </c>
      <c r="AU250" s="25" t="s">
        <v>90</v>
      </c>
    </row>
    <row r="251" spans="2:51" s="12" customFormat="1" ht="13.5">
      <c r="B251" s="253"/>
      <c r="C251" s="254"/>
      <c r="D251" s="250" t="s">
        <v>215</v>
      </c>
      <c r="E251" s="255" t="s">
        <v>38</v>
      </c>
      <c r="F251" s="256" t="s">
        <v>1425</v>
      </c>
      <c r="G251" s="254"/>
      <c r="H251" s="257">
        <v>8.349</v>
      </c>
      <c r="I251" s="258"/>
      <c r="J251" s="254"/>
      <c r="K251" s="254"/>
      <c r="L251" s="259"/>
      <c r="M251" s="260"/>
      <c r="N251" s="261"/>
      <c r="O251" s="261"/>
      <c r="P251" s="261"/>
      <c r="Q251" s="261"/>
      <c r="R251" s="261"/>
      <c r="S251" s="261"/>
      <c r="T251" s="262"/>
      <c r="AT251" s="263" t="s">
        <v>215</v>
      </c>
      <c r="AU251" s="263" t="s">
        <v>90</v>
      </c>
      <c r="AV251" s="12" t="s">
        <v>90</v>
      </c>
      <c r="AW251" s="12" t="s">
        <v>45</v>
      </c>
      <c r="AX251" s="12" t="s">
        <v>82</v>
      </c>
      <c r="AY251" s="263" t="s">
        <v>204</v>
      </c>
    </row>
    <row r="252" spans="2:51" s="12" customFormat="1" ht="13.5">
      <c r="B252" s="253"/>
      <c r="C252" s="254"/>
      <c r="D252" s="250" t="s">
        <v>215</v>
      </c>
      <c r="E252" s="255" t="s">
        <v>38</v>
      </c>
      <c r="F252" s="256" t="s">
        <v>1426</v>
      </c>
      <c r="G252" s="254"/>
      <c r="H252" s="257">
        <v>0.624</v>
      </c>
      <c r="I252" s="258"/>
      <c r="J252" s="254"/>
      <c r="K252" s="254"/>
      <c r="L252" s="259"/>
      <c r="M252" s="260"/>
      <c r="N252" s="261"/>
      <c r="O252" s="261"/>
      <c r="P252" s="261"/>
      <c r="Q252" s="261"/>
      <c r="R252" s="261"/>
      <c r="S252" s="261"/>
      <c r="T252" s="262"/>
      <c r="AT252" s="263" t="s">
        <v>215</v>
      </c>
      <c r="AU252" s="263" t="s">
        <v>90</v>
      </c>
      <c r="AV252" s="12" t="s">
        <v>90</v>
      </c>
      <c r="AW252" s="12" t="s">
        <v>45</v>
      </c>
      <c r="AX252" s="12" t="s">
        <v>82</v>
      </c>
      <c r="AY252" s="263" t="s">
        <v>204</v>
      </c>
    </row>
    <row r="253" spans="2:51" s="13" customFormat="1" ht="13.5">
      <c r="B253" s="264"/>
      <c r="C253" s="265"/>
      <c r="D253" s="250" t="s">
        <v>215</v>
      </c>
      <c r="E253" s="266" t="s">
        <v>38</v>
      </c>
      <c r="F253" s="267" t="s">
        <v>217</v>
      </c>
      <c r="G253" s="265"/>
      <c r="H253" s="268">
        <v>8.973</v>
      </c>
      <c r="I253" s="269"/>
      <c r="J253" s="265"/>
      <c r="K253" s="265"/>
      <c r="L253" s="270"/>
      <c r="M253" s="271"/>
      <c r="N253" s="272"/>
      <c r="O253" s="272"/>
      <c r="P253" s="272"/>
      <c r="Q253" s="272"/>
      <c r="R253" s="272"/>
      <c r="S253" s="272"/>
      <c r="T253" s="273"/>
      <c r="AT253" s="274" t="s">
        <v>215</v>
      </c>
      <c r="AU253" s="274" t="s">
        <v>90</v>
      </c>
      <c r="AV253" s="13" t="s">
        <v>211</v>
      </c>
      <c r="AW253" s="13" t="s">
        <v>45</v>
      </c>
      <c r="AX253" s="13" t="s">
        <v>25</v>
      </c>
      <c r="AY253" s="274" t="s">
        <v>204</v>
      </c>
    </row>
    <row r="254" spans="2:65" s="1" customFormat="1" ht="38.25" customHeight="1">
      <c r="B254" s="48"/>
      <c r="C254" s="238" t="s">
        <v>398</v>
      </c>
      <c r="D254" s="238" t="s">
        <v>206</v>
      </c>
      <c r="E254" s="239" t="s">
        <v>1427</v>
      </c>
      <c r="F254" s="240" t="s">
        <v>1428</v>
      </c>
      <c r="G254" s="241" t="s">
        <v>209</v>
      </c>
      <c r="H254" s="242">
        <v>9.029</v>
      </c>
      <c r="I254" s="243"/>
      <c r="J254" s="244">
        <f>ROUND(I254*H254,2)</f>
        <v>0</v>
      </c>
      <c r="K254" s="240" t="s">
        <v>210</v>
      </c>
      <c r="L254" s="74"/>
      <c r="M254" s="245" t="s">
        <v>38</v>
      </c>
      <c r="N254" s="246" t="s">
        <v>53</v>
      </c>
      <c r="O254" s="49"/>
      <c r="P254" s="247">
        <f>O254*H254</f>
        <v>0</v>
      </c>
      <c r="Q254" s="247">
        <v>0.01775</v>
      </c>
      <c r="R254" s="247">
        <f>Q254*H254</f>
        <v>0.16026474999999998</v>
      </c>
      <c r="S254" s="247">
        <v>0</v>
      </c>
      <c r="T254" s="248">
        <f>S254*H254</f>
        <v>0</v>
      </c>
      <c r="AR254" s="25" t="s">
        <v>211</v>
      </c>
      <c r="AT254" s="25" t="s">
        <v>206</v>
      </c>
      <c r="AU254" s="25" t="s">
        <v>90</v>
      </c>
      <c r="AY254" s="25" t="s">
        <v>204</v>
      </c>
      <c r="BE254" s="249">
        <f>IF(N254="základní",J254,0)</f>
        <v>0</v>
      </c>
      <c r="BF254" s="249">
        <f>IF(N254="snížená",J254,0)</f>
        <v>0</v>
      </c>
      <c r="BG254" s="249">
        <f>IF(N254="zákl. přenesená",J254,0)</f>
        <v>0</v>
      </c>
      <c r="BH254" s="249">
        <f>IF(N254="sníž. přenesená",J254,0)</f>
        <v>0</v>
      </c>
      <c r="BI254" s="249">
        <f>IF(N254="nulová",J254,0)</f>
        <v>0</v>
      </c>
      <c r="BJ254" s="25" t="s">
        <v>25</v>
      </c>
      <c r="BK254" s="249">
        <f>ROUND(I254*H254,2)</f>
        <v>0</v>
      </c>
      <c r="BL254" s="25" t="s">
        <v>211</v>
      </c>
      <c r="BM254" s="25" t="s">
        <v>1429</v>
      </c>
    </row>
    <row r="255" spans="2:47" s="1" customFormat="1" ht="13.5">
      <c r="B255" s="48"/>
      <c r="C255" s="76"/>
      <c r="D255" s="250" t="s">
        <v>213</v>
      </c>
      <c r="E255" s="76"/>
      <c r="F255" s="251" t="s">
        <v>1424</v>
      </c>
      <c r="G255" s="76"/>
      <c r="H255" s="76"/>
      <c r="I255" s="206"/>
      <c r="J255" s="76"/>
      <c r="K255" s="76"/>
      <c r="L255" s="74"/>
      <c r="M255" s="252"/>
      <c r="N255" s="49"/>
      <c r="O255" s="49"/>
      <c r="P255" s="49"/>
      <c r="Q255" s="49"/>
      <c r="R255" s="49"/>
      <c r="S255" s="49"/>
      <c r="T255" s="97"/>
      <c r="AT255" s="25" t="s">
        <v>213</v>
      </c>
      <c r="AU255" s="25" t="s">
        <v>90</v>
      </c>
    </row>
    <row r="256" spans="2:51" s="12" customFormat="1" ht="13.5">
      <c r="B256" s="253"/>
      <c r="C256" s="254"/>
      <c r="D256" s="250" t="s">
        <v>215</v>
      </c>
      <c r="E256" s="255" t="s">
        <v>38</v>
      </c>
      <c r="F256" s="256" t="s">
        <v>1430</v>
      </c>
      <c r="G256" s="254"/>
      <c r="H256" s="257">
        <v>7.707</v>
      </c>
      <c r="I256" s="258"/>
      <c r="J256" s="254"/>
      <c r="K256" s="254"/>
      <c r="L256" s="259"/>
      <c r="M256" s="260"/>
      <c r="N256" s="261"/>
      <c r="O256" s="261"/>
      <c r="P256" s="261"/>
      <c r="Q256" s="261"/>
      <c r="R256" s="261"/>
      <c r="S256" s="261"/>
      <c r="T256" s="262"/>
      <c r="AT256" s="263" t="s">
        <v>215</v>
      </c>
      <c r="AU256" s="263" t="s">
        <v>90</v>
      </c>
      <c r="AV256" s="12" t="s">
        <v>90</v>
      </c>
      <c r="AW256" s="12" t="s">
        <v>45</v>
      </c>
      <c r="AX256" s="12" t="s">
        <v>82</v>
      </c>
      <c r="AY256" s="263" t="s">
        <v>204</v>
      </c>
    </row>
    <row r="257" spans="2:51" s="12" customFormat="1" ht="13.5">
      <c r="B257" s="253"/>
      <c r="C257" s="254"/>
      <c r="D257" s="250" t="s">
        <v>215</v>
      </c>
      <c r="E257" s="255" t="s">
        <v>38</v>
      </c>
      <c r="F257" s="256" t="s">
        <v>1431</v>
      </c>
      <c r="G257" s="254"/>
      <c r="H257" s="257">
        <v>1.322</v>
      </c>
      <c r="I257" s="258"/>
      <c r="J257" s="254"/>
      <c r="K257" s="254"/>
      <c r="L257" s="259"/>
      <c r="M257" s="260"/>
      <c r="N257" s="261"/>
      <c r="O257" s="261"/>
      <c r="P257" s="261"/>
      <c r="Q257" s="261"/>
      <c r="R257" s="261"/>
      <c r="S257" s="261"/>
      <c r="T257" s="262"/>
      <c r="AT257" s="263" t="s">
        <v>215</v>
      </c>
      <c r="AU257" s="263" t="s">
        <v>90</v>
      </c>
      <c r="AV257" s="12" t="s">
        <v>90</v>
      </c>
      <c r="AW257" s="12" t="s">
        <v>45</v>
      </c>
      <c r="AX257" s="12" t="s">
        <v>82</v>
      </c>
      <c r="AY257" s="263" t="s">
        <v>204</v>
      </c>
    </row>
    <row r="258" spans="2:51" s="13" customFormat="1" ht="13.5">
      <c r="B258" s="264"/>
      <c r="C258" s="265"/>
      <c r="D258" s="250" t="s">
        <v>215</v>
      </c>
      <c r="E258" s="266" t="s">
        <v>38</v>
      </c>
      <c r="F258" s="267" t="s">
        <v>217</v>
      </c>
      <c r="G258" s="265"/>
      <c r="H258" s="268">
        <v>9.029</v>
      </c>
      <c r="I258" s="269"/>
      <c r="J258" s="265"/>
      <c r="K258" s="265"/>
      <c r="L258" s="270"/>
      <c r="M258" s="271"/>
      <c r="N258" s="272"/>
      <c r="O258" s="272"/>
      <c r="P258" s="272"/>
      <c r="Q258" s="272"/>
      <c r="R258" s="272"/>
      <c r="S258" s="272"/>
      <c r="T258" s="273"/>
      <c r="AT258" s="274" t="s">
        <v>215</v>
      </c>
      <c r="AU258" s="274" t="s">
        <v>90</v>
      </c>
      <c r="AV258" s="13" t="s">
        <v>211</v>
      </c>
      <c r="AW258" s="13" t="s">
        <v>45</v>
      </c>
      <c r="AX258" s="13" t="s">
        <v>25</v>
      </c>
      <c r="AY258" s="274" t="s">
        <v>204</v>
      </c>
    </row>
    <row r="259" spans="2:63" s="11" customFormat="1" ht="29.85" customHeight="1">
      <c r="B259" s="222"/>
      <c r="C259" s="223"/>
      <c r="D259" s="224" t="s">
        <v>81</v>
      </c>
      <c r="E259" s="236" t="s">
        <v>113</v>
      </c>
      <c r="F259" s="236" t="s">
        <v>289</v>
      </c>
      <c r="G259" s="223"/>
      <c r="H259" s="223"/>
      <c r="I259" s="226"/>
      <c r="J259" s="237">
        <f>BK259</f>
        <v>0</v>
      </c>
      <c r="K259" s="223"/>
      <c r="L259" s="228"/>
      <c r="M259" s="229"/>
      <c r="N259" s="230"/>
      <c r="O259" s="230"/>
      <c r="P259" s="231">
        <f>SUM(P260:P316)</f>
        <v>0</v>
      </c>
      <c r="Q259" s="230"/>
      <c r="R259" s="231">
        <f>SUM(R260:R316)</f>
        <v>129.02108883999998</v>
      </c>
      <c r="S259" s="230"/>
      <c r="T259" s="232">
        <f>SUM(T260:T316)</f>
        <v>0</v>
      </c>
      <c r="AR259" s="233" t="s">
        <v>25</v>
      </c>
      <c r="AT259" s="234" t="s">
        <v>81</v>
      </c>
      <c r="AU259" s="234" t="s">
        <v>25</v>
      </c>
      <c r="AY259" s="233" t="s">
        <v>204</v>
      </c>
      <c r="BK259" s="235">
        <f>SUM(BK260:BK316)</f>
        <v>0</v>
      </c>
    </row>
    <row r="260" spans="2:65" s="1" customFormat="1" ht="38.25" customHeight="1">
      <c r="B260" s="48"/>
      <c r="C260" s="238" t="s">
        <v>402</v>
      </c>
      <c r="D260" s="238" t="s">
        <v>206</v>
      </c>
      <c r="E260" s="239" t="s">
        <v>307</v>
      </c>
      <c r="F260" s="240" t="s">
        <v>308</v>
      </c>
      <c r="G260" s="241" t="s">
        <v>220</v>
      </c>
      <c r="H260" s="242">
        <v>18.263</v>
      </c>
      <c r="I260" s="243"/>
      <c r="J260" s="244">
        <f>ROUND(I260*H260,2)</f>
        <v>0</v>
      </c>
      <c r="K260" s="240" t="s">
        <v>38</v>
      </c>
      <c r="L260" s="74"/>
      <c r="M260" s="245" t="s">
        <v>38</v>
      </c>
      <c r="N260" s="246" t="s">
        <v>53</v>
      </c>
      <c r="O260" s="49"/>
      <c r="P260" s="247">
        <f>O260*H260</f>
        <v>0</v>
      </c>
      <c r="Q260" s="247">
        <v>0.7497</v>
      </c>
      <c r="R260" s="247">
        <f>Q260*H260</f>
        <v>13.691771100000002</v>
      </c>
      <c r="S260" s="247">
        <v>0</v>
      </c>
      <c r="T260" s="248">
        <f>S260*H260</f>
        <v>0</v>
      </c>
      <c r="AR260" s="25" t="s">
        <v>211</v>
      </c>
      <c r="AT260" s="25" t="s">
        <v>206</v>
      </c>
      <c r="AU260" s="25" t="s">
        <v>90</v>
      </c>
      <c r="AY260" s="25" t="s">
        <v>204</v>
      </c>
      <c r="BE260" s="249">
        <f>IF(N260="základní",J260,0)</f>
        <v>0</v>
      </c>
      <c r="BF260" s="249">
        <f>IF(N260="snížená",J260,0)</f>
        <v>0</v>
      </c>
      <c r="BG260" s="249">
        <f>IF(N260="zákl. přenesená",J260,0)</f>
        <v>0</v>
      </c>
      <c r="BH260" s="249">
        <f>IF(N260="sníž. přenesená",J260,0)</f>
        <v>0</v>
      </c>
      <c r="BI260" s="249">
        <f>IF(N260="nulová",J260,0)</f>
        <v>0</v>
      </c>
      <c r="BJ260" s="25" t="s">
        <v>25</v>
      </c>
      <c r="BK260" s="249">
        <f>ROUND(I260*H260,2)</f>
        <v>0</v>
      </c>
      <c r="BL260" s="25" t="s">
        <v>211</v>
      </c>
      <c r="BM260" s="25" t="s">
        <v>1432</v>
      </c>
    </row>
    <row r="261" spans="2:51" s="12" customFormat="1" ht="13.5">
      <c r="B261" s="253"/>
      <c r="C261" s="254"/>
      <c r="D261" s="250" t="s">
        <v>215</v>
      </c>
      <c r="E261" s="255" t="s">
        <v>38</v>
      </c>
      <c r="F261" s="256" t="s">
        <v>1433</v>
      </c>
      <c r="G261" s="254"/>
      <c r="H261" s="257">
        <v>18.263</v>
      </c>
      <c r="I261" s="258"/>
      <c r="J261" s="254"/>
      <c r="K261" s="254"/>
      <c r="L261" s="259"/>
      <c r="M261" s="260"/>
      <c r="N261" s="261"/>
      <c r="O261" s="261"/>
      <c r="P261" s="261"/>
      <c r="Q261" s="261"/>
      <c r="R261" s="261"/>
      <c r="S261" s="261"/>
      <c r="T261" s="262"/>
      <c r="AT261" s="263" t="s">
        <v>215</v>
      </c>
      <c r="AU261" s="263" t="s">
        <v>90</v>
      </c>
      <c r="AV261" s="12" t="s">
        <v>90</v>
      </c>
      <c r="AW261" s="12" t="s">
        <v>45</v>
      </c>
      <c r="AX261" s="12" t="s">
        <v>82</v>
      </c>
      <c r="AY261" s="263" t="s">
        <v>204</v>
      </c>
    </row>
    <row r="262" spans="2:51" s="13" customFormat="1" ht="13.5">
      <c r="B262" s="264"/>
      <c r="C262" s="265"/>
      <c r="D262" s="250" t="s">
        <v>215</v>
      </c>
      <c r="E262" s="266" t="s">
        <v>38</v>
      </c>
      <c r="F262" s="267" t="s">
        <v>217</v>
      </c>
      <c r="G262" s="265"/>
      <c r="H262" s="268">
        <v>18.263</v>
      </c>
      <c r="I262" s="269"/>
      <c r="J262" s="265"/>
      <c r="K262" s="265"/>
      <c r="L262" s="270"/>
      <c r="M262" s="271"/>
      <c r="N262" s="272"/>
      <c r="O262" s="272"/>
      <c r="P262" s="272"/>
      <c r="Q262" s="272"/>
      <c r="R262" s="272"/>
      <c r="S262" s="272"/>
      <c r="T262" s="273"/>
      <c r="AT262" s="274" t="s">
        <v>215</v>
      </c>
      <c r="AU262" s="274" t="s">
        <v>90</v>
      </c>
      <c r="AV262" s="13" t="s">
        <v>211</v>
      </c>
      <c r="AW262" s="13" t="s">
        <v>45</v>
      </c>
      <c r="AX262" s="13" t="s">
        <v>25</v>
      </c>
      <c r="AY262" s="274" t="s">
        <v>204</v>
      </c>
    </row>
    <row r="263" spans="2:65" s="1" customFormat="1" ht="38.25" customHeight="1">
      <c r="B263" s="48"/>
      <c r="C263" s="238" t="s">
        <v>409</v>
      </c>
      <c r="D263" s="238" t="s">
        <v>206</v>
      </c>
      <c r="E263" s="239" t="s">
        <v>1434</v>
      </c>
      <c r="F263" s="240" t="s">
        <v>1435</v>
      </c>
      <c r="G263" s="241" t="s">
        <v>220</v>
      </c>
      <c r="H263" s="242">
        <v>137.25</v>
      </c>
      <c r="I263" s="243"/>
      <c r="J263" s="244">
        <f>ROUND(I263*H263,2)</f>
        <v>0</v>
      </c>
      <c r="K263" s="240" t="s">
        <v>38</v>
      </c>
      <c r="L263" s="74"/>
      <c r="M263" s="245" t="s">
        <v>38</v>
      </c>
      <c r="N263" s="246" t="s">
        <v>53</v>
      </c>
      <c r="O263" s="49"/>
      <c r="P263" s="247">
        <f>O263*H263</f>
        <v>0</v>
      </c>
      <c r="Q263" s="247">
        <v>0.70068</v>
      </c>
      <c r="R263" s="247">
        <f>Q263*H263</f>
        <v>96.16833</v>
      </c>
      <c r="S263" s="247">
        <v>0</v>
      </c>
      <c r="T263" s="248">
        <f>S263*H263</f>
        <v>0</v>
      </c>
      <c r="AR263" s="25" t="s">
        <v>211</v>
      </c>
      <c r="AT263" s="25" t="s">
        <v>206</v>
      </c>
      <c r="AU263" s="25" t="s">
        <v>90</v>
      </c>
      <c r="AY263" s="25" t="s">
        <v>204</v>
      </c>
      <c r="BE263" s="249">
        <f>IF(N263="základní",J263,0)</f>
        <v>0</v>
      </c>
      <c r="BF263" s="249">
        <f>IF(N263="snížená",J263,0)</f>
        <v>0</v>
      </c>
      <c r="BG263" s="249">
        <f>IF(N263="zákl. přenesená",J263,0)</f>
        <v>0</v>
      </c>
      <c r="BH263" s="249">
        <f>IF(N263="sníž. přenesená",J263,0)</f>
        <v>0</v>
      </c>
      <c r="BI263" s="249">
        <f>IF(N263="nulová",J263,0)</f>
        <v>0</v>
      </c>
      <c r="BJ263" s="25" t="s">
        <v>25</v>
      </c>
      <c r="BK263" s="249">
        <f>ROUND(I263*H263,2)</f>
        <v>0</v>
      </c>
      <c r="BL263" s="25" t="s">
        <v>211</v>
      </c>
      <c r="BM263" s="25" t="s">
        <v>1436</v>
      </c>
    </row>
    <row r="264" spans="2:51" s="12" customFormat="1" ht="13.5">
      <c r="B264" s="253"/>
      <c r="C264" s="254"/>
      <c r="D264" s="250" t="s">
        <v>215</v>
      </c>
      <c r="E264" s="255" t="s">
        <v>38</v>
      </c>
      <c r="F264" s="256" t="s">
        <v>1437</v>
      </c>
      <c r="G264" s="254"/>
      <c r="H264" s="257">
        <v>135.084</v>
      </c>
      <c r="I264" s="258"/>
      <c r="J264" s="254"/>
      <c r="K264" s="254"/>
      <c r="L264" s="259"/>
      <c r="M264" s="260"/>
      <c r="N264" s="261"/>
      <c r="O264" s="261"/>
      <c r="P264" s="261"/>
      <c r="Q264" s="261"/>
      <c r="R264" s="261"/>
      <c r="S264" s="261"/>
      <c r="T264" s="262"/>
      <c r="AT264" s="263" t="s">
        <v>215</v>
      </c>
      <c r="AU264" s="263" t="s">
        <v>90</v>
      </c>
      <c r="AV264" s="12" t="s">
        <v>90</v>
      </c>
      <c r="AW264" s="12" t="s">
        <v>45</v>
      </c>
      <c r="AX264" s="12" t="s">
        <v>82</v>
      </c>
      <c r="AY264" s="263" t="s">
        <v>204</v>
      </c>
    </row>
    <row r="265" spans="2:51" s="12" customFormat="1" ht="13.5">
      <c r="B265" s="253"/>
      <c r="C265" s="254"/>
      <c r="D265" s="250" t="s">
        <v>215</v>
      </c>
      <c r="E265" s="255" t="s">
        <v>38</v>
      </c>
      <c r="F265" s="256" t="s">
        <v>1438</v>
      </c>
      <c r="G265" s="254"/>
      <c r="H265" s="257">
        <v>6.843</v>
      </c>
      <c r="I265" s="258"/>
      <c r="J265" s="254"/>
      <c r="K265" s="254"/>
      <c r="L265" s="259"/>
      <c r="M265" s="260"/>
      <c r="N265" s="261"/>
      <c r="O265" s="261"/>
      <c r="P265" s="261"/>
      <c r="Q265" s="261"/>
      <c r="R265" s="261"/>
      <c r="S265" s="261"/>
      <c r="T265" s="262"/>
      <c r="AT265" s="263" t="s">
        <v>215</v>
      </c>
      <c r="AU265" s="263" t="s">
        <v>90</v>
      </c>
      <c r="AV265" s="12" t="s">
        <v>90</v>
      </c>
      <c r="AW265" s="12" t="s">
        <v>45</v>
      </c>
      <c r="AX265" s="12" t="s">
        <v>82</v>
      </c>
      <c r="AY265" s="263" t="s">
        <v>204</v>
      </c>
    </row>
    <row r="266" spans="2:51" s="12" customFormat="1" ht="13.5">
      <c r="B266" s="253"/>
      <c r="C266" s="254"/>
      <c r="D266" s="250" t="s">
        <v>215</v>
      </c>
      <c r="E266" s="255" t="s">
        <v>38</v>
      </c>
      <c r="F266" s="256" t="s">
        <v>1439</v>
      </c>
      <c r="G266" s="254"/>
      <c r="H266" s="257">
        <v>-4.677</v>
      </c>
      <c r="I266" s="258"/>
      <c r="J266" s="254"/>
      <c r="K266" s="254"/>
      <c r="L266" s="259"/>
      <c r="M266" s="260"/>
      <c r="N266" s="261"/>
      <c r="O266" s="261"/>
      <c r="P266" s="261"/>
      <c r="Q266" s="261"/>
      <c r="R266" s="261"/>
      <c r="S266" s="261"/>
      <c r="T266" s="262"/>
      <c r="AT266" s="263" t="s">
        <v>215</v>
      </c>
      <c r="AU266" s="263" t="s">
        <v>90</v>
      </c>
      <c r="AV266" s="12" t="s">
        <v>90</v>
      </c>
      <c r="AW266" s="12" t="s">
        <v>45</v>
      </c>
      <c r="AX266" s="12" t="s">
        <v>82</v>
      </c>
      <c r="AY266" s="263" t="s">
        <v>204</v>
      </c>
    </row>
    <row r="267" spans="2:51" s="13" customFormat="1" ht="13.5">
      <c r="B267" s="264"/>
      <c r="C267" s="265"/>
      <c r="D267" s="250" t="s">
        <v>215</v>
      </c>
      <c r="E267" s="266" t="s">
        <v>38</v>
      </c>
      <c r="F267" s="267" t="s">
        <v>217</v>
      </c>
      <c r="G267" s="265"/>
      <c r="H267" s="268">
        <v>137.25</v>
      </c>
      <c r="I267" s="269"/>
      <c r="J267" s="265"/>
      <c r="K267" s="265"/>
      <c r="L267" s="270"/>
      <c r="M267" s="271"/>
      <c r="N267" s="272"/>
      <c r="O267" s="272"/>
      <c r="P267" s="272"/>
      <c r="Q267" s="272"/>
      <c r="R267" s="272"/>
      <c r="S267" s="272"/>
      <c r="T267" s="273"/>
      <c r="AT267" s="274" t="s">
        <v>215</v>
      </c>
      <c r="AU267" s="274" t="s">
        <v>90</v>
      </c>
      <c r="AV267" s="13" t="s">
        <v>211</v>
      </c>
      <c r="AW267" s="13" t="s">
        <v>45</v>
      </c>
      <c r="AX267" s="13" t="s">
        <v>25</v>
      </c>
      <c r="AY267" s="274" t="s">
        <v>204</v>
      </c>
    </row>
    <row r="268" spans="2:65" s="1" customFormat="1" ht="38.25" customHeight="1">
      <c r="B268" s="48"/>
      <c r="C268" s="238" t="s">
        <v>416</v>
      </c>
      <c r="D268" s="238" t="s">
        <v>206</v>
      </c>
      <c r="E268" s="239" t="s">
        <v>1440</v>
      </c>
      <c r="F268" s="240" t="s">
        <v>1441</v>
      </c>
      <c r="G268" s="241" t="s">
        <v>780</v>
      </c>
      <c r="H268" s="242">
        <v>18</v>
      </c>
      <c r="I268" s="243"/>
      <c r="J268" s="244">
        <f>ROUND(I268*H268,2)</f>
        <v>0</v>
      </c>
      <c r="K268" s="240" t="s">
        <v>210</v>
      </c>
      <c r="L268" s="74"/>
      <c r="M268" s="245" t="s">
        <v>38</v>
      </c>
      <c r="N268" s="246" t="s">
        <v>53</v>
      </c>
      <c r="O268" s="49"/>
      <c r="P268" s="247">
        <f>O268*H268</f>
        <v>0</v>
      </c>
      <c r="Q268" s="247">
        <v>0.01807</v>
      </c>
      <c r="R268" s="247">
        <f>Q268*H268</f>
        <v>0.32526</v>
      </c>
      <c r="S268" s="247">
        <v>0</v>
      </c>
      <c r="T268" s="248">
        <f>S268*H268</f>
        <v>0</v>
      </c>
      <c r="AR268" s="25" t="s">
        <v>211</v>
      </c>
      <c r="AT268" s="25" t="s">
        <v>206</v>
      </c>
      <c r="AU268" s="25" t="s">
        <v>90</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211</v>
      </c>
      <c r="BM268" s="25" t="s">
        <v>1442</v>
      </c>
    </row>
    <row r="269" spans="2:47" s="1" customFormat="1" ht="13.5">
      <c r="B269" s="48"/>
      <c r="C269" s="76"/>
      <c r="D269" s="250" t="s">
        <v>213</v>
      </c>
      <c r="E269" s="76"/>
      <c r="F269" s="251" t="s">
        <v>1443</v>
      </c>
      <c r="G269" s="76"/>
      <c r="H269" s="76"/>
      <c r="I269" s="206"/>
      <c r="J269" s="76"/>
      <c r="K269" s="76"/>
      <c r="L269" s="74"/>
      <c r="M269" s="252"/>
      <c r="N269" s="49"/>
      <c r="O269" s="49"/>
      <c r="P269" s="49"/>
      <c r="Q269" s="49"/>
      <c r="R269" s="49"/>
      <c r="S269" s="49"/>
      <c r="T269" s="97"/>
      <c r="AT269" s="25" t="s">
        <v>213</v>
      </c>
      <c r="AU269" s="25" t="s">
        <v>90</v>
      </c>
    </row>
    <row r="270" spans="2:51" s="12" customFormat="1" ht="13.5">
      <c r="B270" s="253"/>
      <c r="C270" s="254"/>
      <c r="D270" s="250" t="s">
        <v>215</v>
      </c>
      <c r="E270" s="255" t="s">
        <v>38</v>
      </c>
      <c r="F270" s="256" t="s">
        <v>1444</v>
      </c>
      <c r="G270" s="254"/>
      <c r="H270" s="257">
        <v>18</v>
      </c>
      <c r="I270" s="258"/>
      <c r="J270" s="254"/>
      <c r="K270" s="254"/>
      <c r="L270" s="259"/>
      <c r="M270" s="260"/>
      <c r="N270" s="261"/>
      <c r="O270" s="261"/>
      <c r="P270" s="261"/>
      <c r="Q270" s="261"/>
      <c r="R270" s="261"/>
      <c r="S270" s="261"/>
      <c r="T270" s="262"/>
      <c r="AT270" s="263" t="s">
        <v>215</v>
      </c>
      <c r="AU270" s="263" t="s">
        <v>90</v>
      </c>
      <c r="AV270" s="12" t="s">
        <v>90</v>
      </c>
      <c r="AW270" s="12" t="s">
        <v>45</v>
      </c>
      <c r="AX270" s="12" t="s">
        <v>82</v>
      </c>
      <c r="AY270" s="263" t="s">
        <v>204</v>
      </c>
    </row>
    <row r="271" spans="2:51" s="13" customFormat="1" ht="13.5">
      <c r="B271" s="264"/>
      <c r="C271" s="265"/>
      <c r="D271" s="250" t="s">
        <v>215</v>
      </c>
      <c r="E271" s="266" t="s">
        <v>38</v>
      </c>
      <c r="F271" s="267" t="s">
        <v>217</v>
      </c>
      <c r="G271" s="265"/>
      <c r="H271" s="268">
        <v>18</v>
      </c>
      <c r="I271" s="269"/>
      <c r="J271" s="265"/>
      <c r="K271" s="265"/>
      <c r="L271" s="270"/>
      <c r="M271" s="271"/>
      <c r="N271" s="272"/>
      <c r="O271" s="272"/>
      <c r="P271" s="272"/>
      <c r="Q271" s="272"/>
      <c r="R271" s="272"/>
      <c r="S271" s="272"/>
      <c r="T271" s="273"/>
      <c r="AT271" s="274" t="s">
        <v>215</v>
      </c>
      <c r="AU271" s="274" t="s">
        <v>90</v>
      </c>
      <c r="AV271" s="13" t="s">
        <v>211</v>
      </c>
      <c r="AW271" s="13" t="s">
        <v>45</v>
      </c>
      <c r="AX271" s="13" t="s">
        <v>25</v>
      </c>
      <c r="AY271" s="274" t="s">
        <v>204</v>
      </c>
    </row>
    <row r="272" spans="2:65" s="1" customFormat="1" ht="38.25" customHeight="1">
      <c r="B272" s="48"/>
      <c r="C272" s="238" t="s">
        <v>425</v>
      </c>
      <c r="D272" s="238" t="s">
        <v>206</v>
      </c>
      <c r="E272" s="239" t="s">
        <v>1445</v>
      </c>
      <c r="F272" s="240" t="s">
        <v>1446</v>
      </c>
      <c r="G272" s="241" t="s">
        <v>780</v>
      </c>
      <c r="H272" s="242">
        <v>6</v>
      </c>
      <c r="I272" s="243"/>
      <c r="J272" s="244">
        <f>ROUND(I272*H272,2)</f>
        <v>0</v>
      </c>
      <c r="K272" s="240" t="s">
        <v>210</v>
      </c>
      <c r="L272" s="74"/>
      <c r="M272" s="245" t="s">
        <v>38</v>
      </c>
      <c r="N272" s="246" t="s">
        <v>53</v>
      </c>
      <c r="O272" s="49"/>
      <c r="P272" s="247">
        <f>O272*H272</f>
        <v>0</v>
      </c>
      <c r="Q272" s="247">
        <v>0.01913</v>
      </c>
      <c r="R272" s="247">
        <f>Q272*H272</f>
        <v>0.11478000000000001</v>
      </c>
      <c r="S272" s="247">
        <v>0</v>
      </c>
      <c r="T272" s="248">
        <f>S272*H272</f>
        <v>0</v>
      </c>
      <c r="AR272" s="25" t="s">
        <v>211</v>
      </c>
      <c r="AT272" s="25" t="s">
        <v>206</v>
      </c>
      <c r="AU272" s="25" t="s">
        <v>90</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1447</v>
      </c>
    </row>
    <row r="273" spans="2:47" s="1" customFormat="1" ht="13.5">
      <c r="B273" s="48"/>
      <c r="C273" s="76"/>
      <c r="D273" s="250" t="s">
        <v>213</v>
      </c>
      <c r="E273" s="76"/>
      <c r="F273" s="251" t="s">
        <v>1443</v>
      </c>
      <c r="G273" s="76"/>
      <c r="H273" s="76"/>
      <c r="I273" s="206"/>
      <c r="J273" s="76"/>
      <c r="K273" s="76"/>
      <c r="L273" s="74"/>
      <c r="M273" s="252"/>
      <c r="N273" s="49"/>
      <c r="O273" s="49"/>
      <c r="P273" s="49"/>
      <c r="Q273" s="49"/>
      <c r="R273" s="49"/>
      <c r="S273" s="49"/>
      <c r="T273" s="97"/>
      <c r="AT273" s="25" t="s">
        <v>213</v>
      </c>
      <c r="AU273" s="25" t="s">
        <v>90</v>
      </c>
    </row>
    <row r="274" spans="2:65" s="1" customFormat="1" ht="38.25" customHeight="1">
      <c r="B274" s="48"/>
      <c r="C274" s="238" t="s">
        <v>434</v>
      </c>
      <c r="D274" s="238" t="s">
        <v>206</v>
      </c>
      <c r="E274" s="239" t="s">
        <v>1448</v>
      </c>
      <c r="F274" s="240" t="s">
        <v>1449</v>
      </c>
      <c r="G274" s="241" t="s">
        <v>780</v>
      </c>
      <c r="H274" s="242">
        <v>2</v>
      </c>
      <c r="I274" s="243"/>
      <c r="J274" s="244">
        <f>ROUND(I274*H274,2)</f>
        <v>0</v>
      </c>
      <c r="K274" s="240" t="s">
        <v>210</v>
      </c>
      <c r="L274" s="74"/>
      <c r="M274" s="245" t="s">
        <v>38</v>
      </c>
      <c r="N274" s="246" t="s">
        <v>53</v>
      </c>
      <c r="O274" s="49"/>
      <c r="P274" s="247">
        <f>O274*H274</f>
        <v>0</v>
      </c>
      <c r="Q274" s="247">
        <v>0.02914</v>
      </c>
      <c r="R274" s="247">
        <f>Q274*H274</f>
        <v>0.05828</v>
      </c>
      <c r="S274" s="247">
        <v>0</v>
      </c>
      <c r="T274" s="248">
        <f>S274*H274</f>
        <v>0</v>
      </c>
      <c r="AR274" s="25" t="s">
        <v>211</v>
      </c>
      <c r="AT274" s="25" t="s">
        <v>206</v>
      </c>
      <c r="AU274" s="25" t="s">
        <v>90</v>
      </c>
      <c r="AY274" s="25" t="s">
        <v>204</v>
      </c>
      <c r="BE274" s="249">
        <f>IF(N274="základní",J274,0)</f>
        <v>0</v>
      </c>
      <c r="BF274" s="249">
        <f>IF(N274="snížená",J274,0)</f>
        <v>0</v>
      </c>
      <c r="BG274" s="249">
        <f>IF(N274="zákl. přenesená",J274,0)</f>
        <v>0</v>
      </c>
      <c r="BH274" s="249">
        <f>IF(N274="sníž. přenesená",J274,0)</f>
        <v>0</v>
      </c>
      <c r="BI274" s="249">
        <f>IF(N274="nulová",J274,0)</f>
        <v>0</v>
      </c>
      <c r="BJ274" s="25" t="s">
        <v>25</v>
      </c>
      <c r="BK274" s="249">
        <f>ROUND(I274*H274,2)</f>
        <v>0</v>
      </c>
      <c r="BL274" s="25" t="s">
        <v>211</v>
      </c>
      <c r="BM274" s="25" t="s">
        <v>1450</v>
      </c>
    </row>
    <row r="275" spans="2:47" s="1" customFormat="1" ht="13.5">
      <c r="B275" s="48"/>
      <c r="C275" s="76"/>
      <c r="D275" s="250" t="s">
        <v>213</v>
      </c>
      <c r="E275" s="76"/>
      <c r="F275" s="251" t="s">
        <v>1443</v>
      </c>
      <c r="G275" s="76"/>
      <c r="H275" s="76"/>
      <c r="I275" s="206"/>
      <c r="J275" s="76"/>
      <c r="K275" s="76"/>
      <c r="L275" s="74"/>
      <c r="M275" s="252"/>
      <c r="N275" s="49"/>
      <c r="O275" s="49"/>
      <c r="P275" s="49"/>
      <c r="Q275" s="49"/>
      <c r="R275" s="49"/>
      <c r="S275" s="49"/>
      <c r="T275" s="97"/>
      <c r="AT275" s="25" t="s">
        <v>213</v>
      </c>
      <c r="AU275" s="25" t="s">
        <v>90</v>
      </c>
    </row>
    <row r="276" spans="2:65" s="1" customFormat="1" ht="38.25" customHeight="1">
      <c r="B276" s="48"/>
      <c r="C276" s="238" t="s">
        <v>440</v>
      </c>
      <c r="D276" s="238" t="s">
        <v>206</v>
      </c>
      <c r="E276" s="239" t="s">
        <v>1451</v>
      </c>
      <c r="F276" s="240" t="s">
        <v>1452</v>
      </c>
      <c r="G276" s="241" t="s">
        <v>780</v>
      </c>
      <c r="H276" s="242">
        <v>12</v>
      </c>
      <c r="I276" s="243"/>
      <c r="J276" s="244">
        <f>ROUND(I276*H276,2)</f>
        <v>0</v>
      </c>
      <c r="K276" s="240" t="s">
        <v>210</v>
      </c>
      <c r="L276" s="74"/>
      <c r="M276" s="245" t="s">
        <v>38</v>
      </c>
      <c r="N276" s="246" t="s">
        <v>53</v>
      </c>
      <c r="O276" s="49"/>
      <c r="P276" s="247">
        <f>O276*H276</f>
        <v>0</v>
      </c>
      <c r="Q276" s="247">
        <v>0.04286</v>
      </c>
      <c r="R276" s="247">
        <f>Q276*H276</f>
        <v>0.51432</v>
      </c>
      <c r="S276" s="247">
        <v>0</v>
      </c>
      <c r="T276" s="248">
        <f>S276*H276</f>
        <v>0</v>
      </c>
      <c r="AR276" s="25" t="s">
        <v>211</v>
      </c>
      <c r="AT276" s="25" t="s">
        <v>206</v>
      </c>
      <c r="AU276" s="25" t="s">
        <v>90</v>
      </c>
      <c r="AY276" s="25" t="s">
        <v>204</v>
      </c>
      <c r="BE276" s="249">
        <f>IF(N276="základní",J276,0)</f>
        <v>0</v>
      </c>
      <c r="BF276" s="249">
        <f>IF(N276="snížená",J276,0)</f>
        <v>0</v>
      </c>
      <c r="BG276" s="249">
        <f>IF(N276="zákl. přenesená",J276,0)</f>
        <v>0</v>
      </c>
      <c r="BH276" s="249">
        <f>IF(N276="sníž. přenesená",J276,0)</f>
        <v>0</v>
      </c>
      <c r="BI276" s="249">
        <f>IF(N276="nulová",J276,0)</f>
        <v>0</v>
      </c>
      <c r="BJ276" s="25" t="s">
        <v>25</v>
      </c>
      <c r="BK276" s="249">
        <f>ROUND(I276*H276,2)</f>
        <v>0</v>
      </c>
      <c r="BL276" s="25" t="s">
        <v>211</v>
      </c>
      <c r="BM276" s="25" t="s">
        <v>1453</v>
      </c>
    </row>
    <row r="277" spans="2:47" s="1" customFormat="1" ht="13.5">
      <c r="B277" s="48"/>
      <c r="C277" s="76"/>
      <c r="D277" s="250" t="s">
        <v>213</v>
      </c>
      <c r="E277" s="76"/>
      <c r="F277" s="251" t="s">
        <v>1443</v>
      </c>
      <c r="G277" s="76"/>
      <c r="H277" s="76"/>
      <c r="I277" s="206"/>
      <c r="J277" s="76"/>
      <c r="K277" s="76"/>
      <c r="L277" s="74"/>
      <c r="M277" s="252"/>
      <c r="N277" s="49"/>
      <c r="O277" s="49"/>
      <c r="P277" s="49"/>
      <c r="Q277" s="49"/>
      <c r="R277" s="49"/>
      <c r="S277" s="49"/>
      <c r="T277" s="97"/>
      <c r="AT277" s="25" t="s">
        <v>213</v>
      </c>
      <c r="AU277" s="25" t="s">
        <v>90</v>
      </c>
    </row>
    <row r="278" spans="2:65" s="1" customFormat="1" ht="38.25" customHeight="1">
      <c r="B278" s="48"/>
      <c r="C278" s="238" t="s">
        <v>446</v>
      </c>
      <c r="D278" s="238" t="s">
        <v>206</v>
      </c>
      <c r="E278" s="239" t="s">
        <v>1454</v>
      </c>
      <c r="F278" s="240" t="s">
        <v>1455</v>
      </c>
      <c r="G278" s="241" t="s">
        <v>780</v>
      </c>
      <c r="H278" s="242">
        <v>7</v>
      </c>
      <c r="I278" s="243"/>
      <c r="J278" s="244">
        <f>ROUND(I278*H278,2)</f>
        <v>0</v>
      </c>
      <c r="K278" s="240" t="s">
        <v>210</v>
      </c>
      <c r="L278" s="74"/>
      <c r="M278" s="245" t="s">
        <v>38</v>
      </c>
      <c r="N278" s="246" t="s">
        <v>53</v>
      </c>
      <c r="O278" s="49"/>
      <c r="P278" s="247">
        <f>O278*H278</f>
        <v>0</v>
      </c>
      <c r="Q278" s="247">
        <v>0.02127</v>
      </c>
      <c r="R278" s="247">
        <f>Q278*H278</f>
        <v>0.14889</v>
      </c>
      <c r="S278" s="247">
        <v>0</v>
      </c>
      <c r="T278" s="248">
        <f>S278*H278</f>
        <v>0</v>
      </c>
      <c r="AR278" s="25" t="s">
        <v>211</v>
      </c>
      <c r="AT278" s="25" t="s">
        <v>206</v>
      </c>
      <c r="AU278" s="25" t="s">
        <v>90</v>
      </c>
      <c r="AY278" s="25" t="s">
        <v>204</v>
      </c>
      <c r="BE278" s="249">
        <f>IF(N278="základní",J278,0)</f>
        <v>0</v>
      </c>
      <c r="BF278" s="249">
        <f>IF(N278="snížená",J278,0)</f>
        <v>0</v>
      </c>
      <c r="BG278" s="249">
        <f>IF(N278="zákl. přenesená",J278,0)</f>
        <v>0</v>
      </c>
      <c r="BH278" s="249">
        <f>IF(N278="sníž. přenesená",J278,0)</f>
        <v>0</v>
      </c>
      <c r="BI278" s="249">
        <f>IF(N278="nulová",J278,0)</f>
        <v>0</v>
      </c>
      <c r="BJ278" s="25" t="s">
        <v>25</v>
      </c>
      <c r="BK278" s="249">
        <f>ROUND(I278*H278,2)</f>
        <v>0</v>
      </c>
      <c r="BL278" s="25" t="s">
        <v>211</v>
      </c>
      <c r="BM278" s="25" t="s">
        <v>1456</v>
      </c>
    </row>
    <row r="279" spans="2:47" s="1" customFormat="1" ht="13.5">
      <c r="B279" s="48"/>
      <c r="C279" s="76"/>
      <c r="D279" s="250" t="s">
        <v>213</v>
      </c>
      <c r="E279" s="76"/>
      <c r="F279" s="251" t="s">
        <v>1443</v>
      </c>
      <c r="G279" s="76"/>
      <c r="H279" s="76"/>
      <c r="I279" s="206"/>
      <c r="J279" s="76"/>
      <c r="K279" s="76"/>
      <c r="L279" s="74"/>
      <c r="M279" s="252"/>
      <c r="N279" s="49"/>
      <c r="O279" s="49"/>
      <c r="P279" s="49"/>
      <c r="Q279" s="49"/>
      <c r="R279" s="49"/>
      <c r="S279" s="49"/>
      <c r="T279" s="97"/>
      <c r="AT279" s="25" t="s">
        <v>213</v>
      </c>
      <c r="AU279" s="25" t="s">
        <v>90</v>
      </c>
    </row>
    <row r="280" spans="2:51" s="12" customFormat="1" ht="13.5">
      <c r="B280" s="253"/>
      <c r="C280" s="254"/>
      <c r="D280" s="250" t="s">
        <v>215</v>
      </c>
      <c r="E280" s="255" t="s">
        <v>38</v>
      </c>
      <c r="F280" s="256" t="s">
        <v>1457</v>
      </c>
      <c r="G280" s="254"/>
      <c r="H280" s="257">
        <v>7</v>
      </c>
      <c r="I280" s="258"/>
      <c r="J280" s="254"/>
      <c r="K280" s="254"/>
      <c r="L280" s="259"/>
      <c r="M280" s="260"/>
      <c r="N280" s="261"/>
      <c r="O280" s="261"/>
      <c r="P280" s="261"/>
      <c r="Q280" s="261"/>
      <c r="R280" s="261"/>
      <c r="S280" s="261"/>
      <c r="T280" s="262"/>
      <c r="AT280" s="263" t="s">
        <v>215</v>
      </c>
      <c r="AU280" s="263" t="s">
        <v>90</v>
      </c>
      <c r="AV280" s="12" t="s">
        <v>90</v>
      </c>
      <c r="AW280" s="12" t="s">
        <v>45</v>
      </c>
      <c r="AX280" s="12" t="s">
        <v>82</v>
      </c>
      <c r="AY280" s="263" t="s">
        <v>204</v>
      </c>
    </row>
    <row r="281" spans="2:51" s="13" customFormat="1" ht="13.5">
      <c r="B281" s="264"/>
      <c r="C281" s="265"/>
      <c r="D281" s="250" t="s">
        <v>215</v>
      </c>
      <c r="E281" s="266" t="s">
        <v>38</v>
      </c>
      <c r="F281" s="267" t="s">
        <v>217</v>
      </c>
      <c r="G281" s="265"/>
      <c r="H281" s="268">
        <v>7</v>
      </c>
      <c r="I281" s="269"/>
      <c r="J281" s="265"/>
      <c r="K281" s="265"/>
      <c r="L281" s="270"/>
      <c r="M281" s="271"/>
      <c r="N281" s="272"/>
      <c r="O281" s="272"/>
      <c r="P281" s="272"/>
      <c r="Q281" s="272"/>
      <c r="R281" s="272"/>
      <c r="S281" s="272"/>
      <c r="T281" s="273"/>
      <c r="AT281" s="274" t="s">
        <v>215</v>
      </c>
      <c r="AU281" s="274" t="s">
        <v>90</v>
      </c>
      <c r="AV281" s="13" t="s">
        <v>211</v>
      </c>
      <c r="AW281" s="13" t="s">
        <v>45</v>
      </c>
      <c r="AX281" s="13" t="s">
        <v>25</v>
      </c>
      <c r="AY281" s="274" t="s">
        <v>204</v>
      </c>
    </row>
    <row r="282" spans="2:65" s="1" customFormat="1" ht="38.25" customHeight="1">
      <c r="B282" s="48"/>
      <c r="C282" s="238" t="s">
        <v>452</v>
      </c>
      <c r="D282" s="238" t="s">
        <v>206</v>
      </c>
      <c r="E282" s="239" t="s">
        <v>1458</v>
      </c>
      <c r="F282" s="240" t="s">
        <v>1459</v>
      </c>
      <c r="G282" s="241" t="s">
        <v>780</v>
      </c>
      <c r="H282" s="242">
        <v>3</v>
      </c>
      <c r="I282" s="243"/>
      <c r="J282" s="244">
        <f>ROUND(I282*H282,2)</f>
        <v>0</v>
      </c>
      <c r="K282" s="240" t="s">
        <v>210</v>
      </c>
      <c r="L282" s="74"/>
      <c r="M282" s="245" t="s">
        <v>38</v>
      </c>
      <c r="N282" s="246" t="s">
        <v>53</v>
      </c>
      <c r="O282" s="49"/>
      <c r="P282" s="247">
        <f>O282*H282</f>
        <v>0</v>
      </c>
      <c r="Q282" s="247">
        <v>0.02234</v>
      </c>
      <c r="R282" s="247">
        <f>Q282*H282</f>
        <v>0.06702</v>
      </c>
      <c r="S282" s="247">
        <v>0</v>
      </c>
      <c r="T282" s="248">
        <f>S282*H282</f>
        <v>0</v>
      </c>
      <c r="AR282" s="25" t="s">
        <v>211</v>
      </c>
      <c r="AT282" s="25" t="s">
        <v>206</v>
      </c>
      <c r="AU282" s="25" t="s">
        <v>90</v>
      </c>
      <c r="AY282" s="25" t="s">
        <v>204</v>
      </c>
      <c r="BE282" s="249">
        <f>IF(N282="základní",J282,0)</f>
        <v>0</v>
      </c>
      <c r="BF282" s="249">
        <f>IF(N282="snížená",J282,0)</f>
        <v>0</v>
      </c>
      <c r="BG282" s="249">
        <f>IF(N282="zákl. přenesená",J282,0)</f>
        <v>0</v>
      </c>
      <c r="BH282" s="249">
        <f>IF(N282="sníž. přenesená",J282,0)</f>
        <v>0</v>
      </c>
      <c r="BI282" s="249">
        <f>IF(N282="nulová",J282,0)</f>
        <v>0</v>
      </c>
      <c r="BJ282" s="25" t="s">
        <v>25</v>
      </c>
      <c r="BK282" s="249">
        <f>ROUND(I282*H282,2)</f>
        <v>0</v>
      </c>
      <c r="BL282" s="25" t="s">
        <v>211</v>
      </c>
      <c r="BM282" s="25" t="s">
        <v>1460</v>
      </c>
    </row>
    <row r="283" spans="2:47" s="1" customFormat="1" ht="13.5">
      <c r="B283" s="48"/>
      <c r="C283" s="76"/>
      <c r="D283" s="250" t="s">
        <v>213</v>
      </c>
      <c r="E283" s="76"/>
      <c r="F283" s="251" t="s">
        <v>1443</v>
      </c>
      <c r="G283" s="76"/>
      <c r="H283" s="76"/>
      <c r="I283" s="206"/>
      <c r="J283" s="76"/>
      <c r="K283" s="76"/>
      <c r="L283" s="74"/>
      <c r="M283" s="252"/>
      <c r="N283" s="49"/>
      <c r="O283" s="49"/>
      <c r="P283" s="49"/>
      <c r="Q283" s="49"/>
      <c r="R283" s="49"/>
      <c r="S283" s="49"/>
      <c r="T283" s="97"/>
      <c r="AT283" s="25" t="s">
        <v>213</v>
      </c>
      <c r="AU283" s="25" t="s">
        <v>90</v>
      </c>
    </row>
    <row r="284" spans="2:65" s="1" customFormat="1" ht="25.5" customHeight="1">
      <c r="B284" s="48"/>
      <c r="C284" s="238" t="s">
        <v>460</v>
      </c>
      <c r="D284" s="238" t="s">
        <v>206</v>
      </c>
      <c r="E284" s="239" t="s">
        <v>1461</v>
      </c>
      <c r="F284" s="240" t="s">
        <v>1462</v>
      </c>
      <c r="G284" s="241" t="s">
        <v>780</v>
      </c>
      <c r="H284" s="242">
        <v>1</v>
      </c>
      <c r="I284" s="243"/>
      <c r="J284" s="244">
        <f>ROUND(I284*H284,2)</f>
        <v>0</v>
      </c>
      <c r="K284" s="240" t="s">
        <v>210</v>
      </c>
      <c r="L284" s="74"/>
      <c r="M284" s="245" t="s">
        <v>38</v>
      </c>
      <c r="N284" s="246" t="s">
        <v>53</v>
      </c>
      <c r="O284" s="49"/>
      <c r="P284" s="247">
        <f>O284*H284</f>
        <v>0</v>
      </c>
      <c r="Q284" s="247">
        <v>0.06407</v>
      </c>
      <c r="R284" s="247">
        <f>Q284*H284</f>
        <v>0.06407</v>
      </c>
      <c r="S284" s="247">
        <v>0</v>
      </c>
      <c r="T284" s="248">
        <f>S284*H284</f>
        <v>0</v>
      </c>
      <c r="AR284" s="25" t="s">
        <v>211</v>
      </c>
      <c r="AT284" s="25" t="s">
        <v>206</v>
      </c>
      <c r="AU284" s="25" t="s">
        <v>90</v>
      </c>
      <c r="AY284" s="25" t="s">
        <v>204</v>
      </c>
      <c r="BE284" s="249">
        <f>IF(N284="základní",J284,0)</f>
        <v>0</v>
      </c>
      <c r="BF284" s="249">
        <f>IF(N284="snížená",J284,0)</f>
        <v>0</v>
      </c>
      <c r="BG284" s="249">
        <f>IF(N284="zákl. přenesená",J284,0)</f>
        <v>0</v>
      </c>
      <c r="BH284" s="249">
        <f>IF(N284="sníž. přenesená",J284,0)</f>
        <v>0</v>
      </c>
      <c r="BI284" s="249">
        <f>IF(N284="nulová",J284,0)</f>
        <v>0</v>
      </c>
      <c r="BJ284" s="25" t="s">
        <v>25</v>
      </c>
      <c r="BK284" s="249">
        <f>ROUND(I284*H284,2)</f>
        <v>0</v>
      </c>
      <c r="BL284" s="25" t="s">
        <v>211</v>
      </c>
      <c r="BM284" s="25" t="s">
        <v>1463</v>
      </c>
    </row>
    <row r="285" spans="2:47" s="1" customFormat="1" ht="13.5">
      <c r="B285" s="48"/>
      <c r="C285" s="76"/>
      <c r="D285" s="250" t="s">
        <v>213</v>
      </c>
      <c r="E285" s="76"/>
      <c r="F285" s="251" t="s">
        <v>1464</v>
      </c>
      <c r="G285" s="76"/>
      <c r="H285" s="76"/>
      <c r="I285" s="206"/>
      <c r="J285" s="76"/>
      <c r="K285" s="76"/>
      <c r="L285" s="74"/>
      <c r="M285" s="252"/>
      <c r="N285" s="49"/>
      <c r="O285" s="49"/>
      <c r="P285" s="49"/>
      <c r="Q285" s="49"/>
      <c r="R285" s="49"/>
      <c r="S285" s="49"/>
      <c r="T285" s="97"/>
      <c r="AT285" s="25" t="s">
        <v>213</v>
      </c>
      <c r="AU285" s="25" t="s">
        <v>90</v>
      </c>
    </row>
    <row r="286" spans="2:65" s="1" customFormat="1" ht="25.5" customHeight="1">
      <c r="B286" s="48"/>
      <c r="C286" s="238" t="s">
        <v>465</v>
      </c>
      <c r="D286" s="238" t="s">
        <v>206</v>
      </c>
      <c r="E286" s="239" t="s">
        <v>1465</v>
      </c>
      <c r="F286" s="240" t="s">
        <v>1466</v>
      </c>
      <c r="G286" s="241" t="s">
        <v>252</v>
      </c>
      <c r="H286" s="242">
        <v>0.014</v>
      </c>
      <c r="I286" s="243"/>
      <c r="J286" s="244">
        <f>ROUND(I286*H286,2)</f>
        <v>0</v>
      </c>
      <c r="K286" s="240" t="s">
        <v>210</v>
      </c>
      <c r="L286" s="74"/>
      <c r="M286" s="245" t="s">
        <v>38</v>
      </c>
      <c r="N286" s="246" t="s">
        <v>53</v>
      </c>
      <c r="O286" s="49"/>
      <c r="P286" s="247">
        <f>O286*H286</f>
        <v>0</v>
      </c>
      <c r="Q286" s="247">
        <v>0.01954</v>
      </c>
      <c r="R286" s="247">
        <f>Q286*H286</f>
        <v>0.00027356</v>
      </c>
      <c r="S286" s="247">
        <v>0</v>
      </c>
      <c r="T286" s="248">
        <f>S286*H286</f>
        <v>0</v>
      </c>
      <c r="AR286" s="25" t="s">
        <v>211</v>
      </c>
      <c r="AT286" s="25" t="s">
        <v>206</v>
      </c>
      <c r="AU286" s="25" t="s">
        <v>90</v>
      </c>
      <c r="AY286" s="25" t="s">
        <v>204</v>
      </c>
      <c r="BE286" s="249">
        <f>IF(N286="základní",J286,0)</f>
        <v>0</v>
      </c>
      <c r="BF286" s="249">
        <f>IF(N286="snížená",J286,0)</f>
        <v>0</v>
      </c>
      <c r="BG286" s="249">
        <f>IF(N286="zákl. přenesená",J286,0)</f>
        <v>0</v>
      </c>
      <c r="BH286" s="249">
        <f>IF(N286="sníž. přenesená",J286,0)</f>
        <v>0</v>
      </c>
      <c r="BI286" s="249">
        <f>IF(N286="nulová",J286,0)</f>
        <v>0</v>
      </c>
      <c r="BJ286" s="25" t="s">
        <v>25</v>
      </c>
      <c r="BK286" s="249">
        <f>ROUND(I286*H286,2)</f>
        <v>0</v>
      </c>
      <c r="BL286" s="25" t="s">
        <v>211</v>
      </c>
      <c r="BM286" s="25" t="s">
        <v>1467</v>
      </c>
    </row>
    <row r="287" spans="2:47" s="1" customFormat="1" ht="13.5">
      <c r="B287" s="48"/>
      <c r="C287" s="76"/>
      <c r="D287" s="250" t="s">
        <v>213</v>
      </c>
      <c r="E287" s="76"/>
      <c r="F287" s="251" t="s">
        <v>1468</v>
      </c>
      <c r="G287" s="76"/>
      <c r="H287" s="76"/>
      <c r="I287" s="206"/>
      <c r="J287" s="76"/>
      <c r="K287" s="76"/>
      <c r="L287" s="74"/>
      <c r="M287" s="252"/>
      <c r="N287" s="49"/>
      <c r="O287" s="49"/>
      <c r="P287" s="49"/>
      <c r="Q287" s="49"/>
      <c r="R287" s="49"/>
      <c r="S287" s="49"/>
      <c r="T287" s="97"/>
      <c r="AT287" s="25" t="s">
        <v>213</v>
      </c>
      <c r="AU287" s="25" t="s">
        <v>90</v>
      </c>
    </row>
    <row r="288" spans="2:51" s="12" customFormat="1" ht="13.5">
      <c r="B288" s="253"/>
      <c r="C288" s="254"/>
      <c r="D288" s="250" t="s">
        <v>215</v>
      </c>
      <c r="E288" s="255" t="s">
        <v>38</v>
      </c>
      <c r="F288" s="256" t="s">
        <v>1469</v>
      </c>
      <c r="G288" s="254"/>
      <c r="H288" s="257">
        <v>0.014</v>
      </c>
      <c r="I288" s="258"/>
      <c r="J288" s="254"/>
      <c r="K288" s="254"/>
      <c r="L288" s="259"/>
      <c r="M288" s="260"/>
      <c r="N288" s="261"/>
      <c r="O288" s="261"/>
      <c r="P288" s="261"/>
      <c r="Q288" s="261"/>
      <c r="R288" s="261"/>
      <c r="S288" s="261"/>
      <c r="T288" s="262"/>
      <c r="AT288" s="263" t="s">
        <v>215</v>
      </c>
      <c r="AU288" s="263" t="s">
        <v>90</v>
      </c>
      <c r="AV288" s="12" t="s">
        <v>90</v>
      </c>
      <c r="AW288" s="12" t="s">
        <v>45</v>
      </c>
      <c r="AX288" s="12" t="s">
        <v>82</v>
      </c>
      <c r="AY288" s="263" t="s">
        <v>204</v>
      </c>
    </row>
    <row r="289" spans="2:51" s="13" customFormat="1" ht="13.5">
      <c r="B289" s="264"/>
      <c r="C289" s="265"/>
      <c r="D289" s="250" t="s">
        <v>215</v>
      </c>
      <c r="E289" s="266" t="s">
        <v>38</v>
      </c>
      <c r="F289" s="267" t="s">
        <v>217</v>
      </c>
      <c r="G289" s="265"/>
      <c r="H289" s="268">
        <v>0.014</v>
      </c>
      <c r="I289" s="269"/>
      <c r="J289" s="265"/>
      <c r="K289" s="265"/>
      <c r="L289" s="270"/>
      <c r="M289" s="271"/>
      <c r="N289" s="272"/>
      <c r="O289" s="272"/>
      <c r="P289" s="272"/>
      <c r="Q289" s="272"/>
      <c r="R289" s="272"/>
      <c r="S289" s="272"/>
      <c r="T289" s="273"/>
      <c r="AT289" s="274" t="s">
        <v>215</v>
      </c>
      <c r="AU289" s="274" t="s">
        <v>90</v>
      </c>
      <c r="AV289" s="13" t="s">
        <v>211</v>
      </c>
      <c r="AW289" s="13" t="s">
        <v>45</v>
      </c>
      <c r="AX289" s="13" t="s">
        <v>25</v>
      </c>
      <c r="AY289" s="274" t="s">
        <v>204</v>
      </c>
    </row>
    <row r="290" spans="2:65" s="1" customFormat="1" ht="25.5" customHeight="1">
      <c r="B290" s="48"/>
      <c r="C290" s="285" t="s">
        <v>471</v>
      </c>
      <c r="D290" s="285" t="s">
        <v>478</v>
      </c>
      <c r="E290" s="286" t="s">
        <v>1470</v>
      </c>
      <c r="F290" s="287" t="s">
        <v>1471</v>
      </c>
      <c r="G290" s="288" t="s">
        <v>252</v>
      </c>
      <c r="H290" s="289">
        <v>0.015</v>
      </c>
      <c r="I290" s="290"/>
      <c r="J290" s="291">
        <f>ROUND(I290*H290,2)</f>
        <v>0</v>
      </c>
      <c r="K290" s="287" t="s">
        <v>210</v>
      </c>
      <c r="L290" s="292"/>
      <c r="M290" s="293" t="s">
        <v>38</v>
      </c>
      <c r="N290" s="294" t="s">
        <v>53</v>
      </c>
      <c r="O290" s="49"/>
      <c r="P290" s="247">
        <f>O290*H290</f>
        <v>0</v>
      </c>
      <c r="Q290" s="247">
        <v>1</v>
      </c>
      <c r="R290" s="247">
        <f>Q290*H290</f>
        <v>0.015</v>
      </c>
      <c r="S290" s="247">
        <v>0</v>
      </c>
      <c r="T290" s="248">
        <f>S290*H290</f>
        <v>0</v>
      </c>
      <c r="AR290" s="25" t="s">
        <v>249</v>
      </c>
      <c r="AT290" s="25" t="s">
        <v>478</v>
      </c>
      <c r="AU290" s="25" t="s">
        <v>90</v>
      </c>
      <c r="AY290" s="25" t="s">
        <v>204</v>
      </c>
      <c r="BE290" s="249">
        <f>IF(N290="základní",J290,0)</f>
        <v>0</v>
      </c>
      <c r="BF290" s="249">
        <f>IF(N290="snížená",J290,0)</f>
        <v>0</v>
      </c>
      <c r="BG290" s="249">
        <f>IF(N290="zákl. přenesená",J290,0)</f>
        <v>0</v>
      </c>
      <c r="BH290" s="249">
        <f>IF(N290="sníž. přenesená",J290,0)</f>
        <v>0</v>
      </c>
      <c r="BI290" s="249">
        <f>IF(N290="nulová",J290,0)</f>
        <v>0</v>
      </c>
      <c r="BJ290" s="25" t="s">
        <v>25</v>
      </c>
      <c r="BK290" s="249">
        <f>ROUND(I290*H290,2)</f>
        <v>0</v>
      </c>
      <c r="BL290" s="25" t="s">
        <v>211</v>
      </c>
      <c r="BM290" s="25" t="s">
        <v>1472</v>
      </c>
    </row>
    <row r="291" spans="2:47" s="1" customFormat="1" ht="13.5">
      <c r="B291" s="48"/>
      <c r="C291" s="76"/>
      <c r="D291" s="250" t="s">
        <v>502</v>
      </c>
      <c r="E291" s="76"/>
      <c r="F291" s="251" t="s">
        <v>1473</v>
      </c>
      <c r="G291" s="76"/>
      <c r="H291" s="76"/>
      <c r="I291" s="206"/>
      <c r="J291" s="76"/>
      <c r="K291" s="76"/>
      <c r="L291" s="74"/>
      <c r="M291" s="252"/>
      <c r="N291" s="49"/>
      <c r="O291" s="49"/>
      <c r="P291" s="49"/>
      <c r="Q291" s="49"/>
      <c r="R291" s="49"/>
      <c r="S291" s="49"/>
      <c r="T291" s="97"/>
      <c r="AT291" s="25" t="s">
        <v>502</v>
      </c>
      <c r="AU291" s="25" t="s">
        <v>90</v>
      </c>
    </row>
    <row r="292" spans="2:51" s="12" customFormat="1" ht="13.5">
      <c r="B292" s="253"/>
      <c r="C292" s="254"/>
      <c r="D292" s="250" t="s">
        <v>215</v>
      </c>
      <c r="E292" s="255" t="s">
        <v>38</v>
      </c>
      <c r="F292" s="256" t="s">
        <v>1474</v>
      </c>
      <c r="G292" s="254"/>
      <c r="H292" s="257">
        <v>0.015</v>
      </c>
      <c r="I292" s="258"/>
      <c r="J292" s="254"/>
      <c r="K292" s="254"/>
      <c r="L292" s="259"/>
      <c r="M292" s="260"/>
      <c r="N292" s="261"/>
      <c r="O292" s="261"/>
      <c r="P292" s="261"/>
      <c r="Q292" s="261"/>
      <c r="R292" s="261"/>
      <c r="S292" s="261"/>
      <c r="T292" s="262"/>
      <c r="AT292" s="263" t="s">
        <v>215</v>
      </c>
      <c r="AU292" s="263" t="s">
        <v>90</v>
      </c>
      <c r="AV292" s="12" t="s">
        <v>90</v>
      </c>
      <c r="AW292" s="12" t="s">
        <v>45</v>
      </c>
      <c r="AX292" s="12" t="s">
        <v>82</v>
      </c>
      <c r="AY292" s="263" t="s">
        <v>204</v>
      </c>
    </row>
    <row r="293" spans="2:51" s="13" customFormat="1" ht="13.5">
      <c r="B293" s="264"/>
      <c r="C293" s="265"/>
      <c r="D293" s="250" t="s">
        <v>215</v>
      </c>
      <c r="E293" s="266" t="s">
        <v>38</v>
      </c>
      <c r="F293" s="267" t="s">
        <v>217</v>
      </c>
      <c r="G293" s="265"/>
      <c r="H293" s="268">
        <v>0.015</v>
      </c>
      <c r="I293" s="269"/>
      <c r="J293" s="265"/>
      <c r="K293" s="265"/>
      <c r="L293" s="270"/>
      <c r="M293" s="271"/>
      <c r="N293" s="272"/>
      <c r="O293" s="272"/>
      <c r="P293" s="272"/>
      <c r="Q293" s="272"/>
      <c r="R293" s="272"/>
      <c r="S293" s="272"/>
      <c r="T293" s="273"/>
      <c r="AT293" s="274" t="s">
        <v>215</v>
      </c>
      <c r="AU293" s="274" t="s">
        <v>90</v>
      </c>
      <c r="AV293" s="13" t="s">
        <v>211</v>
      </c>
      <c r="AW293" s="13" t="s">
        <v>45</v>
      </c>
      <c r="AX293" s="13" t="s">
        <v>25</v>
      </c>
      <c r="AY293" s="274" t="s">
        <v>204</v>
      </c>
    </row>
    <row r="294" spans="2:65" s="1" customFormat="1" ht="25.5" customHeight="1">
      <c r="B294" s="48"/>
      <c r="C294" s="238" t="s">
        <v>477</v>
      </c>
      <c r="D294" s="238" t="s">
        <v>206</v>
      </c>
      <c r="E294" s="239" t="s">
        <v>1475</v>
      </c>
      <c r="F294" s="240" t="s">
        <v>1476</v>
      </c>
      <c r="G294" s="241" t="s">
        <v>209</v>
      </c>
      <c r="H294" s="242">
        <v>53.331</v>
      </c>
      <c r="I294" s="243"/>
      <c r="J294" s="244">
        <f>ROUND(I294*H294,2)</f>
        <v>0</v>
      </c>
      <c r="K294" s="240" t="s">
        <v>210</v>
      </c>
      <c r="L294" s="74"/>
      <c r="M294" s="245" t="s">
        <v>38</v>
      </c>
      <c r="N294" s="246" t="s">
        <v>53</v>
      </c>
      <c r="O294" s="49"/>
      <c r="P294" s="247">
        <f>O294*H294</f>
        <v>0</v>
      </c>
      <c r="Q294" s="247">
        <v>0.05217</v>
      </c>
      <c r="R294" s="247">
        <f>Q294*H294</f>
        <v>2.7822782700000004</v>
      </c>
      <c r="S294" s="247">
        <v>0</v>
      </c>
      <c r="T294" s="248">
        <f>S294*H294</f>
        <v>0</v>
      </c>
      <c r="AR294" s="25" t="s">
        <v>211</v>
      </c>
      <c r="AT294" s="25" t="s">
        <v>206</v>
      </c>
      <c r="AU294" s="25" t="s">
        <v>90</v>
      </c>
      <c r="AY294" s="25" t="s">
        <v>204</v>
      </c>
      <c r="BE294" s="249">
        <f>IF(N294="základní",J294,0)</f>
        <v>0</v>
      </c>
      <c r="BF294" s="249">
        <f>IF(N294="snížená",J294,0)</f>
        <v>0</v>
      </c>
      <c r="BG294" s="249">
        <f>IF(N294="zákl. přenesená",J294,0)</f>
        <v>0</v>
      </c>
      <c r="BH294" s="249">
        <f>IF(N294="sníž. přenesená",J294,0)</f>
        <v>0</v>
      </c>
      <c r="BI294" s="249">
        <f>IF(N294="nulová",J294,0)</f>
        <v>0</v>
      </c>
      <c r="BJ294" s="25" t="s">
        <v>25</v>
      </c>
      <c r="BK294" s="249">
        <f>ROUND(I294*H294,2)</f>
        <v>0</v>
      </c>
      <c r="BL294" s="25" t="s">
        <v>211</v>
      </c>
      <c r="BM294" s="25" t="s">
        <v>1477</v>
      </c>
    </row>
    <row r="295" spans="2:51" s="12" customFormat="1" ht="13.5">
      <c r="B295" s="253"/>
      <c r="C295" s="254"/>
      <c r="D295" s="250" t="s">
        <v>215</v>
      </c>
      <c r="E295" s="255" t="s">
        <v>38</v>
      </c>
      <c r="F295" s="256" t="s">
        <v>1478</v>
      </c>
      <c r="G295" s="254"/>
      <c r="H295" s="257">
        <v>53.331</v>
      </c>
      <c r="I295" s="258"/>
      <c r="J295" s="254"/>
      <c r="K295" s="254"/>
      <c r="L295" s="259"/>
      <c r="M295" s="260"/>
      <c r="N295" s="261"/>
      <c r="O295" s="261"/>
      <c r="P295" s="261"/>
      <c r="Q295" s="261"/>
      <c r="R295" s="261"/>
      <c r="S295" s="261"/>
      <c r="T295" s="262"/>
      <c r="AT295" s="263" t="s">
        <v>215</v>
      </c>
      <c r="AU295" s="263" t="s">
        <v>90</v>
      </c>
      <c r="AV295" s="12" t="s">
        <v>90</v>
      </c>
      <c r="AW295" s="12" t="s">
        <v>45</v>
      </c>
      <c r="AX295" s="12" t="s">
        <v>82</v>
      </c>
      <c r="AY295" s="263" t="s">
        <v>204</v>
      </c>
    </row>
    <row r="296" spans="2:51" s="13" customFormat="1" ht="13.5">
      <c r="B296" s="264"/>
      <c r="C296" s="265"/>
      <c r="D296" s="250" t="s">
        <v>215</v>
      </c>
      <c r="E296" s="266" t="s">
        <v>38</v>
      </c>
      <c r="F296" s="267" t="s">
        <v>217</v>
      </c>
      <c r="G296" s="265"/>
      <c r="H296" s="268">
        <v>53.331</v>
      </c>
      <c r="I296" s="269"/>
      <c r="J296" s="265"/>
      <c r="K296" s="265"/>
      <c r="L296" s="270"/>
      <c r="M296" s="271"/>
      <c r="N296" s="272"/>
      <c r="O296" s="272"/>
      <c r="P296" s="272"/>
      <c r="Q296" s="272"/>
      <c r="R296" s="272"/>
      <c r="S296" s="272"/>
      <c r="T296" s="273"/>
      <c r="AT296" s="274" t="s">
        <v>215</v>
      </c>
      <c r="AU296" s="274" t="s">
        <v>90</v>
      </c>
      <c r="AV296" s="13" t="s">
        <v>211</v>
      </c>
      <c r="AW296" s="13" t="s">
        <v>45</v>
      </c>
      <c r="AX296" s="13" t="s">
        <v>25</v>
      </c>
      <c r="AY296" s="274" t="s">
        <v>204</v>
      </c>
    </row>
    <row r="297" spans="2:65" s="1" customFormat="1" ht="38.25" customHeight="1">
      <c r="B297" s="48"/>
      <c r="C297" s="238" t="s">
        <v>483</v>
      </c>
      <c r="D297" s="238" t="s">
        <v>206</v>
      </c>
      <c r="E297" s="239" t="s">
        <v>366</v>
      </c>
      <c r="F297" s="240" t="s">
        <v>1479</v>
      </c>
      <c r="G297" s="241" t="s">
        <v>209</v>
      </c>
      <c r="H297" s="242">
        <v>60.3</v>
      </c>
      <c r="I297" s="243"/>
      <c r="J297" s="244">
        <f>ROUND(I297*H297,2)</f>
        <v>0</v>
      </c>
      <c r="K297" s="240" t="s">
        <v>210</v>
      </c>
      <c r="L297" s="74"/>
      <c r="M297" s="245" t="s">
        <v>38</v>
      </c>
      <c r="N297" s="246" t="s">
        <v>53</v>
      </c>
      <c r="O297" s="49"/>
      <c r="P297" s="247">
        <f>O297*H297</f>
        <v>0</v>
      </c>
      <c r="Q297" s="247">
        <v>0.06951</v>
      </c>
      <c r="R297" s="247">
        <f>Q297*H297</f>
        <v>4.191453</v>
      </c>
      <c r="S297" s="247">
        <v>0</v>
      </c>
      <c r="T297" s="248">
        <f>S297*H297</f>
        <v>0</v>
      </c>
      <c r="AR297" s="25" t="s">
        <v>211</v>
      </c>
      <c r="AT297" s="25" t="s">
        <v>206</v>
      </c>
      <c r="AU297" s="25" t="s">
        <v>90</v>
      </c>
      <c r="AY297" s="25" t="s">
        <v>204</v>
      </c>
      <c r="BE297" s="249">
        <f>IF(N297="základní",J297,0)</f>
        <v>0</v>
      </c>
      <c r="BF297" s="249">
        <f>IF(N297="snížená",J297,0)</f>
        <v>0</v>
      </c>
      <c r="BG297" s="249">
        <f>IF(N297="zákl. přenesená",J297,0)</f>
        <v>0</v>
      </c>
      <c r="BH297" s="249">
        <f>IF(N297="sníž. přenesená",J297,0)</f>
        <v>0</v>
      </c>
      <c r="BI297" s="249">
        <f>IF(N297="nulová",J297,0)</f>
        <v>0</v>
      </c>
      <c r="BJ297" s="25" t="s">
        <v>25</v>
      </c>
      <c r="BK297" s="249">
        <f>ROUND(I297*H297,2)</f>
        <v>0</v>
      </c>
      <c r="BL297" s="25" t="s">
        <v>211</v>
      </c>
      <c r="BM297" s="25" t="s">
        <v>1480</v>
      </c>
    </row>
    <row r="298" spans="2:51" s="12" customFormat="1" ht="13.5">
      <c r="B298" s="253"/>
      <c r="C298" s="254"/>
      <c r="D298" s="250" t="s">
        <v>215</v>
      </c>
      <c r="E298" s="255" t="s">
        <v>38</v>
      </c>
      <c r="F298" s="256" t="s">
        <v>1481</v>
      </c>
      <c r="G298" s="254"/>
      <c r="H298" s="257">
        <v>69.488</v>
      </c>
      <c r="I298" s="258"/>
      <c r="J298" s="254"/>
      <c r="K298" s="254"/>
      <c r="L298" s="259"/>
      <c r="M298" s="260"/>
      <c r="N298" s="261"/>
      <c r="O298" s="261"/>
      <c r="P298" s="261"/>
      <c r="Q298" s="261"/>
      <c r="R298" s="261"/>
      <c r="S298" s="261"/>
      <c r="T298" s="262"/>
      <c r="AT298" s="263" t="s">
        <v>215</v>
      </c>
      <c r="AU298" s="263" t="s">
        <v>90</v>
      </c>
      <c r="AV298" s="12" t="s">
        <v>90</v>
      </c>
      <c r="AW298" s="12" t="s">
        <v>45</v>
      </c>
      <c r="AX298" s="12" t="s">
        <v>82</v>
      </c>
      <c r="AY298" s="263" t="s">
        <v>204</v>
      </c>
    </row>
    <row r="299" spans="2:51" s="12" customFormat="1" ht="13.5">
      <c r="B299" s="253"/>
      <c r="C299" s="254"/>
      <c r="D299" s="250" t="s">
        <v>215</v>
      </c>
      <c r="E299" s="255" t="s">
        <v>38</v>
      </c>
      <c r="F299" s="256" t="s">
        <v>1482</v>
      </c>
      <c r="G299" s="254"/>
      <c r="H299" s="257">
        <v>-9.188</v>
      </c>
      <c r="I299" s="258"/>
      <c r="J299" s="254"/>
      <c r="K299" s="254"/>
      <c r="L299" s="259"/>
      <c r="M299" s="260"/>
      <c r="N299" s="261"/>
      <c r="O299" s="261"/>
      <c r="P299" s="261"/>
      <c r="Q299" s="261"/>
      <c r="R299" s="261"/>
      <c r="S299" s="261"/>
      <c r="T299" s="262"/>
      <c r="AT299" s="263" t="s">
        <v>215</v>
      </c>
      <c r="AU299" s="263" t="s">
        <v>90</v>
      </c>
      <c r="AV299" s="12" t="s">
        <v>90</v>
      </c>
      <c r="AW299" s="12" t="s">
        <v>45</v>
      </c>
      <c r="AX299" s="12" t="s">
        <v>82</v>
      </c>
      <c r="AY299" s="263" t="s">
        <v>204</v>
      </c>
    </row>
    <row r="300" spans="2:51" s="13" customFormat="1" ht="13.5">
      <c r="B300" s="264"/>
      <c r="C300" s="265"/>
      <c r="D300" s="250" t="s">
        <v>215</v>
      </c>
      <c r="E300" s="266" t="s">
        <v>38</v>
      </c>
      <c r="F300" s="267" t="s">
        <v>217</v>
      </c>
      <c r="G300" s="265"/>
      <c r="H300" s="268">
        <v>60.3</v>
      </c>
      <c r="I300" s="269"/>
      <c r="J300" s="265"/>
      <c r="K300" s="265"/>
      <c r="L300" s="270"/>
      <c r="M300" s="271"/>
      <c r="N300" s="272"/>
      <c r="O300" s="272"/>
      <c r="P300" s="272"/>
      <c r="Q300" s="272"/>
      <c r="R300" s="272"/>
      <c r="S300" s="272"/>
      <c r="T300" s="273"/>
      <c r="AT300" s="274" t="s">
        <v>215</v>
      </c>
      <c r="AU300" s="274" t="s">
        <v>90</v>
      </c>
      <c r="AV300" s="13" t="s">
        <v>211</v>
      </c>
      <c r="AW300" s="13" t="s">
        <v>45</v>
      </c>
      <c r="AX300" s="13" t="s">
        <v>25</v>
      </c>
      <c r="AY300" s="274" t="s">
        <v>204</v>
      </c>
    </row>
    <row r="301" spans="2:65" s="1" customFormat="1" ht="38.25" customHeight="1">
      <c r="B301" s="48"/>
      <c r="C301" s="238" t="s">
        <v>489</v>
      </c>
      <c r="D301" s="238" t="s">
        <v>206</v>
      </c>
      <c r="E301" s="239" t="s">
        <v>1483</v>
      </c>
      <c r="F301" s="240" t="s">
        <v>1484</v>
      </c>
      <c r="G301" s="241" t="s">
        <v>209</v>
      </c>
      <c r="H301" s="242">
        <v>104.969</v>
      </c>
      <c r="I301" s="243"/>
      <c r="J301" s="244">
        <f>ROUND(I301*H301,2)</f>
        <v>0</v>
      </c>
      <c r="K301" s="240" t="s">
        <v>210</v>
      </c>
      <c r="L301" s="74"/>
      <c r="M301" s="245" t="s">
        <v>38</v>
      </c>
      <c r="N301" s="246" t="s">
        <v>53</v>
      </c>
      <c r="O301" s="49"/>
      <c r="P301" s="247">
        <f>O301*H301</f>
        <v>0</v>
      </c>
      <c r="Q301" s="247">
        <v>0.10359</v>
      </c>
      <c r="R301" s="247">
        <f>Q301*H301</f>
        <v>10.87373871</v>
      </c>
      <c r="S301" s="247">
        <v>0</v>
      </c>
      <c r="T301" s="248">
        <f>S301*H301</f>
        <v>0</v>
      </c>
      <c r="AR301" s="25" t="s">
        <v>211</v>
      </c>
      <c r="AT301" s="25" t="s">
        <v>206</v>
      </c>
      <c r="AU301" s="25" t="s">
        <v>90</v>
      </c>
      <c r="AY301" s="25" t="s">
        <v>204</v>
      </c>
      <c r="BE301" s="249">
        <f>IF(N301="základní",J301,0)</f>
        <v>0</v>
      </c>
      <c r="BF301" s="249">
        <f>IF(N301="snížená",J301,0)</f>
        <v>0</v>
      </c>
      <c r="BG301" s="249">
        <f>IF(N301="zákl. přenesená",J301,0)</f>
        <v>0</v>
      </c>
      <c r="BH301" s="249">
        <f>IF(N301="sníž. přenesená",J301,0)</f>
        <v>0</v>
      </c>
      <c r="BI301" s="249">
        <f>IF(N301="nulová",J301,0)</f>
        <v>0</v>
      </c>
      <c r="BJ301" s="25" t="s">
        <v>25</v>
      </c>
      <c r="BK301" s="249">
        <f>ROUND(I301*H301,2)</f>
        <v>0</v>
      </c>
      <c r="BL301" s="25" t="s">
        <v>211</v>
      </c>
      <c r="BM301" s="25" t="s">
        <v>1485</v>
      </c>
    </row>
    <row r="302" spans="2:51" s="12" customFormat="1" ht="13.5">
      <c r="B302" s="253"/>
      <c r="C302" s="254"/>
      <c r="D302" s="250" t="s">
        <v>215</v>
      </c>
      <c r="E302" s="255" t="s">
        <v>38</v>
      </c>
      <c r="F302" s="256" t="s">
        <v>1486</v>
      </c>
      <c r="G302" s="254"/>
      <c r="H302" s="257">
        <v>114.713</v>
      </c>
      <c r="I302" s="258"/>
      <c r="J302" s="254"/>
      <c r="K302" s="254"/>
      <c r="L302" s="259"/>
      <c r="M302" s="260"/>
      <c r="N302" s="261"/>
      <c r="O302" s="261"/>
      <c r="P302" s="261"/>
      <c r="Q302" s="261"/>
      <c r="R302" s="261"/>
      <c r="S302" s="261"/>
      <c r="T302" s="262"/>
      <c r="AT302" s="263" t="s">
        <v>215</v>
      </c>
      <c r="AU302" s="263" t="s">
        <v>90</v>
      </c>
      <c r="AV302" s="12" t="s">
        <v>90</v>
      </c>
      <c r="AW302" s="12" t="s">
        <v>45</v>
      </c>
      <c r="AX302" s="12" t="s">
        <v>82</v>
      </c>
      <c r="AY302" s="263" t="s">
        <v>204</v>
      </c>
    </row>
    <row r="303" spans="2:51" s="12" customFormat="1" ht="13.5">
      <c r="B303" s="253"/>
      <c r="C303" s="254"/>
      <c r="D303" s="250" t="s">
        <v>215</v>
      </c>
      <c r="E303" s="255" t="s">
        <v>38</v>
      </c>
      <c r="F303" s="256" t="s">
        <v>1487</v>
      </c>
      <c r="G303" s="254"/>
      <c r="H303" s="257">
        <v>-9.744</v>
      </c>
      <c r="I303" s="258"/>
      <c r="J303" s="254"/>
      <c r="K303" s="254"/>
      <c r="L303" s="259"/>
      <c r="M303" s="260"/>
      <c r="N303" s="261"/>
      <c r="O303" s="261"/>
      <c r="P303" s="261"/>
      <c r="Q303" s="261"/>
      <c r="R303" s="261"/>
      <c r="S303" s="261"/>
      <c r="T303" s="262"/>
      <c r="AT303" s="263" t="s">
        <v>215</v>
      </c>
      <c r="AU303" s="263" t="s">
        <v>90</v>
      </c>
      <c r="AV303" s="12" t="s">
        <v>90</v>
      </c>
      <c r="AW303" s="12" t="s">
        <v>45</v>
      </c>
      <c r="AX303" s="12" t="s">
        <v>82</v>
      </c>
      <c r="AY303" s="263" t="s">
        <v>204</v>
      </c>
    </row>
    <row r="304" spans="2:51" s="13" customFormat="1" ht="13.5">
      <c r="B304" s="264"/>
      <c r="C304" s="265"/>
      <c r="D304" s="250" t="s">
        <v>215</v>
      </c>
      <c r="E304" s="266" t="s">
        <v>38</v>
      </c>
      <c r="F304" s="267" t="s">
        <v>217</v>
      </c>
      <c r="G304" s="265"/>
      <c r="H304" s="268">
        <v>104.969</v>
      </c>
      <c r="I304" s="269"/>
      <c r="J304" s="265"/>
      <c r="K304" s="265"/>
      <c r="L304" s="270"/>
      <c r="M304" s="271"/>
      <c r="N304" s="272"/>
      <c r="O304" s="272"/>
      <c r="P304" s="272"/>
      <c r="Q304" s="272"/>
      <c r="R304" s="272"/>
      <c r="S304" s="272"/>
      <c r="T304" s="273"/>
      <c r="AT304" s="274" t="s">
        <v>215</v>
      </c>
      <c r="AU304" s="274" t="s">
        <v>90</v>
      </c>
      <c r="AV304" s="13" t="s">
        <v>211</v>
      </c>
      <c r="AW304" s="13" t="s">
        <v>45</v>
      </c>
      <c r="AX304" s="13" t="s">
        <v>25</v>
      </c>
      <c r="AY304" s="274" t="s">
        <v>204</v>
      </c>
    </row>
    <row r="305" spans="2:65" s="1" customFormat="1" ht="16.5" customHeight="1">
      <c r="B305" s="48"/>
      <c r="C305" s="238" t="s">
        <v>494</v>
      </c>
      <c r="D305" s="238" t="s">
        <v>206</v>
      </c>
      <c r="E305" s="239" t="s">
        <v>371</v>
      </c>
      <c r="F305" s="240" t="s">
        <v>372</v>
      </c>
      <c r="G305" s="241" t="s">
        <v>343</v>
      </c>
      <c r="H305" s="242">
        <v>18.53</v>
      </c>
      <c r="I305" s="243"/>
      <c r="J305" s="244">
        <f>ROUND(I305*H305,2)</f>
        <v>0</v>
      </c>
      <c r="K305" s="240" t="s">
        <v>210</v>
      </c>
      <c r="L305" s="74"/>
      <c r="M305" s="245" t="s">
        <v>38</v>
      </c>
      <c r="N305" s="246" t="s">
        <v>53</v>
      </c>
      <c r="O305" s="49"/>
      <c r="P305" s="247">
        <f>O305*H305</f>
        <v>0</v>
      </c>
      <c r="Q305" s="247">
        <v>8E-05</v>
      </c>
      <c r="R305" s="247">
        <f>Q305*H305</f>
        <v>0.0014824000000000003</v>
      </c>
      <c r="S305" s="247">
        <v>0</v>
      </c>
      <c r="T305" s="248">
        <f>S305*H305</f>
        <v>0</v>
      </c>
      <c r="AR305" s="25" t="s">
        <v>211</v>
      </c>
      <c r="AT305" s="25" t="s">
        <v>206</v>
      </c>
      <c r="AU305" s="25" t="s">
        <v>90</v>
      </c>
      <c r="AY305" s="25" t="s">
        <v>204</v>
      </c>
      <c r="BE305" s="249">
        <f>IF(N305="základní",J305,0)</f>
        <v>0</v>
      </c>
      <c r="BF305" s="249">
        <f>IF(N305="snížená",J305,0)</f>
        <v>0</v>
      </c>
      <c r="BG305" s="249">
        <f>IF(N305="zákl. přenesená",J305,0)</f>
        <v>0</v>
      </c>
      <c r="BH305" s="249">
        <f>IF(N305="sníž. přenesená",J305,0)</f>
        <v>0</v>
      </c>
      <c r="BI305" s="249">
        <f>IF(N305="nulová",J305,0)</f>
        <v>0</v>
      </c>
      <c r="BJ305" s="25" t="s">
        <v>25</v>
      </c>
      <c r="BK305" s="249">
        <f>ROUND(I305*H305,2)</f>
        <v>0</v>
      </c>
      <c r="BL305" s="25" t="s">
        <v>211</v>
      </c>
      <c r="BM305" s="25" t="s">
        <v>1488</v>
      </c>
    </row>
    <row r="306" spans="2:47" s="1" customFormat="1" ht="13.5">
      <c r="B306" s="48"/>
      <c r="C306" s="76"/>
      <c r="D306" s="250" t="s">
        <v>213</v>
      </c>
      <c r="E306" s="76"/>
      <c r="F306" s="251" t="s">
        <v>374</v>
      </c>
      <c r="G306" s="76"/>
      <c r="H306" s="76"/>
      <c r="I306" s="206"/>
      <c r="J306" s="76"/>
      <c r="K306" s="76"/>
      <c r="L306" s="74"/>
      <c r="M306" s="252"/>
      <c r="N306" s="49"/>
      <c r="O306" s="49"/>
      <c r="P306" s="49"/>
      <c r="Q306" s="49"/>
      <c r="R306" s="49"/>
      <c r="S306" s="49"/>
      <c r="T306" s="97"/>
      <c r="AT306" s="25" t="s">
        <v>213</v>
      </c>
      <c r="AU306" s="25" t="s">
        <v>90</v>
      </c>
    </row>
    <row r="307" spans="2:51" s="12" customFormat="1" ht="13.5">
      <c r="B307" s="253"/>
      <c r="C307" s="254"/>
      <c r="D307" s="250" t="s">
        <v>215</v>
      </c>
      <c r="E307" s="255" t="s">
        <v>38</v>
      </c>
      <c r="F307" s="256" t="s">
        <v>1489</v>
      </c>
      <c r="G307" s="254"/>
      <c r="H307" s="257">
        <v>18.53</v>
      </c>
      <c r="I307" s="258"/>
      <c r="J307" s="254"/>
      <c r="K307" s="254"/>
      <c r="L307" s="259"/>
      <c r="M307" s="260"/>
      <c r="N307" s="261"/>
      <c r="O307" s="261"/>
      <c r="P307" s="261"/>
      <c r="Q307" s="261"/>
      <c r="R307" s="261"/>
      <c r="S307" s="261"/>
      <c r="T307" s="262"/>
      <c r="AT307" s="263" t="s">
        <v>215</v>
      </c>
      <c r="AU307" s="263" t="s">
        <v>90</v>
      </c>
      <c r="AV307" s="12" t="s">
        <v>90</v>
      </c>
      <c r="AW307" s="12" t="s">
        <v>45</v>
      </c>
      <c r="AX307" s="12" t="s">
        <v>82</v>
      </c>
      <c r="AY307" s="263" t="s">
        <v>204</v>
      </c>
    </row>
    <row r="308" spans="2:51" s="13" customFormat="1" ht="13.5">
      <c r="B308" s="264"/>
      <c r="C308" s="265"/>
      <c r="D308" s="250" t="s">
        <v>215</v>
      </c>
      <c r="E308" s="266" t="s">
        <v>38</v>
      </c>
      <c r="F308" s="267" t="s">
        <v>217</v>
      </c>
      <c r="G308" s="265"/>
      <c r="H308" s="268">
        <v>18.53</v>
      </c>
      <c r="I308" s="269"/>
      <c r="J308" s="265"/>
      <c r="K308" s="265"/>
      <c r="L308" s="270"/>
      <c r="M308" s="271"/>
      <c r="N308" s="272"/>
      <c r="O308" s="272"/>
      <c r="P308" s="272"/>
      <c r="Q308" s="272"/>
      <c r="R308" s="272"/>
      <c r="S308" s="272"/>
      <c r="T308" s="273"/>
      <c r="AT308" s="274" t="s">
        <v>215</v>
      </c>
      <c r="AU308" s="274" t="s">
        <v>90</v>
      </c>
      <c r="AV308" s="13" t="s">
        <v>211</v>
      </c>
      <c r="AW308" s="13" t="s">
        <v>45</v>
      </c>
      <c r="AX308" s="13" t="s">
        <v>25</v>
      </c>
      <c r="AY308" s="274" t="s">
        <v>204</v>
      </c>
    </row>
    <row r="309" spans="2:65" s="1" customFormat="1" ht="16.5" customHeight="1">
      <c r="B309" s="48"/>
      <c r="C309" s="238" t="s">
        <v>498</v>
      </c>
      <c r="D309" s="238" t="s">
        <v>206</v>
      </c>
      <c r="E309" s="239" t="s">
        <v>1490</v>
      </c>
      <c r="F309" s="240" t="s">
        <v>1491</v>
      </c>
      <c r="G309" s="241" t="s">
        <v>343</v>
      </c>
      <c r="H309" s="242">
        <v>30.59</v>
      </c>
      <c r="I309" s="243"/>
      <c r="J309" s="244">
        <f>ROUND(I309*H309,2)</f>
        <v>0</v>
      </c>
      <c r="K309" s="240" t="s">
        <v>210</v>
      </c>
      <c r="L309" s="74"/>
      <c r="M309" s="245" t="s">
        <v>38</v>
      </c>
      <c r="N309" s="246" t="s">
        <v>53</v>
      </c>
      <c r="O309" s="49"/>
      <c r="P309" s="247">
        <f>O309*H309</f>
        <v>0</v>
      </c>
      <c r="Q309" s="247">
        <v>0.00012</v>
      </c>
      <c r="R309" s="247">
        <f>Q309*H309</f>
        <v>0.0036708</v>
      </c>
      <c r="S309" s="247">
        <v>0</v>
      </c>
      <c r="T309" s="248">
        <f>S309*H309</f>
        <v>0</v>
      </c>
      <c r="AR309" s="25" t="s">
        <v>211</v>
      </c>
      <c r="AT309" s="25" t="s">
        <v>206</v>
      </c>
      <c r="AU309" s="25" t="s">
        <v>90</v>
      </c>
      <c r="AY309" s="25" t="s">
        <v>204</v>
      </c>
      <c r="BE309" s="249">
        <f>IF(N309="základní",J309,0)</f>
        <v>0</v>
      </c>
      <c r="BF309" s="249">
        <f>IF(N309="snížená",J309,0)</f>
        <v>0</v>
      </c>
      <c r="BG309" s="249">
        <f>IF(N309="zákl. přenesená",J309,0)</f>
        <v>0</v>
      </c>
      <c r="BH309" s="249">
        <f>IF(N309="sníž. přenesená",J309,0)</f>
        <v>0</v>
      </c>
      <c r="BI309" s="249">
        <f>IF(N309="nulová",J309,0)</f>
        <v>0</v>
      </c>
      <c r="BJ309" s="25" t="s">
        <v>25</v>
      </c>
      <c r="BK309" s="249">
        <f>ROUND(I309*H309,2)</f>
        <v>0</v>
      </c>
      <c r="BL309" s="25" t="s">
        <v>211</v>
      </c>
      <c r="BM309" s="25" t="s">
        <v>1492</v>
      </c>
    </row>
    <row r="310" spans="2:47" s="1" customFormat="1" ht="13.5">
      <c r="B310" s="48"/>
      <c r="C310" s="76"/>
      <c r="D310" s="250" t="s">
        <v>213</v>
      </c>
      <c r="E310" s="76"/>
      <c r="F310" s="251" t="s">
        <v>374</v>
      </c>
      <c r="G310" s="76"/>
      <c r="H310" s="76"/>
      <c r="I310" s="206"/>
      <c r="J310" s="76"/>
      <c r="K310" s="76"/>
      <c r="L310" s="74"/>
      <c r="M310" s="252"/>
      <c r="N310" s="49"/>
      <c r="O310" s="49"/>
      <c r="P310" s="49"/>
      <c r="Q310" s="49"/>
      <c r="R310" s="49"/>
      <c r="S310" s="49"/>
      <c r="T310" s="97"/>
      <c r="AT310" s="25" t="s">
        <v>213</v>
      </c>
      <c r="AU310" s="25" t="s">
        <v>90</v>
      </c>
    </row>
    <row r="311" spans="2:51" s="12" customFormat="1" ht="13.5">
      <c r="B311" s="253"/>
      <c r="C311" s="254"/>
      <c r="D311" s="250" t="s">
        <v>215</v>
      </c>
      <c r="E311" s="255" t="s">
        <v>38</v>
      </c>
      <c r="F311" s="256" t="s">
        <v>1493</v>
      </c>
      <c r="G311" s="254"/>
      <c r="H311" s="257">
        <v>30.59</v>
      </c>
      <c r="I311" s="258"/>
      <c r="J311" s="254"/>
      <c r="K311" s="254"/>
      <c r="L311" s="259"/>
      <c r="M311" s="260"/>
      <c r="N311" s="261"/>
      <c r="O311" s="261"/>
      <c r="P311" s="261"/>
      <c r="Q311" s="261"/>
      <c r="R311" s="261"/>
      <c r="S311" s="261"/>
      <c r="T311" s="262"/>
      <c r="AT311" s="263" t="s">
        <v>215</v>
      </c>
      <c r="AU311" s="263" t="s">
        <v>90</v>
      </c>
      <c r="AV311" s="12" t="s">
        <v>90</v>
      </c>
      <c r="AW311" s="12" t="s">
        <v>45</v>
      </c>
      <c r="AX311" s="12" t="s">
        <v>82</v>
      </c>
      <c r="AY311" s="263" t="s">
        <v>204</v>
      </c>
    </row>
    <row r="312" spans="2:51" s="13" customFormat="1" ht="13.5">
      <c r="B312" s="264"/>
      <c r="C312" s="265"/>
      <c r="D312" s="250" t="s">
        <v>215</v>
      </c>
      <c r="E312" s="266" t="s">
        <v>38</v>
      </c>
      <c r="F312" s="267" t="s">
        <v>217</v>
      </c>
      <c r="G312" s="265"/>
      <c r="H312" s="268">
        <v>30.59</v>
      </c>
      <c r="I312" s="269"/>
      <c r="J312" s="265"/>
      <c r="K312" s="265"/>
      <c r="L312" s="270"/>
      <c r="M312" s="271"/>
      <c r="N312" s="272"/>
      <c r="O312" s="272"/>
      <c r="P312" s="272"/>
      <c r="Q312" s="272"/>
      <c r="R312" s="272"/>
      <c r="S312" s="272"/>
      <c r="T312" s="273"/>
      <c r="AT312" s="274" t="s">
        <v>215</v>
      </c>
      <c r="AU312" s="274" t="s">
        <v>90</v>
      </c>
      <c r="AV312" s="13" t="s">
        <v>211</v>
      </c>
      <c r="AW312" s="13" t="s">
        <v>45</v>
      </c>
      <c r="AX312" s="13" t="s">
        <v>25</v>
      </c>
      <c r="AY312" s="274" t="s">
        <v>204</v>
      </c>
    </row>
    <row r="313" spans="2:65" s="1" customFormat="1" ht="25.5" customHeight="1">
      <c r="B313" s="48"/>
      <c r="C313" s="238" t="s">
        <v>505</v>
      </c>
      <c r="D313" s="238" t="s">
        <v>206</v>
      </c>
      <c r="E313" s="239" t="s">
        <v>382</v>
      </c>
      <c r="F313" s="240" t="s">
        <v>383</v>
      </c>
      <c r="G313" s="241" t="s">
        <v>209</v>
      </c>
      <c r="H313" s="242">
        <v>0.06</v>
      </c>
      <c r="I313" s="243"/>
      <c r="J313" s="244">
        <f>ROUND(I313*H313,2)</f>
        <v>0</v>
      </c>
      <c r="K313" s="240" t="s">
        <v>210</v>
      </c>
      <c r="L313" s="74"/>
      <c r="M313" s="245" t="s">
        <v>38</v>
      </c>
      <c r="N313" s="246" t="s">
        <v>53</v>
      </c>
      <c r="O313" s="49"/>
      <c r="P313" s="247">
        <f>O313*H313</f>
        <v>0</v>
      </c>
      <c r="Q313" s="247">
        <v>0.00785</v>
      </c>
      <c r="R313" s="247">
        <f>Q313*H313</f>
        <v>0.00047099999999999996</v>
      </c>
      <c r="S313" s="247">
        <v>0</v>
      </c>
      <c r="T313" s="248">
        <f>S313*H313</f>
        <v>0</v>
      </c>
      <c r="AR313" s="25" t="s">
        <v>211</v>
      </c>
      <c r="AT313" s="25" t="s">
        <v>206</v>
      </c>
      <c r="AU313" s="25" t="s">
        <v>90</v>
      </c>
      <c r="AY313" s="25" t="s">
        <v>204</v>
      </c>
      <c r="BE313" s="249">
        <f>IF(N313="základní",J313,0)</f>
        <v>0</v>
      </c>
      <c r="BF313" s="249">
        <f>IF(N313="snížená",J313,0)</f>
        <v>0</v>
      </c>
      <c r="BG313" s="249">
        <f>IF(N313="zákl. přenesená",J313,0)</f>
        <v>0</v>
      </c>
      <c r="BH313" s="249">
        <f>IF(N313="sníž. přenesená",J313,0)</f>
        <v>0</v>
      </c>
      <c r="BI313" s="249">
        <f>IF(N313="nulová",J313,0)</f>
        <v>0</v>
      </c>
      <c r="BJ313" s="25" t="s">
        <v>25</v>
      </c>
      <c r="BK313" s="249">
        <f>ROUND(I313*H313,2)</f>
        <v>0</v>
      </c>
      <c r="BL313" s="25" t="s">
        <v>211</v>
      </c>
      <c r="BM313" s="25" t="s">
        <v>1494</v>
      </c>
    </row>
    <row r="314" spans="2:47" s="1" customFormat="1" ht="13.5">
      <c r="B314" s="48"/>
      <c r="C314" s="76"/>
      <c r="D314" s="250" t="s">
        <v>213</v>
      </c>
      <c r="E314" s="76"/>
      <c r="F314" s="251" t="s">
        <v>385</v>
      </c>
      <c r="G314" s="76"/>
      <c r="H314" s="76"/>
      <c r="I314" s="206"/>
      <c r="J314" s="76"/>
      <c r="K314" s="76"/>
      <c r="L314" s="74"/>
      <c r="M314" s="252"/>
      <c r="N314" s="49"/>
      <c r="O314" s="49"/>
      <c r="P314" s="49"/>
      <c r="Q314" s="49"/>
      <c r="R314" s="49"/>
      <c r="S314" s="49"/>
      <c r="T314" s="97"/>
      <c r="AT314" s="25" t="s">
        <v>213</v>
      </c>
      <c r="AU314" s="25" t="s">
        <v>90</v>
      </c>
    </row>
    <row r="315" spans="2:51" s="12" customFormat="1" ht="13.5">
      <c r="B315" s="253"/>
      <c r="C315" s="254"/>
      <c r="D315" s="250" t="s">
        <v>215</v>
      </c>
      <c r="E315" s="255" t="s">
        <v>38</v>
      </c>
      <c r="F315" s="256" t="s">
        <v>1495</v>
      </c>
      <c r="G315" s="254"/>
      <c r="H315" s="257">
        <v>0.06</v>
      </c>
      <c r="I315" s="258"/>
      <c r="J315" s="254"/>
      <c r="K315" s="254"/>
      <c r="L315" s="259"/>
      <c r="M315" s="260"/>
      <c r="N315" s="261"/>
      <c r="O315" s="261"/>
      <c r="P315" s="261"/>
      <c r="Q315" s="261"/>
      <c r="R315" s="261"/>
      <c r="S315" s="261"/>
      <c r="T315" s="262"/>
      <c r="AT315" s="263" t="s">
        <v>215</v>
      </c>
      <c r="AU315" s="263" t="s">
        <v>90</v>
      </c>
      <c r="AV315" s="12" t="s">
        <v>90</v>
      </c>
      <c r="AW315" s="12" t="s">
        <v>45</v>
      </c>
      <c r="AX315" s="12" t="s">
        <v>82</v>
      </c>
      <c r="AY315" s="263" t="s">
        <v>204</v>
      </c>
    </row>
    <row r="316" spans="2:51" s="13" customFormat="1" ht="13.5">
      <c r="B316" s="264"/>
      <c r="C316" s="265"/>
      <c r="D316" s="250" t="s">
        <v>215</v>
      </c>
      <c r="E316" s="266" t="s">
        <v>38</v>
      </c>
      <c r="F316" s="267" t="s">
        <v>217</v>
      </c>
      <c r="G316" s="265"/>
      <c r="H316" s="268">
        <v>0.06</v>
      </c>
      <c r="I316" s="269"/>
      <c r="J316" s="265"/>
      <c r="K316" s="265"/>
      <c r="L316" s="270"/>
      <c r="M316" s="271"/>
      <c r="N316" s="272"/>
      <c r="O316" s="272"/>
      <c r="P316" s="272"/>
      <c r="Q316" s="272"/>
      <c r="R316" s="272"/>
      <c r="S316" s="272"/>
      <c r="T316" s="273"/>
      <c r="AT316" s="274" t="s">
        <v>215</v>
      </c>
      <c r="AU316" s="274" t="s">
        <v>90</v>
      </c>
      <c r="AV316" s="13" t="s">
        <v>211</v>
      </c>
      <c r="AW316" s="13" t="s">
        <v>45</v>
      </c>
      <c r="AX316" s="13" t="s">
        <v>25</v>
      </c>
      <c r="AY316" s="274" t="s">
        <v>204</v>
      </c>
    </row>
    <row r="317" spans="2:63" s="11" customFormat="1" ht="29.85" customHeight="1">
      <c r="B317" s="222"/>
      <c r="C317" s="223"/>
      <c r="D317" s="224" t="s">
        <v>81</v>
      </c>
      <c r="E317" s="236" t="s">
        <v>211</v>
      </c>
      <c r="F317" s="236" t="s">
        <v>1496</v>
      </c>
      <c r="G317" s="223"/>
      <c r="H317" s="223"/>
      <c r="I317" s="226"/>
      <c r="J317" s="237">
        <f>BK317</f>
        <v>0</v>
      </c>
      <c r="K317" s="223"/>
      <c r="L317" s="228"/>
      <c r="M317" s="229"/>
      <c r="N317" s="230"/>
      <c r="O317" s="230"/>
      <c r="P317" s="231">
        <f>SUM(P318:P338)</f>
        <v>0</v>
      </c>
      <c r="Q317" s="230"/>
      <c r="R317" s="231">
        <f>SUM(R318:R338)</f>
        <v>9.868235899999998</v>
      </c>
      <c r="S317" s="230"/>
      <c r="T317" s="232">
        <f>SUM(T318:T338)</f>
        <v>0</v>
      </c>
      <c r="AR317" s="233" t="s">
        <v>25</v>
      </c>
      <c r="AT317" s="234" t="s">
        <v>81</v>
      </c>
      <c r="AU317" s="234" t="s">
        <v>25</v>
      </c>
      <c r="AY317" s="233" t="s">
        <v>204</v>
      </c>
      <c r="BK317" s="235">
        <f>SUM(BK318:BK338)</f>
        <v>0</v>
      </c>
    </row>
    <row r="318" spans="2:65" s="1" customFormat="1" ht="25.5" customHeight="1">
      <c r="B318" s="48"/>
      <c r="C318" s="238" t="s">
        <v>511</v>
      </c>
      <c r="D318" s="238" t="s">
        <v>206</v>
      </c>
      <c r="E318" s="239" t="s">
        <v>1497</v>
      </c>
      <c r="F318" s="240" t="s">
        <v>1498</v>
      </c>
      <c r="G318" s="241" t="s">
        <v>252</v>
      </c>
      <c r="H318" s="242">
        <v>1.044</v>
      </c>
      <c r="I318" s="243"/>
      <c r="J318" s="244">
        <f>ROUND(I318*H318,2)</f>
        <v>0</v>
      </c>
      <c r="K318" s="240" t="s">
        <v>210</v>
      </c>
      <c r="L318" s="74"/>
      <c r="M318" s="245" t="s">
        <v>38</v>
      </c>
      <c r="N318" s="246" t="s">
        <v>53</v>
      </c>
      <c r="O318" s="49"/>
      <c r="P318" s="247">
        <f>O318*H318</f>
        <v>0</v>
      </c>
      <c r="Q318" s="247">
        <v>0.01954</v>
      </c>
      <c r="R318" s="247">
        <f>Q318*H318</f>
        <v>0.02039976</v>
      </c>
      <c r="S318" s="247">
        <v>0</v>
      </c>
      <c r="T318" s="248">
        <f>S318*H318</f>
        <v>0</v>
      </c>
      <c r="AR318" s="25" t="s">
        <v>211</v>
      </c>
      <c r="AT318" s="25" t="s">
        <v>206</v>
      </c>
      <c r="AU318" s="25" t="s">
        <v>90</v>
      </c>
      <c r="AY318" s="25" t="s">
        <v>204</v>
      </c>
      <c r="BE318" s="249">
        <f>IF(N318="základní",J318,0)</f>
        <v>0</v>
      </c>
      <c r="BF318" s="249">
        <f>IF(N318="snížená",J318,0)</f>
        <v>0</v>
      </c>
      <c r="BG318" s="249">
        <f>IF(N318="zákl. přenesená",J318,0)</f>
        <v>0</v>
      </c>
      <c r="BH318" s="249">
        <f>IF(N318="sníž. přenesená",J318,0)</f>
        <v>0</v>
      </c>
      <c r="BI318" s="249">
        <f>IF(N318="nulová",J318,0)</f>
        <v>0</v>
      </c>
      <c r="BJ318" s="25" t="s">
        <v>25</v>
      </c>
      <c r="BK318" s="249">
        <f>ROUND(I318*H318,2)</f>
        <v>0</v>
      </c>
      <c r="BL318" s="25" t="s">
        <v>211</v>
      </c>
      <c r="BM318" s="25" t="s">
        <v>1499</v>
      </c>
    </row>
    <row r="319" spans="2:47" s="1" customFormat="1" ht="13.5">
      <c r="B319" s="48"/>
      <c r="C319" s="76"/>
      <c r="D319" s="250" t="s">
        <v>213</v>
      </c>
      <c r="E319" s="76"/>
      <c r="F319" s="251" t="s">
        <v>1500</v>
      </c>
      <c r="G319" s="76"/>
      <c r="H319" s="76"/>
      <c r="I319" s="206"/>
      <c r="J319" s="76"/>
      <c r="K319" s="76"/>
      <c r="L319" s="74"/>
      <c r="M319" s="252"/>
      <c r="N319" s="49"/>
      <c r="O319" s="49"/>
      <c r="P319" s="49"/>
      <c r="Q319" s="49"/>
      <c r="R319" s="49"/>
      <c r="S319" s="49"/>
      <c r="T319" s="97"/>
      <c r="AT319" s="25" t="s">
        <v>213</v>
      </c>
      <c r="AU319" s="25" t="s">
        <v>90</v>
      </c>
    </row>
    <row r="320" spans="2:51" s="12" customFormat="1" ht="13.5">
      <c r="B320" s="253"/>
      <c r="C320" s="254"/>
      <c r="D320" s="250" t="s">
        <v>215</v>
      </c>
      <c r="E320" s="255" t="s">
        <v>38</v>
      </c>
      <c r="F320" s="256" t="s">
        <v>1501</v>
      </c>
      <c r="G320" s="254"/>
      <c r="H320" s="257">
        <v>1.044</v>
      </c>
      <c r="I320" s="258"/>
      <c r="J320" s="254"/>
      <c r="K320" s="254"/>
      <c r="L320" s="259"/>
      <c r="M320" s="260"/>
      <c r="N320" s="261"/>
      <c r="O320" s="261"/>
      <c r="P320" s="261"/>
      <c r="Q320" s="261"/>
      <c r="R320" s="261"/>
      <c r="S320" s="261"/>
      <c r="T320" s="262"/>
      <c r="AT320" s="263" t="s">
        <v>215</v>
      </c>
      <c r="AU320" s="263" t="s">
        <v>90</v>
      </c>
      <c r="AV320" s="12" t="s">
        <v>90</v>
      </c>
      <c r="AW320" s="12" t="s">
        <v>45</v>
      </c>
      <c r="AX320" s="12" t="s">
        <v>82</v>
      </c>
      <c r="AY320" s="263" t="s">
        <v>204</v>
      </c>
    </row>
    <row r="321" spans="2:51" s="13" customFormat="1" ht="13.5">
      <c r="B321" s="264"/>
      <c r="C321" s="265"/>
      <c r="D321" s="250" t="s">
        <v>215</v>
      </c>
      <c r="E321" s="266" t="s">
        <v>38</v>
      </c>
      <c r="F321" s="267" t="s">
        <v>217</v>
      </c>
      <c r="G321" s="265"/>
      <c r="H321" s="268">
        <v>1.044</v>
      </c>
      <c r="I321" s="269"/>
      <c r="J321" s="265"/>
      <c r="K321" s="265"/>
      <c r="L321" s="270"/>
      <c r="M321" s="271"/>
      <c r="N321" s="272"/>
      <c r="O321" s="272"/>
      <c r="P321" s="272"/>
      <c r="Q321" s="272"/>
      <c r="R321" s="272"/>
      <c r="S321" s="272"/>
      <c r="T321" s="273"/>
      <c r="AT321" s="274" t="s">
        <v>215</v>
      </c>
      <c r="AU321" s="274" t="s">
        <v>90</v>
      </c>
      <c r="AV321" s="13" t="s">
        <v>211</v>
      </c>
      <c r="AW321" s="13" t="s">
        <v>45</v>
      </c>
      <c r="AX321" s="13" t="s">
        <v>25</v>
      </c>
      <c r="AY321" s="274" t="s">
        <v>204</v>
      </c>
    </row>
    <row r="322" spans="2:65" s="1" customFormat="1" ht="16.5" customHeight="1">
      <c r="B322" s="48"/>
      <c r="C322" s="285" t="s">
        <v>516</v>
      </c>
      <c r="D322" s="285" t="s">
        <v>478</v>
      </c>
      <c r="E322" s="286" t="s">
        <v>1502</v>
      </c>
      <c r="F322" s="287" t="s">
        <v>1503</v>
      </c>
      <c r="G322" s="288" t="s">
        <v>252</v>
      </c>
      <c r="H322" s="289">
        <v>1.148</v>
      </c>
      <c r="I322" s="290"/>
      <c r="J322" s="291">
        <f>ROUND(I322*H322,2)</f>
        <v>0</v>
      </c>
      <c r="K322" s="287" t="s">
        <v>210</v>
      </c>
      <c r="L322" s="292"/>
      <c r="M322" s="293" t="s">
        <v>38</v>
      </c>
      <c r="N322" s="294" t="s">
        <v>53</v>
      </c>
      <c r="O322" s="49"/>
      <c r="P322" s="247">
        <f>O322*H322</f>
        <v>0</v>
      </c>
      <c r="Q322" s="247">
        <v>1</v>
      </c>
      <c r="R322" s="247">
        <f>Q322*H322</f>
        <v>1.148</v>
      </c>
      <c r="S322" s="247">
        <v>0</v>
      </c>
      <c r="T322" s="248">
        <f>S322*H322</f>
        <v>0</v>
      </c>
      <c r="AR322" s="25" t="s">
        <v>249</v>
      </c>
      <c r="AT322" s="25" t="s">
        <v>478</v>
      </c>
      <c r="AU322" s="25" t="s">
        <v>90</v>
      </c>
      <c r="AY322" s="25" t="s">
        <v>204</v>
      </c>
      <c r="BE322" s="249">
        <f>IF(N322="základní",J322,0)</f>
        <v>0</v>
      </c>
      <c r="BF322" s="249">
        <f>IF(N322="snížená",J322,0)</f>
        <v>0</v>
      </c>
      <c r="BG322" s="249">
        <f>IF(N322="zákl. přenesená",J322,0)</f>
        <v>0</v>
      </c>
      <c r="BH322" s="249">
        <f>IF(N322="sníž. přenesená",J322,0)</f>
        <v>0</v>
      </c>
      <c r="BI322" s="249">
        <f>IF(N322="nulová",J322,0)</f>
        <v>0</v>
      </c>
      <c r="BJ322" s="25" t="s">
        <v>25</v>
      </c>
      <c r="BK322" s="249">
        <f>ROUND(I322*H322,2)</f>
        <v>0</v>
      </c>
      <c r="BL322" s="25" t="s">
        <v>211</v>
      </c>
      <c r="BM322" s="25" t="s">
        <v>1504</v>
      </c>
    </row>
    <row r="323" spans="2:47" s="1" customFormat="1" ht="13.5">
      <c r="B323" s="48"/>
      <c r="C323" s="76"/>
      <c r="D323" s="250" t="s">
        <v>502</v>
      </c>
      <c r="E323" s="76"/>
      <c r="F323" s="251" t="s">
        <v>1505</v>
      </c>
      <c r="G323" s="76"/>
      <c r="H323" s="76"/>
      <c r="I323" s="206"/>
      <c r="J323" s="76"/>
      <c r="K323" s="76"/>
      <c r="L323" s="74"/>
      <c r="M323" s="252"/>
      <c r="N323" s="49"/>
      <c r="O323" s="49"/>
      <c r="P323" s="49"/>
      <c r="Q323" s="49"/>
      <c r="R323" s="49"/>
      <c r="S323" s="49"/>
      <c r="T323" s="97"/>
      <c r="AT323" s="25" t="s">
        <v>502</v>
      </c>
      <c r="AU323" s="25" t="s">
        <v>90</v>
      </c>
    </row>
    <row r="324" spans="2:51" s="12" customFormat="1" ht="13.5">
      <c r="B324" s="253"/>
      <c r="C324" s="254"/>
      <c r="D324" s="250" t="s">
        <v>215</v>
      </c>
      <c r="E324" s="255" t="s">
        <v>38</v>
      </c>
      <c r="F324" s="256" t="s">
        <v>1506</v>
      </c>
      <c r="G324" s="254"/>
      <c r="H324" s="257">
        <v>1.148</v>
      </c>
      <c r="I324" s="258"/>
      <c r="J324" s="254"/>
      <c r="K324" s="254"/>
      <c r="L324" s="259"/>
      <c r="M324" s="260"/>
      <c r="N324" s="261"/>
      <c r="O324" s="261"/>
      <c r="P324" s="261"/>
      <c r="Q324" s="261"/>
      <c r="R324" s="261"/>
      <c r="S324" s="261"/>
      <c r="T324" s="262"/>
      <c r="AT324" s="263" t="s">
        <v>215</v>
      </c>
      <c r="AU324" s="263" t="s">
        <v>90</v>
      </c>
      <c r="AV324" s="12" t="s">
        <v>90</v>
      </c>
      <c r="AW324" s="12" t="s">
        <v>45</v>
      </c>
      <c r="AX324" s="12" t="s">
        <v>82</v>
      </c>
      <c r="AY324" s="263" t="s">
        <v>204</v>
      </c>
    </row>
    <row r="325" spans="2:51" s="13" customFormat="1" ht="13.5">
      <c r="B325" s="264"/>
      <c r="C325" s="265"/>
      <c r="D325" s="250" t="s">
        <v>215</v>
      </c>
      <c r="E325" s="266" t="s">
        <v>38</v>
      </c>
      <c r="F325" s="267" t="s">
        <v>217</v>
      </c>
      <c r="G325" s="265"/>
      <c r="H325" s="268">
        <v>1.148</v>
      </c>
      <c r="I325" s="269"/>
      <c r="J325" s="265"/>
      <c r="K325" s="265"/>
      <c r="L325" s="270"/>
      <c r="M325" s="271"/>
      <c r="N325" s="272"/>
      <c r="O325" s="272"/>
      <c r="P325" s="272"/>
      <c r="Q325" s="272"/>
      <c r="R325" s="272"/>
      <c r="S325" s="272"/>
      <c r="T325" s="273"/>
      <c r="AT325" s="274" t="s">
        <v>215</v>
      </c>
      <c r="AU325" s="274" t="s">
        <v>90</v>
      </c>
      <c r="AV325" s="13" t="s">
        <v>211</v>
      </c>
      <c r="AW325" s="13" t="s">
        <v>45</v>
      </c>
      <c r="AX325" s="13" t="s">
        <v>25</v>
      </c>
      <c r="AY325" s="274" t="s">
        <v>204</v>
      </c>
    </row>
    <row r="326" spans="2:65" s="1" customFormat="1" ht="16.5" customHeight="1">
      <c r="B326" s="48"/>
      <c r="C326" s="238" t="s">
        <v>520</v>
      </c>
      <c r="D326" s="238" t="s">
        <v>206</v>
      </c>
      <c r="E326" s="239" t="s">
        <v>1507</v>
      </c>
      <c r="F326" s="240" t="s">
        <v>1508</v>
      </c>
      <c r="G326" s="241" t="s">
        <v>220</v>
      </c>
      <c r="H326" s="242">
        <v>2.734</v>
      </c>
      <c r="I326" s="243"/>
      <c r="J326" s="244">
        <f>ROUND(I326*H326,2)</f>
        <v>0</v>
      </c>
      <c r="K326" s="240" t="s">
        <v>210</v>
      </c>
      <c r="L326" s="74"/>
      <c r="M326" s="245" t="s">
        <v>38</v>
      </c>
      <c r="N326" s="246" t="s">
        <v>53</v>
      </c>
      <c r="O326" s="49"/>
      <c r="P326" s="247">
        <f>O326*H326</f>
        <v>0</v>
      </c>
      <c r="Q326" s="247">
        <v>2.4534</v>
      </c>
      <c r="R326" s="247">
        <f>Q326*H326</f>
        <v>6.707595599999999</v>
      </c>
      <c r="S326" s="247">
        <v>0</v>
      </c>
      <c r="T326" s="248">
        <f>S326*H326</f>
        <v>0</v>
      </c>
      <c r="AR326" s="25" t="s">
        <v>211</v>
      </c>
      <c r="AT326" s="25" t="s">
        <v>206</v>
      </c>
      <c r="AU326" s="25" t="s">
        <v>90</v>
      </c>
      <c r="AY326" s="25" t="s">
        <v>204</v>
      </c>
      <c r="BE326" s="249">
        <f>IF(N326="základní",J326,0)</f>
        <v>0</v>
      </c>
      <c r="BF326" s="249">
        <f>IF(N326="snížená",J326,0)</f>
        <v>0</v>
      </c>
      <c r="BG326" s="249">
        <f>IF(N326="zákl. přenesená",J326,0)</f>
        <v>0</v>
      </c>
      <c r="BH326" s="249">
        <f>IF(N326="sníž. přenesená",J326,0)</f>
        <v>0</v>
      </c>
      <c r="BI326" s="249">
        <f>IF(N326="nulová",J326,0)</f>
        <v>0</v>
      </c>
      <c r="BJ326" s="25" t="s">
        <v>25</v>
      </c>
      <c r="BK326" s="249">
        <f>ROUND(I326*H326,2)</f>
        <v>0</v>
      </c>
      <c r="BL326" s="25" t="s">
        <v>211</v>
      </c>
      <c r="BM326" s="25" t="s">
        <v>1509</v>
      </c>
    </row>
    <row r="327" spans="2:51" s="12" customFormat="1" ht="13.5">
      <c r="B327" s="253"/>
      <c r="C327" s="254"/>
      <c r="D327" s="250" t="s">
        <v>215</v>
      </c>
      <c r="E327" s="255" t="s">
        <v>38</v>
      </c>
      <c r="F327" s="256" t="s">
        <v>1510</v>
      </c>
      <c r="G327" s="254"/>
      <c r="H327" s="257">
        <v>1.268</v>
      </c>
      <c r="I327" s="258"/>
      <c r="J327" s="254"/>
      <c r="K327" s="254"/>
      <c r="L327" s="259"/>
      <c r="M327" s="260"/>
      <c r="N327" s="261"/>
      <c r="O327" s="261"/>
      <c r="P327" s="261"/>
      <c r="Q327" s="261"/>
      <c r="R327" s="261"/>
      <c r="S327" s="261"/>
      <c r="T327" s="262"/>
      <c r="AT327" s="263" t="s">
        <v>215</v>
      </c>
      <c r="AU327" s="263" t="s">
        <v>90</v>
      </c>
      <c r="AV327" s="12" t="s">
        <v>90</v>
      </c>
      <c r="AW327" s="12" t="s">
        <v>45</v>
      </c>
      <c r="AX327" s="12" t="s">
        <v>82</v>
      </c>
      <c r="AY327" s="263" t="s">
        <v>204</v>
      </c>
    </row>
    <row r="328" spans="2:51" s="12" customFormat="1" ht="13.5">
      <c r="B328" s="253"/>
      <c r="C328" s="254"/>
      <c r="D328" s="250" t="s">
        <v>215</v>
      </c>
      <c r="E328" s="255" t="s">
        <v>38</v>
      </c>
      <c r="F328" s="256" t="s">
        <v>1511</v>
      </c>
      <c r="G328" s="254"/>
      <c r="H328" s="257">
        <v>1.383</v>
      </c>
      <c r="I328" s="258"/>
      <c r="J328" s="254"/>
      <c r="K328" s="254"/>
      <c r="L328" s="259"/>
      <c r="M328" s="260"/>
      <c r="N328" s="261"/>
      <c r="O328" s="261"/>
      <c r="P328" s="261"/>
      <c r="Q328" s="261"/>
      <c r="R328" s="261"/>
      <c r="S328" s="261"/>
      <c r="T328" s="262"/>
      <c r="AT328" s="263" t="s">
        <v>215</v>
      </c>
      <c r="AU328" s="263" t="s">
        <v>90</v>
      </c>
      <c r="AV328" s="12" t="s">
        <v>90</v>
      </c>
      <c r="AW328" s="12" t="s">
        <v>45</v>
      </c>
      <c r="AX328" s="12" t="s">
        <v>82</v>
      </c>
      <c r="AY328" s="263" t="s">
        <v>204</v>
      </c>
    </row>
    <row r="329" spans="2:51" s="12" customFormat="1" ht="13.5">
      <c r="B329" s="253"/>
      <c r="C329" s="254"/>
      <c r="D329" s="250" t="s">
        <v>215</v>
      </c>
      <c r="E329" s="255" t="s">
        <v>38</v>
      </c>
      <c r="F329" s="256" t="s">
        <v>1512</v>
      </c>
      <c r="G329" s="254"/>
      <c r="H329" s="257">
        <v>0.083</v>
      </c>
      <c r="I329" s="258"/>
      <c r="J329" s="254"/>
      <c r="K329" s="254"/>
      <c r="L329" s="259"/>
      <c r="M329" s="260"/>
      <c r="N329" s="261"/>
      <c r="O329" s="261"/>
      <c r="P329" s="261"/>
      <c r="Q329" s="261"/>
      <c r="R329" s="261"/>
      <c r="S329" s="261"/>
      <c r="T329" s="262"/>
      <c r="AT329" s="263" t="s">
        <v>215</v>
      </c>
      <c r="AU329" s="263" t="s">
        <v>90</v>
      </c>
      <c r="AV329" s="12" t="s">
        <v>90</v>
      </c>
      <c r="AW329" s="12" t="s">
        <v>45</v>
      </c>
      <c r="AX329" s="12" t="s">
        <v>82</v>
      </c>
      <c r="AY329" s="263" t="s">
        <v>204</v>
      </c>
    </row>
    <row r="330" spans="2:51" s="13" customFormat="1" ht="13.5">
      <c r="B330" s="264"/>
      <c r="C330" s="265"/>
      <c r="D330" s="250" t="s">
        <v>215</v>
      </c>
      <c r="E330" s="266" t="s">
        <v>38</v>
      </c>
      <c r="F330" s="267" t="s">
        <v>217</v>
      </c>
      <c r="G330" s="265"/>
      <c r="H330" s="268">
        <v>2.734</v>
      </c>
      <c r="I330" s="269"/>
      <c r="J330" s="265"/>
      <c r="K330" s="265"/>
      <c r="L330" s="270"/>
      <c r="M330" s="271"/>
      <c r="N330" s="272"/>
      <c r="O330" s="272"/>
      <c r="P330" s="272"/>
      <c r="Q330" s="272"/>
      <c r="R330" s="272"/>
      <c r="S330" s="272"/>
      <c r="T330" s="273"/>
      <c r="AT330" s="274" t="s">
        <v>215</v>
      </c>
      <c r="AU330" s="274" t="s">
        <v>90</v>
      </c>
      <c r="AV330" s="13" t="s">
        <v>211</v>
      </c>
      <c r="AW330" s="13" t="s">
        <v>45</v>
      </c>
      <c r="AX330" s="13" t="s">
        <v>25</v>
      </c>
      <c r="AY330" s="274" t="s">
        <v>204</v>
      </c>
    </row>
    <row r="331" spans="2:65" s="1" customFormat="1" ht="38.25" customHeight="1">
      <c r="B331" s="48"/>
      <c r="C331" s="238" t="s">
        <v>525</v>
      </c>
      <c r="D331" s="238" t="s">
        <v>206</v>
      </c>
      <c r="E331" s="239" t="s">
        <v>1513</v>
      </c>
      <c r="F331" s="240" t="s">
        <v>1514</v>
      </c>
      <c r="G331" s="241" t="s">
        <v>343</v>
      </c>
      <c r="H331" s="242">
        <v>48.315</v>
      </c>
      <c r="I331" s="243"/>
      <c r="J331" s="244">
        <f>ROUND(I331*H331,2)</f>
        <v>0</v>
      </c>
      <c r="K331" s="240" t="s">
        <v>210</v>
      </c>
      <c r="L331" s="74"/>
      <c r="M331" s="245" t="s">
        <v>38</v>
      </c>
      <c r="N331" s="246" t="s">
        <v>53</v>
      </c>
      <c r="O331" s="49"/>
      <c r="P331" s="247">
        <f>O331*H331</f>
        <v>0</v>
      </c>
      <c r="Q331" s="247">
        <v>0.02666</v>
      </c>
      <c r="R331" s="247">
        <f>Q331*H331</f>
        <v>1.2880779</v>
      </c>
      <c r="S331" s="247">
        <v>0</v>
      </c>
      <c r="T331" s="248">
        <f>S331*H331</f>
        <v>0</v>
      </c>
      <c r="AR331" s="25" t="s">
        <v>211</v>
      </c>
      <c r="AT331" s="25" t="s">
        <v>206</v>
      </c>
      <c r="AU331" s="25" t="s">
        <v>90</v>
      </c>
      <c r="AY331" s="25" t="s">
        <v>204</v>
      </c>
      <c r="BE331" s="249">
        <f>IF(N331="základní",J331,0)</f>
        <v>0</v>
      </c>
      <c r="BF331" s="249">
        <f>IF(N331="snížená",J331,0)</f>
        <v>0</v>
      </c>
      <c r="BG331" s="249">
        <f>IF(N331="zákl. přenesená",J331,0)</f>
        <v>0</v>
      </c>
      <c r="BH331" s="249">
        <f>IF(N331="sníž. přenesená",J331,0)</f>
        <v>0</v>
      </c>
      <c r="BI331" s="249">
        <f>IF(N331="nulová",J331,0)</f>
        <v>0</v>
      </c>
      <c r="BJ331" s="25" t="s">
        <v>25</v>
      </c>
      <c r="BK331" s="249">
        <f>ROUND(I331*H331,2)</f>
        <v>0</v>
      </c>
      <c r="BL331" s="25" t="s">
        <v>211</v>
      </c>
      <c r="BM331" s="25" t="s">
        <v>1515</v>
      </c>
    </row>
    <row r="332" spans="2:47" s="1" customFormat="1" ht="13.5">
      <c r="B332" s="48"/>
      <c r="C332" s="76"/>
      <c r="D332" s="250" t="s">
        <v>213</v>
      </c>
      <c r="E332" s="76"/>
      <c r="F332" s="251" t="s">
        <v>1516</v>
      </c>
      <c r="G332" s="76"/>
      <c r="H332" s="76"/>
      <c r="I332" s="206"/>
      <c r="J332" s="76"/>
      <c r="K332" s="76"/>
      <c r="L332" s="74"/>
      <c r="M332" s="252"/>
      <c r="N332" s="49"/>
      <c r="O332" s="49"/>
      <c r="P332" s="49"/>
      <c r="Q332" s="49"/>
      <c r="R332" s="49"/>
      <c r="S332" s="49"/>
      <c r="T332" s="97"/>
      <c r="AT332" s="25" t="s">
        <v>213</v>
      </c>
      <c r="AU332" s="25" t="s">
        <v>90</v>
      </c>
    </row>
    <row r="333" spans="2:51" s="12" customFormat="1" ht="13.5">
      <c r="B333" s="253"/>
      <c r="C333" s="254"/>
      <c r="D333" s="250" t="s">
        <v>215</v>
      </c>
      <c r="E333" s="255" t="s">
        <v>38</v>
      </c>
      <c r="F333" s="256" t="s">
        <v>1517</v>
      </c>
      <c r="G333" s="254"/>
      <c r="H333" s="257">
        <v>48.315</v>
      </c>
      <c r="I333" s="258"/>
      <c r="J333" s="254"/>
      <c r="K333" s="254"/>
      <c r="L333" s="259"/>
      <c r="M333" s="260"/>
      <c r="N333" s="261"/>
      <c r="O333" s="261"/>
      <c r="P333" s="261"/>
      <c r="Q333" s="261"/>
      <c r="R333" s="261"/>
      <c r="S333" s="261"/>
      <c r="T333" s="262"/>
      <c r="AT333" s="263" t="s">
        <v>215</v>
      </c>
      <c r="AU333" s="263" t="s">
        <v>90</v>
      </c>
      <c r="AV333" s="12" t="s">
        <v>90</v>
      </c>
      <c r="AW333" s="12" t="s">
        <v>45</v>
      </c>
      <c r="AX333" s="12" t="s">
        <v>82</v>
      </c>
      <c r="AY333" s="263" t="s">
        <v>204</v>
      </c>
    </row>
    <row r="334" spans="2:51" s="13" customFormat="1" ht="13.5">
      <c r="B334" s="264"/>
      <c r="C334" s="265"/>
      <c r="D334" s="250" t="s">
        <v>215</v>
      </c>
      <c r="E334" s="266" t="s">
        <v>38</v>
      </c>
      <c r="F334" s="267" t="s">
        <v>217</v>
      </c>
      <c r="G334" s="265"/>
      <c r="H334" s="268">
        <v>48.315</v>
      </c>
      <c r="I334" s="269"/>
      <c r="J334" s="265"/>
      <c r="K334" s="265"/>
      <c r="L334" s="270"/>
      <c r="M334" s="271"/>
      <c r="N334" s="272"/>
      <c r="O334" s="272"/>
      <c r="P334" s="272"/>
      <c r="Q334" s="272"/>
      <c r="R334" s="272"/>
      <c r="S334" s="272"/>
      <c r="T334" s="273"/>
      <c r="AT334" s="274" t="s">
        <v>215</v>
      </c>
      <c r="AU334" s="274" t="s">
        <v>90</v>
      </c>
      <c r="AV334" s="13" t="s">
        <v>211</v>
      </c>
      <c r="AW334" s="13" t="s">
        <v>45</v>
      </c>
      <c r="AX334" s="13" t="s">
        <v>25</v>
      </c>
      <c r="AY334" s="274" t="s">
        <v>204</v>
      </c>
    </row>
    <row r="335" spans="2:65" s="1" customFormat="1" ht="25.5" customHeight="1">
      <c r="B335" s="48"/>
      <c r="C335" s="238" t="s">
        <v>531</v>
      </c>
      <c r="D335" s="238" t="s">
        <v>206</v>
      </c>
      <c r="E335" s="239" t="s">
        <v>1518</v>
      </c>
      <c r="F335" s="240" t="s">
        <v>1519</v>
      </c>
      <c r="G335" s="241" t="s">
        <v>252</v>
      </c>
      <c r="H335" s="242">
        <v>0.669</v>
      </c>
      <c r="I335" s="243"/>
      <c r="J335" s="244">
        <f>ROUND(I335*H335,2)</f>
        <v>0</v>
      </c>
      <c r="K335" s="240" t="s">
        <v>210</v>
      </c>
      <c r="L335" s="74"/>
      <c r="M335" s="245" t="s">
        <v>38</v>
      </c>
      <c r="N335" s="246" t="s">
        <v>53</v>
      </c>
      <c r="O335" s="49"/>
      <c r="P335" s="247">
        <f>O335*H335</f>
        <v>0</v>
      </c>
      <c r="Q335" s="247">
        <v>1.05256</v>
      </c>
      <c r="R335" s="247">
        <f>Q335*H335</f>
        <v>0.70416264</v>
      </c>
      <c r="S335" s="247">
        <v>0</v>
      </c>
      <c r="T335" s="248">
        <f>S335*H335</f>
        <v>0</v>
      </c>
      <c r="AR335" s="25" t="s">
        <v>211</v>
      </c>
      <c r="AT335" s="25" t="s">
        <v>206</v>
      </c>
      <c r="AU335" s="25" t="s">
        <v>90</v>
      </c>
      <c r="AY335" s="25" t="s">
        <v>204</v>
      </c>
      <c r="BE335" s="249">
        <f>IF(N335="základní",J335,0)</f>
        <v>0</v>
      </c>
      <c r="BF335" s="249">
        <f>IF(N335="snížená",J335,0)</f>
        <v>0</v>
      </c>
      <c r="BG335" s="249">
        <f>IF(N335="zákl. přenesená",J335,0)</f>
        <v>0</v>
      </c>
      <c r="BH335" s="249">
        <f>IF(N335="sníž. přenesená",J335,0)</f>
        <v>0</v>
      </c>
      <c r="BI335" s="249">
        <f>IF(N335="nulová",J335,0)</f>
        <v>0</v>
      </c>
      <c r="BJ335" s="25" t="s">
        <v>25</v>
      </c>
      <c r="BK335" s="249">
        <f>ROUND(I335*H335,2)</f>
        <v>0</v>
      </c>
      <c r="BL335" s="25" t="s">
        <v>211</v>
      </c>
      <c r="BM335" s="25" t="s">
        <v>1520</v>
      </c>
    </row>
    <row r="336" spans="2:51" s="12" customFormat="1" ht="13.5">
      <c r="B336" s="253"/>
      <c r="C336" s="254"/>
      <c r="D336" s="250" t="s">
        <v>215</v>
      </c>
      <c r="E336" s="255" t="s">
        <v>38</v>
      </c>
      <c r="F336" s="256" t="s">
        <v>1521</v>
      </c>
      <c r="G336" s="254"/>
      <c r="H336" s="257">
        <v>0.091</v>
      </c>
      <c r="I336" s="258"/>
      <c r="J336" s="254"/>
      <c r="K336" s="254"/>
      <c r="L336" s="259"/>
      <c r="M336" s="260"/>
      <c r="N336" s="261"/>
      <c r="O336" s="261"/>
      <c r="P336" s="261"/>
      <c r="Q336" s="261"/>
      <c r="R336" s="261"/>
      <c r="S336" s="261"/>
      <c r="T336" s="262"/>
      <c r="AT336" s="263" t="s">
        <v>215</v>
      </c>
      <c r="AU336" s="263" t="s">
        <v>90</v>
      </c>
      <c r="AV336" s="12" t="s">
        <v>90</v>
      </c>
      <c r="AW336" s="12" t="s">
        <v>45</v>
      </c>
      <c r="AX336" s="12" t="s">
        <v>82</v>
      </c>
      <c r="AY336" s="263" t="s">
        <v>204</v>
      </c>
    </row>
    <row r="337" spans="2:51" s="12" customFormat="1" ht="13.5">
      <c r="B337" s="253"/>
      <c r="C337" s="254"/>
      <c r="D337" s="250" t="s">
        <v>215</v>
      </c>
      <c r="E337" s="255" t="s">
        <v>38</v>
      </c>
      <c r="F337" s="256" t="s">
        <v>1522</v>
      </c>
      <c r="G337" s="254"/>
      <c r="H337" s="257">
        <v>0.578</v>
      </c>
      <c r="I337" s="258"/>
      <c r="J337" s="254"/>
      <c r="K337" s="254"/>
      <c r="L337" s="259"/>
      <c r="M337" s="260"/>
      <c r="N337" s="261"/>
      <c r="O337" s="261"/>
      <c r="P337" s="261"/>
      <c r="Q337" s="261"/>
      <c r="R337" s="261"/>
      <c r="S337" s="261"/>
      <c r="T337" s="262"/>
      <c r="AT337" s="263" t="s">
        <v>215</v>
      </c>
      <c r="AU337" s="263" t="s">
        <v>90</v>
      </c>
      <c r="AV337" s="12" t="s">
        <v>90</v>
      </c>
      <c r="AW337" s="12" t="s">
        <v>45</v>
      </c>
      <c r="AX337" s="12" t="s">
        <v>82</v>
      </c>
      <c r="AY337" s="263" t="s">
        <v>204</v>
      </c>
    </row>
    <row r="338" spans="2:51" s="13" customFormat="1" ht="13.5">
      <c r="B338" s="264"/>
      <c r="C338" s="265"/>
      <c r="D338" s="250" t="s">
        <v>215</v>
      </c>
      <c r="E338" s="266" t="s">
        <v>38</v>
      </c>
      <c r="F338" s="267" t="s">
        <v>217</v>
      </c>
      <c r="G338" s="265"/>
      <c r="H338" s="268">
        <v>0.669</v>
      </c>
      <c r="I338" s="269"/>
      <c r="J338" s="265"/>
      <c r="K338" s="265"/>
      <c r="L338" s="270"/>
      <c r="M338" s="271"/>
      <c r="N338" s="272"/>
      <c r="O338" s="272"/>
      <c r="P338" s="272"/>
      <c r="Q338" s="272"/>
      <c r="R338" s="272"/>
      <c r="S338" s="272"/>
      <c r="T338" s="273"/>
      <c r="AT338" s="274" t="s">
        <v>215</v>
      </c>
      <c r="AU338" s="274" t="s">
        <v>90</v>
      </c>
      <c r="AV338" s="13" t="s">
        <v>211</v>
      </c>
      <c r="AW338" s="13" t="s">
        <v>45</v>
      </c>
      <c r="AX338" s="13" t="s">
        <v>25</v>
      </c>
      <c r="AY338" s="274" t="s">
        <v>204</v>
      </c>
    </row>
    <row r="339" spans="2:63" s="11" customFormat="1" ht="29.85" customHeight="1">
      <c r="B339" s="222"/>
      <c r="C339" s="223"/>
      <c r="D339" s="224" t="s">
        <v>81</v>
      </c>
      <c r="E339" s="236" t="s">
        <v>239</v>
      </c>
      <c r="F339" s="236" t="s">
        <v>408</v>
      </c>
      <c r="G339" s="223"/>
      <c r="H339" s="223"/>
      <c r="I339" s="226"/>
      <c r="J339" s="237">
        <f>BK339</f>
        <v>0</v>
      </c>
      <c r="K339" s="223"/>
      <c r="L339" s="228"/>
      <c r="M339" s="229"/>
      <c r="N339" s="230"/>
      <c r="O339" s="230"/>
      <c r="P339" s="231">
        <f>SUM(P340:P544)</f>
        <v>0</v>
      </c>
      <c r="Q339" s="230"/>
      <c r="R339" s="231">
        <f>SUM(R340:R544)</f>
        <v>213.95150497000006</v>
      </c>
      <c r="S339" s="230"/>
      <c r="T339" s="232">
        <f>SUM(T340:T544)</f>
        <v>0</v>
      </c>
      <c r="AR339" s="233" t="s">
        <v>25</v>
      </c>
      <c r="AT339" s="234" t="s">
        <v>81</v>
      </c>
      <c r="AU339" s="234" t="s">
        <v>25</v>
      </c>
      <c r="AY339" s="233" t="s">
        <v>204</v>
      </c>
      <c r="BK339" s="235">
        <f>SUM(BK340:BK544)</f>
        <v>0</v>
      </c>
    </row>
    <row r="340" spans="2:65" s="1" customFormat="1" ht="25.5" customHeight="1">
      <c r="B340" s="48"/>
      <c r="C340" s="238" t="s">
        <v>537</v>
      </c>
      <c r="D340" s="238" t="s">
        <v>206</v>
      </c>
      <c r="E340" s="239" t="s">
        <v>1523</v>
      </c>
      <c r="F340" s="240" t="s">
        <v>1524</v>
      </c>
      <c r="G340" s="241" t="s">
        <v>209</v>
      </c>
      <c r="H340" s="242">
        <v>1075.472</v>
      </c>
      <c r="I340" s="243"/>
      <c r="J340" s="244">
        <f>ROUND(I340*H340,2)</f>
        <v>0</v>
      </c>
      <c r="K340" s="240" t="s">
        <v>210</v>
      </c>
      <c r="L340" s="74"/>
      <c r="M340" s="245" t="s">
        <v>38</v>
      </c>
      <c r="N340" s="246" t="s">
        <v>53</v>
      </c>
      <c r="O340" s="49"/>
      <c r="P340" s="247">
        <f>O340*H340</f>
        <v>0</v>
      </c>
      <c r="Q340" s="247">
        <v>0.0002</v>
      </c>
      <c r="R340" s="247">
        <f>Q340*H340</f>
        <v>0.21509440000000002</v>
      </c>
      <c r="S340" s="247">
        <v>0</v>
      </c>
      <c r="T340" s="248">
        <f>S340*H340</f>
        <v>0</v>
      </c>
      <c r="AR340" s="25" t="s">
        <v>211</v>
      </c>
      <c r="AT340" s="25" t="s">
        <v>206</v>
      </c>
      <c r="AU340" s="25" t="s">
        <v>90</v>
      </c>
      <c r="AY340" s="25" t="s">
        <v>204</v>
      </c>
      <c r="BE340" s="249">
        <f>IF(N340="základní",J340,0)</f>
        <v>0</v>
      </c>
      <c r="BF340" s="249">
        <f>IF(N340="snížená",J340,0)</f>
        <v>0</v>
      </c>
      <c r="BG340" s="249">
        <f>IF(N340="zákl. přenesená",J340,0)</f>
        <v>0</v>
      </c>
      <c r="BH340" s="249">
        <f>IF(N340="sníž. přenesená",J340,0)</f>
        <v>0</v>
      </c>
      <c r="BI340" s="249">
        <f>IF(N340="nulová",J340,0)</f>
        <v>0</v>
      </c>
      <c r="BJ340" s="25" t="s">
        <v>25</v>
      </c>
      <c r="BK340" s="249">
        <f>ROUND(I340*H340,2)</f>
        <v>0</v>
      </c>
      <c r="BL340" s="25" t="s">
        <v>211</v>
      </c>
      <c r="BM340" s="25" t="s">
        <v>1525</v>
      </c>
    </row>
    <row r="341" spans="2:51" s="12" customFormat="1" ht="13.5">
      <c r="B341" s="253"/>
      <c r="C341" s="254"/>
      <c r="D341" s="250" t="s">
        <v>215</v>
      </c>
      <c r="E341" s="255" t="s">
        <v>38</v>
      </c>
      <c r="F341" s="256" t="s">
        <v>1526</v>
      </c>
      <c r="G341" s="254"/>
      <c r="H341" s="257">
        <v>53.331</v>
      </c>
      <c r="I341" s="258"/>
      <c r="J341" s="254"/>
      <c r="K341" s="254"/>
      <c r="L341" s="259"/>
      <c r="M341" s="260"/>
      <c r="N341" s="261"/>
      <c r="O341" s="261"/>
      <c r="P341" s="261"/>
      <c r="Q341" s="261"/>
      <c r="R341" s="261"/>
      <c r="S341" s="261"/>
      <c r="T341" s="262"/>
      <c r="AT341" s="263" t="s">
        <v>215</v>
      </c>
      <c r="AU341" s="263" t="s">
        <v>90</v>
      </c>
      <c r="AV341" s="12" t="s">
        <v>90</v>
      </c>
      <c r="AW341" s="12" t="s">
        <v>45</v>
      </c>
      <c r="AX341" s="12" t="s">
        <v>82</v>
      </c>
      <c r="AY341" s="263" t="s">
        <v>204</v>
      </c>
    </row>
    <row r="342" spans="2:51" s="12" customFormat="1" ht="13.5">
      <c r="B342" s="253"/>
      <c r="C342" s="254"/>
      <c r="D342" s="250" t="s">
        <v>215</v>
      </c>
      <c r="E342" s="255" t="s">
        <v>38</v>
      </c>
      <c r="F342" s="256" t="s">
        <v>1527</v>
      </c>
      <c r="G342" s="254"/>
      <c r="H342" s="257">
        <v>146.1</v>
      </c>
      <c r="I342" s="258"/>
      <c r="J342" s="254"/>
      <c r="K342" s="254"/>
      <c r="L342" s="259"/>
      <c r="M342" s="260"/>
      <c r="N342" s="261"/>
      <c r="O342" s="261"/>
      <c r="P342" s="261"/>
      <c r="Q342" s="261"/>
      <c r="R342" s="261"/>
      <c r="S342" s="261"/>
      <c r="T342" s="262"/>
      <c r="AT342" s="263" t="s">
        <v>215</v>
      </c>
      <c r="AU342" s="263" t="s">
        <v>90</v>
      </c>
      <c r="AV342" s="12" t="s">
        <v>90</v>
      </c>
      <c r="AW342" s="12" t="s">
        <v>45</v>
      </c>
      <c r="AX342" s="12" t="s">
        <v>82</v>
      </c>
      <c r="AY342" s="263" t="s">
        <v>204</v>
      </c>
    </row>
    <row r="343" spans="2:51" s="12" customFormat="1" ht="13.5">
      <c r="B343" s="253"/>
      <c r="C343" s="254"/>
      <c r="D343" s="250" t="s">
        <v>215</v>
      </c>
      <c r="E343" s="255" t="s">
        <v>38</v>
      </c>
      <c r="F343" s="256" t="s">
        <v>1528</v>
      </c>
      <c r="G343" s="254"/>
      <c r="H343" s="257">
        <v>537.525</v>
      </c>
      <c r="I343" s="258"/>
      <c r="J343" s="254"/>
      <c r="K343" s="254"/>
      <c r="L343" s="259"/>
      <c r="M343" s="260"/>
      <c r="N343" s="261"/>
      <c r="O343" s="261"/>
      <c r="P343" s="261"/>
      <c r="Q343" s="261"/>
      <c r="R343" s="261"/>
      <c r="S343" s="261"/>
      <c r="T343" s="262"/>
      <c r="AT343" s="263" t="s">
        <v>215</v>
      </c>
      <c r="AU343" s="263" t="s">
        <v>90</v>
      </c>
      <c r="AV343" s="12" t="s">
        <v>90</v>
      </c>
      <c r="AW343" s="12" t="s">
        <v>45</v>
      </c>
      <c r="AX343" s="12" t="s">
        <v>82</v>
      </c>
      <c r="AY343" s="263" t="s">
        <v>204</v>
      </c>
    </row>
    <row r="344" spans="2:51" s="12" customFormat="1" ht="13.5">
      <c r="B344" s="253"/>
      <c r="C344" s="254"/>
      <c r="D344" s="250" t="s">
        <v>215</v>
      </c>
      <c r="E344" s="255" t="s">
        <v>38</v>
      </c>
      <c r="F344" s="256" t="s">
        <v>1529</v>
      </c>
      <c r="G344" s="254"/>
      <c r="H344" s="257">
        <v>26.686</v>
      </c>
      <c r="I344" s="258"/>
      <c r="J344" s="254"/>
      <c r="K344" s="254"/>
      <c r="L344" s="259"/>
      <c r="M344" s="260"/>
      <c r="N344" s="261"/>
      <c r="O344" s="261"/>
      <c r="P344" s="261"/>
      <c r="Q344" s="261"/>
      <c r="R344" s="261"/>
      <c r="S344" s="261"/>
      <c r="T344" s="262"/>
      <c r="AT344" s="263" t="s">
        <v>215</v>
      </c>
      <c r="AU344" s="263" t="s">
        <v>90</v>
      </c>
      <c r="AV344" s="12" t="s">
        <v>90</v>
      </c>
      <c r="AW344" s="12" t="s">
        <v>45</v>
      </c>
      <c r="AX344" s="12" t="s">
        <v>82</v>
      </c>
      <c r="AY344" s="263" t="s">
        <v>204</v>
      </c>
    </row>
    <row r="345" spans="2:51" s="12" customFormat="1" ht="13.5">
      <c r="B345" s="253"/>
      <c r="C345" s="254"/>
      <c r="D345" s="250" t="s">
        <v>215</v>
      </c>
      <c r="E345" s="255" t="s">
        <v>38</v>
      </c>
      <c r="F345" s="256" t="s">
        <v>1530</v>
      </c>
      <c r="G345" s="254"/>
      <c r="H345" s="257">
        <v>-18.708</v>
      </c>
      <c r="I345" s="258"/>
      <c r="J345" s="254"/>
      <c r="K345" s="254"/>
      <c r="L345" s="259"/>
      <c r="M345" s="260"/>
      <c r="N345" s="261"/>
      <c r="O345" s="261"/>
      <c r="P345" s="261"/>
      <c r="Q345" s="261"/>
      <c r="R345" s="261"/>
      <c r="S345" s="261"/>
      <c r="T345" s="262"/>
      <c r="AT345" s="263" t="s">
        <v>215</v>
      </c>
      <c r="AU345" s="263" t="s">
        <v>90</v>
      </c>
      <c r="AV345" s="12" t="s">
        <v>90</v>
      </c>
      <c r="AW345" s="12" t="s">
        <v>45</v>
      </c>
      <c r="AX345" s="12" t="s">
        <v>82</v>
      </c>
      <c r="AY345" s="263" t="s">
        <v>204</v>
      </c>
    </row>
    <row r="346" spans="2:51" s="12" customFormat="1" ht="13.5">
      <c r="B346" s="253"/>
      <c r="C346" s="254"/>
      <c r="D346" s="250" t="s">
        <v>215</v>
      </c>
      <c r="E346" s="255" t="s">
        <v>38</v>
      </c>
      <c r="F346" s="256" t="s">
        <v>1531</v>
      </c>
      <c r="G346" s="254"/>
      <c r="H346" s="257">
        <v>120.6</v>
      </c>
      <c r="I346" s="258"/>
      <c r="J346" s="254"/>
      <c r="K346" s="254"/>
      <c r="L346" s="259"/>
      <c r="M346" s="260"/>
      <c r="N346" s="261"/>
      <c r="O346" s="261"/>
      <c r="P346" s="261"/>
      <c r="Q346" s="261"/>
      <c r="R346" s="261"/>
      <c r="S346" s="261"/>
      <c r="T346" s="262"/>
      <c r="AT346" s="263" t="s">
        <v>215</v>
      </c>
      <c r="AU346" s="263" t="s">
        <v>90</v>
      </c>
      <c r="AV346" s="12" t="s">
        <v>90</v>
      </c>
      <c r="AW346" s="12" t="s">
        <v>45</v>
      </c>
      <c r="AX346" s="12" t="s">
        <v>82</v>
      </c>
      <c r="AY346" s="263" t="s">
        <v>204</v>
      </c>
    </row>
    <row r="347" spans="2:51" s="12" customFormat="1" ht="13.5">
      <c r="B347" s="253"/>
      <c r="C347" s="254"/>
      <c r="D347" s="250" t="s">
        <v>215</v>
      </c>
      <c r="E347" s="255" t="s">
        <v>38</v>
      </c>
      <c r="F347" s="256" t="s">
        <v>1532</v>
      </c>
      <c r="G347" s="254"/>
      <c r="H347" s="257">
        <v>209.938</v>
      </c>
      <c r="I347" s="258"/>
      <c r="J347" s="254"/>
      <c r="K347" s="254"/>
      <c r="L347" s="259"/>
      <c r="M347" s="260"/>
      <c r="N347" s="261"/>
      <c r="O347" s="261"/>
      <c r="P347" s="261"/>
      <c r="Q347" s="261"/>
      <c r="R347" s="261"/>
      <c r="S347" s="261"/>
      <c r="T347" s="262"/>
      <c r="AT347" s="263" t="s">
        <v>215</v>
      </c>
      <c r="AU347" s="263" t="s">
        <v>90</v>
      </c>
      <c r="AV347" s="12" t="s">
        <v>90</v>
      </c>
      <c r="AW347" s="12" t="s">
        <v>45</v>
      </c>
      <c r="AX347" s="12" t="s">
        <v>82</v>
      </c>
      <c r="AY347" s="263" t="s">
        <v>204</v>
      </c>
    </row>
    <row r="348" spans="2:51" s="13" customFormat="1" ht="13.5">
      <c r="B348" s="264"/>
      <c r="C348" s="265"/>
      <c r="D348" s="250" t="s">
        <v>215</v>
      </c>
      <c r="E348" s="266" t="s">
        <v>38</v>
      </c>
      <c r="F348" s="267" t="s">
        <v>217</v>
      </c>
      <c r="G348" s="265"/>
      <c r="H348" s="268">
        <v>1075.472</v>
      </c>
      <c r="I348" s="269"/>
      <c r="J348" s="265"/>
      <c r="K348" s="265"/>
      <c r="L348" s="270"/>
      <c r="M348" s="271"/>
      <c r="N348" s="272"/>
      <c r="O348" s="272"/>
      <c r="P348" s="272"/>
      <c r="Q348" s="272"/>
      <c r="R348" s="272"/>
      <c r="S348" s="272"/>
      <c r="T348" s="273"/>
      <c r="AT348" s="274" t="s">
        <v>215</v>
      </c>
      <c r="AU348" s="274" t="s">
        <v>90</v>
      </c>
      <c r="AV348" s="13" t="s">
        <v>211</v>
      </c>
      <c r="AW348" s="13" t="s">
        <v>45</v>
      </c>
      <c r="AX348" s="13" t="s">
        <v>25</v>
      </c>
      <c r="AY348" s="274" t="s">
        <v>204</v>
      </c>
    </row>
    <row r="349" spans="2:65" s="1" customFormat="1" ht="25.5" customHeight="1">
      <c r="B349" s="48"/>
      <c r="C349" s="238" t="s">
        <v>546</v>
      </c>
      <c r="D349" s="238" t="s">
        <v>206</v>
      </c>
      <c r="E349" s="239" t="s">
        <v>1533</v>
      </c>
      <c r="F349" s="240" t="s">
        <v>1534</v>
      </c>
      <c r="G349" s="241" t="s">
        <v>209</v>
      </c>
      <c r="H349" s="242">
        <v>1075.472</v>
      </c>
      <c r="I349" s="243"/>
      <c r="J349" s="244">
        <f>ROUND(I349*H349,2)</f>
        <v>0</v>
      </c>
      <c r="K349" s="240" t="s">
        <v>210</v>
      </c>
      <c r="L349" s="74"/>
      <c r="M349" s="245" t="s">
        <v>38</v>
      </c>
      <c r="N349" s="246" t="s">
        <v>53</v>
      </c>
      <c r="O349" s="49"/>
      <c r="P349" s="247">
        <f>O349*H349</f>
        <v>0</v>
      </c>
      <c r="Q349" s="247">
        <v>0.00026</v>
      </c>
      <c r="R349" s="247">
        <f>Q349*H349</f>
        <v>0.27962272</v>
      </c>
      <c r="S349" s="247">
        <v>0</v>
      </c>
      <c r="T349" s="248">
        <f>S349*H349</f>
        <v>0</v>
      </c>
      <c r="AR349" s="25" t="s">
        <v>211</v>
      </c>
      <c r="AT349" s="25" t="s">
        <v>206</v>
      </c>
      <c r="AU349" s="25" t="s">
        <v>90</v>
      </c>
      <c r="AY349" s="25" t="s">
        <v>204</v>
      </c>
      <c r="BE349" s="249">
        <f>IF(N349="základní",J349,0)</f>
        <v>0</v>
      </c>
      <c r="BF349" s="249">
        <f>IF(N349="snížená",J349,0)</f>
        <v>0</v>
      </c>
      <c r="BG349" s="249">
        <f>IF(N349="zákl. přenesená",J349,0)</f>
        <v>0</v>
      </c>
      <c r="BH349" s="249">
        <f>IF(N349="sníž. přenesená",J349,0)</f>
        <v>0</v>
      </c>
      <c r="BI349" s="249">
        <f>IF(N349="nulová",J349,0)</f>
        <v>0</v>
      </c>
      <c r="BJ349" s="25" t="s">
        <v>25</v>
      </c>
      <c r="BK349" s="249">
        <f>ROUND(I349*H349,2)</f>
        <v>0</v>
      </c>
      <c r="BL349" s="25" t="s">
        <v>211</v>
      </c>
      <c r="BM349" s="25" t="s">
        <v>1535</v>
      </c>
    </row>
    <row r="350" spans="2:51" s="12" customFormat="1" ht="13.5">
      <c r="B350" s="253"/>
      <c r="C350" s="254"/>
      <c r="D350" s="250" t="s">
        <v>215</v>
      </c>
      <c r="E350" s="255" t="s">
        <v>38</v>
      </c>
      <c r="F350" s="256" t="s">
        <v>1526</v>
      </c>
      <c r="G350" s="254"/>
      <c r="H350" s="257">
        <v>53.331</v>
      </c>
      <c r="I350" s="258"/>
      <c r="J350" s="254"/>
      <c r="K350" s="254"/>
      <c r="L350" s="259"/>
      <c r="M350" s="260"/>
      <c r="N350" s="261"/>
      <c r="O350" s="261"/>
      <c r="P350" s="261"/>
      <c r="Q350" s="261"/>
      <c r="R350" s="261"/>
      <c r="S350" s="261"/>
      <c r="T350" s="262"/>
      <c r="AT350" s="263" t="s">
        <v>215</v>
      </c>
      <c r="AU350" s="263" t="s">
        <v>90</v>
      </c>
      <c r="AV350" s="12" t="s">
        <v>90</v>
      </c>
      <c r="AW350" s="12" t="s">
        <v>45</v>
      </c>
      <c r="AX350" s="12" t="s">
        <v>82</v>
      </c>
      <c r="AY350" s="263" t="s">
        <v>204</v>
      </c>
    </row>
    <row r="351" spans="2:51" s="12" customFormat="1" ht="13.5">
      <c r="B351" s="253"/>
      <c r="C351" s="254"/>
      <c r="D351" s="250" t="s">
        <v>215</v>
      </c>
      <c r="E351" s="255" t="s">
        <v>38</v>
      </c>
      <c r="F351" s="256" t="s">
        <v>1527</v>
      </c>
      <c r="G351" s="254"/>
      <c r="H351" s="257">
        <v>146.1</v>
      </c>
      <c r="I351" s="258"/>
      <c r="J351" s="254"/>
      <c r="K351" s="254"/>
      <c r="L351" s="259"/>
      <c r="M351" s="260"/>
      <c r="N351" s="261"/>
      <c r="O351" s="261"/>
      <c r="P351" s="261"/>
      <c r="Q351" s="261"/>
      <c r="R351" s="261"/>
      <c r="S351" s="261"/>
      <c r="T351" s="262"/>
      <c r="AT351" s="263" t="s">
        <v>215</v>
      </c>
      <c r="AU351" s="263" t="s">
        <v>90</v>
      </c>
      <c r="AV351" s="12" t="s">
        <v>90</v>
      </c>
      <c r="AW351" s="12" t="s">
        <v>45</v>
      </c>
      <c r="AX351" s="12" t="s">
        <v>82</v>
      </c>
      <c r="AY351" s="263" t="s">
        <v>204</v>
      </c>
    </row>
    <row r="352" spans="2:51" s="12" customFormat="1" ht="13.5">
      <c r="B352" s="253"/>
      <c r="C352" s="254"/>
      <c r="D352" s="250" t="s">
        <v>215</v>
      </c>
      <c r="E352" s="255" t="s">
        <v>38</v>
      </c>
      <c r="F352" s="256" t="s">
        <v>1528</v>
      </c>
      <c r="G352" s="254"/>
      <c r="H352" s="257">
        <v>537.525</v>
      </c>
      <c r="I352" s="258"/>
      <c r="J352" s="254"/>
      <c r="K352" s="254"/>
      <c r="L352" s="259"/>
      <c r="M352" s="260"/>
      <c r="N352" s="261"/>
      <c r="O352" s="261"/>
      <c r="P352" s="261"/>
      <c r="Q352" s="261"/>
      <c r="R352" s="261"/>
      <c r="S352" s="261"/>
      <c r="T352" s="262"/>
      <c r="AT352" s="263" t="s">
        <v>215</v>
      </c>
      <c r="AU352" s="263" t="s">
        <v>90</v>
      </c>
      <c r="AV352" s="12" t="s">
        <v>90</v>
      </c>
      <c r="AW352" s="12" t="s">
        <v>45</v>
      </c>
      <c r="AX352" s="12" t="s">
        <v>82</v>
      </c>
      <c r="AY352" s="263" t="s">
        <v>204</v>
      </c>
    </row>
    <row r="353" spans="2:51" s="12" customFormat="1" ht="13.5">
      <c r="B353" s="253"/>
      <c r="C353" s="254"/>
      <c r="D353" s="250" t="s">
        <v>215</v>
      </c>
      <c r="E353" s="255" t="s">
        <v>38</v>
      </c>
      <c r="F353" s="256" t="s">
        <v>1529</v>
      </c>
      <c r="G353" s="254"/>
      <c r="H353" s="257">
        <v>26.686</v>
      </c>
      <c r="I353" s="258"/>
      <c r="J353" s="254"/>
      <c r="K353" s="254"/>
      <c r="L353" s="259"/>
      <c r="M353" s="260"/>
      <c r="N353" s="261"/>
      <c r="O353" s="261"/>
      <c r="P353" s="261"/>
      <c r="Q353" s="261"/>
      <c r="R353" s="261"/>
      <c r="S353" s="261"/>
      <c r="T353" s="262"/>
      <c r="AT353" s="263" t="s">
        <v>215</v>
      </c>
      <c r="AU353" s="263" t="s">
        <v>90</v>
      </c>
      <c r="AV353" s="12" t="s">
        <v>90</v>
      </c>
      <c r="AW353" s="12" t="s">
        <v>45</v>
      </c>
      <c r="AX353" s="12" t="s">
        <v>82</v>
      </c>
      <c r="AY353" s="263" t="s">
        <v>204</v>
      </c>
    </row>
    <row r="354" spans="2:51" s="12" customFormat="1" ht="13.5">
      <c r="B354" s="253"/>
      <c r="C354" s="254"/>
      <c r="D354" s="250" t="s">
        <v>215</v>
      </c>
      <c r="E354" s="255" t="s">
        <v>38</v>
      </c>
      <c r="F354" s="256" t="s">
        <v>1530</v>
      </c>
      <c r="G354" s="254"/>
      <c r="H354" s="257">
        <v>-18.708</v>
      </c>
      <c r="I354" s="258"/>
      <c r="J354" s="254"/>
      <c r="K354" s="254"/>
      <c r="L354" s="259"/>
      <c r="M354" s="260"/>
      <c r="N354" s="261"/>
      <c r="O354" s="261"/>
      <c r="P354" s="261"/>
      <c r="Q354" s="261"/>
      <c r="R354" s="261"/>
      <c r="S354" s="261"/>
      <c r="T354" s="262"/>
      <c r="AT354" s="263" t="s">
        <v>215</v>
      </c>
      <c r="AU354" s="263" t="s">
        <v>90</v>
      </c>
      <c r="AV354" s="12" t="s">
        <v>90</v>
      </c>
      <c r="AW354" s="12" t="s">
        <v>45</v>
      </c>
      <c r="AX354" s="12" t="s">
        <v>82</v>
      </c>
      <c r="AY354" s="263" t="s">
        <v>204</v>
      </c>
    </row>
    <row r="355" spans="2:51" s="12" customFormat="1" ht="13.5">
      <c r="B355" s="253"/>
      <c r="C355" s="254"/>
      <c r="D355" s="250" t="s">
        <v>215</v>
      </c>
      <c r="E355" s="255" t="s">
        <v>38</v>
      </c>
      <c r="F355" s="256" t="s">
        <v>1531</v>
      </c>
      <c r="G355" s="254"/>
      <c r="H355" s="257">
        <v>120.6</v>
      </c>
      <c r="I355" s="258"/>
      <c r="J355" s="254"/>
      <c r="K355" s="254"/>
      <c r="L355" s="259"/>
      <c r="M355" s="260"/>
      <c r="N355" s="261"/>
      <c r="O355" s="261"/>
      <c r="P355" s="261"/>
      <c r="Q355" s="261"/>
      <c r="R355" s="261"/>
      <c r="S355" s="261"/>
      <c r="T355" s="262"/>
      <c r="AT355" s="263" t="s">
        <v>215</v>
      </c>
      <c r="AU355" s="263" t="s">
        <v>90</v>
      </c>
      <c r="AV355" s="12" t="s">
        <v>90</v>
      </c>
      <c r="AW355" s="12" t="s">
        <v>45</v>
      </c>
      <c r="AX355" s="12" t="s">
        <v>82</v>
      </c>
      <c r="AY355" s="263" t="s">
        <v>204</v>
      </c>
    </row>
    <row r="356" spans="2:51" s="12" customFormat="1" ht="13.5">
      <c r="B356" s="253"/>
      <c r="C356" s="254"/>
      <c r="D356" s="250" t="s">
        <v>215</v>
      </c>
      <c r="E356" s="255" t="s">
        <v>38</v>
      </c>
      <c r="F356" s="256" t="s">
        <v>1532</v>
      </c>
      <c r="G356" s="254"/>
      <c r="H356" s="257">
        <v>209.938</v>
      </c>
      <c r="I356" s="258"/>
      <c r="J356" s="254"/>
      <c r="K356" s="254"/>
      <c r="L356" s="259"/>
      <c r="M356" s="260"/>
      <c r="N356" s="261"/>
      <c r="O356" s="261"/>
      <c r="P356" s="261"/>
      <c r="Q356" s="261"/>
      <c r="R356" s="261"/>
      <c r="S356" s="261"/>
      <c r="T356" s="262"/>
      <c r="AT356" s="263" t="s">
        <v>215</v>
      </c>
      <c r="AU356" s="263" t="s">
        <v>90</v>
      </c>
      <c r="AV356" s="12" t="s">
        <v>90</v>
      </c>
      <c r="AW356" s="12" t="s">
        <v>45</v>
      </c>
      <c r="AX356" s="12" t="s">
        <v>82</v>
      </c>
      <c r="AY356" s="263" t="s">
        <v>204</v>
      </c>
    </row>
    <row r="357" spans="2:51" s="13" customFormat="1" ht="13.5">
      <c r="B357" s="264"/>
      <c r="C357" s="265"/>
      <c r="D357" s="250" t="s">
        <v>215</v>
      </c>
      <c r="E357" s="266" t="s">
        <v>38</v>
      </c>
      <c r="F357" s="267" t="s">
        <v>217</v>
      </c>
      <c r="G357" s="265"/>
      <c r="H357" s="268">
        <v>1075.472</v>
      </c>
      <c r="I357" s="269"/>
      <c r="J357" s="265"/>
      <c r="K357" s="265"/>
      <c r="L357" s="270"/>
      <c r="M357" s="271"/>
      <c r="N357" s="272"/>
      <c r="O357" s="272"/>
      <c r="P357" s="272"/>
      <c r="Q357" s="272"/>
      <c r="R357" s="272"/>
      <c r="S357" s="272"/>
      <c r="T357" s="273"/>
      <c r="AT357" s="274" t="s">
        <v>215</v>
      </c>
      <c r="AU357" s="274" t="s">
        <v>90</v>
      </c>
      <c r="AV357" s="13" t="s">
        <v>211</v>
      </c>
      <c r="AW357" s="13" t="s">
        <v>45</v>
      </c>
      <c r="AX357" s="13" t="s">
        <v>25</v>
      </c>
      <c r="AY357" s="274" t="s">
        <v>204</v>
      </c>
    </row>
    <row r="358" spans="2:65" s="1" customFormat="1" ht="25.5" customHeight="1">
      <c r="B358" s="48"/>
      <c r="C358" s="238" t="s">
        <v>550</v>
      </c>
      <c r="D358" s="238" t="s">
        <v>206</v>
      </c>
      <c r="E358" s="239" t="s">
        <v>1536</v>
      </c>
      <c r="F358" s="240" t="s">
        <v>1537</v>
      </c>
      <c r="G358" s="241" t="s">
        <v>209</v>
      </c>
      <c r="H358" s="242">
        <v>215.094</v>
      </c>
      <c r="I358" s="243"/>
      <c r="J358" s="244">
        <f>ROUND(I358*H358,2)</f>
        <v>0</v>
      </c>
      <c r="K358" s="240" t="s">
        <v>210</v>
      </c>
      <c r="L358" s="74"/>
      <c r="M358" s="245" t="s">
        <v>38</v>
      </c>
      <c r="N358" s="246" t="s">
        <v>53</v>
      </c>
      <c r="O358" s="49"/>
      <c r="P358" s="247">
        <f>O358*H358</f>
        <v>0</v>
      </c>
      <c r="Q358" s="247">
        <v>0.00489</v>
      </c>
      <c r="R358" s="247">
        <f>Q358*H358</f>
        <v>1.05180966</v>
      </c>
      <c r="S358" s="247">
        <v>0</v>
      </c>
      <c r="T358" s="248">
        <f>S358*H358</f>
        <v>0</v>
      </c>
      <c r="AR358" s="25" t="s">
        <v>211</v>
      </c>
      <c r="AT358" s="25" t="s">
        <v>206</v>
      </c>
      <c r="AU358" s="25" t="s">
        <v>90</v>
      </c>
      <c r="AY358" s="25" t="s">
        <v>204</v>
      </c>
      <c r="BE358" s="249">
        <f>IF(N358="základní",J358,0)</f>
        <v>0</v>
      </c>
      <c r="BF358" s="249">
        <f>IF(N358="snížená",J358,0)</f>
        <v>0</v>
      </c>
      <c r="BG358" s="249">
        <f>IF(N358="zákl. přenesená",J358,0)</f>
        <v>0</v>
      </c>
      <c r="BH358" s="249">
        <f>IF(N358="sníž. přenesená",J358,0)</f>
        <v>0</v>
      </c>
      <c r="BI358" s="249">
        <f>IF(N358="nulová",J358,0)</f>
        <v>0</v>
      </c>
      <c r="BJ358" s="25" t="s">
        <v>25</v>
      </c>
      <c r="BK358" s="249">
        <f>ROUND(I358*H358,2)</f>
        <v>0</v>
      </c>
      <c r="BL358" s="25" t="s">
        <v>211</v>
      </c>
      <c r="BM358" s="25" t="s">
        <v>1538</v>
      </c>
    </row>
    <row r="359" spans="2:47" s="1" customFormat="1" ht="13.5">
      <c r="B359" s="48"/>
      <c r="C359" s="76"/>
      <c r="D359" s="250" t="s">
        <v>213</v>
      </c>
      <c r="E359" s="76"/>
      <c r="F359" s="251" t="s">
        <v>469</v>
      </c>
      <c r="G359" s="76"/>
      <c r="H359" s="76"/>
      <c r="I359" s="206"/>
      <c r="J359" s="76"/>
      <c r="K359" s="76"/>
      <c r="L359" s="74"/>
      <c r="M359" s="252"/>
      <c r="N359" s="49"/>
      <c r="O359" s="49"/>
      <c r="P359" s="49"/>
      <c r="Q359" s="49"/>
      <c r="R359" s="49"/>
      <c r="S359" s="49"/>
      <c r="T359" s="97"/>
      <c r="AT359" s="25" t="s">
        <v>213</v>
      </c>
      <c r="AU359" s="25" t="s">
        <v>90</v>
      </c>
    </row>
    <row r="360" spans="2:51" s="12" customFormat="1" ht="13.5">
      <c r="B360" s="253"/>
      <c r="C360" s="254"/>
      <c r="D360" s="250" t="s">
        <v>215</v>
      </c>
      <c r="E360" s="255" t="s">
        <v>38</v>
      </c>
      <c r="F360" s="256" t="s">
        <v>1539</v>
      </c>
      <c r="G360" s="254"/>
      <c r="H360" s="257">
        <v>215.094</v>
      </c>
      <c r="I360" s="258"/>
      <c r="J360" s="254"/>
      <c r="K360" s="254"/>
      <c r="L360" s="259"/>
      <c r="M360" s="260"/>
      <c r="N360" s="261"/>
      <c r="O360" s="261"/>
      <c r="P360" s="261"/>
      <c r="Q360" s="261"/>
      <c r="R360" s="261"/>
      <c r="S360" s="261"/>
      <c r="T360" s="262"/>
      <c r="AT360" s="263" t="s">
        <v>215</v>
      </c>
      <c r="AU360" s="263" t="s">
        <v>90</v>
      </c>
      <c r="AV360" s="12" t="s">
        <v>90</v>
      </c>
      <c r="AW360" s="12" t="s">
        <v>45</v>
      </c>
      <c r="AX360" s="12" t="s">
        <v>82</v>
      </c>
      <c r="AY360" s="263" t="s">
        <v>204</v>
      </c>
    </row>
    <row r="361" spans="2:51" s="13" customFormat="1" ht="13.5">
      <c r="B361" s="264"/>
      <c r="C361" s="265"/>
      <c r="D361" s="250" t="s">
        <v>215</v>
      </c>
      <c r="E361" s="266" t="s">
        <v>38</v>
      </c>
      <c r="F361" s="267" t="s">
        <v>217</v>
      </c>
      <c r="G361" s="265"/>
      <c r="H361" s="268">
        <v>215.094</v>
      </c>
      <c r="I361" s="269"/>
      <c r="J361" s="265"/>
      <c r="K361" s="265"/>
      <c r="L361" s="270"/>
      <c r="M361" s="271"/>
      <c r="N361" s="272"/>
      <c r="O361" s="272"/>
      <c r="P361" s="272"/>
      <c r="Q361" s="272"/>
      <c r="R361" s="272"/>
      <c r="S361" s="272"/>
      <c r="T361" s="273"/>
      <c r="AT361" s="274" t="s">
        <v>215</v>
      </c>
      <c r="AU361" s="274" t="s">
        <v>90</v>
      </c>
      <c r="AV361" s="13" t="s">
        <v>211</v>
      </c>
      <c r="AW361" s="13" t="s">
        <v>45</v>
      </c>
      <c r="AX361" s="13" t="s">
        <v>25</v>
      </c>
      <c r="AY361" s="274" t="s">
        <v>204</v>
      </c>
    </row>
    <row r="362" spans="2:65" s="1" customFormat="1" ht="25.5" customHeight="1">
      <c r="B362" s="48"/>
      <c r="C362" s="238" t="s">
        <v>554</v>
      </c>
      <c r="D362" s="238" t="s">
        <v>206</v>
      </c>
      <c r="E362" s="239" t="s">
        <v>435</v>
      </c>
      <c r="F362" s="240" t="s">
        <v>436</v>
      </c>
      <c r="G362" s="241" t="s">
        <v>209</v>
      </c>
      <c r="H362" s="242">
        <v>903.758</v>
      </c>
      <c r="I362" s="243"/>
      <c r="J362" s="244">
        <f>ROUND(I362*H362,2)</f>
        <v>0</v>
      </c>
      <c r="K362" s="240" t="s">
        <v>210</v>
      </c>
      <c r="L362" s="74"/>
      <c r="M362" s="245" t="s">
        <v>38</v>
      </c>
      <c r="N362" s="246" t="s">
        <v>53</v>
      </c>
      <c r="O362" s="49"/>
      <c r="P362" s="247">
        <f>O362*H362</f>
        <v>0</v>
      </c>
      <c r="Q362" s="247">
        <v>0.00391</v>
      </c>
      <c r="R362" s="247">
        <f>Q362*H362</f>
        <v>3.5336937800000006</v>
      </c>
      <c r="S362" s="247">
        <v>0</v>
      </c>
      <c r="T362" s="248">
        <f>S362*H362</f>
        <v>0</v>
      </c>
      <c r="AR362" s="25" t="s">
        <v>211</v>
      </c>
      <c r="AT362" s="25" t="s">
        <v>206</v>
      </c>
      <c r="AU362" s="25" t="s">
        <v>90</v>
      </c>
      <c r="AY362" s="25" t="s">
        <v>204</v>
      </c>
      <c r="BE362" s="249">
        <f>IF(N362="základní",J362,0)</f>
        <v>0</v>
      </c>
      <c r="BF362" s="249">
        <f>IF(N362="snížená",J362,0)</f>
        <v>0</v>
      </c>
      <c r="BG362" s="249">
        <f>IF(N362="zákl. přenesená",J362,0)</f>
        <v>0</v>
      </c>
      <c r="BH362" s="249">
        <f>IF(N362="sníž. přenesená",J362,0)</f>
        <v>0</v>
      </c>
      <c r="BI362" s="249">
        <f>IF(N362="nulová",J362,0)</f>
        <v>0</v>
      </c>
      <c r="BJ362" s="25" t="s">
        <v>25</v>
      </c>
      <c r="BK362" s="249">
        <f>ROUND(I362*H362,2)</f>
        <v>0</v>
      </c>
      <c r="BL362" s="25" t="s">
        <v>211</v>
      </c>
      <c r="BM362" s="25" t="s">
        <v>1540</v>
      </c>
    </row>
    <row r="363" spans="2:47" s="1" customFormat="1" ht="13.5">
      <c r="B363" s="48"/>
      <c r="C363" s="76"/>
      <c r="D363" s="250" t="s">
        <v>213</v>
      </c>
      <c r="E363" s="76"/>
      <c r="F363" s="251" t="s">
        <v>413</v>
      </c>
      <c r="G363" s="76"/>
      <c r="H363" s="76"/>
      <c r="I363" s="206"/>
      <c r="J363" s="76"/>
      <c r="K363" s="76"/>
      <c r="L363" s="74"/>
      <c r="M363" s="252"/>
      <c r="N363" s="49"/>
      <c r="O363" s="49"/>
      <c r="P363" s="49"/>
      <c r="Q363" s="49"/>
      <c r="R363" s="49"/>
      <c r="S363" s="49"/>
      <c r="T363" s="97"/>
      <c r="AT363" s="25" t="s">
        <v>213</v>
      </c>
      <c r="AU363" s="25" t="s">
        <v>90</v>
      </c>
    </row>
    <row r="364" spans="2:51" s="12" customFormat="1" ht="13.5">
      <c r="B364" s="253"/>
      <c r="C364" s="254"/>
      <c r="D364" s="250" t="s">
        <v>215</v>
      </c>
      <c r="E364" s="255" t="s">
        <v>38</v>
      </c>
      <c r="F364" s="256" t="s">
        <v>1541</v>
      </c>
      <c r="G364" s="254"/>
      <c r="H364" s="257">
        <v>1075.472</v>
      </c>
      <c r="I364" s="258"/>
      <c r="J364" s="254"/>
      <c r="K364" s="254"/>
      <c r="L364" s="259"/>
      <c r="M364" s="260"/>
      <c r="N364" s="261"/>
      <c r="O364" s="261"/>
      <c r="P364" s="261"/>
      <c r="Q364" s="261"/>
      <c r="R364" s="261"/>
      <c r="S364" s="261"/>
      <c r="T364" s="262"/>
      <c r="AT364" s="263" t="s">
        <v>215</v>
      </c>
      <c r="AU364" s="263" t="s">
        <v>90</v>
      </c>
      <c r="AV364" s="12" t="s">
        <v>90</v>
      </c>
      <c r="AW364" s="12" t="s">
        <v>45</v>
      </c>
      <c r="AX364" s="12" t="s">
        <v>82</v>
      </c>
      <c r="AY364" s="263" t="s">
        <v>204</v>
      </c>
    </row>
    <row r="365" spans="2:51" s="12" customFormat="1" ht="13.5">
      <c r="B365" s="253"/>
      <c r="C365" s="254"/>
      <c r="D365" s="250" t="s">
        <v>215</v>
      </c>
      <c r="E365" s="255" t="s">
        <v>38</v>
      </c>
      <c r="F365" s="256" t="s">
        <v>1542</v>
      </c>
      <c r="G365" s="254"/>
      <c r="H365" s="257">
        <v>-105.283</v>
      </c>
      <c r="I365" s="258"/>
      <c r="J365" s="254"/>
      <c r="K365" s="254"/>
      <c r="L365" s="259"/>
      <c r="M365" s="260"/>
      <c r="N365" s="261"/>
      <c r="O365" s="261"/>
      <c r="P365" s="261"/>
      <c r="Q365" s="261"/>
      <c r="R365" s="261"/>
      <c r="S365" s="261"/>
      <c r="T365" s="262"/>
      <c r="AT365" s="263" t="s">
        <v>215</v>
      </c>
      <c r="AU365" s="263" t="s">
        <v>90</v>
      </c>
      <c r="AV365" s="12" t="s">
        <v>90</v>
      </c>
      <c r="AW365" s="12" t="s">
        <v>45</v>
      </c>
      <c r="AX365" s="12" t="s">
        <v>82</v>
      </c>
      <c r="AY365" s="263" t="s">
        <v>204</v>
      </c>
    </row>
    <row r="366" spans="2:51" s="12" customFormat="1" ht="13.5">
      <c r="B366" s="253"/>
      <c r="C366" s="254"/>
      <c r="D366" s="250" t="s">
        <v>215</v>
      </c>
      <c r="E366" s="255" t="s">
        <v>38</v>
      </c>
      <c r="F366" s="256" t="s">
        <v>1543</v>
      </c>
      <c r="G366" s="254"/>
      <c r="H366" s="257">
        <v>-66.431</v>
      </c>
      <c r="I366" s="258"/>
      <c r="J366" s="254"/>
      <c r="K366" s="254"/>
      <c r="L366" s="259"/>
      <c r="M366" s="260"/>
      <c r="N366" s="261"/>
      <c r="O366" s="261"/>
      <c r="P366" s="261"/>
      <c r="Q366" s="261"/>
      <c r="R366" s="261"/>
      <c r="S366" s="261"/>
      <c r="T366" s="262"/>
      <c r="AT366" s="263" t="s">
        <v>215</v>
      </c>
      <c r="AU366" s="263" t="s">
        <v>90</v>
      </c>
      <c r="AV366" s="12" t="s">
        <v>90</v>
      </c>
      <c r="AW366" s="12" t="s">
        <v>45</v>
      </c>
      <c r="AX366" s="12" t="s">
        <v>82</v>
      </c>
      <c r="AY366" s="263" t="s">
        <v>204</v>
      </c>
    </row>
    <row r="367" spans="2:51" s="13" customFormat="1" ht="13.5">
      <c r="B367" s="264"/>
      <c r="C367" s="265"/>
      <c r="D367" s="250" t="s">
        <v>215</v>
      </c>
      <c r="E367" s="266" t="s">
        <v>38</v>
      </c>
      <c r="F367" s="267" t="s">
        <v>217</v>
      </c>
      <c r="G367" s="265"/>
      <c r="H367" s="268">
        <v>903.758</v>
      </c>
      <c r="I367" s="269"/>
      <c r="J367" s="265"/>
      <c r="K367" s="265"/>
      <c r="L367" s="270"/>
      <c r="M367" s="271"/>
      <c r="N367" s="272"/>
      <c r="O367" s="272"/>
      <c r="P367" s="272"/>
      <c r="Q367" s="272"/>
      <c r="R367" s="272"/>
      <c r="S367" s="272"/>
      <c r="T367" s="273"/>
      <c r="AT367" s="274" t="s">
        <v>215</v>
      </c>
      <c r="AU367" s="274" t="s">
        <v>90</v>
      </c>
      <c r="AV367" s="13" t="s">
        <v>211</v>
      </c>
      <c r="AW367" s="13" t="s">
        <v>45</v>
      </c>
      <c r="AX367" s="13" t="s">
        <v>25</v>
      </c>
      <c r="AY367" s="274" t="s">
        <v>204</v>
      </c>
    </row>
    <row r="368" spans="2:65" s="1" customFormat="1" ht="25.5" customHeight="1">
      <c r="B368" s="48"/>
      <c r="C368" s="238" t="s">
        <v>561</v>
      </c>
      <c r="D368" s="238" t="s">
        <v>206</v>
      </c>
      <c r="E368" s="239" t="s">
        <v>1544</v>
      </c>
      <c r="F368" s="240" t="s">
        <v>1545</v>
      </c>
      <c r="G368" s="241" t="s">
        <v>209</v>
      </c>
      <c r="H368" s="242">
        <v>171.714</v>
      </c>
      <c r="I368" s="243"/>
      <c r="J368" s="244">
        <f>ROUND(I368*H368,2)</f>
        <v>0</v>
      </c>
      <c r="K368" s="240" t="s">
        <v>210</v>
      </c>
      <c r="L368" s="74"/>
      <c r="M368" s="245" t="s">
        <v>38</v>
      </c>
      <c r="N368" s="246" t="s">
        <v>53</v>
      </c>
      <c r="O368" s="49"/>
      <c r="P368" s="247">
        <f>O368*H368</f>
        <v>0</v>
      </c>
      <c r="Q368" s="247">
        <v>0.021</v>
      </c>
      <c r="R368" s="247">
        <f>Q368*H368</f>
        <v>3.6059940000000004</v>
      </c>
      <c r="S368" s="247">
        <v>0</v>
      </c>
      <c r="T368" s="248">
        <f>S368*H368</f>
        <v>0</v>
      </c>
      <c r="AR368" s="25" t="s">
        <v>211</v>
      </c>
      <c r="AT368" s="25" t="s">
        <v>206</v>
      </c>
      <c r="AU368" s="25" t="s">
        <v>90</v>
      </c>
      <c r="AY368" s="25" t="s">
        <v>204</v>
      </c>
      <c r="BE368" s="249">
        <f>IF(N368="základní",J368,0)</f>
        <v>0</v>
      </c>
      <c r="BF368" s="249">
        <f>IF(N368="snížená",J368,0)</f>
        <v>0</v>
      </c>
      <c r="BG368" s="249">
        <f>IF(N368="zákl. přenesená",J368,0)</f>
        <v>0</v>
      </c>
      <c r="BH368" s="249">
        <f>IF(N368="sníž. přenesená",J368,0)</f>
        <v>0</v>
      </c>
      <c r="BI368" s="249">
        <f>IF(N368="nulová",J368,0)</f>
        <v>0</v>
      </c>
      <c r="BJ368" s="25" t="s">
        <v>25</v>
      </c>
      <c r="BK368" s="249">
        <f>ROUND(I368*H368,2)</f>
        <v>0</v>
      </c>
      <c r="BL368" s="25" t="s">
        <v>211</v>
      </c>
      <c r="BM368" s="25" t="s">
        <v>1546</v>
      </c>
    </row>
    <row r="369" spans="2:47" s="1" customFormat="1" ht="13.5">
      <c r="B369" s="48"/>
      <c r="C369" s="76"/>
      <c r="D369" s="250" t="s">
        <v>213</v>
      </c>
      <c r="E369" s="76"/>
      <c r="F369" s="251" t="s">
        <v>1547</v>
      </c>
      <c r="G369" s="76"/>
      <c r="H369" s="76"/>
      <c r="I369" s="206"/>
      <c r="J369" s="76"/>
      <c r="K369" s="76"/>
      <c r="L369" s="74"/>
      <c r="M369" s="252"/>
      <c r="N369" s="49"/>
      <c r="O369" s="49"/>
      <c r="P369" s="49"/>
      <c r="Q369" s="49"/>
      <c r="R369" s="49"/>
      <c r="S369" s="49"/>
      <c r="T369" s="97"/>
      <c r="AT369" s="25" t="s">
        <v>213</v>
      </c>
      <c r="AU369" s="25" t="s">
        <v>90</v>
      </c>
    </row>
    <row r="370" spans="2:51" s="12" customFormat="1" ht="13.5">
      <c r="B370" s="253"/>
      <c r="C370" s="254"/>
      <c r="D370" s="250" t="s">
        <v>215</v>
      </c>
      <c r="E370" s="255" t="s">
        <v>38</v>
      </c>
      <c r="F370" s="256" t="s">
        <v>1548</v>
      </c>
      <c r="G370" s="254"/>
      <c r="H370" s="257">
        <v>105.283</v>
      </c>
      <c r="I370" s="258"/>
      <c r="J370" s="254"/>
      <c r="K370" s="254"/>
      <c r="L370" s="259"/>
      <c r="M370" s="260"/>
      <c r="N370" s="261"/>
      <c r="O370" s="261"/>
      <c r="P370" s="261"/>
      <c r="Q370" s="261"/>
      <c r="R370" s="261"/>
      <c r="S370" s="261"/>
      <c r="T370" s="262"/>
      <c r="AT370" s="263" t="s">
        <v>215</v>
      </c>
      <c r="AU370" s="263" t="s">
        <v>90</v>
      </c>
      <c r="AV370" s="12" t="s">
        <v>90</v>
      </c>
      <c r="AW370" s="12" t="s">
        <v>45</v>
      </c>
      <c r="AX370" s="12" t="s">
        <v>82</v>
      </c>
      <c r="AY370" s="263" t="s">
        <v>204</v>
      </c>
    </row>
    <row r="371" spans="2:51" s="12" customFormat="1" ht="13.5">
      <c r="B371" s="253"/>
      <c r="C371" s="254"/>
      <c r="D371" s="250" t="s">
        <v>215</v>
      </c>
      <c r="E371" s="255" t="s">
        <v>38</v>
      </c>
      <c r="F371" s="256" t="s">
        <v>1549</v>
      </c>
      <c r="G371" s="254"/>
      <c r="H371" s="257">
        <v>66.431</v>
      </c>
      <c r="I371" s="258"/>
      <c r="J371" s="254"/>
      <c r="K371" s="254"/>
      <c r="L371" s="259"/>
      <c r="M371" s="260"/>
      <c r="N371" s="261"/>
      <c r="O371" s="261"/>
      <c r="P371" s="261"/>
      <c r="Q371" s="261"/>
      <c r="R371" s="261"/>
      <c r="S371" s="261"/>
      <c r="T371" s="262"/>
      <c r="AT371" s="263" t="s">
        <v>215</v>
      </c>
      <c r="AU371" s="263" t="s">
        <v>90</v>
      </c>
      <c r="AV371" s="12" t="s">
        <v>90</v>
      </c>
      <c r="AW371" s="12" t="s">
        <v>45</v>
      </c>
      <c r="AX371" s="12" t="s">
        <v>82</v>
      </c>
      <c r="AY371" s="263" t="s">
        <v>204</v>
      </c>
    </row>
    <row r="372" spans="2:51" s="13" customFormat="1" ht="13.5">
      <c r="B372" s="264"/>
      <c r="C372" s="265"/>
      <c r="D372" s="250" t="s">
        <v>215</v>
      </c>
      <c r="E372" s="266" t="s">
        <v>38</v>
      </c>
      <c r="F372" s="267" t="s">
        <v>217</v>
      </c>
      <c r="G372" s="265"/>
      <c r="H372" s="268">
        <v>171.714</v>
      </c>
      <c r="I372" s="269"/>
      <c r="J372" s="265"/>
      <c r="K372" s="265"/>
      <c r="L372" s="270"/>
      <c r="M372" s="271"/>
      <c r="N372" s="272"/>
      <c r="O372" s="272"/>
      <c r="P372" s="272"/>
      <c r="Q372" s="272"/>
      <c r="R372" s="272"/>
      <c r="S372" s="272"/>
      <c r="T372" s="273"/>
      <c r="AT372" s="274" t="s">
        <v>215</v>
      </c>
      <c r="AU372" s="274" t="s">
        <v>90</v>
      </c>
      <c r="AV372" s="13" t="s">
        <v>211</v>
      </c>
      <c r="AW372" s="13" t="s">
        <v>45</v>
      </c>
      <c r="AX372" s="13" t="s">
        <v>25</v>
      </c>
      <c r="AY372" s="274" t="s">
        <v>204</v>
      </c>
    </row>
    <row r="373" spans="2:65" s="1" customFormat="1" ht="25.5" customHeight="1">
      <c r="B373" s="48"/>
      <c r="C373" s="238" t="s">
        <v>566</v>
      </c>
      <c r="D373" s="238" t="s">
        <v>206</v>
      </c>
      <c r="E373" s="239" t="s">
        <v>461</v>
      </c>
      <c r="F373" s="240" t="s">
        <v>462</v>
      </c>
      <c r="G373" s="241" t="s">
        <v>209</v>
      </c>
      <c r="H373" s="242">
        <v>461.83</v>
      </c>
      <c r="I373" s="243"/>
      <c r="J373" s="244">
        <f>ROUND(I373*H373,2)</f>
        <v>0</v>
      </c>
      <c r="K373" s="240" t="s">
        <v>210</v>
      </c>
      <c r="L373" s="74"/>
      <c r="M373" s="245" t="s">
        <v>38</v>
      </c>
      <c r="N373" s="246" t="s">
        <v>53</v>
      </c>
      <c r="O373" s="49"/>
      <c r="P373" s="247">
        <f>O373*H373</f>
        <v>0</v>
      </c>
      <c r="Q373" s="247">
        <v>0.00026</v>
      </c>
      <c r="R373" s="247">
        <f>Q373*H373</f>
        <v>0.12007579999999998</v>
      </c>
      <c r="S373" s="247">
        <v>0</v>
      </c>
      <c r="T373" s="248">
        <f>S373*H373</f>
        <v>0</v>
      </c>
      <c r="AR373" s="25" t="s">
        <v>211</v>
      </c>
      <c r="AT373" s="25" t="s">
        <v>206</v>
      </c>
      <c r="AU373" s="25" t="s">
        <v>90</v>
      </c>
      <c r="AY373" s="25" t="s">
        <v>204</v>
      </c>
      <c r="BE373" s="249">
        <f>IF(N373="základní",J373,0)</f>
        <v>0</v>
      </c>
      <c r="BF373" s="249">
        <f>IF(N373="snížená",J373,0)</f>
        <v>0</v>
      </c>
      <c r="BG373" s="249">
        <f>IF(N373="zákl. přenesená",J373,0)</f>
        <v>0</v>
      </c>
      <c r="BH373" s="249">
        <f>IF(N373="sníž. přenesená",J373,0)</f>
        <v>0</v>
      </c>
      <c r="BI373" s="249">
        <f>IF(N373="nulová",J373,0)</f>
        <v>0</v>
      </c>
      <c r="BJ373" s="25" t="s">
        <v>25</v>
      </c>
      <c r="BK373" s="249">
        <f>ROUND(I373*H373,2)</f>
        <v>0</v>
      </c>
      <c r="BL373" s="25" t="s">
        <v>211</v>
      </c>
      <c r="BM373" s="25" t="s">
        <v>1550</v>
      </c>
    </row>
    <row r="374" spans="2:51" s="14" customFormat="1" ht="13.5">
      <c r="B374" s="275"/>
      <c r="C374" s="276"/>
      <c r="D374" s="250" t="s">
        <v>215</v>
      </c>
      <c r="E374" s="277" t="s">
        <v>38</v>
      </c>
      <c r="F374" s="278" t="s">
        <v>1551</v>
      </c>
      <c r="G374" s="276"/>
      <c r="H374" s="277" t="s">
        <v>38</v>
      </c>
      <c r="I374" s="279"/>
      <c r="J374" s="276"/>
      <c r="K374" s="276"/>
      <c r="L374" s="280"/>
      <c r="M374" s="281"/>
      <c r="N374" s="282"/>
      <c r="O374" s="282"/>
      <c r="P374" s="282"/>
      <c r="Q374" s="282"/>
      <c r="R374" s="282"/>
      <c r="S374" s="282"/>
      <c r="T374" s="283"/>
      <c r="AT374" s="284" t="s">
        <v>215</v>
      </c>
      <c r="AU374" s="284" t="s">
        <v>90</v>
      </c>
      <c r="AV374" s="14" t="s">
        <v>25</v>
      </c>
      <c r="AW374" s="14" t="s">
        <v>45</v>
      </c>
      <c r="AX374" s="14" t="s">
        <v>82</v>
      </c>
      <c r="AY374" s="284" t="s">
        <v>204</v>
      </c>
    </row>
    <row r="375" spans="2:51" s="12" customFormat="1" ht="13.5">
      <c r="B375" s="253"/>
      <c r="C375" s="254"/>
      <c r="D375" s="250" t="s">
        <v>215</v>
      </c>
      <c r="E375" s="255" t="s">
        <v>38</v>
      </c>
      <c r="F375" s="256" t="s">
        <v>1552</v>
      </c>
      <c r="G375" s="254"/>
      <c r="H375" s="257">
        <v>229.121</v>
      </c>
      <c r="I375" s="258"/>
      <c r="J375" s="254"/>
      <c r="K375" s="254"/>
      <c r="L375" s="259"/>
      <c r="M375" s="260"/>
      <c r="N375" s="261"/>
      <c r="O375" s="261"/>
      <c r="P375" s="261"/>
      <c r="Q375" s="261"/>
      <c r="R375" s="261"/>
      <c r="S375" s="261"/>
      <c r="T375" s="262"/>
      <c r="AT375" s="263" t="s">
        <v>215</v>
      </c>
      <c r="AU375" s="263" t="s">
        <v>90</v>
      </c>
      <c r="AV375" s="12" t="s">
        <v>90</v>
      </c>
      <c r="AW375" s="12" t="s">
        <v>45</v>
      </c>
      <c r="AX375" s="12" t="s">
        <v>82</v>
      </c>
      <c r="AY375" s="263" t="s">
        <v>204</v>
      </c>
    </row>
    <row r="376" spans="2:51" s="12" customFormat="1" ht="13.5">
      <c r="B376" s="253"/>
      <c r="C376" s="254"/>
      <c r="D376" s="250" t="s">
        <v>215</v>
      </c>
      <c r="E376" s="255" t="s">
        <v>38</v>
      </c>
      <c r="F376" s="256" t="s">
        <v>1553</v>
      </c>
      <c r="G376" s="254"/>
      <c r="H376" s="257">
        <v>-16.88</v>
      </c>
      <c r="I376" s="258"/>
      <c r="J376" s="254"/>
      <c r="K376" s="254"/>
      <c r="L376" s="259"/>
      <c r="M376" s="260"/>
      <c r="N376" s="261"/>
      <c r="O376" s="261"/>
      <c r="P376" s="261"/>
      <c r="Q376" s="261"/>
      <c r="R376" s="261"/>
      <c r="S376" s="261"/>
      <c r="T376" s="262"/>
      <c r="AT376" s="263" t="s">
        <v>215</v>
      </c>
      <c r="AU376" s="263" t="s">
        <v>90</v>
      </c>
      <c r="AV376" s="12" t="s">
        <v>90</v>
      </c>
      <c r="AW376" s="12" t="s">
        <v>45</v>
      </c>
      <c r="AX376" s="12" t="s">
        <v>82</v>
      </c>
      <c r="AY376" s="263" t="s">
        <v>204</v>
      </c>
    </row>
    <row r="377" spans="2:51" s="14" customFormat="1" ht="13.5">
      <c r="B377" s="275"/>
      <c r="C377" s="276"/>
      <c r="D377" s="250" t="s">
        <v>215</v>
      </c>
      <c r="E377" s="277" t="s">
        <v>38</v>
      </c>
      <c r="F377" s="278" t="s">
        <v>1554</v>
      </c>
      <c r="G377" s="276"/>
      <c r="H377" s="277" t="s">
        <v>38</v>
      </c>
      <c r="I377" s="279"/>
      <c r="J377" s="276"/>
      <c r="K377" s="276"/>
      <c r="L377" s="280"/>
      <c r="M377" s="281"/>
      <c r="N377" s="282"/>
      <c r="O377" s="282"/>
      <c r="P377" s="282"/>
      <c r="Q377" s="282"/>
      <c r="R377" s="282"/>
      <c r="S377" s="282"/>
      <c r="T377" s="283"/>
      <c r="AT377" s="284" t="s">
        <v>215</v>
      </c>
      <c r="AU377" s="284" t="s">
        <v>90</v>
      </c>
      <c r="AV377" s="14" t="s">
        <v>25</v>
      </c>
      <c r="AW377" s="14" t="s">
        <v>45</v>
      </c>
      <c r="AX377" s="14" t="s">
        <v>82</v>
      </c>
      <c r="AY377" s="284" t="s">
        <v>204</v>
      </c>
    </row>
    <row r="378" spans="2:51" s="12" customFormat="1" ht="13.5">
      <c r="B378" s="253"/>
      <c r="C378" s="254"/>
      <c r="D378" s="250" t="s">
        <v>215</v>
      </c>
      <c r="E378" s="255" t="s">
        <v>38</v>
      </c>
      <c r="F378" s="256" t="s">
        <v>1552</v>
      </c>
      <c r="G378" s="254"/>
      <c r="H378" s="257">
        <v>229.121</v>
      </c>
      <c r="I378" s="258"/>
      <c r="J378" s="254"/>
      <c r="K378" s="254"/>
      <c r="L378" s="259"/>
      <c r="M378" s="260"/>
      <c r="N378" s="261"/>
      <c r="O378" s="261"/>
      <c r="P378" s="261"/>
      <c r="Q378" s="261"/>
      <c r="R378" s="261"/>
      <c r="S378" s="261"/>
      <c r="T378" s="262"/>
      <c r="AT378" s="263" t="s">
        <v>215</v>
      </c>
      <c r="AU378" s="263" t="s">
        <v>90</v>
      </c>
      <c r="AV378" s="12" t="s">
        <v>90</v>
      </c>
      <c r="AW378" s="12" t="s">
        <v>45</v>
      </c>
      <c r="AX378" s="12" t="s">
        <v>82</v>
      </c>
      <c r="AY378" s="263" t="s">
        <v>204</v>
      </c>
    </row>
    <row r="379" spans="2:51" s="12" customFormat="1" ht="13.5">
      <c r="B379" s="253"/>
      <c r="C379" s="254"/>
      <c r="D379" s="250" t="s">
        <v>215</v>
      </c>
      <c r="E379" s="255" t="s">
        <v>38</v>
      </c>
      <c r="F379" s="256" t="s">
        <v>1553</v>
      </c>
      <c r="G379" s="254"/>
      <c r="H379" s="257">
        <v>-16.88</v>
      </c>
      <c r="I379" s="258"/>
      <c r="J379" s="254"/>
      <c r="K379" s="254"/>
      <c r="L379" s="259"/>
      <c r="M379" s="260"/>
      <c r="N379" s="261"/>
      <c r="O379" s="261"/>
      <c r="P379" s="261"/>
      <c r="Q379" s="261"/>
      <c r="R379" s="261"/>
      <c r="S379" s="261"/>
      <c r="T379" s="262"/>
      <c r="AT379" s="263" t="s">
        <v>215</v>
      </c>
      <c r="AU379" s="263" t="s">
        <v>90</v>
      </c>
      <c r="AV379" s="12" t="s">
        <v>90</v>
      </c>
      <c r="AW379" s="12" t="s">
        <v>45</v>
      </c>
      <c r="AX379" s="12" t="s">
        <v>82</v>
      </c>
      <c r="AY379" s="263" t="s">
        <v>204</v>
      </c>
    </row>
    <row r="380" spans="2:51" s="12" customFormat="1" ht="13.5">
      <c r="B380" s="253"/>
      <c r="C380" s="254"/>
      <c r="D380" s="250" t="s">
        <v>215</v>
      </c>
      <c r="E380" s="255" t="s">
        <v>38</v>
      </c>
      <c r="F380" s="256" t="s">
        <v>1555</v>
      </c>
      <c r="G380" s="254"/>
      <c r="H380" s="257">
        <v>18.535</v>
      </c>
      <c r="I380" s="258"/>
      <c r="J380" s="254"/>
      <c r="K380" s="254"/>
      <c r="L380" s="259"/>
      <c r="M380" s="260"/>
      <c r="N380" s="261"/>
      <c r="O380" s="261"/>
      <c r="P380" s="261"/>
      <c r="Q380" s="261"/>
      <c r="R380" s="261"/>
      <c r="S380" s="261"/>
      <c r="T380" s="262"/>
      <c r="AT380" s="263" t="s">
        <v>215</v>
      </c>
      <c r="AU380" s="263" t="s">
        <v>90</v>
      </c>
      <c r="AV380" s="12" t="s">
        <v>90</v>
      </c>
      <c r="AW380" s="12" t="s">
        <v>45</v>
      </c>
      <c r="AX380" s="12" t="s">
        <v>82</v>
      </c>
      <c r="AY380" s="263" t="s">
        <v>204</v>
      </c>
    </row>
    <row r="381" spans="2:51" s="12" customFormat="1" ht="13.5">
      <c r="B381" s="253"/>
      <c r="C381" s="254"/>
      <c r="D381" s="250" t="s">
        <v>215</v>
      </c>
      <c r="E381" s="255" t="s">
        <v>38</v>
      </c>
      <c r="F381" s="256" t="s">
        <v>1556</v>
      </c>
      <c r="G381" s="254"/>
      <c r="H381" s="257">
        <v>18.813</v>
      </c>
      <c r="I381" s="258"/>
      <c r="J381" s="254"/>
      <c r="K381" s="254"/>
      <c r="L381" s="259"/>
      <c r="M381" s="260"/>
      <c r="N381" s="261"/>
      <c r="O381" s="261"/>
      <c r="P381" s="261"/>
      <c r="Q381" s="261"/>
      <c r="R381" s="261"/>
      <c r="S381" s="261"/>
      <c r="T381" s="262"/>
      <c r="AT381" s="263" t="s">
        <v>215</v>
      </c>
      <c r="AU381" s="263" t="s">
        <v>90</v>
      </c>
      <c r="AV381" s="12" t="s">
        <v>90</v>
      </c>
      <c r="AW381" s="12" t="s">
        <v>45</v>
      </c>
      <c r="AX381" s="12" t="s">
        <v>82</v>
      </c>
      <c r="AY381" s="263" t="s">
        <v>204</v>
      </c>
    </row>
    <row r="382" spans="2:51" s="13" customFormat="1" ht="13.5">
      <c r="B382" s="264"/>
      <c r="C382" s="265"/>
      <c r="D382" s="250" t="s">
        <v>215</v>
      </c>
      <c r="E382" s="266" t="s">
        <v>38</v>
      </c>
      <c r="F382" s="267" t="s">
        <v>217</v>
      </c>
      <c r="G382" s="265"/>
      <c r="H382" s="268">
        <v>461.83</v>
      </c>
      <c r="I382" s="269"/>
      <c r="J382" s="265"/>
      <c r="K382" s="265"/>
      <c r="L382" s="270"/>
      <c r="M382" s="271"/>
      <c r="N382" s="272"/>
      <c r="O382" s="272"/>
      <c r="P382" s="272"/>
      <c r="Q382" s="272"/>
      <c r="R382" s="272"/>
      <c r="S382" s="272"/>
      <c r="T382" s="273"/>
      <c r="AT382" s="274" t="s">
        <v>215</v>
      </c>
      <c r="AU382" s="274" t="s">
        <v>90</v>
      </c>
      <c r="AV382" s="13" t="s">
        <v>211</v>
      </c>
      <c r="AW382" s="13" t="s">
        <v>45</v>
      </c>
      <c r="AX382" s="13" t="s">
        <v>25</v>
      </c>
      <c r="AY382" s="274" t="s">
        <v>204</v>
      </c>
    </row>
    <row r="383" spans="2:65" s="1" customFormat="1" ht="25.5" customHeight="1">
      <c r="B383" s="48"/>
      <c r="C383" s="238" t="s">
        <v>573</v>
      </c>
      <c r="D383" s="238" t="s">
        <v>206</v>
      </c>
      <c r="E383" s="239" t="s">
        <v>466</v>
      </c>
      <c r="F383" s="240" t="s">
        <v>467</v>
      </c>
      <c r="G383" s="241" t="s">
        <v>209</v>
      </c>
      <c r="H383" s="242">
        <v>249.589</v>
      </c>
      <c r="I383" s="243"/>
      <c r="J383" s="244">
        <f>ROUND(I383*H383,2)</f>
        <v>0</v>
      </c>
      <c r="K383" s="240" t="s">
        <v>210</v>
      </c>
      <c r="L383" s="74"/>
      <c r="M383" s="245" t="s">
        <v>38</v>
      </c>
      <c r="N383" s="246" t="s">
        <v>53</v>
      </c>
      <c r="O383" s="49"/>
      <c r="P383" s="247">
        <f>O383*H383</f>
        <v>0</v>
      </c>
      <c r="Q383" s="247">
        <v>0.00489</v>
      </c>
      <c r="R383" s="247">
        <f>Q383*H383</f>
        <v>1.2204902100000001</v>
      </c>
      <c r="S383" s="247">
        <v>0</v>
      </c>
      <c r="T383" s="248">
        <f>S383*H383</f>
        <v>0</v>
      </c>
      <c r="AR383" s="25" t="s">
        <v>211</v>
      </c>
      <c r="AT383" s="25" t="s">
        <v>206</v>
      </c>
      <c r="AU383" s="25" t="s">
        <v>90</v>
      </c>
      <c r="AY383" s="25" t="s">
        <v>204</v>
      </c>
      <c r="BE383" s="249">
        <f>IF(N383="základní",J383,0)</f>
        <v>0</v>
      </c>
      <c r="BF383" s="249">
        <f>IF(N383="snížená",J383,0)</f>
        <v>0</v>
      </c>
      <c r="BG383" s="249">
        <f>IF(N383="zákl. přenesená",J383,0)</f>
        <v>0</v>
      </c>
      <c r="BH383" s="249">
        <f>IF(N383="sníž. přenesená",J383,0)</f>
        <v>0</v>
      </c>
      <c r="BI383" s="249">
        <f>IF(N383="nulová",J383,0)</f>
        <v>0</v>
      </c>
      <c r="BJ383" s="25" t="s">
        <v>25</v>
      </c>
      <c r="BK383" s="249">
        <f>ROUND(I383*H383,2)</f>
        <v>0</v>
      </c>
      <c r="BL383" s="25" t="s">
        <v>211</v>
      </c>
      <c r="BM383" s="25" t="s">
        <v>1557</v>
      </c>
    </row>
    <row r="384" spans="2:47" s="1" customFormat="1" ht="13.5">
      <c r="B384" s="48"/>
      <c r="C384" s="76"/>
      <c r="D384" s="250" t="s">
        <v>213</v>
      </c>
      <c r="E384" s="76"/>
      <c r="F384" s="251" t="s">
        <v>469</v>
      </c>
      <c r="G384" s="76"/>
      <c r="H384" s="76"/>
      <c r="I384" s="206"/>
      <c r="J384" s="76"/>
      <c r="K384" s="76"/>
      <c r="L384" s="74"/>
      <c r="M384" s="252"/>
      <c r="N384" s="49"/>
      <c r="O384" s="49"/>
      <c r="P384" s="49"/>
      <c r="Q384" s="49"/>
      <c r="R384" s="49"/>
      <c r="S384" s="49"/>
      <c r="T384" s="97"/>
      <c r="AT384" s="25" t="s">
        <v>213</v>
      </c>
      <c r="AU384" s="25" t="s">
        <v>90</v>
      </c>
    </row>
    <row r="385" spans="2:51" s="14" customFormat="1" ht="13.5">
      <c r="B385" s="275"/>
      <c r="C385" s="276"/>
      <c r="D385" s="250" t="s">
        <v>215</v>
      </c>
      <c r="E385" s="277" t="s">
        <v>38</v>
      </c>
      <c r="F385" s="278" t="s">
        <v>1558</v>
      </c>
      <c r="G385" s="276"/>
      <c r="H385" s="277" t="s">
        <v>38</v>
      </c>
      <c r="I385" s="279"/>
      <c r="J385" s="276"/>
      <c r="K385" s="276"/>
      <c r="L385" s="280"/>
      <c r="M385" s="281"/>
      <c r="N385" s="282"/>
      <c r="O385" s="282"/>
      <c r="P385" s="282"/>
      <c r="Q385" s="282"/>
      <c r="R385" s="282"/>
      <c r="S385" s="282"/>
      <c r="T385" s="283"/>
      <c r="AT385" s="284" t="s">
        <v>215</v>
      </c>
      <c r="AU385" s="284" t="s">
        <v>90</v>
      </c>
      <c r="AV385" s="14" t="s">
        <v>25</v>
      </c>
      <c r="AW385" s="14" t="s">
        <v>45</v>
      </c>
      <c r="AX385" s="14" t="s">
        <v>82</v>
      </c>
      <c r="AY385" s="284" t="s">
        <v>204</v>
      </c>
    </row>
    <row r="386" spans="2:51" s="12" customFormat="1" ht="13.5">
      <c r="B386" s="253"/>
      <c r="C386" s="254"/>
      <c r="D386" s="250" t="s">
        <v>215</v>
      </c>
      <c r="E386" s="255" t="s">
        <v>38</v>
      </c>
      <c r="F386" s="256" t="s">
        <v>1552</v>
      </c>
      <c r="G386" s="254"/>
      <c r="H386" s="257">
        <v>229.121</v>
      </c>
      <c r="I386" s="258"/>
      <c r="J386" s="254"/>
      <c r="K386" s="254"/>
      <c r="L386" s="259"/>
      <c r="M386" s="260"/>
      <c r="N386" s="261"/>
      <c r="O386" s="261"/>
      <c r="P386" s="261"/>
      <c r="Q386" s="261"/>
      <c r="R386" s="261"/>
      <c r="S386" s="261"/>
      <c r="T386" s="262"/>
      <c r="AT386" s="263" t="s">
        <v>215</v>
      </c>
      <c r="AU386" s="263" t="s">
        <v>90</v>
      </c>
      <c r="AV386" s="12" t="s">
        <v>90</v>
      </c>
      <c r="AW386" s="12" t="s">
        <v>45</v>
      </c>
      <c r="AX386" s="12" t="s">
        <v>82</v>
      </c>
      <c r="AY386" s="263" t="s">
        <v>204</v>
      </c>
    </row>
    <row r="387" spans="2:51" s="12" customFormat="1" ht="13.5">
      <c r="B387" s="253"/>
      <c r="C387" s="254"/>
      <c r="D387" s="250" t="s">
        <v>215</v>
      </c>
      <c r="E387" s="255" t="s">
        <v>38</v>
      </c>
      <c r="F387" s="256" t="s">
        <v>1553</v>
      </c>
      <c r="G387" s="254"/>
      <c r="H387" s="257">
        <v>-16.88</v>
      </c>
      <c r="I387" s="258"/>
      <c r="J387" s="254"/>
      <c r="K387" s="254"/>
      <c r="L387" s="259"/>
      <c r="M387" s="260"/>
      <c r="N387" s="261"/>
      <c r="O387" s="261"/>
      <c r="P387" s="261"/>
      <c r="Q387" s="261"/>
      <c r="R387" s="261"/>
      <c r="S387" s="261"/>
      <c r="T387" s="262"/>
      <c r="AT387" s="263" t="s">
        <v>215</v>
      </c>
      <c r="AU387" s="263" t="s">
        <v>90</v>
      </c>
      <c r="AV387" s="12" t="s">
        <v>90</v>
      </c>
      <c r="AW387" s="12" t="s">
        <v>45</v>
      </c>
      <c r="AX387" s="12" t="s">
        <v>82</v>
      </c>
      <c r="AY387" s="263" t="s">
        <v>204</v>
      </c>
    </row>
    <row r="388" spans="2:51" s="12" customFormat="1" ht="13.5">
      <c r="B388" s="253"/>
      <c r="C388" s="254"/>
      <c r="D388" s="250" t="s">
        <v>215</v>
      </c>
      <c r="E388" s="255" t="s">
        <v>38</v>
      </c>
      <c r="F388" s="256" t="s">
        <v>1559</v>
      </c>
      <c r="G388" s="254"/>
      <c r="H388" s="257">
        <v>18.535</v>
      </c>
      <c r="I388" s="258"/>
      <c r="J388" s="254"/>
      <c r="K388" s="254"/>
      <c r="L388" s="259"/>
      <c r="M388" s="260"/>
      <c r="N388" s="261"/>
      <c r="O388" s="261"/>
      <c r="P388" s="261"/>
      <c r="Q388" s="261"/>
      <c r="R388" s="261"/>
      <c r="S388" s="261"/>
      <c r="T388" s="262"/>
      <c r="AT388" s="263" t="s">
        <v>215</v>
      </c>
      <c r="AU388" s="263" t="s">
        <v>90</v>
      </c>
      <c r="AV388" s="12" t="s">
        <v>90</v>
      </c>
      <c r="AW388" s="12" t="s">
        <v>45</v>
      </c>
      <c r="AX388" s="12" t="s">
        <v>82</v>
      </c>
      <c r="AY388" s="263" t="s">
        <v>204</v>
      </c>
    </row>
    <row r="389" spans="2:51" s="12" customFormat="1" ht="13.5">
      <c r="B389" s="253"/>
      <c r="C389" s="254"/>
      <c r="D389" s="250" t="s">
        <v>215</v>
      </c>
      <c r="E389" s="255" t="s">
        <v>38</v>
      </c>
      <c r="F389" s="256" t="s">
        <v>1556</v>
      </c>
      <c r="G389" s="254"/>
      <c r="H389" s="257">
        <v>18.813</v>
      </c>
      <c r="I389" s="258"/>
      <c r="J389" s="254"/>
      <c r="K389" s="254"/>
      <c r="L389" s="259"/>
      <c r="M389" s="260"/>
      <c r="N389" s="261"/>
      <c r="O389" s="261"/>
      <c r="P389" s="261"/>
      <c r="Q389" s="261"/>
      <c r="R389" s="261"/>
      <c r="S389" s="261"/>
      <c r="T389" s="262"/>
      <c r="AT389" s="263" t="s">
        <v>215</v>
      </c>
      <c r="AU389" s="263" t="s">
        <v>90</v>
      </c>
      <c r="AV389" s="12" t="s">
        <v>90</v>
      </c>
      <c r="AW389" s="12" t="s">
        <v>45</v>
      </c>
      <c r="AX389" s="12" t="s">
        <v>82</v>
      </c>
      <c r="AY389" s="263" t="s">
        <v>204</v>
      </c>
    </row>
    <row r="390" spans="2:51" s="13" customFormat="1" ht="13.5">
      <c r="B390" s="264"/>
      <c r="C390" s="265"/>
      <c r="D390" s="250" t="s">
        <v>215</v>
      </c>
      <c r="E390" s="266" t="s">
        <v>38</v>
      </c>
      <c r="F390" s="267" t="s">
        <v>217</v>
      </c>
      <c r="G390" s="265"/>
      <c r="H390" s="268">
        <v>249.589</v>
      </c>
      <c r="I390" s="269"/>
      <c r="J390" s="265"/>
      <c r="K390" s="265"/>
      <c r="L390" s="270"/>
      <c r="M390" s="271"/>
      <c r="N390" s="272"/>
      <c r="O390" s="272"/>
      <c r="P390" s="272"/>
      <c r="Q390" s="272"/>
      <c r="R390" s="272"/>
      <c r="S390" s="272"/>
      <c r="T390" s="273"/>
      <c r="AT390" s="274" t="s">
        <v>215</v>
      </c>
      <c r="AU390" s="274" t="s">
        <v>90</v>
      </c>
      <c r="AV390" s="13" t="s">
        <v>211</v>
      </c>
      <c r="AW390" s="13" t="s">
        <v>45</v>
      </c>
      <c r="AX390" s="13" t="s">
        <v>25</v>
      </c>
      <c r="AY390" s="274" t="s">
        <v>204</v>
      </c>
    </row>
    <row r="391" spans="2:65" s="1" customFormat="1" ht="25.5" customHeight="1">
      <c r="B391" s="48"/>
      <c r="C391" s="238" t="s">
        <v>579</v>
      </c>
      <c r="D391" s="238" t="s">
        <v>206</v>
      </c>
      <c r="E391" s="239" t="s">
        <v>1560</v>
      </c>
      <c r="F391" s="240" t="s">
        <v>1561</v>
      </c>
      <c r="G391" s="241" t="s">
        <v>343</v>
      </c>
      <c r="H391" s="242">
        <v>25.13</v>
      </c>
      <c r="I391" s="243"/>
      <c r="J391" s="244">
        <f>ROUND(I391*H391,2)</f>
        <v>0</v>
      </c>
      <c r="K391" s="240" t="s">
        <v>210</v>
      </c>
      <c r="L391" s="74"/>
      <c r="M391" s="245" t="s">
        <v>38</v>
      </c>
      <c r="N391" s="246" t="s">
        <v>53</v>
      </c>
      <c r="O391" s="49"/>
      <c r="P391" s="247">
        <f>O391*H391</f>
        <v>0</v>
      </c>
      <c r="Q391" s="247">
        <v>0</v>
      </c>
      <c r="R391" s="247">
        <f>Q391*H391</f>
        <v>0</v>
      </c>
      <c r="S391" s="247">
        <v>0</v>
      </c>
      <c r="T391" s="248">
        <f>S391*H391</f>
        <v>0</v>
      </c>
      <c r="AR391" s="25" t="s">
        <v>211</v>
      </c>
      <c r="AT391" s="25" t="s">
        <v>206</v>
      </c>
      <c r="AU391" s="25" t="s">
        <v>90</v>
      </c>
      <c r="AY391" s="25" t="s">
        <v>204</v>
      </c>
      <c r="BE391" s="249">
        <f>IF(N391="základní",J391,0)</f>
        <v>0</v>
      </c>
      <c r="BF391" s="249">
        <f>IF(N391="snížená",J391,0)</f>
        <v>0</v>
      </c>
      <c r="BG391" s="249">
        <f>IF(N391="zákl. přenesená",J391,0)</f>
        <v>0</v>
      </c>
      <c r="BH391" s="249">
        <f>IF(N391="sníž. přenesená",J391,0)</f>
        <v>0</v>
      </c>
      <c r="BI391" s="249">
        <f>IF(N391="nulová",J391,0)</f>
        <v>0</v>
      </c>
      <c r="BJ391" s="25" t="s">
        <v>25</v>
      </c>
      <c r="BK391" s="249">
        <f>ROUND(I391*H391,2)</f>
        <v>0</v>
      </c>
      <c r="BL391" s="25" t="s">
        <v>211</v>
      </c>
      <c r="BM391" s="25" t="s">
        <v>1562</v>
      </c>
    </row>
    <row r="392" spans="2:47" s="1" customFormat="1" ht="13.5">
      <c r="B392" s="48"/>
      <c r="C392" s="76"/>
      <c r="D392" s="250" t="s">
        <v>213</v>
      </c>
      <c r="E392" s="76"/>
      <c r="F392" s="251" t="s">
        <v>475</v>
      </c>
      <c r="G392" s="76"/>
      <c r="H392" s="76"/>
      <c r="I392" s="206"/>
      <c r="J392" s="76"/>
      <c r="K392" s="76"/>
      <c r="L392" s="74"/>
      <c r="M392" s="252"/>
      <c r="N392" s="49"/>
      <c r="O392" s="49"/>
      <c r="P392" s="49"/>
      <c r="Q392" s="49"/>
      <c r="R392" s="49"/>
      <c r="S392" s="49"/>
      <c r="T392" s="97"/>
      <c r="AT392" s="25" t="s">
        <v>213</v>
      </c>
      <c r="AU392" s="25" t="s">
        <v>90</v>
      </c>
    </row>
    <row r="393" spans="2:51" s="12" customFormat="1" ht="13.5">
      <c r="B393" s="253"/>
      <c r="C393" s="254"/>
      <c r="D393" s="250" t="s">
        <v>215</v>
      </c>
      <c r="E393" s="255" t="s">
        <v>38</v>
      </c>
      <c r="F393" s="256" t="s">
        <v>1563</v>
      </c>
      <c r="G393" s="254"/>
      <c r="H393" s="257">
        <v>18</v>
      </c>
      <c r="I393" s="258"/>
      <c r="J393" s="254"/>
      <c r="K393" s="254"/>
      <c r="L393" s="259"/>
      <c r="M393" s="260"/>
      <c r="N393" s="261"/>
      <c r="O393" s="261"/>
      <c r="P393" s="261"/>
      <c r="Q393" s="261"/>
      <c r="R393" s="261"/>
      <c r="S393" s="261"/>
      <c r="T393" s="262"/>
      <c r="AT393" s="263" t="s">
        <v>215</v>
      </c>
      <c r="AU393" s="263" t="s">
        <v>90</v>
      </c>
      <c r="AV393" s="12" t="s">
        <v>90</v>
      </c>
      <c r="AW393" s="12" t="s">
        <v>45</v>
      </c>
      <c r="AX393" s="12" t="s">
        <v>82</v>
      </c>
      <c r="AY393" s="263" t="s">
        <v>204</v>
      </c>
    </row>
    <row r="394" spans="2:51" s="12" customFormat="1" ht="13.5">
      <c r="B394" s="253"/>
      <c r="C394" s="254"/>
      <c r="D394" s="250" t="s">
        <v>215</v>
      </c>
      <c r="E394" s="255" t="s">
        <v>38</v>
      </c>
      <c r="F394" s="256" t="s">
        <v>1564</v>
      </c>
      <c r="G394" s="254"/>
      <c r="H394" s="257">
        <v>7.13</v>
      </c>
      <c r="I394" s="258"/>
      <c r="J394" s="254"/>
      <c r="K394" s="254"/>
      <c r="L394" s="259"/>
      <c r="M394" s="260"/>
      <c r="N394" s="261"/>
      <c r="O394" s="261"/>
      <c r="P394" s="261"/>
      <c r="Q394" s="261"/>
      <c r="R394" s="261"/>
      <c r="S394" s="261"/>
      <c r="T394" s="262"/>
      <c r="AT394" s="263" t="s">
        <v>215</v>
      </c>
      <c r="AU394" s="263" t="s">
        <v>90</v>
      </c>
      <c r="AV394" s="12" t="s">
        <v>90</v>
      </c>
      <c r="AW394" s="12" t="s">
        <v>45</v>
      </c>
      <c r="AX394" s="12" t="s">
        <v>82</v>
      </c>
      <c r="AY394" s="263" t="s">
        <v>204</v>
      </c>
    </row>
    <row r="395" spans="2:51" s="13" customFormat="1" ht="13.5">
      <c r="B395" s="264"/>
      <c r="C395" s="265"/>
      <c r="D395" s="250" t="s">
        <v>215</v>
      </c>
      <c r="E395" s="266" t="s">
        <v>38</v>
      </c>
      <c r="F395" s="267" t="s">
        <v>217</v>
      </c>
      <c r="G395" s="265"/>
      <c r="H395" s="268">
        <v>25.13</v>
      </c>
      <c r="I395" s="269"/>
      <c r="J395" s="265"/>
      <c r="K395" s="265"/>
      <c r="L395" s="270"/>
      <c r="M395" s="271"/>
      <c r="N395" s="272"/>
      <c r="O395" s="272"/>
      <c r="P395" s="272"/>
      <c r="Q395" s="272"/>
      <c r="R395" s="272"/>
      <c r="S395" s="272"/>
      <c r="T395" s="273"/>
      <c r="AT395" s="274" t="s">
        <v>215</v>
      </c>
      <c r="AU395" s="274" t="s">
        <v>90</v>
      </c>
      <c r="AV395" s="13" t="s">
        <v>211</v>
      </c>
      <c r="AW395" s="13" t="s">
        <v>45</v>
      </c>
      <c r="AX395" s="13" t="s">
        <v>25</v>
      </c>
      <c r="AY395" s="274" t="s">
        <v>204</v>
      </c>
    </row>
    <row r="396" spans="2:65" s="1" customFormat="1" ht="25.5" customHeight="1">
      <c r="B396" s="48"/>
      <c r="C396" s="285" t="s">
        <v>584</v>
      </c>
      <c r="D396" s="285" t="s">
        <v>478</v>
      </c>
      <c r="E396" s="286" t="s">
        <v>1565</v>
      </c>
      <c r="F396" s="287" t="s">
        <v>1566</v>
      </c>
      <c r="G396" s="288" t="s">
        <v>343</v>
      </c>
      <c r="H396" s="289">
        <v>18.9</v>
      </c>
      <c r="I396" s="290"/>
      <c r="J396" s="291">
        <f>ROUND(I396*H396,2)</f>
        <v>0</v>
      </c>
      <c r="K396" s="287" t="s">
        <v>210</v>
      </c>
      <c r="L396" s="292"/>
      <c r="M396" s="293" t="s">
        <v>38</v>
      </c>
      <c r="N396" s="294" t="s">
        <v>53</v>
      </c>
      <c r="O396" s="49"/>
      <c r="P396" s="247">
        <f>O396*H396</f>
        <v>0</v>
      </c>
      <c r="Q396" s="247">
        <v>0.0001</v>
      </c>
      <c r="R396" s="247">
        <f>Q396*H396</f>
        <v>0.00189</v>
      </c>
      <c r="S396" s="247">
        <v>0</v>
      </c>
      <c r="T396" s="248">
        <f>S396*H396</f>
        <v>0</v>
      </c>
      <c r="AR396" s="25" t="s">
        <v>249</v>
      </c>
      <c r="AT396" s="25" t="s">
        <v>478</v>
      </c>
      <c r="AU396" s="25" t="s">
        <v>90</v>
      </c>
      <c r="AY396" s="25" t="s">
        <v>204</v>
      </c>
      <c r="BE396" s="249">
        <f>IF(N396="základní",J396,0)</f>
        <v>0</v>
      </c>
      <c r="BF396" s="249">
        <f>IF(N396="snížená",J396,0)</f>
        <v>0</v>
      </c>
      <c r="BG396" s="249">
        <f>IF(N396="zákl. přenesená",J396,0)</f>
        <v>0</v>
      </c>
      <c r="BH396" s="249">
        <f>IF(N396="sníž. přenesená",J396,0)</f>
        <v>0</v>
      </c>
      <c r="BI396" s="249">
        <f>IF(N396="nulová",J396,0)</f>
        <v>0</v>
      </c>
      <c r="BJ396" s="25" t="s">
        <v>25</v>
      </c>
      <c r="BK396" s="249">
        <f>ROUND(I396*H396,2)</f>
        <v>0</v>
      </c>
      <c r="BL396" s="25" t="s">
        <v>211</v>
      </c>
      <c r="BM396" s="25" t="s">
        <v>1567</v>
      </c>
    </row>
    <row r="397" spans="2:51" s="12" customFormat="1" ht="13.5">
      <c r="B397" s="253"/>
      <c r="C397" s="254"/>
      <c r="D397" s="250" t="s">
        <v>215</v>
      </c>
      <c r="E397" s="255" t="s">
        <v>38</v>
      </c>
      <c r="F397" s="256" t="s">
        <v>1568</v>
      </c>
      <c r="G397" s="254"/>
      <c r="H397" s="257">
        <v>18.9</v>
      </c>
      <c r="I397" s="258"/>
      <c r="J397" s="254"/>
      <c r="K397" s="254"/>
      <c r="L397" s="259"/>
      <c r="M397" s="260"/>
      <c r="N397" s="261"/>
      <c r="O397" s="261"/>
      <c r="P397" s="261"/>
      <c r="Q397" s="261"/>
      <c r="R397" s="261"/>
      <c r="S397" s="261"/>
      <c r="T397" s="262"/>
      <c r="AT397" s="263" t="s">
        <v>215</v>
      </c>
      <c r="AU397" s="263" t="s">
        <v>90</v>
      </c>
      <c r="AV397" s="12" t="s">
        <v>90</v>
      </c>
      <c r="AW397" s="12" t="s">
        <v>45</v>
      </c>
      <c r="AX397" s="12" t="s">
        <v>25</v>
      </c>
      <c r="AY397" s="263" t="s">
        <v>204</v>
      </c>
    </row>
    <row r="398" spans="2:65" s="1" customFormat="1" ht="25.5" customHeight="1">
      <c r="B398" s="48"/>
      <c r="C398" s="285" t="s">
        <v>589</v>
      </c>
      <c r="D398" s="285" t="s">
        <v>478</v>
      </c>
      <c r="E398" s="286" t="s">
        <v>1569</v>
      </c>
      <c r="F398" s="287" t="s">
        <v>1570</v>
      </c>
      <c r="G398" s="288" t="s">
        <v>343</v>
      </c>
      <c r="H398" s="289">
        <v>7.13</v>
      </c>
      <c r="I398" s="290"/>
      <c r="J398" s="291">
        <f>ROUND(I398*H398,2)</f>
        <v>0</v>
      </c>
      <c r="K398" s="287" t="s">
        <v>210</v>
      </c>
      <c r="L398" s="292"/>
      <c r="M398" s="293" t="s">
        <v>38</v>
      </c>
      <c r="N398" s="294" t="s">
        <v>53</v>
      </c>
      <c r="O398" s="49"/>
      <c r="P398" s="247">
        <f>O398*H398</f>
        <v>0</v>
      </c>
      <c r="Q398" s="247">
        <v>0.0001</v>
      </c>
      <c r="R398" s="247">
        <f>Q398*H398</f>
        <v>0.000713</v>
      </c>
      <c r="S398" s="247">
        <v>0</v>
      </c>
      <c r="T398" s="248">
        <f>S398*H398</f>
        <v>0</v>
      </c>
      <c r="AR398" s="25" t="s">
        <v>249</v>
      </c>
      <c r="AT398" s="25" t="s">
        <v>478</v>
      </c>
      <c r="AU398" s="25" t="s">
        <v>90</v>
      </c>
      <c r="AY398" s="25" t="s">
        <v>204</v>
      </c>
      <c r="BE398" s="249">
        <f>IF(N398="základní",J398,0)</f>
        <v>0</v>
      </c>
      <c r="BF398" s="249">
        <f>IF(N398="snížená",J398,0)</f>
        <v>0</v>
      </c>
      <c r="BG398" s="249">
        <f>IF(N398="zákl. přenesená",J398,0)</f>
        <v>0</v>
      </c>
      <c r="BH398" s="249">
        <f>IF(N398="sníž. přenesená",J398,0)</f>
        <v>0</v>
      </c>
      <c r="BI398" s="249">
        <f>IF(N398="nulová",J398,0)</f>
        <v>0</v>
      </c>
      <c r="BJ398" s="25" t="s">
        <v>25</v>
      </c>
      <c r="BK398" s="249">
        <f>ROUND(I398*H398,2)</f>
        <v>0</v>
      </c>
      <c r="BL398" s="25" t="s">
        <v>211</v>
      </c>
      <c r="BM398" s="25" t="s">
        <v>1571</v>
      </c>
    </row>
    <row r="399" spans="2:51" s="12" customFormat="1" ht="13.5">
      <c r="B399" s="253"/>
      <c r="C399" s="254"/>
      <c r="D399" s="250" t="s">
        <v>215</v>
      </c>
      <c r="E399" s="255" t="s">
        <v>38</v>
      </c>
      <c r="F399" s="256" t="s">
        <v>1564</v>
      </c>
      <c r="G399" s="254"/>
      <c r="H399" s="257">
        <v>7.13</v>
      </c>
      <c r="I399" s="258"/>
      <c r="J399" s="254"/>
      <c r="K399" s="254"/>
      <c r="L399" s="259"/>
      <c r="M399" s="260"/>
      <c r="N399" s="261"/>
      <c r="O399" s="261"/>
      <c r="P399" s="261"/>
      <c r="Q399" s="261"/>
      <c r="R399" s="261"/>
      <c r="S399" s="261"/>
      <c r="T399" s="262"/>
      <c r="AT399" s="263" t="s">
        <v>215</v>
      </c>
      <c r="AU399" s="263" t="s">
        <v>90</v>
      </c>
      <c r="AV399" s="12" t="s">
        <v>90</v>
      </c>
      <c r="AW399" s="12" t="s">
        <v>45</v>
      </c>
      <c r="AX399" s="12" t="s">
        <v>82</v>
      </c>
      <c r="AY399" s="263" t="s">
        <v>204</v>
      </c>
    </row>
    <row r="400" spans="2:51" s="13" customFormat="1" ht="13.5">
      <c r="B400" s="264"/>
      <c r="C400" s="265"/>
      <c r="D400" s="250" t="s">
        <v>215</v>
      </c>
      <c r="E400" s="266" t="s">
        <v>38</v>
      </c>
      <c r="F400" s="267" t="s">
        <v>217</v>
      </c>
      <c r="G400" s="265"/>
      <c r="H400" s="268">
        <v>7.13</v>
      </c>
      <c r="I400" s="269"/>
      <c r="J400" s="265"/>
      <c r="K400" s="265"/>
      <c r="L400" s="270"/>
      <c r="M400" s="271"/>
      <c r="N400" s="272"/>
      <c r="O400" s="272"/>
      <c r="P400" s="272"/>
      <c r="Q400" s="272"/>
      <c r="R400" s="272"/>
      <c r="S400" s="272"/>
      <c r="T400" s="273"/>
      <c r="AT400" s="274" t="s">
        <v>215</v>
      </c>
      <c r="AU400" s="274" t="s">
        <v>90</v>
      </c>
      <c r="AV400" s="13" t="s">
        <v>211</v>
      </c>
      <c r="AW400" s="13" t="s">
        <v>45</v>
      </c>
      <c r="AX400" s="13" t="s">
        <v>25</v>
      </c>
      <c r="AY400" s="274" t="s">
        <v>204</v>
      </c>
    </row>
    <row r="401" spans="2:65" s="1" customFormat="1" ht="25.5" customHeight="1">
      <c r="B401" s="48"/>
      <c r="C401" s="238" t="s">
        <v>596</v>
      </c>
      <c r="D401" s="238" t="s">
        <v>206</v>
      </c>
      <c r="E401" s="239" t="s">
        <v>484</v>
      </c>
      <c r="F401" s="240" t="s">
        <v>485</v>
      </c>
      <c r="G401" s="241" t="s">
        <v>343</v>
      </c>
      <c r="H401" s="242">
        <v>60.285</v>
      </c>
      <c r="I401" s="243"/>
      <c r="J401" s="244">
        <f>ROUND(I401*H401,2)</f>
        <v>0</v>
      </c>
      <c r="K401" s="240" t="s">
        <v>210</v>
      </c>
      <c r="L401" s="74"/>
      <c r="M401" s="245" t="s">
        <v>38</v>
      </c>
      <c r="N401" s="246" t="s">
        <v>53</v>
      </c>
      <c r="O401" s="49"/>
      <c r="P401" s="247">
        <f>O401*H401</f>
        <v>0</v>
      </c>
      <c r="Q401" s="247">
        <v>0</v>
      </c>
      <c r="R401" s="247">
        <f>Q401*H401</f>
        <v>0</v>
      </c>
      <c r="S401" s="247">
        <v>0</v>
      </c>
      <c r="T401" s="248">
        <f>S401*H401</f>
        <v>0</v>
      </c>
      <c r="AR401" s="25" t="s">
        <v>211</v>
      </c>
      <c r="AT401" s="25" t="s">
        <v>206</v>
      </c>
      <c r="AU401" s="25" t="s">
        <v>90</v>
      </c>
      <c r="AY401" s="25" t="s">
        <v>204</v>
      </c>
      <c r="BE401" s="249">
        <f>IF(N401="základní",J401,0)</f>
        <v>0</v>
      </c>
      <c r="BF401" s="249">
        <f>IF(N401="snížená",J401,0)</f>
        <v>0</v>
      </c>
      <c r="BG401" s="249">
        <f>IF(N401="zákl. přenesená",J401,0)</f>
        <v>0</v>
      </c>
      <c r="BH401" s="249">
        <f>IF(N401="sníž. přenesená",J401,0)</f>
        <v>0</v>
      </c>
      <c r="BI401" s="249">
        <f>IF(N401="nulová",J401,0)</f>
        <v>0</v>
      </c>
      <c r="BJ401" s="25" t="s">
        <v>25</v>
      </c>
      <c r="BK401" s="249">
        <f>ROUND(I401*H401,2)</f>
        <v>0</v>
      </c>
      <c r="BL401" s="25" t="s">
        <v>211</v>
      </c>
      <c r="BM401" s="25" t="s">
        <v>1572</v>
      </c>
    </row>
    <row r="402" spans="2:47" s="1" customFormat="1" ht="13.5">
      <c r="B402" s="48"/>
      <c r="C402" s="76"/>
      <c r="D402" s="250" t="s">
        <v>213</v>
      </c>
      <c r="E402" s="76"/>
      <c r="F402" s="251" t="s">
        <v>475</v>
      </c>
      <c r="G402" s="76"/>
      <c r="H402" s="76"/>
      <c r="I402" s="206"/>
      <c r="J402" s="76"/>
      <c r="K402" s="76"/>
      <c r="L402" s="74"/>
      <c r="M402" s="252"/>
      <c r="N402" s="49"/>
      <c r="O402" s="49"/>
      <c r="P402" s="49"/>
      <c r="Q402" s="49"/>
      <c r="R402" s="49"/>
      <c r="S402" s="49"/>
      <c r="T402" s="97"/>
      <c r="AT402" s="25" t="s">
        <v>213</v>
      </c>
      <c r="AU402" s="25" t="s">
        <v>90</v>
      </c>
    </row>
    <row r="403" spans="2:51" s="12" customFormat="1" ht="13.5">
      <c r="B403" s="253"/>
      <c r="C403" s="254"/>
      <c r="D403" s="250" t="s">
        <v>215</v>
      </c>
      <c r="E403" s="255" t="s">
        <v>38</v>
      </c>
      <c r="F403" s="256" t="s">
        <v>1573</v>
      </c>
      <c r="G403" s="254"/>
      <c r="H403" s="257">
        <v>10.695</v>
      </c>
      <c r="I403" s="258"/>
      <c r="J403" s="254"/>
      <c r="K403" s="254"/>
      <c r="L403" s="259"/>
      <c r="M403" s="260"/>
      <c r="N403" s="261"/>
      <c r="O403" s="261"/>
      <c r="P403" s="261"/>
      <c r="Q403" s="261"/>
      <c r="R403" s="261"/>
      <c r="S403" s="261"/>
      <c r="T403" s="262"/>
      <c r="AT403" s="263" t="s">
        <v>215</v>
      </c>
      <c r="AU403" s="263" t="s">
        <v>90</v>
      </c>
      <c r="AV403" s="12" t="s">
        <v>90</v>
      </c>
      <c r="AW403" s="12" t="s">
        <v>45</v>
      </c>
      <c r="AX403" s="12" t="s">
        <v>82</v>
      </c>
      <c r="AY403" s="263" t="s">
        <v>204</v>
      </c>
    </row>
    <row r="404" spans="2:51" s="12" customFormat="1" ht="13.5">
      <c r="B404" s="253"/>
      <c r="C404" s="254"/>
      <c r="D404" s="250" t="s">
        <v>215</v>
      </c>
      <c r="E404" s="255" t="s">
        <v>38</v>
      </c>
      <c r="F404" s="256" t="s">
        <v>1574</v>
      </c>
      <c r="G404" s="254"/>
      <c r="H404" s="257">
        <v>49.59</v>
      </c>
      <c r="I404" s="258"/>
      <c r="J404" s="254"/>
      <c r="K404" s="254"/>
      <c r="L404" s="259"/>
      <c r="M404" s="260"/>
      <c r="N404" s="261"/>
      <c r="O404" s="261"/>
      <c r="P404" s="261"/>
      <c r="Q404" s="261"/>
      <c r="R404" s="261"/>
      <c r="S404" s="261"/>
      <c r="T404" s="262"/>
      <c r="AT404" s="263" t="s">
        <v>215</v>
      </c>
      <c r="AU404" s="263" t="s">
        <v>90</v>
      </c>
      <c r="AV404" s="12" t="s">
        <v>90</v>
      </c>
      <c r="AW404" s="12" t="s">
        <v>45</v>
      </c>
      <c r="AX404" s="12" t="s">
        <v>82</v>
      </c>
      <c r="AY404" s="263" t="s">
        <v>204</v>
      </c>
    </row>
    <row r="405" spans="2:51" s="13" customFormat="1" ht="13.5">
      <c r="B405" s="264"/>
      <c r="C405" s="265"/>
      <c r="D405" s="250" t="s">
        <v>215</v>
      </c>
      <c r="E405" s="266" t="s">
        <v>38</v>
      </c>
      <c r="F405" s="267" t="s">
        <v>217</v>
      </c>
      <c r="G405" s="265"/>
      <c r="H405" s="268">
        <v>60.285</v>
      </c>
      <c r="I405" s="269"/>
      <c r="J405" s="265"/>
      <c r="K405" s="265"/>
      <c r="L405" s="270"/>
      <c r="M405" s="271"/>
      <c r="N405" s="272"/>
      <c r="O405" s="272"/>
      <c r="P405" s="272"/>
      <c r="Q405" s="272"/>
      <c r="R405" s="272"/>
      <c r="S405" s="272"/>
      <c r="T405" s="273"/>
      <c r="AT405" s="274" t="s">
        <v>215</v>
      </c>
      <c r="AU405" s="274" t="s">
        <v>90</v>
      </c>
      <c r="AV405" s="13" t="s">
        <v>211</v>
      </c>
      <c r="AW405" s="13" t="s">
        <v>45</v>
      </c>
      <c r="AX405" s="13" t="s">
        <v>25</v>
      </c>
      <c r="AY405" s="274" t="s">
        <v>204</v>
      </c>
    </row>
    <row r="406" spans="2:65" s="1" customFormat="1" ht="25.5" customHeight="1">
      <c r="B406" s="48"/>
      <c r="C406" s="285" t="s">
        <v>601</v>
      </c>
      <c r="D406" s="285" t="s">
        <v>478</v>
      </c>
      <c r="E406" s="286" t="s">
        <v>490</v>
      </c>
      <c r="F406" s="287" t="s">
        <v>491</v>
      </c>
      <c r="G406" s="288" t="s">
        <v>343</v>
      </c>
      <c r="H406" s="289">
        <v>63.299</v>
      </c>
      <c r="I406" s="290"/>
      <c r="J406" s="291">
        <f>ROUND(I406*H406,2)</f>
        <v>0</v>
      </c>
      <c r="K406" s="287" t="s">
        <v>210</v>
      </c>
      <c r="L406" s="292"/>
      <c r="M406" s="293" t="s">
        <v>38</v>
      </c>
      <c r="N406" s="294" t="s">
        <v>53</v>
      </c>
      <c r="O406" s="49"/>
      <c r="P406" s="247">
        <f>O406*H406</f>
        <v>0</v>
      </c>
      <c r="Q406" s="247">
        <v>3E-05</v>
      </c>
      <c r="R406" s="247">
        <f>Q406*H406</f>
        <v>0.00189897</v>
      </c>
      <c r="S406" s="247">
        <v>0</v>
      </c>
      <c r="T406" s="248">
        <f>S406*H406</f>
        <v>0</v>
      </c>
      <c r="AR406" s="25" t="s">
        <v>249</v>
      </c>
      <c r="AT406" s="25" t="s">
        <v>478</v>
      </c>
      <c r="AU406" s="25" t="s">
        <v>90</v>
      </c>
      <c r="AY406" s="25" t="s">
        <v>204</v>
      </c>
      <c r="BE406" s="249">
        <f>IF(N406="základní",J406,0)</f>
        <v>0</v>
      </c>
      <c r="BF406" s="249">
        <f>IF(N406="snížená",J406,0)</f>
        <v>0</v>
      </c>
      <c r="BG406" s="249">
        <f>IF(N406="zákl. přenesená",J406,0)</f>
        <v>0</v>
      </c>
      <c r="BH406" s="249">
        <f>IF(N406="sníž. přenesená",J406,0)</f>
        <v>0</v>
      </c>
      <c r="BI406" s="249">
        <f>IF(N406="nulová",J406,0)</f>
        <v>0</v>
      </c>
      <c r="BJ406" s="25" t="s">
        <v>25</v>
      </c>
      <c r="BK406" s="249">
        <f>ROUND(I406*H406,2)</f>
        <v>0</v>
      </c>
      <c r="BL406" s="25" t="s">
        <v>211</v>
      </c>
      <c r="BM406" s="25" t="s">
        <v>1575</v>
      </c>
    </row>
    <row r="407" spans="2:51" s="12" customFormat="1" ht="13.5">
      <c r="B407" s="253"/>
      <c r="C407" s="254"/>
      <c r="D407" s="250" t="s">
        <v>215</v>
      </c>
      <c r="E407" s="255" t="s">
        <v>38</v>
      </c>
      <c r="F407" s="256" t="s">
        <v>1576</v>
      </c>
      <c r="G407" s="254"/>
      <c r="H407" s="257">
        <v>63.299</v>
      </c>
      <c r="I407" s="258"/>
      <c r="J407" s="254"/>
      <c r="K407" s="254"/>
      <c r="L407" s="259"/>
      <c r="M407" s="260"/>
      <c r="N407" s="261"/>
      <c r="O407" s="261"/>
      <c r="P407" s="261"/>
      <c r="Q407" s="261"/>
      <c r="R407" s="261"/>
      <c r="S407" s="261"/>
      <c r="T407" s="262"/>
      <c r="AT407" s="263" t="s">
        <v>215</v>
      </c>
      <c r="AU407" s="263" t="s">
        <v>90</v>
      </c>
      <c r="AV407" s="12" t="s">
        <v>90</v>
      </c>
      <c r="AW407" s="12" t="s">
        <v>45</v>
      </c>
      <c r="AX407" s="12" t="s">
        <v>82</v>
      </c>
      <c r="AY407" s="263" t="s">
        <v>204</v>
      </c>
    </row>
    <row r="408" spans="2:51" s="13" customFormat="1" ht="13.5">
      <c r="B408" s="264"/>
      <c r="C408" s="265"/>
      <c r="D408" s="250" t="s">
        <v>215</v>
      </c>
      <c r="E408" s="266" t="s">
        <v>38</v>
      </c>
      <c r="F408" s="267" t="s">
        <v>217</v>
      </c>
      <c r="G408" s="265"/>
      <c r="H408" s="268">
        <v>63.299</v>
      </c>
      <c r="I408" s="269"/>
      <c r="J408" s="265"/>
      <c r="K408" s="265"/>
      <c r="L408" s="270"/>
      <c r="M408" s="271"/>
      <c r="N408" s="272"/>
      <c r="O408" s="272"/>
      <c r="P408" s="272"/>
      <c r="Q408" s="272"/>
      <c r="R408" s="272"/>
      <c r="S408" s="272"/>
      <c r="T408" s="273"/>
      <c r="AT408" s="274" t="s">
        <v>215</v>
      </c>
      <c r="AU408" s="274" t="s">
        <v>90</v>
      </c>
      <c r="AV408" s="13" t="s">
        <v>211</v>
      </c>
      <c r="AW408" s="13" t="s">
        <v>45</v>
      </c>
      <c r="AX408" s="13" t="s">
        <v>25</v>
      </c>
      <c r="AY408" s="274" t="s">
        <v>204</v>
      </c>
    </row>
    <row r="409" spans="2:65" s="1" customFormat="1" ht="38.25" customHeight="1">
      <c r="B409" s="48"/>
      <c r="C409" s="238" t="s">
        <v>607</v>
      </c>
      <c r="D409" s="238" t="s">
        <v>206</v>
      </c>
      <c r="E409" s="239" t="s">
        <v>495</v>
      </c>
      <c r="F409" s="240" t="s">
        <v>496</v>
      </c>
      <c r="G409" s="241" t="s">
        <v>343</v>
      </c>
      <c r="H409" s="242">
        <v>55.59</v>
      </c>
      <c r="I409" s="243"/>
      <c r="J409" s="244">
        <f>ROUND(I409*H409,2)</f>
        <v>0</v>
      </c>
      <c r="K409" s="240" t="s">
        <v>210</v>
      </c>
      <c r="L409" s="74"/>
      <c r="M409" s="245" t="s">
        <v>38</v>
      </c>
      <c r="N409" s="246" t="s">
        <v>53</v>
      </c>
      <c r="O409" s="49"/>
      <c r="P409" s="247">
        <f>O409*H409</f>
        <v>0</v>
      </c>
      <c r="Q409" s="247">
        <v>0</v>
      </c>
      <c r="R409" s="247">
        <f>Q409*H409</f>
        <v>0</v>
      </c>
      <c r="S409" s="247">
        <v>0</v>
      </c>
      <c r="T409" s="248">
        <f>S409*H409</f>
        <v>0</v>
      </c>
      <c r="AR409" s="25" t="s">
        <v>211</v>
      </c>
      <c r="AT409" s="25" t="s">
        <v>206</v>
      </c>
      <c r="AU409" s="25" t="s">
        <v>90</v>
      </c>
      <c r="AY409" s="25" t="s">
        <v>204</v>
      </c>
      <c r="BE409" s="249">
        <f>IF(N409="základní",J409,0)</f>
        <v>0</v>
      </c>
      <c r="BF409" s="249">
        <f>IF(N409="snížená",J409,0)</f>
        <v>0</v>
      </c>
      <c r="BG409" s="249">
        <f>IF(N409="zákl. přenesená",J409,0)</f>
        <v>0</v>
      </c>
      <c r="BH409" s="249">
        <f>IF(N409="sníž. přenesená",J409,0)</f>
        <v>0</v>
      </c>
      <c r="BI409" s="249">
        <f>IF(N409="nulová",J409,0)</f>
        <v>0</v>
      </c>
      <c r="BJ409" s="25" t="s">
        <v>25</v>
      </c>
      <c r="BK409" s="249">
        <f>ROUND(I409*H409,2)</f>
        <v>0</v>
      </c>
      <c r="BL409" s="25" t="s">
        <v>211</v>
      </c>
      <c r="BM409" s="25" t="s">
        <v>1577</v>
      </c>
    </row>
    <row r="410" spans="2:47" s="1" customFormat="1" ht="13.5">
      <c r="B410" s="48"/>
      <c r="C410" s="76"/>
      <c r="D410" s="250" t="s">
        <v>213</v>
      </c>
      <c r="E410" s="76"/>
      <c r="F410" s="251" t="s">
        <v>475</v>
      </c>
      <c r="G410" s="76"/>
      <c r="H410" s="76"/>
      <c r="I410" s="206"/>
      <c r="J410" s="76"/>
      <c r="K410" s="76"/>
      <c r="L410" s="74"/>
      <c r="M410" s="252"/>
      <c r="N410" s="49"/>
      <c r="O410" s="49"/>
      <c r="P410" s="49"/>
      <c r="Q410" s="49"/>
      <c r="R410" s="49"/>
      <c r="S410" s="49"/>
      <c r="T410" s="97"/>
      <c r="AT410" s="25" t="s">
        <v>213</v>
      </c>
      <c r="AU410" s="25" t="s">
        <v>90</v>
      </c>
    </row>
    <row r="411" spans="2:51" s="12" customFormat="1" ht="13.5">
      <c r="B411" s="253"/>
      <c r="C411" s="254"/>
      <c r="D411" s="250" t="s">
        <v>215</v>
      </c>
      <c r="E411" s="255" t="s">
        <v>38</v>
      </c>
      <c r="F411" s="256" t="s">
        <v>1578</v>
      </c>
      <c r="G411" s="254"/>
      <c r="H411" s="257">
        <v>49.5</v>
      </c>
      <c r="I411" s="258"/>
      <c r="J411" s="254"/>
      <c r="K411" s="254"/>
      <c r="L411" s="259"/>
      <c r="M411" s="260"/>
      <c r="N411" s="261"/>
      <c r="O411" s="261"/>
      <c r="P411" s="261"/>
      <c r="Q411" s="261"/>
      <c r="R411" s="261"/>
      <c r="S411" s="261"/>
      <c r="T411" s="262"/>
      <c r="AT411" s="263" t="s">
        <v>215</v>
      </c>
      <c r="AU411" s="263" t="s">
        <v>90</v>
      </c>
      <c r="AV411" s="12" t="s">
        <v>90</v>
      </c>
      <c r="AW411" s="12" t="s">
        <v>45</v>
      </c>
      <c r="AX411" s="12" t="s">
        <v>82</v>
      </c>
      <c r="AY411" s="263" t="s">
        <v>204</v>
      </c>
    </row>
    <row r="412" spans="2:51" s="12" customFormat="1" ht="13.5">
      <c r="B412" s="253"/>
      <c r="C412" s="254"/>
      <c r="D412" s="250" t="s">
        <v>215</v>
      </c>
      <c r="E412" s="255" t="s">
        <v>38</v>
      </c>
      <c r="F412" s="256" t="s">
        <v>1579</v>
      </c>
      <c r="G412" s="254"/>
      <c r="H412" s="257">
        <v>6.09</v>
      </c>
      <c r="I412" s="258"/>
      <c r="J412" s="254"/>
      <c r="K412" s="254"/>
      <c r="L412" s="259"/>
      <c r="M412" s="260"/>
      <c r="N412" s="261"/>
      <c r="O412" s="261"/>
      <c r="P412" s="261"/>
      <c r="Q412" s="261"/>
      <c r="R412" s="261"/>
      <c r="S412" s="261"/>
      <c r="T412" s="262"/>
      <c r="AT412" s="263" t="s">
        <v>215</v>
      </c>
      <c r="AU412" s="263" t="s">
        <v>90</v>
      </c>
      <c r="AV412" s="12" t="s">
        <v>90</v>
      </c>
      <c r="AW412" s="12" t="s">
        <v>45</v>
      </c>
      <c r="AX412" s="12" t="s">
        <v>82</v>
      </c>
      <c r="AY412" s="263" t="s">
        <v>204</v>
      </c>
    </row>
    <row r="413" spans="2:51" s="13" customFormat="1" ht="13.5">
      <c r="B413" s="264"/>
      <c r="C413" s="265"/>
      <c r="D413" s="250" t="s">
        <v>215</v>
      </c>
      <c r="E413" s="266" t="s">
        <v>38</v>
      </c>
      <c r="F413" s="267" t="s">
        <v>217</v>
      </c>
      <c r="G413" s="265"/>
      <c r="H413" s="268">
        <v>55.59</v>
      </c>
      <c r="I413" s="269"/>
      <c r="J413" s="265"/>
      <c r="K413" s="265"/>
      <c r="L413" s="270"/>
      <c r="M413" s="271"/>
      <c r="N413" s="272"/>
      <c r="O413" s="272"/>
      <c r="P413" s="272"/>
      <c r="Q413" s="272"/>
      <c r="R413" s="272"/>
      <c r="S413" s="272"/>
      <c r="T413" s="273"/>
      <c r="AT413" s="274" t="s">
        <v>215</v>
      </c>
      <c r="AU413" s="274" t="s">
        <v>90</v>
      </c>
      <c r="AV413" s="13" t="s">
        <v>211</v>
      </c>
      <c r="AW413" s="13" t="s">
        <v>45</v>
      </c>
      <c r="AX413" s="13" t="s">
        <v>25</v>
      </c>
      <c r="AY413" s="274" t="s">
        <v>204</v>
      </c>
    </row>
    <row r="414" spans="2:65" s="1" customFormat="1" ht="25.5" customHeight="1">
      <c r="B414" s="48"/>
      <c r="C414" s="285" t="s">
        <v>612</v>
      </c>
      <c r="D414" s="285" t="s">
        <v>478</v>
      </c>
      <c r="E414" s="286" t="s">
        <v>499</v>
      </c>
      <c r="F414" s="287" t="s">
        <v>500</v>
      </c>
      <c r="G414" s="288" t="s">
        <v>343</v>
      </c>
      <c r="H414" s="289">
        <v>58.37</v>
      </c>
      <c r="I414" s="290"/>
      <c r="J414" s="291">
        <f>ROUND(I414*H414,2)</f>
        <v>0</v>
      </c>
      <c r="K414" s="287" t="s">
        <v>210</v>
      </c>
      <c r="L414" s="292"/>
      <c r="M414" s="293" t="s">
        <v>38</v>
      </c>
      <c r="N414" s="294" t="s">
        <v>53</v>
      </c>
      <c r="O414" s="49"/>
      <c r="P414" s="247">
        <f>O414*H414</f>
        <v>0</v>
      </c>
      <c r="Q414" s="247">
        <v>4E-05</v>
      </c>
      <c r="R414" s="247">
        <f>Q414*H414</f>
        <v>0.0023348</v>
      </c>
      <c r="S414" s="247">
        <v>0</v>
      </c>
      <c r="T414" s="248">
        <f>S414*H414</f>
        <v>0</v>
      </c>
      <c r="AR414" s="25" t="s">
        <v>249</v>
      </c>
      <c r="AT414" s="25" t="s">
        <v>478</v>
      </c>
      <c r="AU414" s="25" t="s">
        <v>90</v>
      </c>
      <c r="AY414" s="25" t="s">
        <v>204</v>
      </c>
      <c r="BE414" s="249">
        <f>IF(N414="základní",J414,0)</f>
        <v>0</v>
      </c>
      <c r="BF414" s="249">
        <f>IF(N414="snížená",J414,0)</f>
        <v>0</v>
      </c>
      <c r="BG414" s="249">
        <f>IF(N414="zákl. přenesená",J414,0)</f>
        <v>0</v>
      </c>
      <c r="BH414" s="249">
        <f>IF(N414="sníž. přenesená",J414,0)</f>
        <v>0</v>
      </c>
      <c r="BI414" s="249">
        <f>IF(N414="nulová",J414,0)</f>
        <v>0</v>
      </c>
      <c r="BJ414" s="25" t="s">
        <v>25</v>
      </c>
      <c r="BK414" s="249">
        <f>ROUND(I414*H414,2)</f>
        <v>0</v>
      </c>
      <c r="BL414" s="25" t="s">
        <v>211</v>
      </c>
      <c r="BM414" s="25" t="s">
        <v>1580</v>
      </c>
    </row>
    <row r="415" spans="2:47" s="1" customFormat="1" ht="13.5">
      <c r="B415" s="48"/>
      <c r="C415" s="76"/>
      <c r="D415" s="250" t="s">
        <v>502</v>
      </c>
      <c r="E415" s="76"/>
      <c r="F415" s="251" t="s">
        <v>503</v>
      </c>
      <c r="G415" s="76"/>
      <c r="H415" s="76"/>
      <c r="I415" s="206"/>
      <c r="J415" s="76"/>
      <c r="K415" s="76"/>
      <c r="L415" s="74"/>
      <c r="M415" s="252"/>
      <c r="N415" s="49"/>
      <c r="O415" s="49"/>
      <c r="P415" s="49"/>
      <c r="Q415" s="49"/>
      <c r="R415" s="49"/>
      <c r="S415" s="49"/>
      <c r="T415" s="97"/>
      <c r="AT415" s="25" t="s">
        <v>502</v>
      </c>
      <c r="AU415" s="25" t="s">
        <v>90</v>
      </c>
    </row>
    <row r="416" spans="2:51" s="12" customFormat="1" ht="13.5">
      <c r="B416" s="253"/>
      <c r="C416" s="254"/>
      <c r="D416" s="250" t="s">
        <v>215</v>
      </c>
      <c r="E416" s="255" t="s">
        <v>38</v>
      </c>
      <c r="F416" s="256" t="s">
        <v>1581</v>
      </c>
      <c r="G416" s="254"/>
      <c r="H416" s="257">
        <v>58.37</v>
      </c>
      <c r="I416" s="258"/>
      <c r="J416" s="254"/>
      <c r="K416" s="254"/>
      <c r="L416" s="259"/>
      <c r="M416" s="260"/>
      <c r="N416" s="261"/>
      <c r="O416" s="261"/>
      <c r="P416" s="261"/>
      <c r="Q416" s="261"/>
      <c r="R416" s="261"/>
      <c r="S416" s="261"/>
      <c r="T416" s="262"/>
      <c r="AT416" s="263" t="s">
        <v>215</v>
      </c>
      <c r="AU416" s="263" t="s">
        <v>90</v>
      </c>
      <c r="AV416" s="12" t="s">
        <v>90</v>
      </c>
      <c r="AW416" s="12" t="s">
        <v>45</v>
      </c>
      <c r="AX416" s="12" t="s">
        <v>25</v>
      </c>
      <c r="AY416" s="263" t="s">
        <v>204</v>
      </c>
    </row>
    <row r="417" spans="2:65" s="1" customFormat="1" ht="25.5" customHeight="1">
      <c r="B417" s="48"/>
      <c r="C417" s="238" t="s">
        <v>616</v>
      </c>
      <c r="D417" s="238" t="s">
        <v>206</v>
      </c>
      <c r="E417" s="239" t="s">
        <v>1582</v>
      </c>
      <c r="F417" s="240" t="s">
        <v>1583</v>
      </c>
      <c r="G417" s="241" t="s">
        <v>209</v>
      </c>
      <c r="H417" s="242">
        <v>212.241</v>
      </c>
      <c r="I417" s="243"/>
      <c r="J417" s="244">
        <f>ROUND(I417*H417,2)</f>
        <v>0</v>
      </c>
      <c r="K417" s="240" t="s">
        <v>210</v>
      </c>
      <c r="L417" s="74"/>
      <c r="M417" s="245" t="s">
        <v>38</v>
      </c>
      <c r="N417" s="246" t="s">
        <v>53</v>
      </c>
      <c r="O417" s="49"/>
      <c r="P417" s="247">
        <f>O417*H417</f>
        <v>0</v>
      </c>
      <c r="Q417" s="247">
        <v>0.00832</v>
      </c>
      <c r="R417" s="247">
        <f>Q417*H417</f>
        <v>1.76584512</v>
      </c>
      <c r="S417" s="247">
        <v>0</v>
      </c>
      <c r="T417" s="248">
        <f>S417*H417</f>
        <v>0</v>
      </c>
      <c r="AR417" s="25" t="s">
        <v>211</v>
      </c>
      <c r="AT417" s="25" t="s">
        <v>206</v>
      </c>
      <c r="AU417" s="25" t="s">
        <v>90</v>
      </c>
      <c r="AY417" s="25" t="s">
        <v>204</v>
      </c>
      <c r="BE417" s="249">
        <f>IF(N417="základní",J417,0)</f>
        <v>0</v>
      </c>
      <c r="BF417" s="249">
        <f>IF(N417="snížená",J417,0)</f>
        <v>0</v>
      </c>
      <c r="BG417" s="249">
        <f>IF(N417="zákl. přenesená",J417,0)</f>
        <v>0</v>
      </c>
      <c r="BH417" s="249">
        <f>IF(N417="sníž. přenesená",J417,0)</f>
        <v>0</v>
      </c>
      <c r="BI417" s="249">
        <f>IF(N417="nulová",J417,0)</f>
        <v>0</v>
      </c>
      <c r="BJ417" s="25" t="s">
        <v>25</v>
      </c>
      <c r="BK417" s="249">
        <f>ROUND(I417*H417,2)</f>
        <v>0</v>
      </c>
      <c r="BL417" s="25" t="s">
        <v>211</v>
      </c>
      <c r="BM417" s="25" t="s">
        <v>1584</v>
      </c>
    </row>
    <row r="418" spans="2:47" s="1" customFormat="1" ht="13.5">
      <c r="B418" s="48"/>
      <c r="C418" s="76"/>
      <c r="D418" s="250" t="s">
        <v>213</v>
      </c>
      <c r="E418" s="76"/>
      <c r="F418" s="251" t="s">
        <v>1585</v>
      </c>
      <c r="G418" s="76"/>
      <c r="H418" s="76"/>
      <c r="I418" s="206"/>
      <c r="J418" s="76"/>
      <c r="K418" s="76"/>
      <c r="L418" s="74"/>
      <c r="M418" s="252"/>
      <c r="N418" s="49"/>
      <c r="O418" s="49"/>
      <c r="P418" s="49"/>
      <c r="Q418" s="49"/>
      <c r="R418" s="49"/>
      <c r="S418" s="49"/>
      <c r="T418" s="97"/>
      <c r="AT418" s="25" t="s">
        <v>213</v>
      </c>
      <c r="AU418" s="25" t="s">
        <v>90</v>
      </c>
    </row>
    <row r="419" spans="2:51" s="12" customFormat="1" ht="13.5">
      <c r="B419" s="253"/>
      <c r="C419" s="254"/>
      <c r="D419" s="250" t="s">
        <v>215</v>
      </c>
      <c r="E419" s="255" t="s">
        <v>38</v>
      </c>
      <c r="F419" s="256" t="s">
        <v>1552</v>
      </c>
      <c r="G419" s="254"/>
      <c r="H419" s="257">
        <v>229.121</v>
      </c>
      <c r="I419" s="258"/>
      <c r="J419" s="254"/>
      <c r="K419" s="254"/>
      <c r="L419" s="259"/>
      <c r="M419" s="260"/>
      <c r="N419" s="261"/>
      <c r="O419" s="261"/>
      <c r="P419" s="261"/>
      <c r="Q419" s="261"/>
      <c r="R419" s="261"/>
      <c r="S419" s="261"/>
      <c r="T419" s="262"/>
      <c r="AT419" s="263" t="s">
        <v>215</v>
      </c>
      <c r="AU419" s="263" t="s">
        <v>90</v>
      </c>
      <c r="AV419" s="12" t="s">
        <v>90</v>
      </c>
      <c r="AW419" s="12" t="s">
        <v>45</v>
      </c>
      <c r="AX419" s="12" t="s">
        <v>82</v>
      </c>
      <c r="AY419" s="263" t="s">
        <v>204</v>
      </c>
    </row>
    <row r="420" spans="2:51" s="12" customFormat="1" ht="13.5">
      <c r="B420" s="253"/>
      <c r="C420" s="254"/>
      <c r="D420" s="250" t="s">
        <v>215</v>
      </c>
      <c r="E420" s="255" t="s">
        <v>38</v>
      </c>
      <c r="F420" s="256" t="s">
        <v>1553</v>
      </c>
      <c r="G420" s="254"/>
      <c r="H420" s="257">
        <v>-16.88</v>
      </c>
      <c r="I420" s="258"/>
      <c r="J420" s="254"/>
      <c r="K420" s="254"/>
      <c r="L420" s="259"/>
      <c r="M420" s="260"/>
      <c r="N420" s="261"/>
      <c r="O420" s="261"/>
      <c r="P420" s="261"/>
      <c r="Q420" s="261"/>
      <c r="R420" s="261"/>
      <c r="S420" s="261"/>
      <c r="T420" s="262"/>
      <c r="AT420" s="263" t="s">
        <v>215</v>
      </c>
      <c r="AU420" s="263" t="s">
        <v>90</v>
      </c>
      <c r="AV420" s="12" t="s">
        <v>90</v>
      </c>
      <c r="AW420" s="12" t="s">
        <v>45</v>
      </c>
      <c r="AX420" s="12" t="s">
        <v>82</v>
      </c>
      <c r="AY420" s="263" t="s">
        <v>204</v>
      </c>
    </row>
    <row r="421" spans="2:51" s="13" customFormat="1" ht="13.5">
      <c r="B421" s="264"/>
      <c r="C421" s="265"/>
      <c r="D421" s="250" t="s">
        <v>215</v>
      </c>
      <c r="E421" s="266" t="s">
        <v>38</v>
      </c>
      <c r="F421" s="267" t="s">
        <v>217</v>
      </c>
      <c r="G421" s="265"/>
      <c r="H421" s="268">
        <v>212.241</v>
      </c>
      <c r="I421" s="269"/>
      <c r="J421" s="265"/>
      <c r="K421" s="265"/>
      <c r="L421" s="270"/>
      <c r="M421" s="271"/>
      <c r="N421" s="272"/>
      <c r="O421" s="272"/>
      <c r="P421" s="272"/>
      <c r="Q421" s="272"/>
      <c r="R421" s="272"/>
      <c r="S421" s="272"/>
      <c r="T421" s="273"/>
      <c r="AT421" s="274" t="s">
        <v>215</v>
      </c>
      <c r="AU421" s="274" t="s">
        <v>90</v>
      </c>
      <c r="AV421" s="13" t="s">
        <v>211</v>
      </c>
      <c r="AW421" s="13" t="s">
        <v>45</v>
      </c>
      <c r="AX421" s="13" t="s">
        <v>25</v>
      </c>
      <c r="AY421" s="274" t="s">
        <v>204</v>
      </c>
    </row>
    <row r="422" spans="2:65" s="1" customFormat="1" ht="25.5" customHeight="1">
      <c r="B422" s="48"/>
      <c r="C422" s="285" t="s">
        <v>620</v>
      </c>
      <c r="D422" s="285" t="s">
        <v>478</v>
      </c>
      <c r="E422" s="286" t="s">
        <v>973</v>
      </c>
      <c r="F422" s="287" t="s">
        <v>974</v>
      </c>
      <c r="G422" s="288" t="s">
        <v>209</v>
      </c>
      <c r="H422" s="289">
        <v>216.486</v>
      </c>
      <c r="I422" s="290"/>
      <c r="J422" s="291">
        <f>ROUND(I422*H422,2)</f>
        <v>0</v>
      </c>
      <c r="K422" s="287" t="s">
        <v>210</v>
      </c>
      <c r="L422" s="292"/>
      <c r="M422" s="293" t="s">
        <v>38</v>
      </c>
      <c r="N422" s="294" t="s">
        <v>53</v>
      </c>
      <c r="O422" s="49"/>
      <c r="P422" s="247">
        <f>O422*H422</f>
        <v>0</v>
      </c>
      <c r="Q422" s="247">
        <v>0.0018</v>
      </c>
      <c r="R422" s="247">
        <f>Q422*H422</f>
        <v>0.3896748</v>
      </c>
      <c r="S422" s="247">
        <v>0</v>
      </c>
      <c r="T422" s="248">
        <f>S422*H422</f>
        <v>0</v>
      </c>
      <c r="AR422" s="25" t="s">
        <v>249</v>
      </c>
      <c r="AT422" s="25" t="s">
        <v>478</v>
      </c>
      <c r="AU422" s="25" t="s">
        <v>90</v>
      </c>
      <c r="AY422" s="25" t="s">
        <v>204</v>
      </c>
      <c r="BE422" s="249">
        <f>IF(N422="základní",J422,0)</f>
        <v>0</v>
      </c>
      <c r="BF422" s="249">
        <f>IF(N422="snížená",J422,0)</f>
        <v>0</v>
      </c>
      <c r="BG422" s="249">
        <f>IF(N422="zákl. přenesená",J422,0)</f>
        <v>0</v>
      </c>
      <c r="BH422" s="249">
        <f>IF(N422="sníž. přenesená",J422,0)</f>
        <v>0</v>
      </c>
      <c r="BI422" s="249">
        <f>IF(N422="nulová",J422,0)</f>
        <v>0</v>
      </c>
      <c r="BJ422" s="25" t="s">
        <v>25</v>
      </c>
      <c r="BK422" s="249">
        <f>ROUND(I422*H422,2)</f>
        <v>0</v>
      </c>
      <c r="BL422" s="25" t="s">
        <v>211</v>
      </c>
      <c r="BM422" s="25" t="s">
        <v>1586</v>
      </c>
    </row>
    <row r="423" spans="2:47" s="1" customFormat="1" ht="13.5">
      <c r="B423" s="48"/>
      <c r="C423" s="76"/>
      <c r="D423" s="250" t="s">
        <v>502</v>
      </c>
      <c r="E423" s="76"/>
      <c r="F423" s="251" t="s">
        <v>976</v>
      </c>
      <c r="G423" s="76"/>
      <c r="H423" s="76"/>
      <c r="I423" s="206"/>
      <c r="J423" s="76"/>
      <c r="K423" s="76"/>
      <c r="L423" s="74"/>
      <c r="M423" s="252"/>
      <c r="N423" s="49"/>
      <c r="O423" s="49"/>
      <c r="P423" s="49"/>
      <c r="Q423" s="49"/>
      <c r="R423" s="49"/>
      <c r="S423" s="49"/>
      <c r="T423" s="97"/>
      <c r="AT423" s="25" t="s">
        <v>502</v>
      </c>
      <c r="AU423" s="25" t="s">
        <v>90</v>
      </c>
    </row>
    <row r="424" spans="2:51" s="12" customFormat="1" ht="13.5">
      <c r="B424" s="253"/>
      <c r="C424" s="254"/>
      <c r="D424" s="250" t="s">
        <v>215</v>
      </c>
      <c r="E424" s="255" t="s">
        <v>38</v>
      </c>
      <c r="F424" s="256" t="s">
        <v>1587</v>
      </c>
      <c r="G424" s="254"/>
      <c r="H424" s="257">
        <v>216.486</v>
      </c>
      <c r="I424" s="258"/>
      <c r="J424" s="254"/>
      <c r="K424" s="254"/>
      <c r="L424" s="259"/>
      <c r="M424" s="260"/>
      <c r="N424" s="261"/>
      <c r="O424" s="261"/>
      <c r="P424" s="261"/>
      <c r="Q424" s="261"/>
      <c r="R424" s="261"/>
      <c r="S424" s="261"/>
      <c r="T424" s="262"/>
      <c r="AT424" s="263" t="s">
        <v>215</v>
      </c>
      <c r="AU424" s="263" t="s">
        <v>90</v>
      </c>
      <c r="AV424" s="12" t="s">
        <v>90</v>
      </c>
      <c r="AW424" s="12" t="s">
        <v>45</v>
      </c>
      <c r="AX424" s="12" t="s">
        <v>25</v>
      </c>
      <c r="AY424" s="263" t="s">
        <v>204</v>
      </c>
    </row>
    <row r="425" spans="2:65" s="1" customFormat="1" ht="25.5" customHeight="1">
      <c r="B425" s="48"/>
      <c r="C425" s="238" t="s">
        <v>626</v>
      </c>
      <c r="D425" s="238" t="s">
        <v>206</v>
      </c>
      <c r="E425" s="239" t="s">
        <v>1588</v>
      </c>
      <c r="F425" s="240" t="s">
        <v>1589</v>
      </c>
      <c r="G425" s="241" t="s">
        <v>343</v>
      </c>
      <c r="H425" s="242">
        <v>48.85</v>
      </c>
      <c r="I425" s="243"/>
      <c r="J425" s="244">
        <f>ROUND(I425*H425,2)</f>
        <v>0</v>
      </c>
      <c r="K425" s="240" t="s">
        <v>210</v>
      </c>
      <c r="L425" s="74"/>
      <c r="M425" s="245" t="s">
        <v>38</v>
      </c>
      <c r="N425" s="246" t="s">
        <v>53</v>
      </c>
      <c r="O425" s="49"/>
      <c r="P425" s="247">
        <f>O425*H425</f>
        <v>0</v>
      </c>
      <c r="Q425" s="247">
        <v>6E-05</v>
      </c>
      <c r="R425" s="247">
        <f>Q425*H425</f>
        <v>0.002931</v>
      </c>
      <c r="S425" s="247">
        <v>0</v>
      </c>
      <c r="T425" s="248">
        <f>S425*H425</f>
        <v>0</v>
      </c>
      <c r="AR425" s="25" t="s">
        <v>211</v>
      </c>
      <c r="AT425" s="25" t="s">
        <v>206</v>
      </c>
      <c r="AU425" s="25" t="s">
        <v>90</v>
      </c>
      <c r="AY425" s="25" t="s">
        <v>204</v>
      </c>
      <c r="BE425" s="249">
        <f>IF(N425="základní",J425,0)</f>
        <v>0</v>
      </c>
      <c r="BF425" s="249">
        <f>IF(N425="snížená",J425,0)</f>
        <v>0</v>
      </c>
      <c r="BG425" s="249">
        <f>IF(N425="zákl. přenesená",J425,0)</f>
        <v>0</v>
      </c>
      <c r="BH425" s="249">
        <f>IF(N425="sníž. přenesená",J425,0)</f>
        <v>0</v>
      </c>
      <c r="BI425" s="249">
        <f>IF(N425="nulová",J425,0)</f>
        <v>0</v>
      </c>
      <c r="BJ425" s="25" t="s">
        <v>25</v>
      </c>
      <c r="BK425" s="249">
        <f>ROUND(I425*H425,2)</f>
        <v>0</v>
      </c>
      <c r="BL425" s="25" t="s">
        <v>211</v>
      </c>
      <c r="BM425" s="25" t="s">
        <v>1590</v>
      </c>
    </row>
    <row r="426" spans="2:47" s="1" customFormat="1" ht="13.5">
      <c r="B426" s="48"/>
      <c r="C426" s="76"/>
      <c r="D426" s="250" t="s">
        <v>213</v>
      </c>
      <c r="E426" s="76"/>
      <c r="F426" s="251" t="s">
        <v>1591</v>
      </c>
      <c r="G426" s="76"/>
      <c r="H426" s="76"/>
      <c r="I426" s="206"/>
      <c r="J426" s="76"/>
      <c r="K426" s="76"/>
      <c r="L426" s="74"/>
      <c r="M426" s="252"/>
      <c r="N426" s="49"/>
      <c r="O426" s="49"/>
      <c r="P426" s="49"/>
      <c r="Q426" s="49"/>
      <c r="R426" s="49"/>
      <c r="S426" s="49"/>
      <c r="T426" s="97"/>
      <c r="AT426" s="25" t="s">
        <v>213</v>
      </c>
      <c r="AU426" s="25" t="s">
        <v>90</v>
      </c>
    </row>
    <row r="427" spans="2:51" s="12" customFormat="1" ht="13.5">
      <c r="B427" s="253"/>
      <c r="C427" s="254"/>
      <c r="D427" s="250" t="s">
        <v>215</v>
      </c>
      <c r="E427" s="255" t="s">
        <v>38</v>
      </c>
      <c r="F427" s="256" t="s">
        <v>1592</v>
      </c>
      <c r="G427" s="254"/>
      <c r="H427" s="257">
        <v>48.85</v>
      </c>
      <c r="I427" s="258"/>
      <c r="J427" s="254"/>
      <c r="K427" s="254"/>
      <c r="L427" s="259"/>
      <c r="M427" s="260"/>
      <c r="N427" s="261"/>
      <c r="O427" s="261"/>
      <c r="P427" s="261"/>
      <c r="Q427" s="261"/>
      <c r="R427" s="261"/>
      <c r="S427" s="261"/>
      <c r="T427" s="262"/>
      <c r="AT427" s="263" t="s">
        <v>215</v>
      </c>
      <c r="AU427" s="263" t="s">
        <v>90</v>
      </c>
      <c r="AV427" s="12" t="s">
        <v>90</v>
      </c>
      <c r="AW427" s="12" t="s">
        <v>45</v>
      </c>
      <c r="AX427" s="12" t="s">
        <v>82</v>
      </c>
      <c r="AY427" s="263" t="s">
        <v>204</v>
      </c>
    </row>
    <row r="428" spans="2:51" s="13" customFormat="1" ht="13.5">
      <c r="B428" s="264"/>
      <c r="C428" s="265"/>
      <c r="D428" s="250" t="s">
        <v>215</v>
      </c>
      <c r="E428" s="266" t="s">
        <v>38</v>
      </c>
      <c r="F428" s="267" t="s">
        <v>217</v>
      </c>
      <c r="G428" s="265"/>
      <c r="H428" s="268">
        <v>48.85</v>
      </c>
      <c r="I428" s="269"/>
      <c r="J428" s="265"/>
      <c r="K428" s="265"/>
      <c r="L428" s="270"/>
      <c r="M428" s="271"/>
      <c r="N428" s="272"/>
      <c r="O428" s="272"/>
      <c r="P428" s="272"/>
      <c r="Q428" s="272"/>
      <c r="R428" s="272"/>
      <c r="S428" s="272"/>
      <c r="T428" s="273"/>
      <c r="AT428" s="274" t="s">
        <v>215</v>
      </c>
      <c r="AU428" s="274" t="s">
        <v>90</v>
      </c>
      <c r="AV428" s="13" t="s">
        <v>211</v>
      </c>
      <c r="AW428" s="13" t="s">
        <v>45</v>
      </c>
      <c r="AX428" s="13" t="s">
        <v>25</v>
      </c>
      <c r="AY428" s="274" t="s">
        <v>204</v>
      </c>
    </row>
    <row r="429" spans="2:65" s="1" customFormat="1" ht="38.25" customHeight="1">
      <c r="B429" s="48"/>
      <c r="C429" s="285" t="s">
        <v>632</v>
      </c>
      <c r="D429" s="285" t="s">
        <v>478</v>
      </c>
      <c r="E429" s="286" t="s">
        <v>1593</v>
      </c>
      <c r="F429" s="287" t="s">
        <v>1594</v>
      </c>
      <c r="G429" s="288" t="s">
        <v>343</v>
      </c>
      <c r="H429" s="289">
        <v>51.293</v>
      </c>
      <c r="I429" s="290"/>
      <c r="J429" s="291">
        <f>ROUND(I429*H429,2)</f>
        <v>0</v>
      </c>
      <c r="K429" s="287" t="s">
        <v>210</v>
      </c>
      <c r="L429" s="292"/>
      <c r="M429" s="293" t="s">
        <v>38</v>
      </c>
      <c r="N429" s="294" t="s">
        <v>53</v>
      </c>
      <c r="O429" s="49"/>
      <c r="P429" s="247">
        <f>O429*H429</f>
        <v>0</v>
      </c>
      <c r="Q429" s="247">
        <v>0.00042</v>
      </c>
      <c r="R429" s="247">
        <f>Q429*H429</f>
        <v>0.02154306</v>
      </c>
      <c r="S429" s="247">
        <v>0</v>
      </c>
      <c r="T429" s="248">
        <f>S429*H429</f>
        <v>0</v>
      </c>
      <c r="AR429" s="25" t="s">
        <v>249</v>
      </c>
      <c r="AT429" s="25" t="s">
        <v>478</v>
      </c>
      <c r="AU429" s="25" t="s">
        <v>90</v>
      </c>
      <c r="AY429" s="25" t="s">
        <v>204</v>
      </c>
      <c r="BE429" s="249">
        <f>IF(N429="základní",J429,0)</f>
        <v>0</v>
      </c>
      <c r="BF429" s="249">
        <f>IF(N429="snížená",J429,0)</f>
        <v>0</v>
      </c>
      <c r="BG429" s="249">
        <f>IF(N429="zákl. přenesená",J429,0)</f>
        <v>0</v>
      </c>
      <c r="BH429" s="249">
        <f>IF(N429="sníž. přenesená",J429,0)</f>
        <v>0</v>
      </c>
      <c r="BI429" s="249">
        <f>IF(N429="nulová",J429,0)</f>
        <v>0</v>
      </c>
      <c r="BJ429" s="25" t="s">
        <v>25</v>
      </c>
      <c r="BK429" s="249">
        <f>ROUND(I429*H429,2)</f>
        <v>0</v>
      </c>
      <c r="BL429" s="25" t="s">
        <v>211</v>
      </c>
      <c r="BM429" s="25" t="s">
        <v>1595</v>
      </c>
    </row>
    <row r="430" spans="2:51" s="12" customFormat="1" ht="13.5">
      <c r="B430" s="253"/>
      <c r="C430" s="254"/>
      <c r="D430" s="250" t="s">
        <v>215</v>
      </c>
      <c r="E430" s="255" t="s">
        <v>38</v>
      </c>
      <c r="F430" s="256" t="s">
        <v>1596</v>
      </c>
      <c r="G430" s="254"/>
      <c r="H430" s="257">
        <v>51.293</v>
      </c>
      <c r="I430" s="258"/>
      <c r="J430" s="254"/>
      <c r="K430" s="254"/>
      <c r="L430" s="259"/>
      <c r="M430" s="260"/>
      <c r="N430" s="261"/>
      <c r="O430" s="261"/>
      <c r="P430" s="261"/>
      <c r="Q430" s="261"/>
      <c r="R430" s="261"/>
      <c r="S430" s="261"/>
      <c r="T430" s="262"/>
      <c r="AT430" s="263" t="s">
        <v>215</v>
      </c>
      <c r="AU430" s="263" t="s">
        <v>90</v>
      </c>
      <c r="AV430" s="12" t="s">
        <v>90</v>
      </c>
      <c r="AW430" s="12" t="s">
        <v>45</v>
      </c>
      <c r="AX430" s="12" t="s">
        <v>25</v>
      </c>
      <c r="AY430" s="263" t="s">
        <v>204</v>
      </c>
    </row>
    <row r="431" spans="2:65" s="1" customFormat="1" ht="25.5" customHeight="1">
      <c r="B431" s="48"/>
      <c r="C431" s="238" t="s">
        <v>639</v>
      </c>
      <c r="D431" s="238" t="s">
        <v>206</v>
      </c>
      <c r="E431" s="239" t="s">
        <v>1597</v>
      </c>
      <c r="F431" s="240" t="s">
        <v>1598</v>
      </c>
      <c r="G431" s="241" t="s">
        <v>343</v>
      </c>
      <c r="H431" s="242">
        <v>85.5</v>
      </c>
      <c r="I431" s="243"/>
      <c r="J431" s="244">
        <f>ROUND(I431*H431,2)</f>
        <v>0</v>
      </c>
      <c r="K431" s="240" t="s">
        <v>210</v>
      </c>
      <c r="L431" s="74"/>
      <c r="M431" s="245" t="s">
        <v>38</v>
      </c>
      <c r="N431" s="246" t="s">
        <v>53</v>
      </c>
      <c r="O431" s="49"/>
      <c r="P431" s="247">
        <f>O431*H431</f>
        <v>0</v>
      </c>
      <c r="Q431" s="247">
        <v>0.00025</v>
      </c>
      <c r="R431" s="247">
        <f>Q431*H431</f>
        <v>0.021375</v>
      </c>
      <c r="S431" s="247">
        <v>0</v>
      </c>
      <c r="T431" s="248">
        <f>S431*H431</f>
        <v>0</v>
      </c>
      <c r="AR431" s="25" t="s">
        <v>211</v>
      </c>
      <c r="AT431" s="25" t="s">
        <v>206</v>
      </c>
      <c r="AU431" s="25" t="s">
        <v>90</v>
      </c>
      <c r="AY431" s="25" t="s">
        <v>204</v>
      </c>
      <c r="BE431" s="249">
        <f>IF(N431="základní",J431,0)</f>
        <v>0</v>
      </c>
      <c r="BF431" s="249">
        <f>IF(N431="snížená",J431,0)</f>
        <v>0</v>
      </c>
      <c r="BG431" s="249">
        <f>IF(N431="zákl. přenesená",J431,0)</f>
        <v>0</v>
      </c>
      <c r="BH431" s="249">
        <f>IF(N431="sníž. přenesená",J431,0)</f>
        <v>0</v>
      </c>
      <c r="BI431" s="249">
        <f>IF(N431="nulová",J431,0)</f>
        <v>0</v>
      </c>
      <c r="BJ431" s="25" t="s">
        <v>25</v>
      </c>
      <c r="BK431" s="249">
        <f>ROUND(I431*H431,2)</f>
        <v>0</v>
      </c>
      <c r="BL431" s="25" t="s">
        <v>211</v>
      </c>
      <c r="BM431" s="25" t="s">
        <v>1599</v>
      </c>
    </row>
    <row r="432" spans="2:47" s="1" customFormat="1" ht="13.5">
      <c r="B432" s="48"/>
      <c r="C432" s="76"/>
      <c r="D432" s="250" t="s">
        <v>213</v>
      </c>
      <c r="E432" s="76"/>
      <c r="F432" s="251" t="s">
        <v>1591</v>
      </c>
      <c r="G432" s="76"/>
      <c r="H432" s="76"/>
      <c r="I432" s="206"/>
      <c r="J432" s="76"/>
      <c r="K432" s="76"/>
      <c r="L432" s="74"/>
      <c r="M432" s="252"/>
      <c r="N432" s="49"/>
      <c r="O432" s="49"/>
      <c r="P432" s="49"/>
      <c r="Q432" s="49"/>
      <c r="R432" s="49"/>
      <c r="S432" s="49"/>
      <c r="T432" s="97"/>
      <c r="AT432" s="25" t="s">
        <v>213</v>
      </c>
      <c r="AU432" s="25" t="s">
        <v>90</v>
      </c>
    </row>
    <row r="433" spans="2:51" s="12" customFormat="1" ht="13.5">
      <c r="B433" s="253"/>
      <c r="C433" s="254"/>
      <c r="D433" s="250" t="s">
        <v>215</v>
      </c>
      <c r="E433" s="255" t="s">
        <v>38</v>
      </c>
      <c r="F433" s="256" t="s">
        <v>1578</v>
      </c>
      <c r="G433" s="254"/>
      <c r="H433" s="257">
        <v>49.5</v>
      </c>
      <c r="I433" s="258"/>
      <c r="J433" s="254"/>
      <c r="K433" s="254"/>
      <c r="L433" s="259"/>
      <c r="M433" s="260"/>
      <c r="N433" s="261"/>
      <c r="O433" s="261"/>
      <c r="P433" s="261"/>
      <c r="Q433" s="261"/>
      <c r="R433" s="261"/>
      <c r="S433" s="261"/>
      <c r="T433" s="262"/>
      <c r="AT433" s="263" t="s">
        <v>215</v>
      </c>
      <c r="AU433" s="263" t="s">
        <v>90</v>
      </c>
      <c r="AV433" s="12" t="s">
        <v>90</v>
      </c>
      <c r="AW433" s="12" t="s">
        <v>45</v>
      </c>
      <c r="AX433" s="12" t="s">
        <v>82</v>
      </c>
      <c r="AY433" s="263" t="s">
        <v>204</v>
      </c>
    </row>
    <row r="434" spans="2:51" s="12" customFormat="1" ht="13.5">
      <c r="B434" s="253"/>
      <c r="C434" s="254"/>
      <c r="D434" s="250" t="s">
        <v>215</v>
      </c>
      <c r="E434" s="255" t="s">
        <v>38</v>
      </c>
      <c r="F434" s="256" t="s">
        <v>1600</v>
      </c>
      <c r="G434" s="254"/>
      <c r="H434" s="257">
        <v>18</v>
      </c>
      <c r="I434" s="258"/>
      <c r="J434" s="254"/>
      <c r="K434" s="254"/>
      <c r="L434" s="259"/>
      <c r="M434" s="260"/>
      <c r="N434" s="261"/>
      <c r="O434" s="261"/>
      <c r="P434" s="261"/>
      <c r="Q434" s="261"/>
      <c r="R434" s="261"/>
      <c r="S434" s="261"/>
      <c r="T434" s="262"/>
      <c r="AT434" s="263" t="s">
        <v>215</v>
      </c>
      <c r="AU434" s="263" t="s">
        <v>90</v>
      </c>
      <c r="AV434" s="12" t="s">
        <v>90</v>
      </c>
      <c r="AW434" s="12" t="s">
        <v>45</v>
      </c>
      <c r="AX434" s="12" t="s">
        <v>82</v>
      </c>
      <c r="AY434" s="263" t="s">
        <v>204</v>
      </c>
    </row>
    <row r="435" spans="2:51" s="12" customFormat="1" ht="13.5">
      <c r="B435" s="253"/>
      <c r="C435" s="254"/>
      <c r="D435" s="250" t="s">
        <v>215</v>
      </c>
      <c r="E435" s="255" t="s">
        <v>38</v>
      </c>
      <c r="F435" s="256" t="s">
        <v>1601</v>
      </c>
      <c r="G435" s="254"/>
      <c r="H435" s="257">
        <v>18</v>
      </c>
      <c r="I435" s="258"/>
      <c r="J435" s="254"/>
      <c r="K435" s="254"/>
      <c r="L435" s="259"/>
      <c r="M435" s="260"/>
      <c r="N435" s="261"/>
      <c r="O435" s="261"/>
      <c r="P435" s="261"/>
      <c r="Q435" s="261"/>
      <c r="R435" s="261"/>
      <c r="S435" s="261"/>
      <c r="T435" s="262"/>
      <c r="AT435" s="263" t="s">
        <v>215</v>
      </c>
      <c r="AU435" s="263" t="s">
        <v>90</v>
      </c>
      <c r="AV435" s="12" t="s">
        <v>90</v>
      </c>
      <c r="AW435" s="12" t="s">
        <v>45</v>
      </c>
      <c r="AX435" s="12" t="s">
        <v>82</v>
      </c>
      <c r="AY435" s="263" t="s">
        <v>204</v>
      </c>
    </row>
    <row r="436" spans="2:51" s="13" customFormat="1" ht="13.5">
      <c r="B436" s="264"/>
      <c r="C436" s="265"/>
      <c r="D436" s="250" t="s">
        <v>215</v>
      </c>
      <c r="E436" s="266" t="s">
        <v>38</v>
      </c>
      <c r="F436" s="267" t="s">
        <v>217</v>
      </c>
      <c r="G436" s="265"/>
      <c r="H436" s="268">
        <v>85.5</v>
      </c>
      <c r="I436" s="269"/>
      <c r="J436" s="265"/>
      <c r="K436" s="265"/>
      <c r="L436" s="270"/>
      <c r="M436" s="271"/>
      <c r="N436" s="272"/>
      <c r="O436" s="272"/>
      <c r="P436" s="272"/>
      <c r="Q436" s="272"/>
      <c r="R436" s="272"/>
      <c r="S436" s="272"/>
      <c r="T436" s="273"/>
      <c r="AT436" s="274" t="s">
        <v>215</v>
      </c>
      <c r="AU436" s="274" t="s">
        <v>90</v>
      </c>
      <c r="AV436" s="13" t="s">
        <v>211</v>
      </c>
      <c r="AW436" s="13" t="s">
        <v>45</v>
      </c>
      <c r="AX436" s="13" t="s">
        <v>25</v>
      </c>
      <c r="AY436" s="274" t="s">
        <v>204</v>
      </c>
    </row>
    <row r="437" spans="2:65" s="1" customFormat="1" ht="25.5" customHeight="1">
      <c r="B437" s="48"/>
      <c r="C437" s="285" t="s">
        <v>644</v>
      </c>
      <c r="D437" s="285" t="s">
        <v>478</v>
      </c>
      <c r="E437" s="286" t="s">
        <v>1602</v>
      </c>
      <c r="F437" s="287" t="s">
        <v>1603</v>
      </c>
      <c r="G437" s="288" t="s">
        <v>343</v>
      </c>
      <c r="H437" s="289">
        <v>4.725</v>
      </c>
      <c r="I437" s="290"/>
      <c r="J437" s="291">
        <f>ROUND(I437*H437,2)</f>
        <v>0</v>
      </c>
      <c r="K437" s="287" t="s">
        <v>210</v>
      </c>
      <c r="L437" s="292"/>
      <c r="M437" s="293" t="s">
        <v>38</v>
      </c>
      <c r="N437" s="294" t="s">
        <v>53</v>
      </c>
      <c r="O437" s="49"/>
      <c r="P437" s="247">
        <f>O437*H437</f>
        <v>0</v>
      </c>
      <c r="Q437" s="247">
        <v>0.0005</v>
      </c>
      <c r="R437" s="247">
        <f>Q437*H437</f>
        <v>0.0023625</v>
      </c>
      <c r="S437" s="247">
        <v>0</v>
      </c>
      <c r="T437" s="248">
        <f>S437*H437</f>
        <v>0</v>
      </c>
      <c r="AR437" s="25" t="s">
        <v>249</v>
      </c>
      <c r="AT437" s="25" t="s">
        <v>478</v>
      </c>
      <c r="AU437" s="25" t="s">
        <v>90</v>
      </c>
      <c r="AY437" s="25" t="s">
        <v>204</v>
      </c>
      <c r="BE437" s="249">
        <f>IF(N437="základní",J437,0)</f>
        <v>0</v>
      </c>
      <c r="BF437" s="249">
        <f>IF(N437="snížená",J437,0)</f>
        <v>0</v>
      </c>
      <c r="BG437" s="249">
        <f>IF(N437="zákl. přenesená",J437,0)</f>
        <v>0</v>
      </c>
      <c r="BH437" s="249">
        <f>IF(N437="sníž. přenesená",J437,0)</f>
        <v>0</v>
      </c>
      <c r="BI437" s="249">
        <f>IF(N437="nulová",J437,0)</f>
        <v>0</v>
      </c>
      <c r="BJ437" s="25" t="s">
        <v>25</v>
      </c>
      <c r="BK437" s="249">
        <f>ROUND(I437*H437,2)</f>
        <v>0</v>
      </c>
      <c r="BL437" s="25" t="s">
        <v>211</v>
      </c>
      <c r="BM437" s="25" t="s">
        <v>1604</v>
      </c>
    </row>
    <row r="438" spans="2:51" s="12" customFormat="1" ht="13.5">
      <c r="B438" s="253"/>
      <c r="C438" s="254"/>
      <c r="D438" s="250" t="s">
        <v>215</v>
      </c>
      <c r="E438" s="255" t="s">
        <v>38</v>
      </c>
      <c r="F438" s="256" t="s">
        <v>1605</v>
      </c>
      <c r="G438" s="254"/>
      <c r="H438" s="257">
        <v>4.5</v>
      </c>
      <c r="I438" s="258"/>
      <c r="J438" s="254"/>
      <c r="K438" s="254"/>
      <c r="L438" s="259"/>
      <c r="M438" s="260"/>
      <c r="N438" s="261"/>
      <c r="O438" s="261"/>
      <c r="P438" s="261"/>
      <c r="Q438" s="261"/>
      <c r="R438" s="261"/>
      <c r="S438" s="261"/>
      <c r="T438" s="262"/>
      <c r="AT438" s="263" t="s">
        <v>215</v>
      </c>
      <c r="AU438" s="263" t="s">
        <v>90</v>
      </c>
      <c r="AV438" s="12" t="s">
        <v>90</v>
      </c>
      <c r="AW438" s="12" t="s">
        <v>45</v>
      </c>
      <c r="AX438" s="12" t="s">
        <v>82</v>
      </c>
      <c r="AY438" s="263" t="s">
        <v>204</v>
      </c>
    </row>
    <row r="439" spans="2:51" s="13" customFormat="1" ht="13.5">
      <c r="B439" s="264"/>
      <c r="C439" s="265"/>
      <c r="D439" s="250" t="s">
        <v>215</v>
      </c>
      <c r="E439" s="266" t="s">
        <v>38</v>
      </c>
      <c r="F439" s="267" t="s">
        <v>217</v>
      </c>
      <c r="G439" s="265"/>
      <c r="H439" s="268">
        <v>4.5</v>
      </c>
      <c r="I439" s="269"/>
      <c r="J439" s="265"/>
      <c r="K439" s="265"/>
      <c r="L439" s="270"/>
      <c r="M439" s="271"/>
      <c r="N439" s="272"/>
      <c r="O439" s="272"/>
      <c r="P439" s="272"/>
      <c r="Q439" s="272"/>
      <c r="R439" s="272"/>
      <c r="S439" s="272"/>
      <c r="T439" s="273"/>
      <c r="AT439" s="274" t="s">
        <v>215</v>
      </c>
      <c r="AU439" s="274" t="s">
        <v>90</v>
      </c>
      <c r="AV439" s="13" t="s">
        <v>211</v>
      </c>
      <c r="AW439" s="13" t="s">
        <v>45</v>
      </c>
      <c r="AX439" s="13" t="s">
        <v>82</v>
      </c>
      <c r="AY439" s="274" t="s">
        <v>204</v>
      </c>
    </row>
    <row r="440" spans="2:51" s="12" customFormat="1" ht="13.5">
      <c r="B440" s="253"/>
      <c r="C440" s="254"/>
      <c r="D440" s="250" t="s">
        <v>215</v>
      </c>
      <c r="E440" s="255" t="s">
        <v>38</v>
      </c>
      <c r="F440" s="256" t="s">
        <v>1606</v>
      </c>
      <c r="G440" s="254"/>
      <c r="H440" s="257">
        <v>4.725</v>
      </c>
      <c r="I440" s="258"/>
      <c r="J440" s="254"/>
      <c r="K440" s="254"/>
      <c r="L440" s="259"/>
      <c r="M440" s="260"/>
      <c r="N440" s="261"/>
      <c r="O440" s="261"/>
      <c r="P440" s="261"/>
      <c r="Q440" s="261"/>
      <c r="R440" s="261"/>
      <c r="S440" s="261"/>
      <c r="T440" s="262"/>
      <c r="AT440" s="263" t="s">
        <v>215</v>
      </c>
      <c r="AU440" s="263" t="s">
        <v>90</v>
      </c>
      <c r="AV440" s="12" t="s">
        <v>90</v>
      </c>
      <c r="AW440" s="12" t="s">
        <v>45</v>
      </c>
      <c r="AX440" s="12" t="s">
        <v>25</v>
      </c>
      <c r="AY440" s="263" t="s">
        <v>204</v>
      </c>
    </row>
    <row r="441" spans="2:65" s="1" customFormat="1" ht="25.5" customHeight="1">
      <c r="B441" s="48"/>
      <c r="C441" s="285" t="s">
        <v>653</v>
      </c>
      <c r="D441" s="285" t="s">
        <v>478</v>
      </c>
      <c r="E441" s="286" t="s">
        <v>1607</v>
      </c>
      <c r="F441" s="287" t="s">
        <v>1608</v>
      </c>
      <c r="G441" s="288" t="s">
        <v>780</v>
      </c>
      <c r="H441" s="289">
        <v>6</v>
      </c>
      <c r="I441" s="290"/>
      <c r="J441" s="291">
        <f>ROUND(I441*H441,2)</f>
        <v>0</v>
      </c>
      <c r="K441" s="287" t="s">
        <v>210</v>
      </c>
      <c r="L441" s="292"/>
      <c r="M441" s="293" t="s">
        <v>38</v>
      </c>
      <c r="N441" s="294" t="s">
        <v>53</v>
      </c>
      <c r="O441" s="49"/>
      <c r="P441" s="247">
        <f>O441*H441</f>
        <v>0</v>
      </c>
      <c r="Q441" s="247">
        <v>1E-05</v>
      </c>
      <c r="R441" s="247">
        <f>Q441*H441</f>
        <v>6.000000000000001E-05</v>
      </c>
      <c r="S441" s="247">
        <v>0</v>
      </c>
      <c r="T441" s="248">
        <f>S441*H441</f>
        <v>0</v>
      </c>
      <c r="AR441" s="25" t="s">
        <v>249</v>
      </c>
      <c r="AT441" s="25" t="s">
        <v>478</v>
      </c>
      <c r="AU441" s="25" t="s">
        <v>90</v>
      </c>
      <c r="AY441" s="25" t="s">
        <v>204</v>
      </c>
      <c r="BE441" s="249">
        <f>IF(N441="základní",J441,0)</f>
        <v>0</v>
      </c>
      <c r="BF441" s="249">
        <f>IF(N441="snížená",J441,0)</f>
        <v>0</v>
      </c>
      <c r="BG441" s="249">
        <f>IF(N441="zákl. přenesená",J441,0)</f>
        <v>0</v>
      </c>
      <c r="BH441" s="249">
        <f>IF(N441="sníž. přenesená",J441,0)</f>
        <v>0</v>
      </c>
      <c r="BI441" s="249">
        <f>IF(N441="nulová",J441,0)</f>
        <v>0</v>
      </c>
      <c r="BJ441" s="25" t="s">
        <v>25</v>
      </c>
      <c r="BK441" s="249">
        <f>ROUND(I441*H441,2)</f>
        <v>0</v>
      </c>
      <c r="BL441" s="25" t="s">
        <v>211</v>
      </c>
      <c r="BM441" s="25" t="s">
        <v>1609</v>
      </c>
    </row>
    <row r="442" spans="2:65" s="1" customFormat="1" ht="25.5" customHeight="1">
      <c r="B442" s="48"/>
      <c r="C442" s="285" t="s">
        <v>659</v>
      </c>
      <c r="D442" s="285" t="s">
        <v>478</v>
      </c>
      <c r="E442" s="286" t="s">
        <v>1610</v>
      </c>
      <c r="F442" s="287" t="s">
        <v>1611</v>
      </c>
      <c r="G442" s="288" t="s">
        <v>343</v>
      </c>
      <c r="H442" s="289">
        <v>9.45</v>
      </c>
      <c r="I442" s="290"/>
      <c r="J442" s="291">
        <f>ROUND(I442*H442,2)</f>
        <v>0</v>
      </c>
      <c r="K442" s="287" t="s">
        <v>210</v>
      </c>
      <c r="L442" s="292"/>
      <c r="M442" s="293" t="s">
        <v>38</v>
      </c>
      <c r="N442" s="294" t="s">
        <v>53</v>
      </c>
      <c r="O442" s="49"/>
      <c r="P442" s="247">
        <f>O442*H442</f>
        <v>0</v>
      </c>
      <c r="Q442" s="247">
        <v>0.0005</v>
      </c>
      <c r="R442" s="247">
        <f>Q442*H442</f>
        <v>0.004725</v>
      </c>
      <c r="S442" s="247">
        <v>0</v>
      </c>
      <c r="T442" s="248">
        <f>S442*H442</f>
        <v>0</v>
      </c>
      <c r="AR442" s="25" t="s">
        <v>249</v>
      </c>
      <c r="AT442" s="25" t="s">
        <v>478</v>
      </c>
      <c r="AU442" s="25" t="s">
        <v>90</v>
      </c>
      <c r="AY442" s="25" t="s">
        <v>204</v>
      </c>
      <c r="BE442" s="249">
        <f>IF(N442="základní",J442,0)</f>
        <v>0</v>
      </c>
      <c r="BF442" s="249">
        <f>IF(N442="snížená",J442,0)</f>
        <v>0</v>
      </c>
      <c r="BG442" s="249">
        <f>IF(N442="zákl. přenesená",J442,0)</f>
        <v>0</v>
      </c>
      <c r="BH442" s="249">
        <f>IF(N442="sníž. přenesená",J442,0)</f>
        <v>0</v>
      </c>
      <c r="BI442" s="249">
        <f>IF(N442="nulová",J442,0)</f>
        <v>0</v>
      </c>
      <c r="BJ442" s="25" t="s">
        <v>25</v>
      </c>
      <c r="BK442" s="249">
        <f>ROUND(I442*H442,2)</f>
        <v>0</v>
      </c>
      <c r="BL442" s="25" t="s">
        <v>211</v>
      </c>
      <c r="BM442" s="25" t="s">
        <v>1612</v>
      </c>
    </row>
    <row r="443" spans="2:51" s="12" customFormat="1" ht="13.5">
      <c r="B443" s="253"/>
      <c r="C443" s="254"/>
      <c r="D443" s="250" t="s">
        <v>215</v>
      </c>
      <c r="E443" s="255" t="s">
        <v>38</v>
      </c>
      <c r="F443" s="256" t="s">
        <v>1613</v>
      </c>
      <c r="G443" s="254"/>
      <c r="H443" s="257">
        <v>9</v>
      </c>
      <c r="I443" s="258"/>
      <c r="J443" s="254"/>
      <c r="K443" s="254"/>
      <c r="L443" s="259"/>
      <c r="M443" s="260"/>
      <c r="N443" s="261"/>
      <c r="O443" s="261"/>
      <c r="P443" s="261"/>
      <c r="Q443" s="261"/>
      <c r="R443" s="261"/>
      <c r="S443" s="261"/>
      <c r="T443" s="262"/>
      <c r="AT443" s="263" t="s">
        <v>215</v>
      </c>
      <c r="AU443" s="263" t="s">
        <v>90</v>
      </c>
      <c r="AV443" s="12" t="s">
        <v>90</v>
      </c>
      <c r="AW443" s="12" t="s">
        <v>45</v>
      </c>
      <c r="AX443" s="12" t="s">
        <v>82</v>
      </c>
      <c r="AY443" s="263" t="s">
        <v>204</v>
      </c>
    </row>
    <row r="444" spans="2:51" s="13" customFormat="1" ht="13.5">
      <c r="B444" s="264"/>
      <c r="C444" s="265"/>
      <c r="D444" s="250" t="s">
        <v>215</v>
      </c>
      <c r="E444" s="266" t="s">
        <v>38</v>
      </c>
      <c r="F444" s="267" t="s">
        <v>217</v>
      </c>
      <c r="G444" s="265"/>
      <c r="H444" s="268">
        <v>9</v>
      </c>
      <c r="I444" s="269"/>
      <c r="J444" s="265"/>
      <c r="K444" s="265"/>
      <c r="L444" s="270"/>
      <c r="M444" s="271"/>
      <c r="N444" s="272"/>
      <c r="O444" s="272"/>
      <c r="P444" s="272"/>
      <c r="Q444" s="272"/>
      <c r="R444" s="272"/>
      <c r="S444" s="272"/>
      <c r="T444" s="273"/>
      <c r="AT444" s="274" t="s">
        <v>215</v>
      </c>
      <c r="AU444" s="274" t="s">
        <v>90</v>
      </c>
      <c r="AV444" s="13" t="s">
        <v>211</v>
      </c>
      <c r="AW444" s="13" t="s">
        <v>45</v>
      </c>
      <c r="AX444" s="13" t="s">
        <v>82</v>
      </c>
      <c r="AY444" s="274" t="s">
        <v>204</v>
      </c>
    </row>
    <row r="445" spans="2:51" s="12" customFormat="1" ht="13.5">
      <c r="B445" s="253"/>
      <c r="C445" s="254"/>
      <c r="D445" s="250" t="s">
        <v>215</v>
      </c>
      <c r="E445" s="255" t="s">
        <v>38</v>
      </c>
      <c r="F445" s="256" t="s">
        <v>1614</v>
      </c>
      <c r="G445" s="254"/>
      <c r="H445" s="257">
        <v>9.45</v>
      </c>
      <c r="I445" s="258"/>
      <c r="J445" s="254"/>
      <c r="K445" s="254"/>
      <c r="L445" s="259"/>
      <c r="M445" s="260"/>
      <c r="N445" s="261"/>
      <c r="O445" s="261"/>
      <c r="P445" s="261"/>
      <c r="Q445" s="261"/>
      <c r="R445" s="261"/>
      <c r="S445" s="261"/>
      <c r="T445" s="262"/>
      <c r="AT445" s="263" t="s">
        <v>215</v>
      </c>
      <c r="AU445" s="263" t="s">
        <v>90</v>
      </c>
      <c r="AV445" s="12" t="s">
        <v>90</v>
      </c>
      <c r="AW445" s="12" t="s">
        <v>45</v>
      </c>
      <c r="AX445" s="12" t="s">
        <v>25</v>
      </c>
      <c r="AY445" s="263" t="s">
        <v>204</v>
      </c>
    </row>
    <row r="446" spans="2:65" s="1" customFormat="1" ht="38.25" customHeight="1">
      <c r="B446" s="48"/>
      <c r="C446" s="285" t="s">
        <v>665</v>
      </c>
      <c r="D446" s="285" t="s">
        <v>478</v>
      </c>
      <c r="E446" s="286" t="s">
        <v>1615</v>
      </c>
      <c r="F446" s="287" t="s">
        <v>1616</v>
      </c>
      <c r="G446" s="288" t="s">
        <v>343</v>
      </c>
      <c r="H446" s="289">
        <v>51.975</v>
      </c>
      <c r="I446" s="290"/>
      <c r="J446" s="291">
        <f>ROUND(I446*H446,2)</f>
        <v>0</v>
      </c>
      <c r="K446" s="287" t="s">
        <v>210</v>
      </c>
      <c r="L446" s="292"/>
      <c r="M446" s="293" t="s">
        <v>38</v>
      </c>
      <c r="N446" s="294" t="s">
        <v>53</v>
      </c>
      <c r="O446" s="49"/>
      <c r="P446" s="247">
        <f>O446*H446</f>
        <v>0</v>
      </c>
      <c r="Q446" s="247">
        <v>0.0003</v>
      </c>
      <c r="R446" s="247">
        <f>Q446*H446</f>
        <v>0.015592499999999999</v>
      </c>
      <c r="S446" s="247">
        <v>0</v>
      </c>
      <c r="T446" s="248">
        <f>S446*H446</f>
        <v>0</v>
      </c>
      <c r="AR446" s="25" t="s">
        <v>249</v>
      </c>
      <c r="AT446" s="25" t="s">
        <v>478</v>
      </c>
      <c r="AU446" s="25" t="s">
        <v>90</v>
      </c>
      <c r="AY446" s="25" t="s">
        <v>204</v>
      </c>
      <c r="BE446" s="249">
        <f>IF(N446="základní",J446,0)</f>
        <v>0</v>
      </c>
      <c r="BF446" s="249">
        <f>IF(N446="snížená",J446,0)</f>
        <v>0</v>
      </c>
      <c r="BG446" s="249">
        <f>IF(N446="zákl. přenesená",J446,0)</f>
        <v>0</v>
      </c>
      <c r="BH446" s="249">
        <f>IF(N446="sníž. přenesená",J446,0)</f>
        <v>0</v>
      </c>
      <c r="BI446" s="249">
        <f>IF(N446="nulová",J446,0)</f>
        <v>0</v>
      </c>
      <c r="BJ446" s="25" t="s">
        <v>25</v>
      </c>
      <c r="BK446" s="249">
        <f>ROUND(I446*H446,2)</f>
        <v>0</v>
      </c>
      <c r="BL446" s="25" t="s">
        <v>211</v>
      </c>
      <c r="BM446" s="25" t="s">
        <v>1617</v>
      </c>
    </row>
    <row r="447" spans="2:51" s="12" customFormat="1" ht="13.5">
      <c r="B447" s="253"/>
      <c r="C447" s="254"/>
      <c r="D447" s="250" t="s">
        <v>215</v>
      </c>
      <c r="E447" s="255" t="s">
        <v>38</v>
      </c>
      <c r="F447" s="256" t="s">
        <v>1578</v>
      </c>
      <c r="G447" s="254"/>
      <c r="H447" s="257">
        <v>49.5</v>
      </c>
      <c r="I447" s="258"/>
      <c r="J447" s="254"/>
      <c r="K447" s="254"/>
      <c r="L447" s="259"/>
      <c r="M447" s="260"/>
      <c r="N447" s="261"/>
      <c r="O447" s="261"/>
      <c r="P447" s="261"/>
      <c r="Q447" s="261"/>
      <c r="R447" s="261"/>
      <c r="S447" s="261"/>
      <c r="T447" s="262"/>
      <c r="AT447" s="263" t="s">
        <v>215</v>
      </c>
      <c r="AU447" s="263" t="s">
        <v>90</v>
      </c>
      <c r="AV447" s="12" t="s">
        <v>90</v>
      </c>
      <c r="AW447" s="12" t="s">
        <v>45</v>
      </c>
      <c r="AX447" s="12" t="s">
        <v>82</v>
      </c>
      <c r="AY447" s="263" t="s">
        <v>204</v>
      </c>
    </row>
    <row r="448" spans="2:51" s="13" customFormat="1" ht="13.5">
      <c r="B448" s="264"/>
      <c r="C448" s="265"/>
      <c r="D448" s="250" t="s">
        <v>215</v>
      </c>
      <c r="E448" s="266" t="s">
        <v>38</v>
      </c>
      <c r="F448" s="267" t="s">
        <v>217</v>
      </c>
      <c r="G448" s="265"/>
      <c r="H448" s="268">
        <v>49.5</v>
      </c>
      <c r="I448" s="269"/>
      <c r="J448" s="265"/>
      <c r="K448" s="265"/>
      <c r="L448" s="270"/>
      <c r="M448" s="271"/>
      <c r="N448" s="272"/>
      <c r="O448" s="272"/>
      <c r="P448" s="272"/>
      <c r="Q448" s="272"/>
      <c r="R448" s="272"/>
      <c r="S448" s="272"/>
      <c r="T448" s="273"/>
      <c r="AT448" s="274" t="s">
        <v>215</v>
      </c>
      <c r="AU448" s="274" t="s">
        <v>90</v>
      </c>
      <c r="AV448" s="13" t="s">
        <v>211</v>
      </c>
      <c r="AW448" s="13" t="s">
        <v>45</v>
      </c>
      <c r="AX448" s="13" t="s">
        <v>82</v>
      </c>
      <c r="AY448" s="274" t="s">
        <v>204</v>
      </c>
    </row>
    <row r="449" spans="2:51" s="12" customFormat="1" ht="13.5">
      <c r="B449" s="253"/>
      <c r="C449" s="254"/>
      <c r="D449" s="250" t="s">
        <v>215</v>
      </c>
      <c r="E449" s="255" t="s">
        <v>38</v>
      </c>
      <c r="F449" s="256" t="s">
        <v>1618</v>
      </c>
      <c r="G449" s="254"/>
      <c r="H449" s="257">
        <v>51.975</v>
      </c>
      <c r="I449" s="258"/>
      <c r="J449" s="254"/>
      <c r="K449" s="254"/>
      <c r="L449" s="259"/>
      <c r="M449" s="260"/>
      <c r="N449" s="261"/>
      <c r="O449" s="261"/>
      <c r="P449" s="261"/>
      <c r="Q449" s="261"/>
      <c r="R449" s="261"/>
      <c r="S449" s="261"/>
      <c r="T449" s="262"/>
      <c r="AT449" s="263" t="s">
        <v>215</v>
      </c>
      <c r="AU449" s="263" t="s">
        <v>90</v>
      </c>
      <c r="AV449" s="12" t="s">
        <v>90</v>
      </c>
      <c r="AW449" s="12" t="s">
        <v>45</v>
      </c>
      <c r="AX449" s="12" t="s">
        <v>25</v>
      </c>
      <c r="AY449" s="263" t="s">
        <v>204</v>
      </c>
    </row>
    <row r="450" spans="2:65" s="1" customFormat="1" ht="25.5" customHeight="1">
      <c r="B450" s="48"/>
      <c r="C450" s="285" t="s">
        <v>670</v>
      </c>
      <c r="D450" s="285" t="s">
        <v>478</v>
      </c>
      <c r="E450" s="286" t="s">
        <v>1619</v>
      </c>
      <c r="F450" s="287" t="s">
        <v>1620</v>
      </c>
      <c r="G450" s="288" t="s">
        <v>343</v>
      </c>
      <c r="H450" s="289">
        <v>18.9</v>
      </c>
      <c r="I450" s="290"/>
      <c r="J450" s="291">
        <f>ROUND(I450*H450,2)</f>
        <v>0</v>
      </c>
      <c r="K450" s="287" t="s">
        <v>210</v>
      </c>
      <c r="L450" s="292"/>
      <c r="M450" s="293" t="s">
        <v>38</v>
      </c>
      <c r="N450" s="294" t="s">
        <v>53</v>
      </c>
      <c r="O450" s="49"/>
      <c r="P450" s="247">
        <f>O450*H450</f>
        <v>0</v>
      </c>
      <c r="Q450" s="247">
        <v>0.0002</v>
      </c>
      <c r="R450" s="247">
        <f>Q450*H450</f>
        <v>0.00378</v>
      </c>
      <c r="S450" s="247">
        <v>0</v>
      </c>
      <c r="T450" s="248">
        <f>S450*H450</f>
        <v>0</v>
      </c>
      <c r="AR450" s="25" t="s">
        <v>249</v>
      </c>
      <c r="AT450" s="25" t="s">
        <v>478</v>
      </c>
      <c r="AU450" s="25" t="s">
        <v>90</v>
      </c>
      <c r="AY450" s="25" t="s">
        <v>204</v>
      </c>
      <c r="BE450" s="249">
        <f>IF(N450="základní",J450,0)</f>
        <v>0</v>
      </c>
      <c r="BF450" s="249">
        <f>IF(N450="snížená",J450,0)</f>
        <v>0</v>
      </c>
      <c r="BG450" s="249">
        <f>IF(N450="zákl. přenesená",J450,0)</f>
        <v>0</v>
      </c>
      <c r="BH450" s="249">
        <f>IF(N450="sníž. přenesená",J450,0)</f>
        <v>0</v>
      </c>
      <c r="BI450" s="249">
        <f>IF(N450="nulová",J450,0)</f>
        <v>0</v>
      </c>
      <c r="BJ450" s="25" t="s">
        <v>25</v>
      </c>
      <c r="BK450" s="249">
        <f>ROUND(I450*H450,2)</f>
        <v>0</v>
      </c>
      <c r="BL450" s="25" t="s">
        <v>211</v>
      </c>
      <c r="BM450" s="25" t="s">
        <v>1621</v>
      </c>
    </row>
    <row r="451" spans="2:51" s="12" customFormat="1" ht="13.5">
      <c r="B451" s="253"/>
      <c r="C451" s="254"/>
      <c r="D451" s="250" t="s">
        <v>215</v>
      </c>
      <c r="E451" s="255" t="s">
        <v>38</v>
      </c>
      <c r="F451" s="256" t="s">
        <v>1601</v>
      </c>
      <c r="G451" s="254"/>
      <c r="H451" s="257">
        <v>18</v>
      </c>
      <c r="I451" s="258"/>
      <c r="J451" s="254"/>
      <c r="K451" s="254"/>
      <c r="L451" s="259"/>
      <c r="M451" s="260"/>
      <c r="N451" s="261"/>
      <c r="O451" s="261"/>
      <c r="P451" s="261"/>
      <c r="Q451" s="261"/>
      <c r="R451" s="261"/>
      <c r="S451" s="261"/>
      <c r="T451" s="262"/>
      <c r="AT451" s="263" t="s">
        <v>215</v>
      </c>
      <c r="AU451" s="263" t="s">
        <v>90</v>
      </c>
      <c r="AV451" s="12" t="s">
        <v>90</v>
      </c>
      <c r="AW451" s="12" t="s">
        <v>45</v>
      </c>
      <c r="AX451" s="12" t="s">
        <v>82</v>
      </c>
      <c r="AY451" s="263" t="s">
        <v>204</v>
      </c>
    </row>
    <row r="452" spans="2:51" s="13" customFormat="1" ht="13.5">
      <c r="B452" s="264"/>
      <c r="C452" s="265"/>
      <c r="D452" s="250" t="s">
        <v>215</v>
      </c>
      <c r="E452" s="266" t="s">
        <v>38</v>
      </c>
      <c r="F452" s="267" t="s">
        <v>217</v>
      </c>
      <c r="G452" s="265"/>
      <c r="H452" s="268">
        <v>18</v>
      </c>
      <c r="I452" s="269"/>
      <c r="J452" s="265"/>
      <c r="K452" s="265"/>
      <c r="L452" s="270"/>
      <c r="M452" s="271"/>
      <c r="N452" s="272"/>
      <c r="O452" s="272"/>
      <c r="P452" s="272"/>
      <c r="Q452" s="272"/>
      <c r="R452" s="272"/>
      <c r="S452" s="272"/>
      <c r="T452" s="273"/>
      <c r="AT452" s="274" t="s">
        <v>215</v>
      </c>
      <c r="AU452" s="274" t="s">
        <v>90</v>
      </c>
      <c r="AV452" s="13" t="s">
        <v>211</v>
      </c>
      <c r="AW452" s="13" t="s">
        <v>45</v>
      </c>
      <c r="AX452" s="13" t="s">
        <v>82</v>
      </c>
      <c r="AY452" s="274" t="s">
        <v>204</v>
      </c>
    </row>
    <row r="453" spans="2:51" s="12" customFormat="1" ht="13.5">
      <c r="B453" s="253"/>
      <c r="C453" s="254"/>
      <c r="D453" s="250" t="s">
        <v>215</v>
      </c>
      <c r="E453" s="255" t="s">
        <v>38</v>
      </c>
      <c r="F453" s="256" t="s">
        <v>1622</v>
      </c>
      <c r="G453" s="254"/>
      <c r="H453" s="257">
        <v>18.9</v>
      </c>
      <c r="I453" s="258"/>
      <c r="J453" s="254"/>
      <c r="K453" s="254"/>
      <c r="L453" s="259"/>
      <c r="M453" s="260"/>
      <c r="N453" s="261"/>
      <c r="O453" s="261"/>
      <c r="P453" s="261"/>
      <c r="Q453" s="261"/>
      <c r="R453" s="261"/>
      <c r="S453" s="261"/>
      <c r="T453" s="262"/>
      <c r="AT453" s="263" t="s">
        <v>215</v>
      </c>
      <c r="AU453" s="263" t="s">
        <v>90</v>
      </c>
      <c r="AV453" s="12" t="s">
        <v>90</v>
      </c>
      <c r="AW453" s="12" t="s">
        <v>45</v>
      </c>
      <c r="AX453" s="12" t="s">
        <v>25</v>
      </c>
      <c r="AY453" s="263" t="s">
        <v>204</v>
      </c>
    </row>
    <row r="454" spans="2:65" s="1" customFormat="1" ht="25.5" customHeight="1">
      <c r="B454" s="48"/>
      <c r="C454" s="238" t="s">
        <v>676</v>
      </c>
      <c r="D454" s="238" t="s">
        <v>206</v>
      </c>
      <c r="E454" s="239" t="s">
        <v>1623</v>
      </c>
      <c r="F454" s="240" t="s">
        <v>1624</v>
      </c>
      <c r="G454" s="241" t="s">
        <v>209</v>
      </c>
      <c r="H454" s="242">
        <v>249.589</v>
      </c>
      <c r="I454" s="243"/>
      <c r="J454" s="244">
        <f>ROUND(I454*H454,2)</f>
        <v>0</v>
      </c>
      <c r="K454" s="240" t="s">
        <v>210</v>
      </c>
      <c r="L454" s="74"/>
      <c r="M454" s="245" t="s">
        <v>38</v>
      </c>
      <c r="N454" s="246" t="s">
        <v>53</v>
      </c>
      <c r="O454" s="49"/>
      <c r="P454" s="247">
        <f>O454*H454</f>
        <v>0</v>
      </c>
      <c r="Q454" s="247">
        <v>0.00348</v>
      </c>
      <c r="R454" s="247">
        <f>Q454*H454</f>
        <v>0.86856972</v>
      </c>
      <c r="S454" s="247">
        <v>0</v>
      </c>
      <c r="T454" s="248">
        <f>S454*H454</f>
        <v>0</v>
      </c>
      <c r="AR454" s="25" t="s">
        <v>211</v>
      </c>
      <c r="AT454" s="25" t="s">
        <v>206</v>
      </c>
      <c r="AU454" s="25" t="s">
        <v>90</v>
      </c>
      <c r="AY454" s="25" t="s">
        <v>204</v>
      </c>
      <c r="BE454" s="249">
        <f>IF(N454="základní",J454,0)</f>
        <v>0</v>
      </c>
      <c r="BF454" s="249">
        <f>IF(N454="snížená",J454,0)</f>
        <v>0</v>
      </c>
      <c r="BG454" s="249">
        <f>IF(N454="zákl. přenesená",J454,0)</f>
        <v>0</v>
      </c>
      <c r="BH454" s="249">
        <f>IF(N454="sníž. přenesená",J454,0)</f>
        <v>0</v>
      </c>
      <c r="BI454" s="249">
        <f>IF(N454="nulová",J454,0)</f>
        <v>0</v>
      </c>
      <c r="BJ454" s="25" t="s">
        <v>25</v>
      </c>
      <c r="BK454" s="249">
        <f>ROUND(I454*H454,2)</f>
        <v>0</v>
      </c>
      <c r="BL454" s="25" t="s">
        <v>211</v>
      </c>
      <c r="BM454" s="25" t="s">
        <v>1625</v>
      </c>
    </row>
    <row r="455" spans="2:51" s="14" customFormat="1" ht="13.5">
      <c r="B455" s="275"/>
      <c r="C455" s="276"/>
      <c r="D455" s="250" t="s">
        <v>215</v>
      </c>
      <c r="E455" s="277" t="s">
        <v>38</v>
      </c>
      <c r="F455" s="278" t="s">
        <v>1558</v>
      </c>
      <c r="G455" s="276"/>
      <c r="H455" s="277" t="s">
        <v>38</v>
      </c>
      <c r="I455" s="279"/>
      <c r="J455" s="276"/>
      <c r="K455" s="276"/>
      <c r="L455" s="280"/>
      <c r="M455" s="281"/>
      <c r="N455" s="282"/>
      <c r="O455" s="282"/>
      <c r="P455" s="282"/>
      <c r="Q455" s="282"/>
      <c r="R455" s="282"/>
      <c r="S455" s="282"/>
      <c r="T455" s="283"/>
      <c r="AT455" s="284" t="s">
        <v>215</v>
      </c>
      <c r="AU455" s="284" t="s">
        <v>90</v>
      </c>
      <c r="AV455" s="14" t="s">
        <v>25</v>
      </c>
      <c r="AW455" s="14" t="s">
        <v>45</v>
      </c>
      <c r="AX455" s="14" t="s">
        <v>82</v>
      </c>
      <c r="AY455" s="284" t="s">
        <v>204</v>
      </c>
    </row>
    <row r="456" spans="2:51" s="12" customFormat="1" ht="13.5">
      <c r="B456" s="253"/>
      <c r="C456" s="254"/>
      <c r="D456" s="250" t="s">
        <v>215</v>
      </c>
      <c r="E456" s="255" t="s">
        <v>38</v>
      </c>
      <c r="F456" s="256" t="s">
        <v>1552</v>
      </c>
      <c r="G456" s="254"/>
      <c r="H456" s="257">
        <v>229.121</v>
      </c>
      <c r="I456" s="258"/>
      <c r="J456" s="254"/>
      <c r="K456" s="254"/>
      <c r="L456" s="259"/>
      <c r="M456" s="260"/>
      <c r="N456" s="261"/>
      <c r="O456" s="261"/>
      <c r="P456" s="261"/>
      <c r="Q456" s="261"/>
      <c r="R456" s="261"/>
      <c r="S456" s="261"/>
      <c r="T456" s="262"/>
      <c r="AT456" s="263" t="s">
        <v>215</v>
      </c>
      <c r="AU456" s="263" t="s">
        <v>90</v>
      </c>
      <c r="AV456" s="12" t="s">
        <v>90</v>
      </c>
      <c r="AW456" s="12" t="s">
        <v>45</v>
      </c>
      <c r="AX456" s="12" t="s">
        <v>82</v>
      </c>
      <c r="AY456" s="263" t="s">
        <v>204</v>
      </c>
    </row>
    <row r="457" spans="2:51" s="12" customFormat="1" ht="13.5">
      <c r="B457" s="253"/>
      <c r="C457" s="254"/>
      <c r="D457" s="250" t="s">
        <v>215</v>
      </c>
      <c r="E457" s="255" t="s">
        <v>38</v>
      </c>
      <c r="F457" s="256" t="s">
        <v>1553</v>
      </c>
      <c r="G457" s="254"/>
      <c r="H457" s="257">
        <v>-16.88</v>
      </c>
      <c r="I457" s="258"/>
      <c r="J457" s="254"/>
      <c r="K457" s="254"/>
      <c r="L457" s="259"/>
      <c r="M457" s="260"/>
      <c r="N457" s="261"/>
      <c r="O457" s="261"/>
      <c r="P457" s="261"/>
      <c r="Q457" s="261"/>
      <c r="R457" s="261"/>
      <c r="S457" s="261"/>
      <c r="T457" s="262"/>
      <c r="AT457" s="263" t="s">
        <v>215</v>
      </c>
      <c r="AU457" s="263" t="s">
        <v>90</v>
      </c>
      <c r="AV457" s="12" t="s">
        <v>90</v>
      </c>
      <c r="AW457" s="12" t="s">
        <v>45</v>
      </c>
      <c r="AX457" s="12" t="s">
        <v>82</v>
      </c>
      <c r="AY457" s="263" t="s">
        <v>204</v>
      </c>
    </row>
    <row r="458" spans="2:51" s="12" customFormat="1" ht="13.5">
      <c r="B458" s="253"/>
      <c r="C458" s="254"/>
      <c r="D458" s="250" t="s">
        <v>215</v>
      </c>
      <c r="E458" s="255" t="s">
        <v>38</v>
      </c>
      <c r="F458" s="256" t="s">
        <v>1559</v>
      </c>
      <c r="G458" s="254"/>
      <c r="H458" s="257">
        <v>18.535</v>
      </c>
      <c r="I458" s="258"/>
      <c r="J458" s="254"/>
      <c r="K458" s="254"/>
      <c r="L458" s="259"/>
      <c r="M458" s="260"/>
      <c r="N458" s="261"/>
      <c r="O458" s="261"/>
      <c r="P458" s="261"/>
      <c r="Q458" s="261"/>
      <c r="R458" s="261"/>
      <c r="S458" s="261"/>
      <c r="T458" s="262"/>
      <c r="AT458" s="263" t="s">
        <v>215</v>
      </c>
      <c r="AU458" s="263" t="s">
        <v>90</v>
      </c>
      <c r="AV458" s="12" t="s">
        <v>90</v>
      </c>
      <c r="AW458" s="12" t="s">
        <v>45</v>
      </c>
      <c r="AX458" s="12" t="s">
        <v>82</v>
      </c>
      <c r="AY458" s="263" t="s">
        <v>204</v>
      </c>
    </row>
    <row r="459" spans="2:51" s="12" customFormat="1" ht="13.5">
      <c r="B459" s="253"/>
      <c r="C459" s="254"/>
      <c r="D459" s="250" t="s">
        <v>215</v>
      </c>
      <c r="E459" s="255" t="s">
        <v>38</v>
      </c>
      <c r="F459" s="256" t="s">
        <v>1556</v>
      </c>
      <c r="G459" s="254"/>
      <c r="H459" s="257">
        <v>18.813</v>
      </c>
      <c r="I459" s="258"/>
      <c r="J459" s="254"/>
      <c r="K459" s="254"/>
      <c r="L459" s="259"/>
      <c r="M459" s="260"/>
      <c r="N459" s="261"/>
      <c r="O459" s="261"/>
      <c r="P459" s="261"/>
      <c r="Q459" s="261"/>
      <c r="R459" s="261"/>
      <c r="S459" s="261"/>
      <c r="T459" s="262"/>
      <c r="AT459" s="263" t="s">
        <v>215</v>
      </c>
      <c r="AU459" s="263" t="s">
        <v>90</v>
      </c>
      <c r="AV459" s="12" t="s">
        <v>90</v>
      </c>
      <c r="AW459" s="12" t="s">
        <v>45</v>
      </c>
      <c r="AX459" s="12" t="s">
        <v>82</v>
      </c>
      <c r="AY459" s="263" t="s">
        <v>204</v>
      </c>
    </row>
    <row r="460" spans="2:51" s="13" customFormat="1" ht="13.5">
      <c r="B460" s="264"/>
      <c r="C460" s="265"/>
      <c r="D460" s="250" t="s">
        <v>215</v>
      </c>
      <c r="E460" s="266" t="s">
        <v>38</v>
      </c>
      <c r="F460" s="267" t="s">
        <v>217</v>
      </c>
      <c r="G460" s="265"/>
      <c r="H460" s="268">
        <v>249.589</v>
      </c>
      <c r="I460" s="269"/>
      <c r="J460" s="265"/>
      <c r="K460" s="265"/>
      <c r="L460" s="270"/>
      <c r="M460" s="271"/>
      <c r="N460" s="272"/>
      <c r="O460" s="272"/>
      <c r="P460" s="272"/>
      <c r="Q460" s="272"/>
      <c r="R460" s="272"/>
      <c r="S460" s="272"/>
      <c r="T460" s="273"/>
      <c r="AT460" s="274" t="s">
        <v>215</v>
      </c>
      <c r="AU460" s="274" t="s">
        <v>90</v>
      </c>
      <c r="AV460" s="13" t="s">
        <v>211</v>
      </c>
      <c r="AW460" s="13" t="s">
        <v>45</v>
      </c>
      <c r="AX460" s="13" t="s">
        <v>25</v>
      </c>
      <c r="AY460" s="274" t="s">
        <v>204</v>
      </c>
    </row>
    <row r="461" spans="2:65" s="1" customFormat="1" ht="38.25" customHeight="1">
      <c r="B461" s="48"/>
      <c r="C461" s="238" t="s">
        <v>682</v>
      </c>
      <c r="D461" s="238" t="s">
        <v>206</v>
      </c>
      <c r="E461" s="239" t="s">
        <v>521</v>
      </c>
      <c r="F461" s="240" t="s">
        <v>522</v>
      </c>
      <c r="G461" s="241" t="s">
        <v>209</v>
      </c>
      <c r="H461" s="242">
        <v>18.535</v>
      </c>
      <c r="I461" s="243"/>
      <c r="J461" s="244">
        <f>ROUND(I461*H461,2)</f>
        <v>0</v>
      </c>
      <c r="K461" s="240" t="s">
        <v>38</v>
      </c>
      <c r="L461" s="74"/>
      <c r="M461" s="245" t="s">
        <v>38</v>
      </c>
      <c r="N461" s="246" t="s">
        <v>53</v>
      </c>
      <c r="O461" s="49"/>
      <c r="P461" s="247">
        <f>O461*H461</f>
        <v>0</v>
      </c>
      <c r="Q461" s="247">
        <v>0.00478</v>
      </c>
      <c r="R461" s="247">
        <f>Q461*H461</f>
        <v>0.0885973</v>
      </c>
      <c r="S461" s="247">
        <v>0</v>
      </c>
      <c r="T461" s="248">
        <f>S461*H461</f>
        <v>0</v>
      </c>
      <c r="AR461" s="25" t="s">
        <v>211</v>
      </c>
      <c r="AT461" s="25" t="s">
        <v>206</v>
      </c>
      <c r="AU461" s="25" t="s">
        <v>90</v>
      </c>
      <c r="AY461" s="25" t="s">
        <v>204</v>
      </c>
      <c r="BE461" s="249">
        <f>IF(N461="základní",J461,0)</f>
        <v>0</v>
      </c>
      <c r="BF461" s="249">
        <f>IF(N461="snížená",J461,0)</f>
        <v>0</v>
      </c>
      <c r="BG461" s="249">
        <f>IF(N461="zákl. přenesená",J461,0)</f>
        <v>0</v>
      </c>
      <c r="BH461" s="249">
        <f>IF(N461="sníž. přenesená",J461,0)</f>
        <v>0</v>
      </c>
      <c r="BI461" s="249">
        <f>IF(N461="nulová",J461,0)</f>
        <v>0</v>
      </c>
      <c r="BJ461" s="25" t="s">
        <v>25</v>
      </c>
      <c r="BK461" s="249">
        <f>ROUND(I461*H461,2)</f>
        <v>0</v>
      </c>
      <c r="BL461" s="25" t="s">
        <v>211</v>
      </c>
      <c r="BM461" s="25" t="s">
        <v>1626</v>
      </c>
    </row>
    <row r="462" spans="2:51" s="12" customFormat="1" ht="13.5">
      <c r="B462" s="253"/>
      <c r="C462" s="254"/>
      <c r="D462" s="250" t="s">
        <v>215</v>
      </c>
      <c r="E462" s="255" t="s">
        <v>38</v>
      </c>
      <c r="F462" s="256" t="s">
        <v>1555</v>
      </c>
      <c r="G462" s="254"/>
      <c r="H462" s="257">
        <v>18.535</v>
      </c>
      <c r="I462" s="258"/>
      <c r="J462" s="254"/>
      <c r="K462" s="254"/>
      <c r="L462" s="259"/>
      <c r="M462" s="260"/>
      <c r="N462" s="261"/>
      <c r="O462" s="261"/>
      <c r="P462" s="261"/>
      <c r="Q462" s="261"/>
      <c r="R462" s="261"/>
      <c r="S462" s="261"/>
      <c r="T462" s="262"/>
      <c r="AT462" s="263" t="s">
        <v>215</v>
      </c>
      <c r="AU462" s="263" t="s">
        <v>90</v>
      </c>
      <c r="AV462" s="12" t="s">
        <v>90</v>
      </c>
      <c r="AW462" s="12" t="s">
        <v>45</v>
      </c>
      <c r="AX462" s="12" t="s">
        <v>82</v>
      </c>
      <c r="AY462" s="263" t="s">
        <v>204</v>
      </c>
    </row>
    <row r="463" spans="2:51" s="13" customFormat="1" ht="13.5">
      <c r="B463" s="264"/>
      <c r="C463" s="265"/>
      <c r="D463" s="250" t="s">
        <v>215</v>
      </c>
      <c r="E463" s="266" t="s">
        <v>38</v>
      </c>
      <c r="F463" s="267" t="s">
        <v>217</v>
      </c>
      <c r="G463" s="265"/>
      <c r="H463" s="268">
        <v>18.535</v>
      </c>
      <c r="I463" s="269"/>
      <c r="J463" s="265"/>
      <c r="K463" s="265"/>
      <c r="L463" s="270"/>
      <c r="M463" s="271"/>
      <c r="N463" s="272"/>
      <c r="O463" s="272"/>
      <c r="P463" s="272"/>
      <c r="Q463" s="272"/>
      <c r="R463" s="272"/>
      <c r="S463" s="272"/>
      <c r="T463" s="273"/>
      <c r="AT463" s="274" t="s">
        <v>215</v>
      </c>
      <c r="AU463" s="274" t="s">
        <v>90</v>
      </c>
      <c r="AV463" s="13" t="s">
        <v>211</v>
      </c>
      <c r="AW463" s="13" t="s">
        <v>45</v>
      </c>
      <c r="AX463" s="13" t="s">
        <v>25</v>
      </c>
      <c r="AY463" s="274" t="s">
        <v>204</v>
      </c>
    </row>
    <row r="464" spans="2:65" s="1" customFormat="1" ht="25.5" customHeight="1">
      <c r="B464" s="48"/>
      <c r="C464" s="238" t="s">
        <v>687</v>
      </c>
      <c r="D464" s="238" t="s">
        <v>206</v>
      </c>
      <c r="E464" s="239" t="s">
        <v>532</v>
      </c>
      <c r="F464" s="240" t="s">
        <v>533</v>
      </c>
      <c r="G464" s="241" t="s">
        <v>220</v>
      </c>
      <c r="H464" s="242">
        <v>4.333</v>
      </c>
      <c r="I464" s="243"/>
      <c r="J464" s="244">
        <f>ROUND(I464*H464,2)</f>
        <v>0</v>
      </c>
      <c r="K464" s="240" t="s">
        <v>210</v>
      </c>
      <c r="L464" s="74"/>
      <c r="M464" s="245" t="s">
        <v>38</v>
      </c>
      <c r="N464" s="246" t="s">
        <v>53</v>
      </c>
      <c r="O464" s="49"/>
      <c r="P464" s="247">
        <f>O464*H464</f>
        <v>0</v>
      </c>
      <c r="Q464" s="247">
        <v>2.25634</v>
      </c>
      <c r="R464" s="247">
        <f>Q464*H464</f>
        <v>9.776721219999999</v>
      </c>
      <c r="S464" s="247">
        <v>0</v>
      </c>
      <c r="T464" s="248">
        <f>S464*H464</f>
        <v>0</v>
      </c>
      <c r="AR464" s="25" t="s">
        <v>211</v>
      </c>
      <c r="AT464" s="25" t="s">
        <v>206</v>
      </c>
      <c r="AU464" s="25" t="s">
        <v>90</v>
      </c>
      <c r="AY464" s="25" t="s">
        <v>204</v>
      </c>
      <c r="BE464" s="249">
        <f>IF(N464="základní",J464,0)</f>
        <v>0</v>
      </c>
      <c r="BF464" s="249">
        <f>IF(N464="snížená",J464,0)</f>
        <v>0</v>
      </c>
      <c r="BG464" s="249">
        <f>IF(N464="zákl. přenesená",J464,0)</f>
        <v>0</v>
      </c>
      <c r="BH464" s="249">
        <f>IF(N464="sníž. přenesená",J464,0)</f>
        <v>0</v>
      </c>
      <c r="BI464" s="249">
        <f>IF(N464="nulová",J464,0)</f>
        <v>0</v>
      </c>
      <c r="BJ464" s="25" t="s">
        <v>25</v>
      </c>
      <c r="BK464" s="249">
        <f>ROUND(I464*H464,2)</f>
        <v>0</v>
      </c>
      <c r="BL464" s="25" t="s">
        <v>211</v>
      </c>
      <c r="BM464" s="25" t="s">
        <v>1627</v>
      </c>
    </row>
    <row r="465" spans="2:47" s="1" customFormat="1" ht="13.5">
      <c r="B465" s="48"/>
      <c r="C465" s="76"/>
      <c r="D465" s="250" t="s">
        <v>213</v>
      </c>
      <c r="E465" s="76"/>
      <c r="F465" s="251" t="s">
        <v>529</v>
      </c>
      <c r="G465" s="76"/>
      <c r="H465" s="76"/>
      <c r="I465" s="206"/>
      <c r="J465" s="76"/>
      <c r="K465" s="76"/>
      <c r="L465" s="74"/>
      <c r="M465" s="252"/>
      <c r="N465" s="49"/>
      <c r="O465" s="49"/>
      <c r="P465" s="49"/>
      <c r="Q465" s="49"/>
      <c r="R465" s="49"/>
      <c r="S465" s="49"/>
      <c r="T465" s="97"/>
      <c r="AT465" s="25" t="s">
        <v>213</v>
      </c>
      <c r="AU465" s="25" t="s">
        <v>90</v>
      </c>
    </row>
    <row r="466" spans="2:51" s="12" customFormat="1" ht="13.5">
      <c r="B466" s="253"/>
      <c r="C466" s="254"/>
      <c r="D466" s="250" t="s">
        <v>215</v>
      </c>
      <c r="E466" s="255" t="s">
        <v>38</v>
      </c>
      <c r="F466" s="256" t="s">
        <v>1628</v>
      </c>
      <c r="G466" s="254"/>
      <c r="H466" s="257">
        <v>4.333</v>
      </c>
      <c r="I466" s="258"/>
      <c r="J466" s="254"/>
      <c r="K466" s="254"/>
      <c r="L466" s="259"/>
      <c r="M466" s="260"/>
      <c r="N466" s="261"/>
      <c r="O466" s="261"/>
      <c r="P466" s="261"/>
      <c r="Q466" s="261"/>
      <c r="R466" s="261"/>
      <c r="S466" s="261"/>
      <c r="T466" s="262"/>
      <c r="AT466" s="263" t="s">
        <v>215</v>
      </c>
      <c r="AU466" s="263" t="s">
        <v>90</v>
      </c>
      <c r="AV466" s="12" t="s">
        <v>90</v>
      </c>
      <c r="AW466" s="12" t="s">
        <v>45</v>
      </c>
      <c r="AX466" s="12" t="s">
        <v>82</v>
      </c>
      <c r="AY466" s="263" t="s">
        <v>204</v>
      </c>
    </row>
    <row r="467" spans="2:51" s="13" customFormat="1" ht="13.5">
      <c r="B467" s="264"/>
      <c r="C467" s="265"/>
      <c r="D467" s="250" t="s">
        <v>215</v>
      </c>
      <c r="E467" s="266" t="s">
        <v>38</v>
      </c>
      <c r="F467" s="267" t="s">
        <v>217</v>
      </c>
      <c r="G467" s="265"/>
      <c r="H467" s="268">
        <v>4.333</v>
      </c>
      <c r="I467" s="269"/>
      <c r="J467" s="265"/>
      <c r="K467" s="265"/>
      <c r="L467" s="270"/>
      <c r="M467" s="271"/>
      <c r="N467" s="272"/>
      <c r="O467" s="272"/>
      <c r="P467" s="272"/>
      <c r="Q467" s="272"/>
      <c r="R467" s="272"/>
      <c r="S467" s="272"/>
      <c r="T467" s="273"/>
      <c r="AT467" s="274" t="s">
        <v>215</v>
      </c>
      <c r="AU467" s="274" t="s">
        <v>90</v>
      </c>
      <c r="AV467" s="13" t="s">
        <v>211</v>
      </c>
      <c r="AW467" s="13" t="s">
        <v>45</v>
      </c>
      <c r="AX467" s="13" t="s">
        <v>25</v>
      </c>
      <c r="AY467" s="274" t="s">
        <v>204</v>
      </c>
    </row>
    <row r="468" spans="2:65" s="1" customFormat="1" ht="38.25" customHeight="1">
      <c r="B468" s="48"/>
      <c r="C468" s="238" t="s">
        <v>692</v>
      </c>
      <c r="D468" s="238" t="s">
        <v>206</v>
      </c>
      <c r="E468" s="239" t="s">
        <v>1629</v>
      </c>
      <c r="F468" s="240" t="s">
        <v>1630</v>
      </c>
      <c r="G468" s="241" t="s">
        <v>220</v>
      </c>
      <c r="H468" s="242">
        <v>4.333</v>
      </c>
      <c r="I468" s="243"/>
      <c r="J468" s="244">
        <f>ROUND(I468*H468,2)</f>
        <v>0</v>
      </c>
      <c r="K468" s="240" t="s">
        <v>210</v>
      </c>
      <c r="L468" s="74"/>
      <c r="M468" s="245" t="s">
        <v>38</v>
      </c>
      <c r="N468" s="246" t="s">
        <v>53</v>
      </c>
      <c r="O468" s="49"/>
      <c r="P468" s="247">
        <f>O468*H468</f>
        <v>0</v>
      </c>
      <c r="Q468" s="247">
        <v>0</v>
      </c>
      <c r="R468" s="247">
        <f>Q468*H468</f>
        <v>0</v>
      </c>
      <c r="S468" s="247">
        <v>0</v>
      </c>
      <c r="T468" s="248">
        <f>S468*H468</f>
        <v>0</v>
      </c>
      <c r="AR468" s="25" t="s">
        <v>211</v>
      </c>
      <c r="AT468" s="25" t="s">
        <v>206</v>
      </c>
      <c r="AU468" s="25" t="s">
        <v>90</v>
      </c>
      <c r="AY468" s="25" t="s">
        <v>204</v>
      </c>
      <c r="BE468" s="249">
        <f>IF(N468="základní",J468,0)</f>
        <v>0</v>
      </c>
      <c r="BF468" s="249">
        <f>IF(N468="snížená",J468,0)</f>
        <v>0</v>
      </c>
      <c r="BG468" s="249">
        <f>IF(N468="zákl. přenesená",J468,0)</f>
        <v>0</v>
      </c>
      <c r="BH468" s="249">
        <f>IF(N468="sníž. přenesená",J468,0)</f>
        <v>0</v>
      </c>
      <c r="BI468" s="249">
        <f>IF(N468="nulová",J468,0)</f>
        <v>0</v>
      </c>
      <c r="BJ468" s="25" t="s">
        <v>25</v>
      </c>
      <c r="BK468" s="249">
        <f>ROUND(I468*H468,2)</f>
        <v>0</v>
      </c>
      <c r="BL468" s="25" t="s">
        <v>211</v>
      </c>
      <c r="BM468" s="25" t="s">
        <v>1631</v>
      </c>
    </row>
    <row r="469" spans="2:47" s="1" customFormat="1" ht="13.5">
      <c r="B469" s="48"/>
      <c r="C469" s="76"/>
      <c r="D469" s="250" t="s">
        <v>213</v>
      </c>
      <c r="E469" s="76"/>
      <c r="F469" s="251" t="s">
        <v>541</v>
      </c>
      <c r="G469" s="76"/>
      <c r="H469" s="76"/>
      <c r="I469" s="206"/>
      <c r="J469" s="76"/>
      <c r="K469" s="76"/>
      <c r="L469" s="74"/>
      <c r="M469" s="252"/>
      <c r="N469" s="49"/>
      <c r="O469" s="49"/>
      <c r="P469" s="49"/>
      <c r="Q469" s="49"/>
      <c r="R469" s="49"/>
      <c r="S469" s="49"/>
      <c r="T469" s="97"/>
      <c r="AT469" s="25" t="s">
        <v>213</v>
      </c>
      <c r="AU469" s="25" t="s">
        <v>90</v>
      </c>
    </row>
    <row r="470" spans="2:65" s="1" customFormat="1" ht="25.5" customHeight="1">
      <c r="B470" s="48"/>
      <c r="C470" s="238" t="s">
        <v>699</v>
      </c>
      <c r="D470" s="238" t="s">
        <v>206</v>
      </c>
      <c r="E470" s="239" t="s">
        <v>1632</v>
      </c>
      <c r="F470" s="240" t="s">
        <v>1633</v>
      </c>
      <c r="G470" s="241" t="s">
        <v>220</v>
      </c>
      <c r="H470" s="242">
        <v>8.176</v>
      </c>
      <c r="I470" s="243"/>
      <c r="J470" s="244">
        <f>ROUND(I470*H470,2)</f>
        <v>0</v>
      </c>
      <c r="K470" s="240" t="s">
        <v>210</v>
      </c>
      <c r="L470" s="74"/>
      <c r="M470" s="245" t="s">
        <v>38</v>
      </c>
      <c r="N470" s="246" t="s">
        <v>53</v>
      </c>
      <c r="O470" s="49"/>
      <c r="P470" s="247">
        <f>O470*H470</f>
        <v>0</v>
      </c>
      <c r="Q470" s="247">
        <v>0.00091</v>
      </c>
      <c r="R470" s="247">
        <f>Q470*H470</f>
        <v>0.00744016</v>
      </c>
      <c r="S470" s="247">
        <v>0</v>
      </c>
      <c r="T470" s="248">
        <f>S470*H470</f>
        <v>0</v>
      </c>
      <c r="AR470" s="25" t="s">
        <v>211</v>
      </c>
      <c r="AT470" s="25" t="s">
        <v>206</v>
      </c>
      <c r="AU470" s="25" t="s">
        <v>90</v>
      </c>
      <c r="AY470" s="25" t="s">
        <v>204</v>
      </c>
      <c r="BE470" s="249">
        <f>IF(N470="základní",J470,0)</f>
        <v>0</v>
      </c>
      <c r="BF470" s="249">
        <f>IF(N470="snížená",J470,0)</f>
        <v>0</v>
      </c>
      <c r="BG470" s="249">
        <f>IF(N470="zákl. přenesená",J470,0)</f>
        <v>0</v>
      </c>
      <c r="BH470" s="249">
        <f>IF(N470="sníž. přenesená",J470,0)</f>
        <v>0</v>
      </c>
      <c r="BI470" s="249">
        <f>IF(N470="nulová",J470,0)</f>
        <v>0</v>
      </c>
      <c r="BJ470" s="25" t="s">
        <v>25</v>
      </c>
      <c r="BK470" s="249">
        <f>ROUND(I470*H470,2)</f>
        <v>0</v>
      </c>
      <c r="BL470" s="25" t="s">
        <v>211</v>
      </c>
      <c r="BM470" s="25" t="s">
        <v>1634</v>
      </c>
    </row>
    <row r="471" spans="2:51" s="12" customFormat="1" ht="13.5">
      <c r="B471" s="253"/>
      <c r="C471" s="254"/>
      <c r="D471" s="250" t="s">
        <v>215</v>
      </c>
      <c r="E471" s="255" t="s">
        <v>38</v>
      </c>
      <c r="F471" s="256" t="s">
        <v>1635</v>
      </c>
      <c r="G471" s="254"/>
      <c r="H471" s="257">
        <v>10.102</v>
      </c>
      <c r="I471" s="258"/>
      <c r="J471" s="254"/>
      <c r="K471" s="254"/>
      <c r="L471" s="259"/>
      <c r="M471" s="260"/>
      <c r="N471" s="261"/>
      <c r="O471" s="261"/>
      <c r="P471" s="261"/>
      <c r="Q471" s="261"/>
      <c r="R471" s="261"/>
      <c r="S471" s="261"/>
      <c r="T471" s="262"/>
      <c r="AT471" s="263" t="s">
        <v>215</v>
      </c>
      <c r="AU471" s="263" t="s">
        <v>90</v>
      </c>
      <c r="AV471" s="12" t="s">
        <v>90</v>
      </c>
      <c r="AW471" s="12" t="s">
        <v>45</v>
      </c>
      <c r="AX471" s="12" t="s">
        <v>82</v>
      </c>
      <c r="AY471" s="263" t="s">
        <v>204</v>
      </c>
    </row>
    <row r="472" spans="2:51" s="12" customFormat="1" ht="13.5">
      <c r="B472" s="253"/>
      <c r="C472" s="254"/>
      <c r="D472" s="250" t="s">
        <v>215</v>
      </c>
      <c r="E472" s="255" t="s">
        <v>38</v>
      </c>
      <c r="F472" s="256" t="s">
        <v>1636</v>
      </c>
      <c r="G472" s="254"/>
      <c r="H472" s="257">
        <v>-1.926</v>
      </c>
      <c r="I472" s="258"/>
      <c r="J472" s="254"/>
      <c r="K472" s="254"/>
      <c r="L472" s="259"/>
      <c r="M472" s="260"/>
      <c r="N472" s="261"/>
      <c r="O472" s="261"/>
      <c r="P472" s="261"/>
      <c r="Q472" s="261"/>
      <c r="R472" s="261"/>
      <c r="S472" s="261"/>
      <c r="T472" s="262"/>
      <c r="AT472" s="263" t="s">
        <v>215</v>
      </c>
      <c r="AU472" s="263" t="s">
        <v>90</v>
      </c>
      <c r="AV472" s="12" t="s">
        <v>90</v>
      </c>
      <c r="AW472" s="12" t="s">
        <v>45</v>
      </c>
      <c r="AX472" s="12" t="s">
        <v>82</v>
      </c>
      <c r="AY472" s="263" t="s">
        <v>204</v>
      </c>
    </row>
    <row r="473" spans="2:51" s="13" customFormat="1" ht="13.5">
      <c r="B473" s="264"/>
      <c r="C473" s="265"/>
      <c r="D473" s="250" t="s">
        <v>215</v>
      </c>
      <c r="E473" s="266" t="s">
        <v>38</v>
      </c>
      <c r="F473" s="267" t="s">
        <v>217</v>
      </c>
      <c r="G473" s="265"/>
      <c r="H473" s="268">
        <v>8.176</v>
      </c>
      <c r="I473" s="269"/>
      <c r="J473" s="265"/>
      <c r="K473" s="265"/>
      <c r="L473" s="270"/>
      <c r="M473" s="271"/>
      <c r="N473" s="272"/>
      <c r="O473" s="272"/>
      <c r="P473" s="272"/>
      <c r="Q473" s="272"/>
      <c r="R473" s="272"/>
      <c r="S473" s="272"/>
      <c r="T473" s="273"/>
      <c r="AT473" s="274" t="s">
        <v>215</v>
      </c>
      <c r="AU473" s="274" t="s">
        <v>90</v>
      </c>
      <c r="AV473" s="13" t="s">
        <v>211</v>
      </c>
      <c r="AW473" s="13" t="s">
        <v>45</v>
      </c>
      <c r="AX473" s="13" t="s">
        <v>25</v>
      </c>
      <c r="AY473" s="274" t="s">
        <v>204</v>
      </c>
    </row>
    <row r="474" spans="2:65" s="1" customFormat="1" ht="25.5" customHeight="1">
      <c r="B474" s="48"/>
      <c r="C474" s="238" t="s">
        <v>703</v>
      </c>
      <c r="D474" s="238" t="s">
        <v>206</v>
      </c>
      <c r="E474" s="239" t="s">
        <v>1637</v>
      </c>
      <c r="F474" s="240" t="s">
        <v>1638</v>
      </c>
      <c r="G474" s="241" t="s">
        <v>220</v>
      </c>
      <c r="H474" s="242">
        <v>27.224</v>
      </c>
      <c r="I474" s="243"/>
      <c r="J474" s="244">
        <f>ROUND(I474*H474,2)</f>
        <v>0</v>
      </c>
      <c r="K474" s="240" t="s">
        <v>210</v>
      </c>
      <c r="L474" s="74"/>
      <c r="M474" s="245" t="s">
        <v>38</v>
      </c>
      <c r="N474" s="246" t="s">
        <v>53</v>
      </c>
      <c r="O474" s="49"/>
      <c r="P474" s="247">
        <f>O474*H474</f>
        <v>0</v>
      </c>
      <c r="Q474" s="247">
        <v>0.707</v>
      </c>
      <c r="R474" s="247">
        <f>Q474*H474</f>
        <v>19.247367999999998</v>
      </c>
      <c r="S474" s="247">
        <v>0</v>
      </c>
      <c r="T474" s="248">
        <f>S474*H474</f>
        <v>0</v>
      </c>
      <c r="AR474" s="25" t="s">
        <v>211</v>
      </c>
      <c r="AT474" s="25" t="s">
        <v>206</v>
      </c>
      <c r="AU474" s="25" t="s">
        <v>90</v>
      </c>
      <c r="AY474" s="25" t="s">
        <v>204</v>
      </c>
      <c r="BE474" s="249">
        <f>IF(N474="základní",J474,0)</f>
        <v>0</v>
      </c>
      <c r="BF474" s="249">
        <f>IF(N474="snížená",J474,0)</f>
        <v>0</v>
      </c>
      <c r="BG474" s="249">
        <f>IF(N474="zákl. přenesená",J474,0)</f>
        <v>0</v>
      </c>
      <c r="BH474" s="249">
        <f>IF(N474="sníž. přenesená",J474,0)</f>
        <v>0</v>
      </c>
      <c r="BI474" s="249">
        <f>IF(N474="nulová",J474,0)</f>
        <v>0</v>
      </c>
      <c r="BJ474" s="25" t="s">
        <v>25</v>
      </c>
      <c r="BK474" s="249">
        <f>ROUND(I474*H474,2)</f>
        <v>0</v>
      </c>
      <c r="BL474" s="25" t="s">
        <v>211</v>
      </c>
      <c r="BM474" s="25" t="s">
        <v>1639</v>
      </c>
    </row>
    <row r="475" spans="2:47" s="1" customFormat="1" ht="13.5">
      <c r="B475" s="48"/>
      <c r="C475" s="76"/>
      <c r="D475" s="250" t="s">
        <v>213</v>
      </c>
      <c r="E475" s="76"/>
      <c r="F475" s="251" t="s">
        <v>1640</v>
      </c>
      <c r="G475" s="76"/>
      <c r="H475" s="76"/>
      <c r="I475" s="206"/>
      <c r="J475" s="76"/>
      <c r="K475" s="76"/>
      <c r="L475" s="74"/>
      <c r="M475" s="252"/>
      <c r="N475" s="49"/>
      <c r="O475" s="49"/>
      <c r="P475" s="49"/>
      <c r="Q475" s="49"/>
      <c r="R475" s="49"/>
      <c r="S475" s="49"/>
      <c r="T475" s="97"/>
      <c r="AT475" s="25" t="s">
        <v>213</v>
      </c>
      <c r="AU475" s="25" t="s">
        <v>90</v>
      </c>
    </row>
    <row r="476" spans="2:51" s="12" customFormat="1" ht="13.5">
      <c r="B476" s="253"/>
      <c r="C476" s="254"/>
      <c r="D476" s="250" t="s">
        <v>215</v>
      </c>
      <c r="E476" s="255" t="s">
        <v>38</v>
      </c>
      <c r="F476" s="256" t="s">
        <v>1641</v>
      </c>
      <c r="G476" s="254"/>
      <c r="H476" s="257">
        <v>27.224</v>
      </c>
      <c r="I476" s="258"/>
      <c r="J476" s="254"/>
      <c r="K476" s="254"/>
      <c r="L476" s="259"/>
      <c r="M476" s="260"/>
      <c r="N476" s="261"/>
      <c r="O476" s="261"/>
      <c r="P476" s="261"/>
      <c r="Q476" s="261"/>
      <c r="R476" s="261"/>
      <c r="S476" s="261"/>
      <c r="T476" s="262"/>
      <c r="AT476" s="263" t="s">
        <v>215</v>
      </c>
      <c r="AU476" s="263" t="s">
        <v>90</v>
      </c>
      <c r="AV476" s="12" t="s">
        <v>90</v>
      </c>
      <c r="AW476" s="12" t="s">
        <v>45</v>
      </c>
      <c r="AX476" s="12" t="s">
        <v>82</v>
      </c>
      <c r="AY476" s="263" t="s">
        <v>204</v>
      </c>
    </row>
    <row r="477" spans="2:51" s="13" customFormat="1" ht="13.5">
      <c r="B477" s="264"/>
      <c r="C477" s="265"/>
      <c r="D477" s="250" t="s">
        <v>215</v>
      </c>
      <c r="E477" s="266" t="s">
        <v>38</v>
      </c>
      <c r="F477" s="267" t="s">
        <v>217</v>
      </c>
      <c r="G477" s="265"/>
      <c r="H477" s="268">
        <v>27.224</v>
      </c>
      <c r="I477" s="269"/>
      <c r="J477" s="265"/>
      <c r="K477" s="265"/>
      <c r="L477" s="270"/>
      <c r="M477" s="271"/>
      <c r="N477" s="272"/>
      <c r="O477" s="272"/>
      <c r="P477" s="272"/>
      <c r="Q477" s="272"/>
      <c r="R477" s="272"/>
      <c r="S477" s="272"/>
      <c r="T477" s="273"/>
      <c r="AT477" s="274" t="s">
        <v>215</v>
      </c>
      <c r="AU477" s="274" t="s">
        <v>90</v>
      </c>
      <c r="AV477" s="13" t="s">
        <v>211</v>
      </c>
      <c r="AW477" s="13" t="s">
        <v>45</v>
      </c>
      <c r="AX477" s="13" t="s">
        <v>25</v>
      </c>
      <c r="AY477" s="274" t="s">
        <v>204</v>
      </c>
    </row>
    <row r="478" spans="2:65" s="1" customFormat="1" ht="16.5" customHeight="1">
      <c r="B478" s="48"/>
      <c r="C478" s="238" t="s">
        <v>707</v>
      </c>
      <c r="D478" s="238" t="s">
        <v>206</v>
      </c>
      <c r="E478" s="239" t="s">
        <v>562</v>
      </c>
      <c r="F478" s="240" t="s">
        <v>563</v>
      </c>
      <c r="G478" s="241" t="s">
        <v>252</v>
      </c>
      <c r="H478" s="242">
        <v>0.16</v>
      </c>
      <c r="I478" s="243"/>
      <c r="J478" s="244">
        <f>ROUND(I478*H478,2)</f>
        <v>0</v>
      </c>
      <c r="K478" s="240" t="s">
        <v>210</v>
      </c>
      <c r="L478" s="74"/>
      <c r="M478" s="245" t="s">
        <v>38</v>
      </c>
      <c r="N478" s="246" t="s">
        <v>53</v>
      </c>
      <c r="O478" s="49"/>
      <c r="P478" s="247">
        <f>O478*H478</f>
        <v>0</v>
      </c>
      <c r="Q478" s="247">
        <v>1.05306</v>
      </c>
      <c r="R478" s="247">
        <f>Q478*H478</f>
        <v>0.16848960000000002</v>
      </c>
      <c r="S478" s="247">
        <v>0</v>
      </c>
      <c r="T478" s="248">
        <f>S478*H478</f>
        <v>0</v>
      </c>
      <c r="AR478" s="25" t="s">
        <v>211</v>
      </c>
      <c r="AT478" s="25" t="s">
        <v>206</v>
      </c>
      <c r="AU478" s="25" t="s">
        <v>90</v>
      </c>
      <c r="AY478" s="25" t="s">
        <v>204</v>
      </c>
      <c r="BE478" s="249">
        <f>IF(N478="základní",J478,0)</f>
        <v>0</v>
      </c>
      <c r="BF478" s="249">
        <f>IF(N478="snížená",J478,0)</f>
        <v>0</v>
      </c>
      <c r="BG478" s="249">
        <f>IF(N478="zákl. přenesená",J478,0)</f>
        <v>0</v>
      </c>
      <c r="BH478" s="249">
        <f>IF(N478="sníž. přenesená",J478,0)</f>
        <v>0</v>
      </c>
      <c r="BI478" s="249">
        <f>IF(N478="nulová",J478,0)</f>
        <v>0</v>
      </c>
      <c r="BJ478" s="25" t="s">
        <v>25</v>
      </c>
      <c r="BK478" s="249">
        <f>ROUND(I478*H478,2)</f>
        <v>0</v>
      </c>
      <c r="BL478" s="25" t="s">
        <v>211</v>
      </c>
      <c r="BM478" s="25" t="s">
        <v>1642</v>
      </c>
    </row>
    <row r="479" spans="2:51" s="12" customFormat="1" ht="13.5">
      <c r="B479" s="253"/>
      <c r="C479" s="254"/>
      <c r="D479" s="250" t="s">
        <v>215</v>
      </c>
      <c r="E479" s="255" t="s">
        <v>38</v>
      </c>
      <c r="F479" s="256" t="s">
        <v>1643</v>
      </c>
      <c r="G479" s="254"/>
      <c r="H479" s="257">
        <v>0.16</v>
      </c>
      <c r="I479" s="258"/>
      <c r="J479" s="254"/>
      <c r="K479" s="254"/>
      <c r="L479" s="259"/>
      <c r="M479" s="260"/>
      <c r="N479" s="261"/>
      <c r="O479" s="261"/>
      <c r="P479" s="261"/>
      <c r="Q479" s="261"/>
      <c r="R479" s="261"/>
      <c r="S479" s="261"/>
      <c r="T479" s="262"/>
      <c r="AT479" s="263" t="s">
        <v>215</v>
      </c>
      <c r="AU479" s="263" t="s">
        <v>90</v>
      </c>
      <c r="AV479" s="12" t="s">
        <v>90</v>
      </c>
      <c r="AW479" s="12" t="s">
        <v>45</v>
      </c>
      <c r="AX479" s="12" t="s">
        <v>82</v>
      </c>
      <c r="AY479" s="263" t="s">
        <v>204</v>
      </c>
    </row>
    <row r="480" spans="2:51" s="13" customFormat="1" ht="13.5">
      <c r="B480" s="264"/>
      <c r="C480" s="265"/>
      <c r="D480" s="250" t="s">
        <v>215</v>
      </c>
      <c r="E480" s="266" t="s">
        <v>38</v>
      </c>
      <c r="F480" s="267" t="s">
        <v>217</v>
      </c>
      <c r="G480" s="265"/>
      <c r="H480" s="268">
        <v>0.16</v>
      </c>
      <c r="I480" s="269"/>
      <c r="J480" s="265"/>
      <c r="K480" s="265"/>
      <c r="L480" s="270"/>
      <c r="M480" s="271"/>
      <c r="N480" s="272"/>
      <c r="O480" s="272"/>
      <c r="P480" s="272"/>
      <c r="Q480" s="272"/>
      <c r="R480" s="272"/>
      <c r="S480" s="272"/>
      <c r="T480" s="273"/>
      <c r="AT480" s="274" t="s">
        <v>215</v>
      </c>
      <c r="AU480" s="274" t="s">
        <v>90</v>
      </c>
      <c r="AV480" s="13" t="s">
        <v>211</v>
      </c>
      <c r="AW480" s="13" t="s">
        <v>45</v>
      </c>
      <c r="AX480" s="13" t="s">
        <v>25</v>
      </c>
      <c r="AY480" s="274" t="s">
        <v>204</v>
      </c>
    </row>
    <row r="481" spans="2:65" s="1" customFormat="1" ht="25.5" customHeight="1">
      <c r="B481" s="48"/>
      <c r="C481" s="238" t="s">
        <v>712</v>
      </c>
      <c r="D481" s="238" t="s">
        <v>206</v>
      </c>
      <c r="E481" s="239" t="s">
        <v>1644</v>
      </c>
      <c r="F481" s="240" t="s">
        <v>1645</v>
      </c>
      <c r="G481" s="241" t="s">
        <v>209</v>
      </c>
      <c r="H481" s="242">
        <v>204.416</v>
      </c>
      <c r="I481" s="243"/>
      <c r="J481" s="244">
        <f>ROUND(I481*H481,2)</f>
        <v>0</v>
      </c>
      <c r="K481" s="240" t="s">
        <v>210</v>
      </c>
      <c r="L481" s="74"/>
      <c r="M481" s="245" t="s">
        <v>38</v>
      </c>
      <c r="N481" s="246" t="s">
        <v>53</v>
      </c>
      <c r="O481" s="49"/>
      <c r="P481" s="247">
        <f>O481*H481</f>
        <v>0</v>
      </c>
      <c r="Q481" s="247">
        <v>0.0816</v>
      </c>
      <c r="R481" s="247">
        <f>Q481*H481</f>
        <v>16.680345600000003</v>
      </c>
      <c r="S481" s="247">
        <v>0</v>
      </c>
      <c r="T481" s="248">
        <f>S481*H481</f>
        <v>0</v>
      </c>
      <c r="AR481" s="25" t="s">
        <v>211</v>
      </c>
      <c r="AT481" s="25" t="s">
        <v>206</v>
      </c>
      <c r="AU481" s="25" t="s">
        <v>90</v>
      </c>
      <c r="AY481" s="25" t="s">
        <v>204</v>
      </c>
      <c r="BE481" s="249">
        <f>IF(N481="základní",J481,0)</f>
        <v>0</v>
      </c>
      <c r="BF481" s="249">
        <f>IF(N481="snížená",J481,0)</f>
        <v>0</v>
      </c>
      <c r="BG481" s="249">
        <f>IF(N481="zákl. přenesená",J481,0)</f>
        <v>0</v>
      </c>
      <c r="BH481" s="249">
        <f>IF(N481="sníž. přenesená",J481,0)</f>
        <v>0</v>
      </c>
      <c r="BI481" s="249">
        <f>IF(N481="nulová",J481,0)</f>
        <v>0</v>
      </c>
      <c r="BJ481" s="25" t="s">
        <v>25</v>
      </c>
      <c r="BK481" s="249">
        <f>ROUND(I481*H481,2)</f>
        <v>0</v>
      </c>
      <c r="BL481" s="25" t="s">
        <v>211</v>
      </c>
      <c r="BM481" s="25" t="s">
        <v>1646</v>
      </c>
    </row>
    <row r="482" spans="2:47" s="1" customFormat="1" ht="13.5">
      <c r="B482" s="48"/>
      <c r="C482" s="76"/>
      <c r="D482" s="250" t="s">
        <v>213</v>
      </c>
      <c r="E482" s="76"/>
      <c r="F482" s="251" t="s">
        <v>1647</v>
      </c>
      <c r="G482" s="76"/>
      <c r="H482" s="76"/>
      <c r="I482" s="206"/>
      <c r="J482" s="76"/>
      <c r="K482" s="76"/>
      <c r="L482" s="74"/>
      <c r="M482" s="252"/>
      <c r="N482" s="49"/>
      <c r="O482" s="49"/>
      <c r="P482" s="49"/>
      <c r="Q482" s="49"/>
      <c r="R482" s="49"/>
      <c r="S482" s="49"/>
      <c r="T482" s="97"/>
      <c r="AT482" s="25" t="s">
        <v>213</v>
      </c>
      <c r="AU482" s="25" t="s">
        <v>90</v>
      </c>
    </row>
    <row r="483" spans="2:51" s="12" customFormat="1" ht="13.5">
      <c r="B483" s="253"/>
      <c r="C483" s="254"/>
      <c r="D483" s="250" t="s">
        <v>215</v>
      </c>
      <c r="E483" s="255" t="s">
        <v>38</v>
      </c>
      <c r="F483" s="256" t="s">
        <v>1648</v>
      </c>
      <c r="G483" s="254"/>
      <c r="H483" s="257">
        <v>252.56</v>
      </c>
      <c r="I483" s="258"/>
      <c r="J483" s="254"/>
      <c r="K483" s="254"/>
      <c r="L483" s="259"/>
      <c r="M483" s="260"/>
      <c r="N483" s="261"/>
      <c r="O483" s="261"/>
      <c r="P483" s="261"/>
      <c r="Q483" s="261"/>
      <c r="R483" s="261"/>
      <c r="S483" s="261"/>
      <c r="T483" s="262"/>
      <c r="AT483" s="263" t="s">
        <v>215</v>
      </c>
      <c r="AU483" s="263" t="s">
        <v>90</v>
      </c>
      <c r="AV483" s="12" t="s">
        <v>90</v>
      </c>
      <c r="AW483" s="12" t="s">
        <v>45</v>
      </c>
      <c r="AX483" s="12" t="s">
        <v>82</v>
      </c>
      <c r="AY483" s="263" t="s">
        <v>204</v>
      </c>
    </row>
    <row r="484" spans="2:51" s="12" customFormat="1" ht="13.5">
      <c r="B484" s="253"/>
      <c r="C484" s="254"/>
      <c r="D484" s="250" t="s">
        <v>215</v>
      </c>
      <c r="E484" s="255" t="s">
        <v>38</v>
      </c>
      <c r="F484" s="256" t="s">
        <v>1649</v>
      </c>
      <c r="G484" s="254"/>
      <c r="H484" s="257">
        <v>-48.144</v>
      </c>
      <c r="I484" s="258"/>
      <c r="J484" s="254"/>
      <c r="K484" s="254"/>
      <c r="L484" s="259"/>
      <c r="M484" s="260"/>
      <c r="N484" s="261"/>
      <c r="O484" s="261"/>
      <c r="P484" s="261"/>
      <c r="Q484" s="261"/>
      <c r="R484" s="261"/>
      <c r="S484" s="261"/>
      <c r="T484" s="262"/>
      <c r="AT484" s="263" t="s">
        <v>215</v>
      </c>
      <c r="AU484" s="263" t="s">
        <v>90</v>
      </c>
      <c r="AV484" s="12" t="s">
        <v>90</v>
      </c>
      <c r="AW484" s="12" t="s">
        <v>45</v>
      </c>
      <c r="AX484" s="12" t="s">
        <v>82</v>
      </c>
      <c r="AY484" s="263" t="s">
        <v>204</v>
      </c>
    </row>
    <row r="485" spans="2:51" s="13" customFormat="1" ht="13.5">
      <c r="B485" s="264"/>
      <c r="C485" s="265"/>
      <c r="D485" s="250" t="s">
        <v>215</v>
      </c>
      <c r="E485" s="266" t="s">
        <v>38</v>
      </c>
      <c r="F485" s="267" t="s">
        <v>217</v>
      </c>
      <c r="G485" s="265"/>
      <c r="H485" s="268">
        <v>204.416</v>
      </c>
      <c r="I485" s="269"/>
      <c r="J485" s="265"/>
      <c r="K485" s="265"/>
      <c r="L485" s="270"/>
      <c r="M485" s="271"/>
      <c r="N485" s="272"/>
      <c r="O485" s="272"/>
      <c r="P485" s="272"/>
      <c r="Q485" s="272"/>
      <c r="R485" s="272"/>
      <c r="S485" s="272"/>
      <c r="T485" s="273"/>
      <c r="AT485" s="274" t="s">
        <v>215</v>
      </c>
      <c r="AU485" s="274" t="s">
        <v>90</v>
      </c>
      <c r="AV485" s="13" t="s">
        <v>211</v>
      </c>
      <c r="AW485" s="13" t="s">
        <v>45</v>
      </c>
      <c r="AX485" s="13" t="s">
        <v>25</v>
      </c>
      <c r="AY485" s="274" t="s">
        <v>204</v>
      </c>
    </row>
    <row r="486" spans="2:65" s="1" customFormat="1" ht="25.5" customHeight="1">
      <c r="B486" s="48"/>
      <c r="C486" s="238" t="s">
        <v>717</v>
      </c>
      <c r="D486" s="238" t="s">
        <v>206</v>
      </c>
      <c r="E486" s="239" t="s">
        <v>1650</v>
      </c>
      <c r="F486" s="240" t="s">
        <v>1651</v>
      </c>
      <c r="G486" s="241" t="s">
        <v>209</v>
      </c>
      <c r="H486" s="242">
        <v>6.66</v>
      </c>
      <c r="I486" s="243"/>
      <c r="J486" s="244">
        <f>ROUND(I486*H486,2)</f>
        <v>0</v>
      </c>
      <c r="K486" s="240" t="s">
        <v>210</v>
      </c>
      <c r="L486" s="74"/>
      <c r="M486" s="245" t="s">
        <v>38</v>
      </c>
      <c r="N486" s="246" t="s">
        <v>53</v>
      </c>
      <c r="O486" s="49"/>
      <c r="P486" s="247">
        <f>O486*H486</f>
        <v>0</v>
      </c>
      <c r="Q486" s="247">
        <v>0.042</v>
      </c>
      <c r="R486" s="247">
        <f>Q486*H486</f>
        <v>0.27972</v>
      </c>
      <c r="S486" s="247">
        <v>0</v>
      </c>
      <c r="T486" s="248">
        <f>S486*H486</f>
        <v>0</v>
      </c>
      <c r="AR486" s="25" t="s">
        <v>211</v>
      </c>
      <c r="AT486" s="25" t="s">
        <v>206</v>
      </c>
      <c r="AU486" s="25" t="s">
        <v>90</v>
      </c>
      <c r="AY486" s="25" t="s">
        <v>204</v>
      </c>
      <c r="BE486" s="249">
        <f>IF(N486="základní",J486,0)</f>
        <v>0</v>
      </c>
      <c r="BF486" s="249">
        <f>IF(N486="snížená",J486,0)</f>
        <v>0</v>
      </c>
      <c r="BG486" s="249">
        <f>IF(N486="zákl. přenesená",J486,0)</f>
        <v>0</v>
      </c>
      <c r="BH486" s="249">
        <f>IF(N486="sníž. přenesená",J486,0)</f>
        <v>0</v>
      </c>
      <c r="BI486" s="249">
        <f>IF(N486="nulová",J486,0)</f>
        <v>0</v>
      </c>
      <c r="BJ486" s="25" t="s">
        <v>25</v>
      </c>
      <c r="BK486" s="249">
        <f>ROUND(I486*H486,2)</f>
        <v>0</v>
      </c>
      <c r="BL486" s="25" t="s">
        <v>211</v>
      </c>
      <c r="BM486" s="25" t="s">
        <v>1652</v>
      </c>
    </row>
    <row r="487" spans="2:47" s="1" customFormat="1" ht="13.5">
      <c r="B487" s="48"/>
      <c r="C487" s="76"/>
      <c r="D487" s="250" t="s">
        <v>213</v>
      </c>
      <c r="E487" s="76"/>
      <c r="F487" s="251" t="s">
        <v>1653</v>
      </c>
      <c r="G487" s="76"/>
      <c r="H487" s="76"/>
      <c r="I487" s="206"/>
      <c r="J487" s="76"/>
      <c r="K487" s="76"/>
      <c r="L487" s="74"/>
      <c r="M487" s="252"/>
      <c r="N487" s="49"/>
      <c r="O487" s="49"/>
      <c r="P487" s="49"/>
      <c r="Q487" s="49"/>
      <c r="R487" s="49"/>
      <c r="S487" s="49"/>
      <c r="T487" s="97"/>
      <c r="AT487" s="25" t="s">
        <v>213</v>
      </c>
      <c r="AU487" s="25" t="s">
        <v>90</v>
      </c>
    </row>
    <row r="488" spans="2:51" s="12" customFormat="1" ht="13.5">
      <c r="B488" s="253"/>
      <c r="C488" s="254"/>
      <c r="D488" s="250" t="s">
        <v>215</v>
      </c>
      <c r="E488" s="255" t="s">
        <v>38</v>
      </c>
      <c r="F488" s="256" t="s">
        <v>1654</v>
      </c>
      <c r="G488" s="254"/>
      <c r="H488" s="257">
        <v>6.66</v>
      </c>
      <c r="I488" s="258"/>
      <c r="J488" s="254"/>
      <c r="K488" s="254"/>
      <c r="L488" s="259"/>
      <c r="M488" s="260"/>
      <c r="N488" s="261"/>
      <c r="O488" s="261"/>
      <c r="P488" s="261"/>
      <c r="Q488" s="261"/>
      <c r="R488" s="261"/>
      <c r="S488" s="261"/>
      <c r="T488" s="262"/>
      <c r="AT488" s="263" t="s">
        <v>215</v>
      </c>
      <c r="AU488" s="263" t="s">
        <v>90</v>
      </c>
      <c r="AV488" s="12" t="s">
        <v>90</v>
      </c>
      <c r="AW488" s="12" t="s">
        <v>45</v>
      </c>
      <c r="AX488" s="12" t="s">
        <v>82</v>
      </c>
      <c r="AY488" s="263" t="s">
        <v>204</v>
      </c>
    </row>
    <row r="489" spans="2:51" s="13" customFormat="1" ht="13.5">
      <c r="B489" s="264"/>
      <c r="C489" s="265"/>
      <c r="D489" s="250" t="s">
        <v>215</v>
      </c>
      <c r="E489" s="266" t="s">
        <v>38</v>
      </c>
      <c r="F489" s="267" t="s">
        <v>217</v>
      </c>
      <c r="G489" s="265"/>
      <c r="H489" s="268">
        <v>6.66</v>
      </c>
      <c r="I489" s="269"/>
      <c r="J489" s="265"/>
      <c r="K489" s="265"/>
      <c r="L489" s="270"/>
      <c r="M489" s="271"/>
      <c r="N489" s="272"/>
      <c r="O489" s="272"/>
      <c r="P489" s="272"/>
      <c r="Q489" s="272"/>
      <c r="R489" s="272"/>
      <c r="S489" s="272"/>
      <c r="T489" s="273"/>
      <c r="AT489" s="274" t="s">
        <v>215</v>
      </c>
      <c r="AU489" s="274" t="s">
        <v>90</v>
      </c>
      <c r="AV489" s="13" t="s">
        <v>211</v>
      </c>
      <c r="AW489" s="13" t="s">
        <v>45</v>
      </c>
      <c r="AX489" s="13" t="s">
        <v>25</v>
      </c>
      <c r="AY489" s="274" t="s">
        <v>204</v>
      </c>
    </row>
    <row r="490" spans="2:65" s="1" customFormat="1" ht="25.5" customHeight="1">
      <c r="B490" s="48"/>
      <c r="C490" s="238" t="s">
        <v>722</v>
      </c>
      <c r="D490" s="238" t="s">
        <v>206</v>
      </c>
      <c r="E490" s="239" t="s">
        <v>1655</v>
      </c>
      <c r="F490" s="240" t="s">
        <v>1656</v>
      </c>
      <c r="G490" s="241" t="s">
        <v>209</v>
      </c>
      <c r="H490" s="242">
        <v>0.469</v>
      </c>
      <c r="I490" s="243"/>
      <c r="J490" s="244">
        <f>ROUND(I490*H490,2)</f>
        <v>0</v>
      </c>
      <c r="K490" s="240" t="s">
        <v>210</v>
      </c>
      <c r="L490" s="74"/>
      <c r="M490" s="245" t="s">
        <v>38</v>
      </c>
      <c r="N490" s="246" t="s">
        <v>53</v>
      </c>
      <c r="O490" s="49"/>
      <c r="P490" s="247">
        <f>O490*H490</f>
        <v>0</v>
      </c>
      <c r="Q490" s="247">
        <v>0.084</v>
      </c>
      <c r="R490" s="247">
        <f>Q490*H490</f>
        <v>0.039396</v>
      </c>
      <c r="S490" s="247">
        <v>0</v>
      </c>
      <c r="T490" s="248">
        <f>S490*H490</f>
        <v>0</v>
      </c>
      <c r="AR490" s="25" t="s">
        <v>211</v>
      </c>
      <c r="AT490" s="25" t="s">
        <v>206</v>
      </c>
      <c r="AU490" s="25" t="s">
        <v>90</v>
      </c>
      <c r="AY490" s="25" t="s">
        <v>204</v>
      </c>
      <c r="BE490" s="249">
        <f>IF(N490="základní",J490,0)</f>
        <v>0</v>
      </c>
      <c r="BF490" s="249">
        <f>IF(N490="snížená",J490,0)</f>
        <v>0</v>
      </c>
      <c r="BG490" s="249">
        <f>IF(N490="zákl. přenesená",J490,0)</f>
        <v>0</v>
      </c>
      <c r="BH490" s="249">
        <f>IF(N490="sníž. přenesená",J490,0)</f>
        <v>0</v>
      </c>
      <c r="BI490" s="249">
        <f>IF(N490="nulová",J490,0)</f>
        <v>0</v>
      </c>
      <c r="BJ490" s="25" t="s">
        <v>25</v>
      </c>
      <c r="BK490" s="249">
        <f>ROUND(I490*H490,2)</f>
        <v>0</v>
      </c>
      <c r="BL490" s="25" t="s">
        <v>211</v>
      </c>
      <c r="BM490" s="25" t="s">
        <v>1657</v>
      </c>
    </row>
    <row r="491" spans="2:47" s="1" customFormat="1" ht="13.5">
      <c r="B491" s="48"/>
      <c r="C491" s="76"/>
      <c r="D491" s="250" t="s">
        <v>213</v>
      </c>
      <c r="E491" s="76"/>
      <c r="F491" s="251" t="s">
        <v>1653</v>
      </c>
      <c r="G491" s="76"/>
      <c r="H491" s="76"/>
      <c r="I491" s="206"/>
      <c r="J491" s="76"/>
      <c r="K491" s="76"/>
      <c r="L491" s="74"/>
      <c r="M491" s="252"/>
      <c r="N491" s="49"/>
      <c r="O491" s="49"/>
      <c r="P491" s="49"/>
      <c r="Q491" s="49"/>
      <c r="R491" s="49"/>
      <c r="S491" s="49"/>
      <c r="T491" s="97"/>
      <c r="AT491" s="25" t="s">
        <v>213</v>
      </c>
      <c r="AU491" s="25" t="s">
        <v>90</v>
      </c>
    </row>
    <row r="492" spans="2:51" s="12" customFormat="1" ht="13.5">
      <c r="B492" s="253"/>
      <c r="C492" s="254"/>
      <c r="D492" s="250" t="s">
        <v>215</v>
      </c>
      <c r="E492" s="255" t="s">
        <v>38</v>
      </c>
      <c r="F492" s="256" t="s">
        <v>1658</v>
      </c>
      <c r="G492" s="254"/>
      <c r="H492" s="257">
        <v>0.469</v>
      </c>
      <c r="I492" s="258"/>
      <c r="J492" s="254"/>
      <c r="K492" s="254"/>
      <c r="L492" s="259"/>
      <c r="M492" s="260"/>
      <c r="N492" s="261"/>
      <c r="O492" s="261"/>
      <c r="P492" s="261"/>
      <c r="Q492" s="261"/>
      <c r="R492" s="261"/>
      <c r="S492" s="261"/>
      <c r="T492" s="262"/>
      <c r="AT492" s="263" t="s">
        <v>215</v>
      </c>
      <c r="AU492" s="263" t="s">
        <v>90</v>
      </c>
      <c r="AV492" s="12" t="s">
        <v>90</v>
      </c>
      <c r="AW492" s="12" t="s">
        <v>45</v>
      </c>
      <c r="AX492" s="12" t="s">
        <v>82</v>
      </c>
      <c r="AY492" s="263" t="s">
        <v>204</v>
      </c>
    </row>
    <row r="493" spans="2:51" s="13" customFormat="1" ht="13.5">
      <c r="B493" s="264"/>
      <c r="C493" s="265"/>
      <c r="D493" s="250" t="s">
        <v>215</v>
      </c>
      <c r="E493" s="266" t="s">
        <v>38</v>
      </c>
      <c r="F493" s="267" t="s">
        <v>217</v>
      </c>
      <c r="G493" s="265"/>
      <c r="H493" s="268">
        <v>0.469</v>
      </c>
      <c r="I493" s="269"/>
      <c r="J493" s="265"/>
      <c r="K493" s="265"/>
      <c r="L493" s="270"/>
      <c r="M493" s="271"/>
      <c r="N493" s="272"/>
      <c r="O493" s="272"/>
      <c r="P493" s="272"/>
      <c r="Q493" s="272"/>
      <c r="R493" s="272"/>
      <c r="S493" s="272"/>
      <c r="T493" s="273"/>
      <c r="AT493" s="274" t="s">
        <v>215</v>
      </c>
      <c r="AU493" s="274" t="s">
        <v>90</v>
      </c>
      <c r="AV493" s="13" t="s">
        <v>211</v>
      </c>
      <c r="AW493" s="13" t="s">
        <v>45</v>
      </c>
      <c r="AX493" s="13" t="s">
        <v>25</v>
      </c>
      <c r="AY493" s="274" t="s">
        <v>204</v>
      </c>
    </row>
    <row r="494" spans="2:65" s="1" customFormat="1" ht="25.5" customHeight="1">
      <c r="B494" s="48"/>
      <c r="C494" s="238" t="s">
        <v>727</v>
      </c>
      <c r="D494" s="238" t="s">
        <v>206</v>
      </c>
      <c r="E494" s="239" t="s">
        <v>1659</v>
      </c>
      <c r="F494" s="240" t="s">
        <v>1660</v>
      </c>
      <c r="G494" s="241" t="s">
        <v>209</v>
      </c>
      <c r="H494" s="242">
        <v>0.469</v>
      </c>
      <c r="I494" s="243"/>
      <c r="J494" s="244">
        <f>ROUND(I494*H494,2)</f>
        <v>0</v>
      </c>
      <c r="K494" s="240" t="s">
        <v>210</v>
      </c>
      <c r="L494" s="74"/>
      <c r="M494" s="245" t="s">
        <v>38</v>
      </c>
      <c r="N494" s="246" t="s">
        <v>53</v>
      </c>
      <c r="O494" s="49"/>
      <c r="P494" s="247">
        <f>O494*H494</f>
        <v>0</v>
      </c>
      <c r="Q494" s="247">
        <v>0</v>
      </c>
      <c r="R494" s="247">
        <f>Q494*H494</f>
        <v>0</v>
      </c>
      <c r="S494" s="247">
        <v>0</v>
      </c>
      <c r="T494" s="248">
        <f>S494*H494</f>
        <v>0</v>
      </c>
      <c r="AR494" s="25" t="s">
        <v>211</v>
      </c>
      <c r="AT494" s="25" t="s">
        <v>206</v>
      </c>
      <c r="AU494" s="25" t="s">
        <v>90</v>
      </c>
      <c r="AY494" s="25" t="s">
        <v>204</v>
      </c>
      <c r="BE494" s="249">
        <f>IF(N494="základní",J494,0)</f>
        <v>0</v>
      </c>
      <c r="BF494" s="249">
        <f>IF(N494="snížená",J494,0)</f>
        <v>0</v>
      </c>
      <c r="BG494" s="249">
        <f>IF(N494="zákl. přenesená",J494,0)</f>
        <v>0</v>
      </c>
      <c r="BH494" s="249">
        <f>IF(N494="sníž. přenesená",J494,0)</f>
        <v>0</v>
      </c>
      <c r="BI494" s="249">
        <f>IF(N494="nulová",J494,0)</f>
        <v>0</v>
      </c>
      <c r="BJ494" s="25" t="s">
        <v>25</v>
      </c>
      <c r="BK494" s="249">
        <f>ROUND(I494*H494,2)</f>
        <v>0</v>
      </c>
      <c r="BL494" s="25" t="s">
        <v>211</v>
      </c>
      <c r="BM494" s="25" t="s">
        <v>1661</v>
      </c>
    </row>
    <row r="495" spans="2:65" s="1" customFormat="1" ht="25.5" customHeight="1">
      <c r="B495" s="48"/>
      <c r="C495" s="238" t="s">
        <v>732</v>
      </c>
      <c r="D495" s="238" t="s">
        <v>206</v>
      </c>
      <c r="E495" s="239" t="s">
        <v>1662</v>
      </c>
      <c r="F495" s="240" t="s">
        <v>1663</v>
      </c>
      <c r="G495" s="241" t="s">
        <v>343</v>
      </c>
      <c r="H495" s="242">
        <v>321.105</v>
      </c>
      <c r="I495" s="243"/>
      <c r="J495" s="244">
        <f>ROUND(I495*H495,2)</f>
        <v>0</v>
      </c>
      <c r="K495" s="240" t="s">
        <v>210</v>
      </c>
      <c r="L495" s="74"/>
      <c r="M495" s="245" t="s">
        <v>38</v>
      </c>
      <c r="N495" s="246" t="s">
        <v>53</v>
      </c>
      <c r="O495" s="49"/>
      <c r="P495" s="247">
        <f>O495*H495</f>
        <v>0</v>
      </c>
      <c r="Q495" s="247">
        <v>1E-05</v>
      </c>
      <c r="R495" s="247">
        <f>Q495*H495</f>
        <v>0.0032110500000000004</v>
      </c>
      <c r="S495" s="247">
        <v>0</v>
      </c>
      <c r="T495" s="248">
        <f>S495*H495</f>
        <v>0</v>
      </c>
      <c r="AR495" s="25" t="s">
        <v>211</v>
      </c>
      <c r="AT495" s="25" t="s">
        <v>206</v>
      </c>
      <c r="AU495" s="25" t="s">
        <v>90</v>
      </c>
      <c r="AY495" s="25" t="s">
        <v>204</v>
      </c>
      <c r="BE495" s="249">
        <f>IF(N495="základní",J495,0)</f>
        <v>0</v>
      </c>
      <c r="BF495" s="249">
        <f>IF(N495="snížená",J495,0)</f>
        <v>0</v>
      </c>
      <c r="BG495" s="249">
        <f>IF(N495="zákl. přenesená",J495,0)</f>
        <v>0</v>
      </c>
      <c r="BH495" s="249">
        <f>IF(N495="sníž. přenesená",J495,0)</f>
        <v>0</v>
      </c>
      <c r="BI495" s="249">
        <f>IF(N495="nulová",J495,0)</f>
        <v>0</v>
      </c>
      <c r="BJ495" s="25" t="s">
        <v>25</v>
      </c>
      <c r="BK495" s="249">
        <f>ROUND(I495*H495,2)</f>
        <v>0</v>
      </c>
      <c r="BL495" s="25" t="s">
        <v>211</v>
      </c>
      <c r="BM495" s="25" t="s">
        <v>1664</v>
      </c>
    </row>
    <row r="496" spans="2:51" s="12" customFormat="1" ht="13.5">
      <c r="B496" s="253"/>
      <c r="C496" s="254"/>
      <c r="D496" s="250" t="s">
        <v>215</v>
      </c>
      <c r="E496" s="255" t="s">
        <v>38</v>
      </c>
      <c r="F496" s="256" t="s">
        <v>1665</v>
      </c>
      <c r="G496" s="254"/>
      <c r="H496" s="257">
        <v>321.105</v>
      </c>
      <c r="I496" s="258"/>
      <c r="J496" s="254"/>
      <c r="K496" s="254"/>
      <c r="L496" s="259"/>
      <c r="M496" s="260"/>
      <c r="N496" s="261"/>
      <c r="O496" s="261"/>
      <c r="P496" s="261"/>
      <c r="Q496" s="261"/>
      <c r="R496" s="261"/>
      <c r="S496" s="261"/>
      <c r="T496" s="262"/>
      <c r="AT496" s="263" t="s">
        <v>215</v>
      </c>
      <c r="AU496" s="263" t="s">
        <v>90</v>
      </c>
      <c r="AV496" s="12" t="s">
        <v>90</v>
      </c>
      <c r="AW496" s="12" t="s">
        <v>45</v>
      </c>
      <c r="AX496" s="12" t="s">
        <v>82</v>
      </c>
      <c r="AY496" s="263" t="s">
        <v>204</v>
      </c>
    </row>
    <row r="497" spans="2:51" s="13" customFormat="1" ht="13.5">
      <c r="B497" s="264"/>
      <c r="C497" s="265"/>
      <c r="D497" s="250" t="s">
        <v>215</v>
      </c>
      <c r="E497" s="266" t="s">
        <v>38</v>
      </c>
      <c r="F497" s="267" t="s">
        <v>217</v>
      </c>
      <c r="G497" s="265"/>
      <c r="H497" s="268">
        <v>321.105</v>
      </c>
      <c r="I497" s="269"/>
      <c r="J497" s="265"/>
      <c r="K497" s="265"/>
      <c r="L497" s="270"/>
      <c r="M497" s="271"/>
      <c r="N497" s="272"/>
      <c r="O497" s="272"/>
      <c r="P497" s="272"/>
      <c r="Q497" s="272"/>
      <c r="R497" s="272"/>
      <c r="S497" s="272"/>
      <c r="T497" s="273"/>
      <c r="AT497" s="274" t="s">
        <v>215</v>
      </c>
      <c r="AU497" s="274" t="s">
        <v>90</v>
      </c>
      <c r="AV497" s="13" t="s">
        <v>211</v>
      </c>
      <c r="AW497" s="13" t="s">
        <v>45</v>
      </c>
      <c r="AX497" s="13" t="s">
        <v>25</v>
      </c>
      <c r="AY497" s="274" t="s">
        <v>204</v>
      </c>
    </row>
    <row r="498" spans="2:65" s="1" customFormat="1" ht="16.5" customHeight="1">
      <c r="B498" s="48"/>
      <c r="C498" s="238" t="s">
        <v>738</v>
      </c>
      <c r="D498" s="238" t="s">
        <v>206</v>
      </c>
      <c r="E498" s="239" t="s">
        <v>1666</v>
      </c>
      <c r="F498" s="240" t="s">
        <v>1667</v>
      </c>
      <c r="G498" s="241" t="s">
        <v>343</v>
      </c>
      <c r="H498" s="242">
        <v>6.4</v>
      </c>
      <c r="I498" s="243"/>
      <c r="J498" s="244">
        <f>ROUND(I498*H498,2)</f>
        <v>0</v>
      </c>
      <c r="K498" s="240" t="s">
        <v>210</v>
      </c>
      <c r="L498" s="74"/>
      <c r="M498" s="245" t="s">
        <v>38</v>
      </c>
      <c r="N498" s="246" t="s">
        <v>53</v>
      </c>
      <c r="O498" s="49"/>
      <c r="P498" s="247">
        <f>O498*H498</f>
        <v>0</v>
      </c>
      <c r="Q498" s="247">
        <v>5E-05</v>
      </c>
      <c r="R498" s="247">
        <f>Q498*H498</f>
        <v>0.00032</v>
      </c>
      <c r="S498" s="247">
        <v>0</v>
      </c>
      <c r="T498" s="248">
        <f>S498*H498</f>
        <v>0</v>
      </c>
      <c r="AR498" s="25" t="s">
        <v>211</v>
      </c>
      <c r="AT498" s="25" t="s">
        <v>206</v>
      </c>
      <c r="AU498" s="25" t="s">
        <v>90</v>
      </c>
      <c r="AY498" s="25" t="s">
        <v>204</v>
      </c>
      <c r="BE498" s="249">
        <f>IF(N498="základní",J498,0)</f>
        <v>0</v>
      </c>
      <c r="BF498" s="249">
        <f>IF(N498="snížená",J498,0)</f>
        <v>0</v>
      </c>
      <c r="BG498" s="249">
        <f>IF(N498="zákl. přenesená",J498,0)</f>
        <v>0</v>
      </c>
      <c r="BH498" s="249">
        <f>IF(N498="sníž. přenesená",J498,0)</f>
        <v>0</v>
      </c>
      <c r="BI498" s="249">
        <f>IF(N498="nulová",J498,0)</f>
        <v>0</v>
      </c>
      <c r="BJ498" s="25" t="s">
        <v>25</v>
      </c>
      <c r="BK498" s="249">
        <f>ROUND(I498*H498,2)</f>
        <v>0</v>
      </c>
      <c r="BL498" s="25" t="s">
        <v>211</v>
      </c>
      <c r="BM498" s="25" t="s">
        <v>1668</v>
      </c>
    </row>
    <row r="499" spans="2:51" s="12" customFormat="1" ht="13.5">
      <c r="B499" s="253"/>
      <c r="C499" s="254"/>
      <c r="D499" s="250" t="s">
        <v>215</v>
      </c>
      <c r="E499" s="255" t="s">
        <v>38</v>
      </c>
      <c r="F499" s="256" t="s">
        <v>1669</v>
      </c>
      <c r="G499" s="254"/>
      <c r="H499" s="257">
        <v>6.4</v>
      </c>
      <c r="I499" s="258"/>
      <c r="J499" s="254"/>
      <c r="K499" s="254"/>
      <c r="L499" s="259"/>
      <c r="M499" s="260"/>
      <c r="N499" s="261"/>
      <c r="O499" s="261"/>
      <c r="P499" s="261"/>
      <c r="Q499" s="261"/>
      <c r="R499" s="261"/>
      <c r="S499" s="261"/>
      <c r="T499" s="262"/>
      <c r="AT499" s="263" t="s">
        <v>215</v>
      </c>
      <c r="AU499" s="263" t="s">
        <v>90</v>
      </c>
      <c r="AV499" s="12" t="s">
        <v>90</v>
      </c>
      <c r="AW499" s="12" t="s">
        <v>45</v>
      </c>
      <c r="AX499" s="12" t="s">
        <v>25</v>
      </c>
      <c r="AY499" s="263" t="s">
        <v>204</v>
      </c>
    </row>
    <row r="500" spans="2:65" s="1" customFormat="1" ht="16.5" customHeight="1">
      <c r="B500" s="48"/>
      <c r="C500" s="238" t="s">
        <v>743</v>
      </c>
      <c r="D500" s="238" t="s">
        <v>206</v>
      </c>
      <c r="E500" s="239" t="s">
        <v>1670</v>
      </c>
      <c r="F500" s="240" t="s">
        <v>1671</v>
      </c>
      <c r="G500" s="241" t="s">
        <v>343</v>
      </c>
      <c r="H500" s="242">
        <v>8</v>
      </c>
      <c r="I500" s="243"/>
      <c r="J500" s="244">
        <f>ROUND(I500*H500,2)</f>
        <v>0</v>
      </c>
      <c r="K500" s="240" t="s">
        <v>38</v>
      </c>
      <c r="L500" s="74"/>
      <c r="M500" s="245" t="s">
        <v>38</v>
      </c>
      <c r="N500" s="246" t="s">
        <v>53</v>
      </c>
      <c r="O500" s="49"/>
      <c r="P500" s="247">
        <f>O500*H500</f>
        <v>0</v>
      </c>
      <c r="Q500" s="247">
        <v>5E-05</v>
      </c>
      <c r="R500" s="247">
        <f>Q500*H500</f>
        <v>0.0004</v>
      </c>
      <c r="S500" s="247">
        <v>0</v>
      </c>
      <c r="T500" s="248">
        <f>S500*H500</f>
        <v>0</v>
      </c>
      <c r="AR500" s="25" t="s">
        <v>211</v>
      </c>
      <c r="AT500" s="25" t="s">
        <v>206</v>
      </c>
      <c r="AU500" s="25" t="s">
        <v>90</v>
      </c>
      <c r="AY500" s="25" t="s">
        <v>204</v>
      </c>
      <c r="BE500" s="249">
        <f>IF(N500="základní",J500,0)</f>
        <v>0</v>
      </c>
      <c r="BF500" s="249">
        <f>IF(N500="snížená",J500,0)</f>
        <v>0</v>
      </c>
      <c r="BG500" s="249">
        <f>IF(N500="zákl. přenesená",J500,0)</f>
        <v>0</v>
      </c>
      <c r="BH500" s="249">
        <f>IF(N500="sníž. přenesená",J500,0)</f>
        <v>0</v>
      </c>
      <c r="BI500" s="249">
        <f>IF(N500="nulová",J500,0)</f>
        <v>0</v>
      </c>
      <c r="BJ500" s="25" t="s">
        <v>25</v>
      </c>
      <c r="BK500" s="249">
        <f>ROUND(I500*H500,2)</f>
        <v>0</v>
      </c>
      <c r="BL500" s="25" t="s">
        <v>211</v>
      </c>
      <c r="BM500" s="25" t="s">
        <v>1672</v>
      </c>
    </row>
    <row r="501" spans="2:51" s="12" customFormat="1" ht="13.5">
      <c r="B501" s="253"/>
      <c r="C501" s="254"/>
      <c r="D501" s="250" t="s">
        <v>215</v>
      </c>
      <c r="E501" s="255" t="s">
        <v>38</v>
      </c>
      <c r="F501" s="256" t="s">
        <v>1673</v>
      </c>
      <c r="G501" s="254"/>
      <c r="H501" s="257">
        <v>8</v>
      </c>
      <c r="I501" s="258"/>
      <c r="J501" s="254"/>
      <c r="K501" s="254"/>
      <c r="L501" s="259"/>
      <c r="M501" s="260"/>
      <c r="N501" s="261"/>
      <c r="O501" s="261"/>
      <c r="P501" s="261"/>
      <c r="Q501" s="261"/>
      <c r="R501" s="261"/>
      <c r="S501" s="261"/>
      <c r="T501" s="262"/>
      <c r="AT501" s="263" t="s">
        <v>215</v>
      </c>
      <c r="AU501" s="263" t="s">
        <v>90</v>
      </c>
      <c r="AV501" s="12" t="s">
        <v>90</v>
      </c>
      <c r="AW501" s="12" t="s">
        <v>45</v>
      </c>
      <c r="AX501" s="12" t="s">
        <v>82</v>
      </c>
      <c r="AY501" s="263" t="s">
        <v>204</v>
      </c>
    </row>
    <row r="502" spans="2:51" s="13" customFormat="1" ht="13.5">
      <c r="B502" s="264"/>
      <c r="C502" s="265"/>
      <c r="D502" s="250" t="s">
        <v>215</v>
      </c>
      <c r="E502" s="266" t="s">
        <v>38</v>
      </c>
      <c r="F502" s="267" t="s">
        <v>217</v>
      </c>
      <c r="G502" s="265"/>
      <c r="H502" s="268">
        <v>8</v>
      </c>
      <c r="I502" s="269"/>
      <c r="J502" s="265"/>
      <c r="K502" s="265"/>
      <c r="L502" s="270"/>
      <c r="M502" s="271"/>
      <c r="N502" s="272"/>
      <c r="O502" s="272"/>
      <c r="P502" s="272"/>
      <c r="Q502" s="272"/>
      <c r="R502" s="272"/>
      <c r="S502" s="272"/>
      <c r="T502" s="273"/>
      <c r="AT502" s="274" t="s">
        <v>215</v>
      </c>
      <c r="AU502" s="274" t="s">
        <v>90</v>
      </c>
      <c r="AV502" s="13" t="s">
        <v>211</v>
      </c>
      <c r="AW502" s="13" t="s">
        <v>45</v>
      </c>
      <c r="AX502" s="13" t="s">
        <v>25</v>
      </c>
      <c r="AY502" s="274" t="s">
        <v>204</v>
      </c>
    </row>
    <row r="503" spans="2:65" s="1" customFormat="1" ht="25.5" customHeight="1">
      <c r="B503" s="48"/>
      <c r="C503" s="238" t="s">
        <v>749</v>
      </c>
      <c r="D503" s="238" t="s">
        <v>206</v>
      </c>
      <c r="E503" s="239" t="s">
        <v>1674</v>
      </c>
      <c r="F503" s="240" t="s">
        <v>1675</v>
      </c>
      <c r="G503" s="241" t="s">
        <v>343</v>
      </c>
      <c r="H503" s="242">
        <v>4.8</v>
      </c>
      <c r="I503" s="243"/>
      <c r="J503" s="244">
        <f>ROUND(I503*H503,2)</f>
        <v>0</v>
      </c>
      <c r="K503" s="240" t="s">
        <v>210</v>
      </c>
      <c r="L503" s="74"/>
      <c r="M503" s="245" t="s">
        <v>38</v>
      </c>
      <c r="N503" s="246" t="s">
        <v>53</v>
      </c>
      <c r="O503" s="49"/>
      <c r="P503" s="247">
        <f>O503*H503</f>
        <v>0</v>
      </c>
      <c r="Q503" s="247">
        <v>1E-05</v>
      </c>
      <c r="R503" s="247">
        <f>Q503*H503</f>
        <v>4.8E-05</v>
      </c>
      <c r="S503" s="247">
        <v>0</v>
      </c>
      <c r="T503" s="248">
        <f>S503*H503</f>
        <v>0</v>
      </c>
      <c r="AR503" s="25" t="s">
        <v>211</v>
      </c>
      <c r="AT503" s="25" t="s">
        <v>206</v>
      </c>
      <c r="AU503" s="25" t="s">
        <v>90</v>
      </c>
      <c r="AY503" s="25" t="s">
        <v>204</v>
      </c>
      <c r="BE503" s="249">
        <f>IF(N503="základní",J503,0)</f>
        <v>0</v>
      </c>
      <c r="BF503" s="249">
        <f>IF(N503="snížená",J503,0)</f>
        <v>0</v>
      </c>
      <c r="BG503" s="249">
        <f>IF(N503="zákl. přenesená",J503,0)</f>
        <v>0</v>
      </c>
      <c r="BH503" s="249">
        <f>IF(N503="sníž. přenesená",J503,0)</f>
        <v>0</v>
      </c>
      <c r="BI503" s="249">
        <f>IF(N503="nulová",J503,0)</f>
        <v>0</v>
      </c>
      <c r="BJ503" s="25" t="s">
        <v>25</v>
      </c>
      <c r="BK503" s="249">
        <f>ROUND(I503*H503,2)</f>
        <v>0</v>
      </c>
      <c r="BL503" s="25" t="s">
        <v>211</v>
      </c>
      <c r="BM503" s="25" t="s">
        <v>1676</v>
      </c>
    </row>
    <row r="504" spans="2:47" s="1" customFormat="1" ht="13.5">
      <c r="B504" s="48"/>
      <c r="C504" s="76"/>
      <c r="D504" s="250" t="s">
        <v>213</v>
      </c>
      <c r="E504" s="76"/>
      <c r="F504" s="251" t="s">
        <v>1677</v>
      </c>
      <c r="G504" s="76"/>
      <c r="H504" s="76"/>
      <c r="I504" s="206"/>
      <c r="J504" s="76"/>
      <c r="K504" s="76"/>
      <c r="L504" s="74"/>
      <c r="M504" s="252"/>
      <c r="N504" s="49"/>
      <c r="O504" s="49"/>
      <c r="P504" s="49"/>
      <c r="Q504" s="49"/>
      <c r="R504" s="49"/>
      <c r="S504" s="49"/>
      <c r="T504" s="97"/>
      <c r="AT504" s="25" t="s">
        <v>213</v>
      </c>
      <c r="AU504" s="25" t="s">
        <v>90</v>
      </c>
    </row>
    <row r="505" spans="2:51" s="12" customFormat="1" ht="13.5">
      <c r="B505" s="253"/>
      <c r="C505" s="254"/>
      <c r="D505" s="250" t="s">
        <v>215</v>
      </c>
      <c r="E505" s="255" t="s">
        <v>38</v>
      </c>
      <c r="F505" s="256" t="s">
        <v>1678</v>
      </c>
      <c r="G505" s="254"/>
      <c r="H505" s="257">
        <v>4.8</v>
      </c>
      <c r="I505" s="258"/>
      <c r="J505" s="254"/>
      <c r="K505" s="254"/>
      <c r="L505" s="259"/>
      <c r="M505" s="260"/>
      <c r="N505" s="261"/>
      <c r="O505" s="261"/>
      <c r="P505" s="261"/>
      <c r="Q505" s="261"/>
      <c r="R505" s="261"/>
      <c r="S505" s="261"/>
      <c r="T505" s="262"/>
      <c r="AT505" s="263" t="s">
        <v>215</v>
      </c>
      <c r="AU505" s="263" t="s">
        <v>90</v>
      </c>
      <c r="AV505" s="12" t="s">
        <v>90</v>
      </c>
      <c r="AW505" s="12" t="s">
        <v>45</v>
      </c>
      <c r="AX505" s="12" t="s">
        <v>82</v>
      </c>
      <c r="AY505" s="263" t="s">
        <v>204</v>
      </c>
    </row>
    <row r="506" spans="2:51" s="13" customFormat="1" ht="13.5">
      <c r="B506" s="264"/>
      <c r="C506" s="265"/>
      <c r="D506" s="250" t="s">
        <v>215</v>
      </c>
      <c r="E506" s="266" t="s">
        <v>38</v>
      </c>
      <c r="F506" s="267" t="s">
        <v>217</v>
      </c>
      <c r="G506" s="265"/>
      <c r="H506" s="268">
        <v>4.8</v>
      </c>
      <c r="I506" s="269"/>
      <c r="J506" s="265"/>
      <c r="K506" s="265"/>
      <c r="L506" s="270"/>
      <c r="M506" s="271"/>
      <c r="N506" s="272"/>
      <c r="O506" s="272"/>
      <c r="P506" s="272"/>
      <c r="Q506" s="272"/>
      <c r="R506" s="272"/>
      <c r="S506" s="272"/>
      <c r="T506" s="273"/>
      <c r="AT506" s="274" t="s">
        <v>215</v>
      </c>
      <c r="AU506" s="274" t="s">
        <v>90</v>
      </c>
      <c r="AV506" s="13" t="s">
        <v>211</v>
      </c>
      <c r="AW506" s="13" t="s">
        <v>45</v>
      </c>
      <c r="AX506" s="13" t="s">
        <v>25</v>
      </c>
      <c r="AY506" s="274" t="s">
        <v>204</v>
      </c>
    </row>
    <row r="507" spans="2:65" s="1" customFormat="1" ht="16.5" customHeight="1">
      <c r="B507" s="48"/>
      <c r="C507" s="238" t="s">
        <v>755</v>
      </c>
      <c r="D507" s="238" t="s">
        <v>206</v>
      </c>
      <c r="E507" s="239" t="s">
        <v>1679</v>
      </c>
      <c r="F507" s="240" t="s">
        <v>1680</v>
      </c>
      <c r="G507" s="241" t="s">
        <v>220</v>
      </c>
      <c r="H507" s="242">
        <v>58.069</v>
      </c>
      <c r="I507" s="243"/>
      <c r="J507" s="244">
        <f>ROUND(I507*H507,2)</f>
        <v>0</v>
      </c>
      <c r="K507" s="240" t="s">
        <v>210</v>
      </c>
      <c r="L507" s="74"/>
      <c r="M507" s="245" t="s">
        <v>38</v>
      </c>
      <c r="N507" s="246" t="s">
        <v>53</v>
      </c>
      <c r="O507" s="49"/>
      <c r="P507" s="247">
        <f>O507*H507</f>
        <v>0</v>
      </c>
      <c r="Q507" s="247">
        <v>2.16</v>
      </c>
      <c r="R507" s="247">
        <f>Q507*H507</f>
        <v>125.42904000000001</v>
      </c>
      <c r="S507" s="247">
        <v>0</v>
      </c>
      <c r="T507" s="248">
        <f>S507*H507</f>
        <v>0</v>
      </c>
      <c r="AR507" s="25" t="s">
        <v>211</v>
      </c>
      <c r="AT507" s="25" t="s">
        <v>206</v>
      </c>
      <c r="AU507" s="25" t="s">
        <v>90</v>
      </c>
      <c r="AY507" s="25" t="s">
        <v>204</v>
      </c>
      <c r="BE507" s="249">
        <f>IF(N507="základní",J507,0)</f>
        <v>0</v>
      </c>
      <c r="BF507" s="249">
        <f>IF(N507="snížená",J507,0)</f>
        <v>0</v>
      </c>
      <c r="BG507" s="249">
        <f>IF(N507="zákl. přenesená",J507,0)</f>
        <v>0</v>
      </c>
      <c r="BH507" s="249">
        <f>IF(N507="sníž. přenesená",J507,0)</f>
        <v>0</v>
      </c>
      <c r="BI507" s="249">
        <f>IF(N507="nulová",J507,0)</f>
        <v>0</v>
      </c>
      <c r="BJ507" s="25" t="s">
        <v>25</v>
      </c>
      <c r="BK507" s="249">
        <f>ROUND(I507*H507,2)</f>
        <v>0</v>
      </c>
      <c r="BL507" s="25" t="s">
        <v>211</v>
      </c>
      <c r="BM507" s="25" t="s">
        <v>1681</v>
      </c>
    </row>
    <row r="508" spans="2:47" s="1" customFormat="1" ht="13.5">
      <c r="B508" s="48"/>
      <c r="C508" s="76"/>
      <c r="D508" s="250" t="s">
        <v>213</v>
      </c>
      <c r="E508" s="76"/>
      <c r="F508" s="251" t="s">
        <v>1682</v>
      </c>
      <c r="G508" s="76"/>
      <c r="H508" s="76"/>
      <c r="I508" s="206"/>
      <c r="J508" s="76"/>
      <c r="K508" s="76"/>
      <c r="L508" s="74"/>
      <c r="M508" s="252"/>
      <c r="N508" s="49"/>
      <c r="O508" s="49"/>
      <c r="P508" s="49"/>
      <c r="Q508" s="49"/>
      <c r="R508" s="49"/>
      <c r="S508" s="49"/>
      <c r="T508" s="97"/>
      <c r="AT508" s="25" t="s">
        <v>213</v>
      </c>
      <c r="AU508" s="25" t="s">
        <v>90</v>
      </c>
    </row>
    <row r="509" spans="2:51" s="12" customFormat="1" ht="13.5">
      <c r="B509" s="253"/>
      <c r="C509" s="254"/>
      <c r="D509" s="250" t="s">
        <v>215</v>
      </c>
      <c r="E509" s="255" t="s">
        <v>38</v>
      </c>
      <c r="F509" s="256" t="s">
        <v>1683</v>
      </c>
      <c r="G509" s="254"/>
      <c r="H509" s="257">
        <v>8.783</v>
      </c>
      <c r="I509" s="258"/>
      <c r="J509" s="254"/>
      <c r="K509" s="254"/>
      <c r="L509" s="259"/>
      <c r="M509" s="260"/>
      <c r="N509" s="261"/>
      <c r="O509" s="261"/>
      <c r="P509" s="261"/>
      <c r="Q509" s="261"/>
      <c r="R509" s="261"/>
      <c r="S509" s="261"/>
      <c r="T509" s="262"/>
      <c r="AT509" s="263" t="s">
        <v>215</v>
      </c>
      <c r="AU509" s="263" t="s">
        <v>90</v>
      </c>
      <c r="AV509" s="12" t="s">
        <v>90</v>
      </c>
      <c r="AW509" s="12" t="s">
        <v>45</v>
      </c>
      <c r="AX509" s="12" t="s">
        <v>82</v>
      </c>
      <c r="AY509" s="263" t="s">
        <v>204</v>
      </c>
    </row>
    <row r="510" spans="2:51" s="12" customFormat="1" ht="13.5">
      <c r="B510" s="253"/>
      <c r="C510" s="254"/>
      <c r="D510" s="250" t="s">
        <v>215</v>
      </c>
      <c r="E510" s="255" t="s">
        <v>38</v>
      </c>
      <c r="F510" s="256" t="s">
        <v>1684</v>
      </c>
      <c r="G510" s="254"/>
      <c r="H510" s="257">
        <v>12.609</v>
      </c>
      <c r="I510" s="258"/>
      <c r="J510" s="254"/>
      <c r="K510" s="254"/>
      <c r="L510" s="259"/>
      <c r="M510" s="260"/>
      <c r="N510" s="261"/>
      <c r="O510" s="261"/>
      <c r="P510" s="261"/>
      <c r="Q510" s="261"/>
      <c r="R510" s="261"/>
      <c r="S510" s="261"/>
      <c r="T510" s="262"/>
      <c r="AT510" s="263" t="s">
        <v>215</v>
      </c>
      <c r="AU510" s="263" t="s">
        <v>90</v>
      </c>
      <c r="AV510" s="12" t="s">
        <v>90</v>
      </c>
      <c r="AW510" s="12" t="s">
        <v>45</v>
      </c>
      <c r="AX510" s="12" t="s">
        <v>82</v>
      </c>
      <c r="AY510" s="263" t="s">
        <v>204</v>
      </c>
    </row>
    <row r="511" spans="2:51" s="12" customFormat="1" ht="13.5">
      <c r="B511" s="253"/>
      <c r="C511" s="254"/>
      <c r="D511" s="250" t="s">
        <v>215</v>
      </c>
      <c r="E511" s="255" t="s">
        <v>38</v>
      </c>
      <c r="F511" s="256" t="s">
        <v>1685</v>
      </c>
      <c r="G511" s="254"/>
      <c r="H511" s="257">
        <v>12.638</v>
      </c>
      <c r="I511" s="258"/>
      <c r="J511" s="254"/>
      <c r="K511" s="254"/>
      <c r="L511" s="259"/>
      <c r="M511" s="260"/>
      <c r="N511" s="261"/>
      <c r="O511" s="261"/>
      <c r="P511" s="261"/>
      <c r="Q511" s="261"/>
      <c r="R511" s="261"/>
      <c r="S511" s="261"/>
      <c r="T511" s="262"/>
      <c r="AT511" s="263" t="s">
        <v>215</v>
      </c>
      <c r="AU511" s="263" t="s">
        <v>90</v>
      </c>
      <c r="AV511" s="12" t="s">
        <v>90</v>
      </c>
      <c r="AW511" s="12" t="s">
        <v>45</v>
      </c>
      <c r="AX511" s="12" t="s">
        <v>82</v>
      </c>
      <c r="AY511" s="263" t="s">
        <v>204</v>
      </c>
    </row>
    <row r="512" spans="2:51" s="12" customFormat="1" ht="13.5">
      <c r="B512" s="253"/>
      <c r="C512" s="254"/>
      <c r="D512" s="250" t="s">
        <v>215</v>
      </c>
      <c r="E512" s="255" t="s">
        <v>38</v>
      </c>
      <c r="F512" s="256" t="s">
        <v>1686</v>
      </c>
      <c r="G512" s="254"/>
      <c r="H512" s="257">
        <v>12.697</v>
      </c>
      <c r="I512" s="258"/>
      <c r="J512" s="254"/>
      <c r="K512" s="254"/>
      <c r="L512" s="259"/>
      <c r="M512" s="260"/>
      <c r="N512" s="261"/>
      <c r="O512" s="261"/>
      <c r="P512" s="261"/>
      <c r="Q512" s="261"/>
      <c r="R512" s="261"/>
      <c r="S512" s="261"/>
      <c r="T512" s="262"/>
      <c r="AT512" s="263" t="s">
        <v>215</v>
      </c>
      <c r="AU512" s="263" t="s">
        <v>90</v>
      </c>
      <c r="AV512" s="12" t="s">
        <v>90</v>
      </c>
      <c r="AW512" s="12" t="s">
        <v>45</v>
      </c>
      <c r="AX512" s="12" t="s">
        <v>82</v>
      </c>
      <c r="AY512" s="263" t="s">
        <v>204</v>
      </c>
    </row>
    <row r="513" spans="2:51" s="12" customFormat="1" ht="13.5">
      <c r="B513" s="253"/>
      <c r="C513" s="254"/>
      <c r="D513" s="250" t="s">
        <v>215</v>
      </c>
      <c r="E513" s="255" t="s">
        <v>38</v>
      </c>
      <c r="F513" s="256" t="s">
        <v>1687</v>
      </c>
      <c r="G513" s="254"/>
      <c r="H513" s="257">
        <v>11.342</v>
      </c>
      <c r="I513" s="258"/>
      <c r="J513" s="254"/>
      <c r="K513" s="254"/>
      <c r="L513" s="259"/>
      <c r="M513" s="260"/>
      <c r="N513" s="261"/>
      <c r="O513" s="261"/>
      <c r="P513" s="261"/>
      <c r="Q513" s="261"/>
      <c r="R513" s="261"/>
      <c r="S513" s="261"/>
      <c r="T513" s="262"/>
      <c r="AT513" s="263" t="s">
        <v>215</v>
      </c>
      <c r="AU513" s="263" t="s">
        <v>90</v>
      </c>
      <c r="AV513" s="12" t="s">
        <v>90</v>
      </c>
      <c r="AW513" s="12" t="s">
        <v>45</v>
      </c>
      <c r="AX513" s="12" t="s">
        <v>82</v>
      </c>
      <c r="AY513" s="263" t="s">
        <v>204</v>
      </c>
    </row>
    <row r="514" spans="2:51" s="13" customFormat="1" ht="13.5">
      <c r="B514" s="264"/>
      <c r="C514" s="265"/>
      <c r="D514" s="250" t="s">
        <v>215</v>
      </c>
      <c r="E514" s="266" t="s">
        <v>38</v>
      </c>
      <c r="F514" s="267" t="s">
        <v>217</v>
      </c>
      <c r="G514" s="265"/>
      <c r="H514" s="268">
        <v>58.069</v>
      </c>
      <c r="I514" s="269"/>
      <c r="J514" s="265"/>
      <c r="K514" s="265"/>
      <c r="L514" s="270"/>
      <c r="M514" s="271"/>
      <c r="N514" s="272"/>
      <c r="O514" s="272"/>
      <c r="P514" s="272"/>
      <c r="Q514" s="272"/>
      <c r="R514" s="272"/>
      <c r="S514" s="272"/>
      <c r="T514" s="273"/>
      <c r="AT514" s="274" t="s">
        <v>215</v>
      </c>
      <c r="AU514" s="274" t="s">
        <v>90</v>
      </c>
      <c r="AV514" s="13" t="s">
        <v>211</v>
      </c>
      <c r="AW514" s="13" t="s">
        <v>45</v>
      </c>
      <c r="AX514" s="13" t="s">
        <v>25</v>
      </c>
      <c r="AY514" s="274" t="s">
        <v>204</v>
      </c>
    </row>
    <row r="515" spans="2:65" s="1" customFormat="1" ht="25.5" customHeight="1">
      <c r="B515" s="48"/>
      <c r="C515" s="238" t="s">
        <v>761</v>
      </c>
      <c r="D515" s="238" t="s">
        <v>206</v>
      </c>
      <c r="E515" s="239" t="s">
        <v>1688</v>
      </c>
      <c r="F515" s="240" t="s">
        <v>1689</v>
      </c>
      <c r="G515" s="241" t="s">
        <v>209</v>
      </c>
      <c r="H515" s="242">
        <v>226.871</v>
      </c>
      <c r="I515" s="243"/>
      <c r="J515" s="244">
        <f>ROUND(I515*H515,2)</f>
        <v>0</v>
      </c>
      <c r="K515" s="240" t="s">
        <v>210</v>
      </c>
      <c r="L515" s="74"/>
      <c r="M515" s="245" t="s">
        <v>38</v>
      </c>
      <c r="N515" s="246" t="s">
        <v>53</v>
      </c>
      <c r="O515" s="49"/>
      <c r="P515" s="247">
        <f>O515*H515</f>
        <v>0</v>
      </c>
      <c r="Q515" s="247">
        <v>0.002</v>
      </c>
      <c r="R515" s="247">
        <f>Q515*H515</f>
        <v>0.45374200000000003</v>
      </c>
      <c r="S515" s="247">
        <v>0</v>
      </c>
      <c r="T515" s="248">
        <f>S515*H515</f>
        <v>0</v>
      </c>
      <c r="AR515" s="25" t="s">
        <v>211</v>
      </c>
      <c r="AT515" s="25" t="s">
        <v>206</v>
      </c>
      <c r="AU515" s="25" t="s">
        <v>90</v>
      </c>
      <c r="AY515" s="25" t="s">
        <v>204</v>
      </c>
      <c r="BE515" s="249">
        <f>IF(N515="základní",J515,0)</f>
        <v>0</v>
      </c>
      <c r="BF515" s="249">
        <f>IF(N515="snížená",J515,0)</f>
        <v>0</v>
      </c>
      <c r="BG515" s="249">
        <f>IF(N515="zákl. přenesená",J515,0)</f>
        <v>0</v>
      </c>
      <c r="BH515" s="249">
        <f>IF(N515="sníž. přenesená",J515,0)</f>
        <v>0</v>
      </c>
      <c r="BI515" s="249">
        <f>IF(N515="nulová",J515,0)</f>
        <v>0</v>
      </c>
      <c r="BJ515" s="25" t="s">
        <v>25</v>
      </c>
      <c r="BK515" s="249">
        <f>ROUND(I515*H515,2)</f>
        <v>0</v>
      </c>
      <c r="BL515" s="25" t="s">
        <v>211</v>
      </c>
      <c r="BM515" s="25" t="s">
        <v>1690</v>
      </c>
    </row>
    <row r="516" spans="2:47" s="1" customFormat="1" ht="13.5">
      <c r="B516" s="48"/>
      <c r="C516" s="76"/>
      <c r="D516" s="250" t="s">
        <v>213</v>
      </c>
      <c r="E516" s="76"/>
      <c r="F516" s="251" t="s">
        <v>1691</v>
      </c>
      <c r="G516" s="76"/>
      <c r="H516" s="76"/>
      <c r="I516" s="206"/>
      <c r="J516" s="76"/>
      <c r="K516" s="76"/>
      <c r="L516" s="74"/>
      <c r="M516" s="252"/>
      <c r="N516" s="49"/>
      <c r="O516" s="49"/>
      <c r="P516" s="49"/>
      <c r="Q516" s="49"/>
      <c r="R516" s="49"/>
      <c r="S516" s="49"/>
      <c r="T516" s="97"/>
      <c r="AT516" s="25" t="s">
        <v>213</v>
      </c>
      <c r="AU516" s="25" t="s">
        <v>90</v>
      </c>
    </row>
    <row r="517" spans="2:65" s="1" customFormat="1" ht="25.5" customHeight="1">
      <c r="B517" s="48"/>
      <c r="C517" s="285" t="s">
        <v>767</v>
      </c>
      <c r="D517" s="285" t="s">
        <v>478</v>
      </c>
      <c r="E517" s="286" t="s">
        <v>1692</v>
      </c>
      <c r="F517" s="287" t="s">
        <v>1693</v>
      </c>
      <c r="G517" s="288" t="s">
        <v>780</v>
      </c>
      <c r="H517" s="289">
        <v>1000</v>
      </c>
      <c r="I517" s="290"/>
      <c r="J517" s="291">
        <f>ROUND(I517*H517,2)</f>
        <v>0</v>
      </c>
      <c r="K517" s="287" t="s">
        <v>210</v>
      </c>
      <c r="L517" s="292"/>
      <c r="M517" s="293" t="s">
        <v>38</v>
      </c>
      <c r="N517" s="294" t="s">
        <v>53</v>
      </c>
      <c r="O517" s="49"/>
      <c r="P517" s="247">
        <f>O517*H517</f>
        <v>0</v>
      </c>
      <c r="Q517" s="247">
        <v>0.028</v>
      </c>
      <c r="R517" s="247">
        <f>Q517*H517</f>
        <v>28</v>
      </c>
      <c r="S517" s="247">
        <v>0</v>
      </c>
      <c r="T517" s="248">
        <f>S517*H517</f>
        <v>0</v>
      </c>
      <c r="AR517" s="25" t="s">
        <v>249</v>
      </c>
      <c r="AT517" s="25" t="s">
        <v>478</v>
      </c>
      <c r="AU517" s="25" t="s">
        <v>90</v>
      </c>
      <c r="AY517" s="25" t="s">
        <v>204</v>
      </c>
      <c r="BE517" s="249">
        <f>IF(N517="základní",J517,0)</f>
        <v>0</v>
      </c>
      <c r="BF517" s="249">
        <f>IF(N517="snížená",J517,0)</f>
        <v>0</v>
      </c>
      <c r="BG517" s="249">
        <f>IF(N517="zákl. přenesená",J517,0)</f>
        <v>0</v>
      </c>
      <c r="BH517" s="249">
        <f>IF(N517="sníž. přenesená",J517,0)</f>
        <v>0</v>
      </c>
      <c r="BI517" s="249">
        <f>IF(N517="nulová",J517,0)</f>
        <v>0</v>
      </c>
      <c r="BJ517" s="25" t="s">
        <v>25</v>
      </c>
      <c r="BK517" s="249">
        <f>ROUND(I517*H517,2)</f>
        <v>0</v>
      </c>
      <c r="BL517" s="25" t="s">
        <v>211</v>
      </c>
      <c r="BM517" s="25" t="s">
        <v>1694</v>
      </c>
    </row>
    <row r="518" spans="2:47" s="1" customFormat="1" ht="13.5">
      <c r="B518" s="48"/>
      <c r="C518" s="76"/>
      <c r="D518" s="250" t="s">
        <v>502</v>
      </c>
      <c r="E518" s="76"/>
      <c r="F518" s="251" t="s">
        <v>1695</v>
      </c>
      <c r="G518" s="76"/>
      <c r="H518" s="76"/>
      <c r="I518" s="206"/>
      <c r="J518" s="76"/>
      <c r="K518" s="76"/>
      <c r="L518" s="74"/>
      <c r="M518" s="252"/>
      <c r="N518" s="49"/>
      <c r="O518" s="49"/>
      <c r="P518" s="49"/>
      <c r="Q518" s="49"/>
      <c r="R518" s="49"/>
      <c r="S518" s="49"/>
      <c r="T518" s="97"/>
      <c r="AT518" s="25" t="s">
        <v>502</v>
      </c>
      <c r="AU518" s="25" t="s">
        <v>90</v>
      </c>
    </row>
    <row r="519" spans="2:51" s="12" customFormat="1" ht="13.5">
      <c r="B519" s="253"/>
      <c r="C519" s="254"/>
      <c r="D519" s="250" t="s">
        <v>215</v>
      </c>
      <c r="E519" s="255" t="s">
        <v>38</v>
      </c>
      <c r="F519" s="256" t="s">
        <v>1696</v>
      </c>
      <c r="G519" s="254"/>
      <c r="H519" s="257">
        <v>1000</v>
      </c>
      <c r="I519" s="258"/>
      <c r="J519" s="254"/>
      <c r="K519" s="254"/>
      <c r="L519" s="259"/>
      <c r="M519" s="260"/>
      <c r="N519" s="261"/>
      <c r="O519" s="261"/>
      <c r="P519" s="261"/>
      <c r="Q519" s="261"/>
      <c r="R519" s="261"/>
      <c r="S519" s="261"/>
      <c r="T519" s="262"/>
      <c r="AT519" s="263" t="s">
        <v>215</v>
      </c>
      <c r="AU519" s="263" t="s">
        <v>90</v>
      </c>
      <c r="AV519" s="12" t="s">
        <v>90</v>
      </c>
      <c r="AW519" s="12" t="s">
        <v>45</v>
      </c>
      <c r="AX519" s="12" t="s">
        <v>25</v>
      </c>
      <c r="AY519" s="263" t="s">
        <v>204</v>
      </c>
    </row>
    <row r="520" spans="2:65" s="1" customFormat="1" ht="25.5" customHeight="1">
      <c r="B520" s="48"/>
      <c r="C520" s="238" t="s">
        <v>772</v>
      </c>
      <c r="D520" s="238" t="s">
        <v>206</v>
      </c>
      <c r="E520" s="239" t="s">
        <v>1697</v>
      </c>
      <c r="F520" s="240" t="s">
        <v>1698</v>
      </c>
      <c r="G520" s="241" t="s">
        <v>780</v>
      </c>
      <c r="H520" s="242">
        <v>18</v>
      </c>
      <c r="I520" s="243"/>
      <c r="J520" s="244">
        <f>ROUND(I520*H520,2)</f>
        <v>0</v>
      </c>
      <c r="K520" s="240" t="s">
        <v>210</v>
      </c>
      <c r="L520" s="74"/>
      <c r="M520" s="245" t="s">
        <v>38</v>
      </c>
      <c r="N520" s="246" t="s">
        <v>53</v>
      </c>
      <c r="O520" s="49"/>
      <c r="P520" s="247">
        <f>O520*H520</f>
        <v>0</v>
      </c>
      <c r="Q520" s="247">
        <v>0.00048</v>
      </c>
      <c r="R520" s="247">
        <f>Q520*H520</f>
        <v>0.00864</v>
      </c>
      <c r="S520" s="247">
        <v>0</v>
      </c>
      <c r="T520" s="248">
        <f>S520*H520</f>
        <v>0</v>
      </c>
      <c r="AR520" s="25" t="s">
        <v>211</v>
      </c>
      <c r="AT520" s="25" t="s">
        <v>206</v>
      </c>
      <c r="AU520" s="25" t="s">
        <v>90</v>
      </c>
      <c r="AY520" s="25" t="s">
        <v>204</v>
      </c>
      <c r="BE520" s="249">
        <f>IF(N520="základní",J520,0)</f>
        <v>0</v>
      </c>
      <c r="BF520" s="249">
        <f>IF(N520="snížená",J520,0)</f>
        <v>0</v>
      </c>
      <c r="BG520" s="249">
        <f>IF(N520="zákl. přenesená",J520,0)</f>
        <v>0</v>
      </c>
      <c r="BH520" s="249">
        <f>IF(N520="sníž. přenesená",J520,0)</f>
        <v>0</v>
      </c>
      <c r="BI520" s="249">
        <f>IF(N520="nulová",J520,0)</f>
        <v>0</v>
      </c>
      <c r="BJ520" s="25" t="s">
        <v>25</v>
      </c>
      <c r="BK520" s="249">
        <f>ROUND(I520*H520,2)</f>
        <v>0</v>
      </c>
      <c r="BL520" s="25" t="s">
        <v>211</v>
      </c>
      <c r="BM520" s="25" t="s">
        <v>1699</v>
      </c>
    </row>
    <row r="521" spans="2:47" s="1" customFormat="1" ht="13.5">
      <c r="B521" s="48"/>
      <c r="C521" s="76"/>
      <c r="D521" s="250" t="s">
        <v>213</v>
      </c>
      <c r="E521" s="76"/>
      <c r="F521" s="251" t="s">
        <v>1700</v>
      </c>
      <c r="G521" s="76"/>
      <c r="H521" s="76"/>
      <c r="I521" s="206"/>
      <c r="J521" s="76"/>
      <c r="K521" s="76"/>
      <c r="L521" s="74"/>
      <c r="M521" s="252"/>
      <c r="N521" s="49"/>
      <c r="O521" s="49"/>
      <c r="P521" s="49"/>
      <c r="Q521" s="49"/>
      <c r="R521" s="49"/>
      <c r="S521" s="49"/>
      <c r="T521" s="97"/>
      <c r="AT521" s="25" t="s">
        <v>213</v>
      </c>
      <c r="AU521" s="25" t="s">
        <v>90</v>
      </c>
    </row>
    <row r="522" spans="2:51" s="12" customFormat="1" ht="13.5">
      <c r="B522" s="253"/>
      <c r="C522" s="254"/>
      <c r="D522" s="250" t="s">
        <v>215</v>
      </c>
      <c r="E522" s="255" t="s">
        <v>38</v>
      </c>
      <c r="F522" s="256" t="s">
        <v>1701</v>
      </c>
      <c r="G522" s="254"/>
      <c r="H522" s="257">
        <v>18</v>
      </c>
      <c r="I522" s="258"/>
      <c r="J522" s="254"/>
      <c r="K522" s="254"/>
      <c r="L522" s="259"/>
      <c r="M522" s="260"/>
      <c r="N522" s="261"/>
      <c r="O522" s="261"/>
      <c r="P522" s="261"/>
      <c r="Q522" s="261"/>
      <c r="R522" s="261"/>
      <c r="S522" s="261"/>
      <c r="T522" s="262"/>
      <c r="AT522" s="263" t="s">
        <v>215</v>
      </c>
      <c r="AU522" s="263" t="s">
        <v>90</v>
      </c>
      <c r="AV522" s="12" t="s">
        <v>90</v>
      </c>
      <c r="AW522" s="12" t="s">
        <v>45</v>
      </c>
      <c r="AX522" s="12" t="s">
        <v>82</v>
      </c>
      <c r="AY522" s="263" t="s">
        <v>204</v>
      </c>
    </row>
    <row r="523" spans="2:51" s="13" customFormat="1" ht="13.5">
      <c r="B523" s="264"/>
      <c r="C523" s="265"/>
      <c r="D523" s="250" t="s">
        <v>215</v>
      </c>
      <c r="E523" s="266" t="s">
        <v>38</v>
      </c>
      <c r="F523" s="267" t="s">
        <v>217</v>
      </c>
      <c r="G523" s="265"/>
      <c r="H523" s="268">
        <v>18</v>
      </c>
      <c r="I523" s="269"/>
      <c r="J523" s="265"/>
      <c r="K523" s="265"/>
      <c r="L523" s="270"/>
      <c r="M523" s="271"/>
      <c r="N523" s="272"/>
      <c r="O523" s="272"/>
      <c r="P523" s="272"/>
      <c r="Q523" s="272"/>
      <c r="R523" s="272"/>
      <c r="S523" s="272"/>
      <c r="T523" s="273"/>
      <c r="AT523" s="274" t="s">
        <v>215</v>
      </c>
      <c r="AU523" s="274" t="s">
        <v>90</v>
      </c>
      <c r="AV523" s="13" t="s">
        <v>211</v>
      </c>
      <c r="AW523" s="13" t="s">
        <v>45</v>
      </c>
      <c r="AX523" s="13" t="s">
        <v>25</v>
      </c>
      <c r="AY523" s="274" t="s">
        <v>204</v>
      </c>
    </row>
    <row r="524" spans="2:65" s="1" customFormat="1" ht="25.5" customHeight="1">
      <c r="B524" s="48"/>
      <c r="C524" s="285" t="s">
        <v>777</v>
      </c>
      <c r="D524" s="285" t="s">
        <v>478</v>
      </c>
      <c r="E524" s="286" t="s">
        <v>1702</v>
      </c>
      <c r="F524" s="287" t="s">
        <v>1703</v>
      </c>
      <c r="G524" s="288" t="s">
        <v>780</v>
      </c>
      <c r="H524" s="289">
        <v>2</v>
      </c>
      <c r="I524" s="290"/>
      <c r="J524" s="291">
        <f>ROUND(I524*H524,2)</f>
        <v>0</v>
      </c>
      <c r="K524" s="287" t="s">
        <v>210</v>
      </c>
      <c r="L524" s="292"/>
      <c r="M524" s="293" t="s">
        <v>38</v>
      </c>
      <c r="N524" s="294" t="s">
        <v>53</v>
      </c>
      <c r="O524" s="49"/>
      <c r="P524" s="247">
        <f>O524*H524</f>
        <v>0</v>
      </c>
      <c r="Q524" s="247">
        <v>0.01936</v>
      </c>
      <c r="R524" s="247">
        <f>Q524*H524</f>
        <v>0.03872</v>
      </c>
      <c r="S524" s="247">
        <v>0</v>
      </c>
      <c r="T524" s="248">
        <f>S524*H524</f>
        <v>0</v>
      </c>
      <c r="AR524" s="25" t="s">
        <v>249</v>
      </c>
      <c r="AT524" s="25" t="s">
        <v>478</v>
      </c>
      <c r="AU524" s="25" t="s">
        <v>90</v>
      </c>
      <c r="AY524" s="25" t="s">
        <v>204</v>
      </c>
      <c r="BE524" s="249">
        <f>IF(N524="základní",J524,0)</f>
        <v>0</v>
      </c>
      <c r="BF524" s="249">
        <f>IF(N524="snížená",J524,0)</f>
        <v>0</v>
      </c>
      <c r="BG524" s="249">
        <f>IF(N524="zákl. přenesená",J524,0)</f>
        <v>0</v>
      </c>
      <c r="BH524" s="249">
        <f>IF(N524="sníž. přenesená",J524,0)</f>
        <v>0</v>
      </c>
      <c r="BI524" s="249">
        <f>IF(N524="nulová",J524,0)</f>
        <v>0</v>
      </c>
      <c r="BJ524" s="25" t="s">
        <v>25</v>
      </c>
      <c r="BK524" s="249">
        <f>ROUND(I524*H524,2)</f>
        <v>0</v>
      </c>
      <c r="BL524" s="25" t="s">
        <v>211</v>
      </c>
      <c r="BM524" s="25" t="s">
        <v>1704</v>
      </c>
    </row>
    <row r="525" spans="2:51" s="12" customFormat="1" ht="13.5">
      <c r="B525" s="253"/>
      <c r="C525" s="254"/>
      <c r="D525" s="250" t="s">
        <v>215</v>
      </c>
      <c r="E525" s="255" t="s">
        <v>38</v>
      </c>
      <c r="F525" s="256" t="s">
        <v>1705</v>
      </c>
      <c r="G525" s="254"/>
      <c r="H525" s="257">
        <v>2</v>
      </c>
      <c r="I525" s="258"/>
      <c r="J525" s="254"/>
      <c r="K525" s="254"/>
      <c r="L525" s="259"/>
      <c r="M525" s="260"/>
      <c r="N525" s="261"/>
      <c r="O525" s="261"/>
      <c r="P525" s="261"/>
      <c r="Q525" s="261"/>
      <c r="R525" s="261"/>
      <c r="S525" s="261"/>
      <c r="T525" s="262"/>
      <c r="AT525" s="263" t="s">
        <v>215</v>
      </c>
      <c r="AU525" s="263" t="s">
        <v>90</v>
      </c>
      <c r="AV525" s="12" t="s">
        <v>90</v>
      </c>
      <c r="AW525" s="12" t="s">
        <v>45</v>
      </c>
      <c r="AX525" s="12" t="s">
        <v>82</v>
      </c>
      <c r="AY525" s="263" t="s">
        <v>204</v>
      </c>
    </row>
    <row r="526" spans="2:51" s="13" customFormat="1" ht="13.5">
      <c r="B526" s="264"/>
      <c r="C526" s="265"/>
      <c r="D526" s="250" t="s">
        <v>215</v>
      </c>
      <c r="E526" s="266" t="s">
        <v>38</v>
      </c>
      <c r="F526" s="267" t="s">
        <v>217</v>
      </c>
      <c r="G526" s="265"/>
      <c r="H526" s="268">
        <v>2</v>
      </c>
      <c r="I526" s="269"/>
      <c r="J526" s="265"/>
      <c r="K526" s="265"/>
      <c r="L526" s="270"/>
      <c r="M526" s="271"/>
      <c r="N526" s="272"/>
      <c r="O526" s="272"/>
      <c r="P526" s="272"/>
      <c r="Q526" s="272"/>
      <c r="R526" s="272"/>
      <c r="S526" s="272"/>
      <c r="T526" s="273"/>
      <c r="AT526" s="274" t="s">
        <v>215</v>
      </c>
      <c r="AU526" s="274" t="s">
        <v>90</v>
      </c>
      <c r="AV526" s="13" t="s">
        <v>211</v>
      </c>
      <c r="AW526" s="13" t="s">
        <v>45</v>
      </c>
      <c r="AX526" s="13" t="s">
        <v>25</v>
      </c>
      <c r="AY526" s="274" t="s">
        <v>204</v>
      </c>
    </row>
    <row r="527" spans="2:65" s="1" customFormat="1" ht="25.5" customHeight="1">
      <c r="B527" s="48"/>
      <c r="C527" s="285" t="s">
        <v>35</v>
      </c>
      <c r="D527" s="285" t="s">
        <v>478</v>
      </c>
      <c r="E527" s="286" t="s">
        <v>1706</v>
      </c>
      <c r="F527" s="287" t="s">
        <v>1707</v>
      </c>
      <c r="G527" s="288" t="s">
        <v>780</v>
      </c>
      <c r="H527" s="289">
        <v>6</v>
      </c>
      <c r="I527" s="290"/>
      <c r="J527" s="291">
        <f>ROUND(I527*H527,2)</f>
        <v>0</v>
      </c>
      <c r="K527" s="287" t="s">
        <v>210</v>
      </c>
      <c r="L527" s="292"/>
      <c r="M527" s="293" t="s">
        <v>38</v>
      </c>
      <c r="N527" s="294" t="s">
        <v>53</v>
      </c>
      <c r="O527" s="49"/>
      <c r="P527" s="247">
        <f>O527*H527</f>
        <v>0</v>
      </c>
      <c r="Q527" s="247">
        <v>0.02198</v>
      </c>
      <c r="R527" s="247">
        <f>Q527*H527</f>
        <v>0.13188</v>
      </c>
      <c r="S527" s="247">
        <v>0</v>
      </c>
      <c r="T527" s="248">
        <f>S527*H527</f>
        <v>0</v>
      </c>
      <c r="AR527" s="25" t="s">
        <v>249</v>
      </c>
      <c r="AT527" s="25" t="s">
        <v>478</v>
      </c>
      <c r="AU527" s="25" t="s">
        <v>90</v>
      </c>
      <c r="AY527" s="25" t="s">
        <v>204</v>
      </c>
      <c r="BE527" s="249">
        <f>IF(N527="základní",J527,0)</f>
        <v>0</v>
      </c>
      <c r="BF527" s="249">
        <f>IF(N527="snížená",J527,0)</f>
        <v>0</v>
      </c>
      <c r="BG527" s="249">
        <f>IF(N527="zákl. přenesená",J527,0)</f>
        <v>0</v>
      </c>
      <c r="BH527" s="249">
        <f>IF(N527="sníž. přenesená",J527,0)</f>
        <v>0</v>
      </c>
      <c r="BI527" s="249">
        <f>IF(N527="nulová",J527,0)</f>
        <v>0</v>
      </c>
      <c r="BJ527" s="25" t="s">
        <v>25</v>
      </c>
      <c r="BK527" s="249">
        <f>ROUND(I527*H527,2)</f>
        <v>0</v>
      </c>
      <c r="BL527" s="25" t="s">
        <v>211</v>
      </c>
      <c r="BM527" s="25" t="s">
        <v>1708</v>
      </c>
    </row>
    <row r="528" spans="2:51" s="12" customFormat="1" ht="13.5">
      <c r="B528" s="253"/>
      <c r="C528" s="254"/>
      <c r="D528" s="250" t="s">
        <v>215</v>
      </c>
      <c r="E528" s="255" t="s">
        <v>38</v>
      </c>
      <c r="F528" s="256" t="s">
        <v>1709</v>
      </c>
      <c r="G528" s="254"/>
      <c r="H528" s="257">
        <v>6</v>
      </c>
      <c r="I528" s="258"/>
      <c r="J528" s="254"/>
      <c r="K528" s="254"/>
      <c r="L528" s="259"/>
      <c r="M528" s="260"/>
      <c r="N528" s="261"/>
      <c r="O528" s="261"/>
      <c r="P528" s="261"/>
      <c r="Q528" s="261"/>
      <c r="R528" s="261"/>
      <c r="S528" s="261"/>
      <c r="T528" s="262"/>
      <c r="AT528" s="263" t="s">
        <v>215</v>
      </c>
      <c r="AU528" s="263" t="s">
        <v>90</v>
      </c>
      <c r="AV528" s="12" t="s">
        <v>90</v>
      </c>
      <c r="AW528" s="12" t="s">
        <v>45</v>
      </c>
      <c r="AX528" s="12" t="s">
        <v>82</v>
      </c>
      <c r="AY528" s="263" t="s">
        <v>204</v>
      </c>
    </row>
    <row r="529" spans="2:51" s="13" customFormat="1" ht="13.5">
      <c r="B529" s="264"/>
      <c r="C529" s="265"/>
      <c r="D529" s="250" t="s">
        <v>215</v>
      </c>
      <c r="E529" s="266" t="s">
        <v>38</v>
      </c>
      <c r="F529" s="267" t="s">
        <v>217</v>
      </c>
      <c r="G529" s="265"/>
      <c r="H529" s="268">
        <v>6</v>
      </c>
      <c r="I529" s="269"/>
      <c r="J529" s="265"/>
      <c r="K529" s="265"/>
      <c r="L529" s="270"/>
      <c r="M529" s="271"/>
      <c r="N529" s="272"/>
      <c r="O529" s="272"/>
      <c r="P529" s="272"/>
      <c r="Q529" s="272"/>
      <c r="R529" s="272"/>
      <c r="S529" s="272"/>
      <c r="T529" s="273"/>
      <c r="AT529" s="274" t="s">
        <v>215</v>
      </c>
      <c r="AU529" s="274" t="s">
        <v>90</v>
      </c>
      <c r="AV529" s="13" t="s">
        <v>211</v>
      </c>
      <c r="AW529" s="13" t="s">
        <v>45</v>
      </c>
      <c r="AX529" s="13" t="s">
        <v>25</v>
      </c>
      <c r="AY529" s="274" t="s">
        <v>204</v>
      </c>
    </row>
    <row r="530" spans="2:65" s="1" customFormat="1" ht="25.5" customHeight="1">
      <c r="B530" s="48"/>
      <c r="C530" s="285" t="s">
        <v>785</v>
      </c>
      <c r="D530" s="285" t="s">
        <v>478</v>
      </c>
      <c r="E530" s="286" t="s">
        <v>1710</v>
      </c>
      <c r="F530" s="287" t="s">
        <v>1711</v>
      </c>
      <c r="G530" s="288" t="s">
        <v>780</v>
      </c>
      <c r="H530" s="289">
        <v>3</v>
      </c>
      <c r="I530" s="290"/>
      <c r="J530" s="291">
        <f>ROUND(I530*H530,2)</f>
        <v>0</v>
      </c>
      <c r="K530" s="287" t="s">
        <v>38</v>
      </c>
      <c r="L530" s="292"/>
      <c r="M530" s="293" t="s">
        <v>38</v>
      </c>
      <c r="N530" s="294" t="s">
        <v>53</v>
      </c>
      <c r="O530" s="49"/>
      <c r="P530" s="247">
        <f>O530*H530</f>
        <v>0</v>
      </c>
      <c r="Q530" s="247">
        <v>0.02847</v>
      </c>
      <c r="R530" s="247">
        <f>Q530*H530</f>
        <v>0.08541</v>
      </c>
      <c r="S530" s="247">
        <v>0</v>
      </c>
      <c r="T530" s="248">
        <f>S530*H530</f>
        <v>0</v>
      </c>
      <c r="AR530" s="25" t="s">
        <v>249</v>
      </c>
      <c r="AT530" s="25" t="s">
        <v>478</v>
      </c>
      <c r="AU530" s="25" t="s">
        <v>90</v>
      </c>
      <c r="AY530" s="25" t="s">
        <v>204</v>
      </c>
      <c r="BE530" s="249">
        <f>IF(N530="základní",J530,0)</f>
        <v>0</v>
      </c>
      <c r="BF530" s="249">
        <f>IF(N530="snížená",J530,0)</f>
        <v>0</v>
      </c>
      <c r="BG530" s="249">
        <f>IF(N530="zákl. přenesená",J530,0)</f>
        <v>0</v>
      </c>
      <c r="BH530" s="249">
        <f>IF(N530="sníž. přenesená",J530,0)</f>
        <v>0</v>
      </c>
      <c r="BI530" s="249">
        <f>IF(N530="nulová",J530,0)</f>
        <v>0</v>
      </c>
      <c r="BJ530" s="25" t="s">
        <v>25</v>
      </c>
      <c r="BK530" s="249">
        <f>ROUND(I530*H530,2)</f>
        <v>0</v>
      </c>
      <c r="BL530" s="25" t="s">
        <v>211</v>
      </c>
      <c r="BM530" s="25" t="s">
        <v>1712</v>
      </c>
    </row>
    <row r="531" spans="2:51" s="12" customFormat="1" ht="13.5">
      <c r="B531" s="253"/>
      <c r="C531" s="254"/>
      <c r="D531" s="250" t="s">
        <v>215</v>
      </c>
      <c r="E531" s="255" t="s">
        <v>38</v>
      </c>
      <c r="F531" s="256" t="s">
        <v>1713</v>
      </c>
      <c r="G531" s="254"/>
      <c r="H531" s="257">
        <v>3</v>
      </c>
      <c r="I531" s="258"/>
      <c r="J531" s="254"/>
      <c r="K531" s="254"/>
      <c r="L531" s="259"/>
      <c r="M531" s="260"/>
      <c r="N531" s="261"/>
      <c r="O531" s="261"/>
      <c r="P531" s="261"/>
      <c r="Q531" s="261"/>
      <c r="R531" s="261"/>
      <c r="S531" s="261"/>
      <c r="T531" s="262"/>
      <c r="AT531" s="263" t="s">
        <v>215</v>
      </c>
      <c r="AU531" s="263" t="s">
        <v>90</v>
      </c>
      <c r="AV531" s="12" t="s">
        <v>90</v>
      </c>
      <c r="AW531" s="12" t="s">
        <v>45</v>
      </c>
      <c r="AX531" s="12" t="s">
        <v>82</v>
      </c>
      <c r="AY531" s="263" t="s">
        <v>204</v>
      </c>
    </row>
    <row r="532" spans="2:51" s="13" customFormat="1" ht="13.5">
      <c r="B532" s="264"/>
      <c r="C532" s="265"/>
      <c r="D532" s="250" t="s">
        <v>215</v>
      </c>
      <c r="E532" s="266" t="s">
        <v>38</v>
      </c>
      <c r="F532" s="267" t="s">
        <v>217</v>
      </c>
      <c r="G532" s="265"/>
      <c r="H532" s="268">
        <v>3</v>
      </c>
      <c r="I532" s="269"/>
      <c r="J532" s="265"/>
      <c r="K532" s="265"/>
      <c r="L532" s="270"/>
      <c r="M532" s="271"/>
      <c r="N532" s="272"/>
      <c r="O532" s="272"/>
      <c r="P532" s="272"/>
      <c r="Q532" s="272"/>
      <c r="R532" s="272"/>
      <c r="S532" s="272"/>
      <c r="T532" s="273"/>
      <c r="AT532" s="274" t="s">
        <v>215</v>
      </c>
      <c r="AU532" s="274" t="s">
        <v>90</v>
      </c>
      <c r="AV532" s="13" t="s">
        <v>211</v>
      </c>
      <c r="AW532" s="13" t="s">
        <v>45</v>
      </c>
      <c r="AX532" s="13" t="s">
        <v>25</v>
      </c>
      <c r="AY532" s="274" t="s">
        <v>204</v>
      </c>
    </row>
    <row r="533" spans="2:65" s="1" customFormat="1" ht="25.5" customHeight="1">
      <c r="B533" s="48"/>
      <c r="C533" s="285" t="s">
        <v>790</v>
      </c>
      <c r="D533" s="285" t="s">
        <v>478</v>
      </c>
      <c r="E533" s="286" t="s">
        <v>1714</v>
      </c>
      <c r="F533" s="287" t="s">
        <v>1715</v>
      </c>
      <c r="G533" s="288" t="s">
        <v>780</v>
      </c>
      <c r="H533" s="289">
        <v>6</v>
      </c>
      <c r="I533" s="290"/>
      <c r="J533" s="291">
        <f>ROUND(I533*H533,2)</f>
        <v>0</v>
      </c>
      <c r="K533" s="287" t="s">
        <v>38</v>
      </c>
      <c r="L533" s="292"/>
      <c r="M533" s="293" t="s">
        <v>38</v>
      </c>
      <c r="N533" s="294" t="s">
        <v>53</v>
      </c>
      <c r="O533" s="49"/>
      <c r="P533" s="247">
        <f>O533*H533</f>
        <v>0</v>
      </c>
      <c r="Q533" s="247">
        <v>0.02974</v>
      </c>
      <c r="R533" s="247">
        <f>Q533*H533</f>
        <v>0.17844</v>
      </c>
      <c r="S533" s="247">
        <v>0</v>
      </c>
      <c r="T533" s="248">
        <f>S533*H533</f>
        <v>0</v>
      </c>
      <c r="AR533" s="25" t="s">
        <v>249</v>
      </c>
      <c r="AT533" s="25" t="s">
        <v>478</v>
      </c>
      <c r="AU533" s="25" t="s">
        <v>90</v>
      </c>
      <c r="AY533" s="25" t="s">
        <v>204</v>
      </c>
      <c r="BE533" s="249">
        <f>IF(N533="základní",J533,0)</f>
        <v>0</v>
      </c>
      <c r="BF533" s="249">
        <f>IF(N533="snížená",J533,0)</f>
        <v>0</v>
      </c>
      <c r="BG533" s="249">
        <f>IF(N533="zákl. přenesená",J533,0)</f>
        <v>0</v>
      </c>
      <c r="BH533" s="249">
        <f>IF(N533="sníž. přenesená",J533,0)</f>
        <v>0</v>
      </c>
      <c r="BI533" s="249">
        <f>IF(N533="nulová",J533,0)</f>
        <v>0</v>
      </c>
      <c r="BJ533" s="25" t="s">
        <v>25</v>
      </c>
      <c r="BK533" s="249">
        <f>ROUND(I533*H533,2)</f>
        <v>0</v>
      </c>
      <c r="BL533" s="25" t="s">
        <v>211</v>
      </c>
      <c r="BM533" s="25" t="s">
        <v>1716</v>
      </c>
    </row>
    <row r="534" spans="2:51" s="12" customFormat="1" ht="13.5">
      <c r="B534" s="253"/>
      <c r="C534" s="254"/>
      <c r="D534" s="250" t="s">
        <v>215</v>
      </c>
      <c r="E534" s="255" t="s">
        <v>38</v>
      </c>
      <c r="F534" s="256" t="s">
        <v>1709</v>
      </c>
      <c r="G534" s="254"/>
      <c r="H534" s="257">
        <v>6</v>
      </c>
      <c r="I534" s="258"/>
      <c r="J534" s="254"/>
      <c r="K534" s="254"/>
      <c r="L534" s="259"/>
      <c r="M534" s="260"/>
      <c r="N534" s="261"/>
      <c r="O534" s="261"/>
      <c r="P534" s="261"/>
      <c r="Q534" s="261"/>
      <c r="R534" s="261"/>
      <c r="S534" s="261"/>
      <c r="T534" s="262"/>
      <c r="AT534" s="263" t="s">
        <v>215</v>
      </c>
      <c r="AU534" s="263" t="s">
        <v>90</v>
      </c>
      <c r="AV534" s="12" t="s">
        <v>90</v>
      </c>
      <c r="AW534" s="12" t="s">
        <v>45</v>
      </c>
      <c r="AX534" s="12" t="s">
        <v>82</v>
      </c>
      <c r="AY534" s="263" t="s">
        <v>204</v>
      </c>
    </row>
    <row r="535" spans="2:51" s="13" customFormat="1" ht="13.5">
      <c r="B535" s="264"/>
      <c r="C535" s="265"/>
      <c r="D535" s="250" t="s">
        <v>215</v>
      </c>
      <c r="E535" s="266" t="s">
        <v>38</v>
      </c>
      <c r="F535" s="267" t="s">
        <v>217</v>
      </c>
      <c r="G535" s="265"/>
      <c r="H535" s="268">
        <v>6</v>
      </c>
      <c r="I535" s="269"/>
      <c r="J535" s="265"/>
      <c r="K535" s="265"/>
      <c r="L535" s="270"/>
      <c r="M535" s="271"/>
      <c r="N535" s="272"/>
      <c r="O535" s="272"/>
      <c r="P535" s="272"/>
      <c r="Q535" s="272"/>
      <c r="R535" s="272"/>
      <c r="S535" s="272"/>
      <c r="T535" s="273"/>
      <c r="AT535" s="274" t="s">
        <v>215</v>
      </c>
      <c r="AU535" s="274" t="s">
        <v>90</v>
      </c>
      <c r="AV535" s="13" t="s">
        <v>211</v>
      </c>
      <c r="AW535" s="13" t="s">
        <v>45</v>
      </c>
      <c r="AX535" s="13" t="s">
        <v>25</v>
      </c>
      <c r="AY535" s="274" t="s">
        <v>204</v>
      </c>
    </row>
    <row r="536" spans="2:65" s="1" customFormat="1" ht="25.5" customHeight="1">
      <c r="B536" s="48"/>
      <c r="C536" s="238" t="s">
        <v>799</v>
      </c>
      <c r="D536" s="238" t="s">
        <v>206</v>
      </c>
      <c r="E536" s="239" t="s">
        <v>1717</v>
      </c>
      <c r="F536" s="240" t="s">
        <v>1718</v>
      </c>
      <c r="G536" s="241" t="s">
        <v>780</v>
      </c>
      <c r="H536" s="242">
        <v>8</v>
      </c>
      <c r="I536" s="243"/>
      <c r="J536" s="244">
        <f>ROUND(I536*H536,2)</f>
        <v>0</v>
      </c>
      <c r="K536" s="240" t="s">
        <v>210</v>
      </c>
      <c r="L536" s="74"/>
      <c r="M536" s="245" t="s">
        <v>38</v>
      </c>
      <c r="N536" s="246" t="s">
        <v>53</v>
      </c>
      <c r="O536" s="49"/>
      <c r="P536" s="247">
        <f>O536*H536</f>
        <v>0</v>
      </c>
      <c r="Q536" s="247">
        <v>0</v>
      </c>
      <c r="R536" s="247">
        <f>Q536*H536</f>
        <v>0</v>
      </c>
      <c r="S536" s="247">
        <v>0</v>
      </c>
      <c r="T536" s="248">
        <f>S536*H536</f>
        <v>0</v>
      </c>
      <c r="AR536" s="25" t="s">
        <v>211</v>
      </c>
      <c r="AT536" s="25" t="s">
        <v>206</v>
      </c>
      <c r="AU536" s="25" t="s">
        <v>90</v>
      </c>
      <c r="AY536" s="25" t="s">
        <v>204</v>
      </c>
      <c r="BE536" s="249">
        <f>IF(N536="základní",J536,0)</f>
        <v>0</v>
      </c>
      <c r="BF536" s="249">
        <f>IF(N536="snížená",J536,0)</f>
        <v>0</v>
      </c>
      <c r="BG536" s="249">
        <f>IF(N536="zákl. přenesená",J536,0)</f>
        <v>0</v>
      </c>
      <c r="BH536" s="249">
        <f>IF(N536="sníž. přenesená",J536,0)</f>
        <v>0</v>
      </c>
      <c r="BI536" s="249">
        <f>IF(N536="nulová",J536,0)</f>
        <v>0</v>
      </c>
      <c r="BJ536" s="25" t="s">
        <v>25</v>
      </c>
      <c r="BK536" s="249">
        <f>ROUND(I536*H536,2)</f>
        <v>0</v>
      </c>
      <c r="BL536" s="25" t="s">
        <v>211</v>
      </c>
      <c r="BM536" s="25" t="s">
        <v>1719</v>
      </c>
    </row>
    <row r="537" spans="2:47" s="1" customFormat="1" ht="13.5">
      <c r="B537" s="48"/>
      <c r="C537" s="76"/>
      <c r="D537" s="250" t="s">
        <v>213</v>
      </c>
      <c r="E537" s="76"/>
      <c r="F537" s="251" t="s">
        <v>1720</v>
      </c>
      <c r="G537" s="76"/>
      <c r="H537" s="76"/>
      <c r="I537" s="206"/>
      <c r="J537" s="76"/>
      <c r="K537" s="76"/>
      <c r="L537" s="74"/>
      <c r="M537" s="252"/>
      <c r="N537" s="49"/>
      <c r="O537" s="49"/>
      <c r="P537" s="49"/>
      <c r="Q537" s="49"/>
      <c r="R537" s="49"/>
      <c r="S537" s="49"/>
      <c r="T537" s="97"/>
      <c r="AT537" s="25" t="s">
        <v>213</v>
      </c>
      <c r="AU537" s="25" t="s">
        <v>90</v>
      </c>
    </row>
    <row r="538" spans="2:65" s="1" customFormat="1" ht="25.5" customHeight="1">
      <c r="B538" s="48"/>
      <c r="C538" s="285" t="s">
        <v>804</v>
      </c>
      <c r="D538" s="285" t="s">
        <v>478</v>
      </c>
      <c r="E538" s="286" t="s">
        <v>1721</v>
      </c>
      <c r="F538" s="287" t="s">
        <v>1722</v>
      </c>
      <c r="G538" s="288" t="s">
        <v>780</v>
      </c>
      <c r="H538" s="289">
        <v>8</v>
      </c>
      <c r="I538" s="290"/>
      <c r="J538" s="291">
        <f>ROUND(I538*H538,2)</f>
        <v>0</v>
      </c>
      <c r="K538" s="287" t="s">
        <v>210</v>
      </c>
      <c r="L538" s="292"/>
      <c r="M538" s="293" t="s">
        <v>38</v>
      </c>
      <c r="N538" s="294" t="s">
        <v>53</v>
      </c>
      <c r="O538" s="49"/>
      <c r="P538" s="247">
        <f>O538*H538</f>
        <v>0</v>
      </c>
      <c r="Q538" s="247">
        <v>0.00035</v>
      </c>
      <c r="R538" s="247">
        <f>Q538*H538</f>
        <v>0.0028</v>
      </c>
      <c r="S538" s="247">
        <v>0</v>
      </c>
      <c r="T538" s="248">
        <f>S538*H538</f>
        <v>0</v>
      </c>
      <c r="AR538" s="25" t="s">
        <v>249</v>
      </c>
      <c r="AT538" s="25" t="s">
        <v>478</v>
      </c>
      <c r="AU538" s="25" t="s">
        <v>90</v>
      </c>
      <c r="AY538" s="25" t="s">
        <v>204</v>
      </c>
      <c r="BE538" s="249">
        <f>IF(N538="základní",J538,0)</f>
        <v>0</v>
      </c>
      <c r="BF538" s="249">
        <f>IF(N538="snížená",J538,0)</f>
        <v>0</v>
      </c>
      <c r="BG538" s="249">
        <f>IF(N538="zákl. přenesená",J538,0)</f>
        <v>0</v>
      </c>
      <c r="BH538" s="249">
        <f>IF(N538="sníž. přenesená",J538,0)</f>
        <v>0</v>
      </c>
      <c r="BI538" s="249">
        <f>IF(N538="nulová",J538,0)</f>
        <v>0</v>
      </c>
      <c r="BJ538" s="25" t="s">
        <v>25</v>
      </c>
      <c r="BK538" s="249">
        <f>ROUND(I538*H538,2)</f>
        <v>0</v>
      </c>
      <c r="BL538" s="25" t="s">
        <v>211</v>
      </c>
      <c r="BM538" s="25" t="s">
        <v>1723</v>
      </c>
    </row>
    <row r="539" spans="2:65" s="1" customFormat="1" ht="25.5" customHeight="1">
      <c r="B539" s="48"/>
      <c r="C539" s="238" t="s">
        <v>808</v>
      </c>
      <c r="D539" s="238" t="s">
        <v>206</v>
      </c>
      <c r="E539" s="239" t="s">
        <v>1724</v>
      </c>
      <c r="F539" s="240" t="s">
        <v>1725</v>
      </c>
      <c r="G539" s="241" t="s">
        <v>343</v>
      </c>
      <c r="H539" s="242">
        <v>18</v>
      </c>
      <c r="I539" s="243"/>
      <c r="J539" s="244">
        <f>ROUND(I539*H539,2)</f>
        <v>0</v>
      </c>
      <c r="K539" s="240" t="s">
        <v>210</v>
      </c>
      <c r="L539" s="74"/>
      <c r="M539" s="245" t="s">
        <v>38</v>
      </c>
      <c r="N539" s="246" t="s">
        <v>53</v>
      </c>
      <c r="O539" s="49"/>
      <c r="P539" s="247">
        <f>O539*H539</f>
        <v>0</v>
      </c>
      <c r="Q539" s="247">
        <v>0.01115</v>
      </c>
      <c r="R539" s="247">
        <f>Q539*H539</f>
        <v>0.2007</v>
      </c>
      <c r="S539" s="247">
        <v>0</v>
      </c>
      <c r="T539" s="248">
        <f>S539*H539</f>
        <v>0</v>
      </c>
      <c r="AR539" s="25" t="s">
        <v>211</v>
      </c>
      <c r="AT539" s="25" t="s">
        <v>206</v>
      </c>
      <c r="AU539" s="25" t="s">
        <v>90</v>
      </c>
      <c r="AY539" s="25" t="s">
        <v>204</v>
      </c>
      <c r="BE539" s="249">
        <f>IF(N539="základní",J539,0)</f>
        <v>0</v>
      </c>
      <c r="BF539" s="249">
        <f>IF(N539="snížená",J539,0)</f>
        <v>0</v>
      </c>
      <c r="BG539" s="249">
        <f>IF(N539="zákl. přenesená",J539,0)</f>
        <v>0</v>
      </c>
      <c r="BH539" s="249">
        <f>IF(N539="sníž. přenesená",J539,0)</f>
        <v>0</v>
      </c>
      <c r="BI539" s="249">
        <f>IF(N539="nulová",J539,0)</f>
        <v>0</v>
      </c>
      <c r="BJ539" s="25" t="s">
        <v>25</v>
      </c>
      <c r="BK539" s="249">
        <f>ROUND(I539*H539,2)</f>
        <v>0</v>
      </c>
      <c r="BL539" s="25" t="s">
        <v>211</v>
      </c>
      <c r="BM539" s="25" t="s">
        <v>1726</v>
      </c>
    </row>
    <row r="540" spans="2:47" s="1" customFormat="1" ht="13.5">
      <c r="B540" s="48"/>
      <c r="C540" s="76"/>
      <c r="D540" s="250" t="s">
        <v>213</v>
      </c>
      <c r="E540" s="76"/>
      <c r="F540" s="251" t="s">
        <v>1727</v>
      </c>
      <c r="G540" s="76"/>
      <c r="H540" s="76"/>
      <c r="I540" s="206"/>
      <c r="J540" s="76"/>
      <c r="K540" s="76"/>
      <c r="L540" s="74"/>
      <c r="M540" s="252"/>
      <c r="N540" s="49"/>
      <c r="O540" s="49"/>
      <c r="P540" s="49"/>
      <c r="Q540" s="49"/>
      <c r="R540" s="49"/>
      <c r="S540" s="49"/>
      <c r="T540" s="97"/>
      <c r="AT540" s="25" t="s">
        <v>213</v>
      </c>
      <c r="AU540" s="25" t="s">
        <v>90</v>
      </c>
    </row>
    <row r="541" spans="2:51" s="12" customFormat="1" ht="13.5">
      <c r="B541" s="253"/>
      <c r="C541" s="254"/>
      <c r="D541" s="250" t="s">
        <v>215</v>
      </c>
      <c r="E541" s="255" t="s">
        <v>38</v>
      </c>
      <c r="F541" s="256" t="s">
        <v>1601</v>
      </c>
      <c r="G541" s="254"/>
      <c r="H541" s="257">
        <v>18</v>
      </c>
      <c r="I541" s="258"/>
      <c r="J541" s="254"/>
      <c r="K541" s="254"/>
      <c r="L541" s="259"/>
      <c r="M541" s="260"/>
      <c r="N541" s="261"/>
      <c r="O541" s="261"/>
      <c r="P541" s="261"/>
      <c r="Q541" s="261"/>
      <c r="R541" s="261"/>
      <c r="S541" s="261"/>
      <c r="T541" s="262"/>
      <c r="AT541" s="263" t="s">
        <v>215</v>
      </c>
      <c r="AU541" s="263" t="s">
        <v>90</v>
      </c>
      <c r="AV541" s="12" t="s">
        <v>90</v>
      </c>
      <c r="AW541" s="12" t="s">
        <v>45</v>
      </c>
      <c r="AX541" s="12" t="s">
        <v>82</v>
      </c>
      <c r="AY541" s="263" t="s">
        <v>204</v>
      </c>
    </row>
    <row r="542" spans="2:51" s="13" customFormat="1" ht="13.5">
      <c r="B542" s="264"/>
      <c r="C542" s="265"/>
      <c r="D542" s="250" t="s">
        <v>215</v>
      </c>
      <c r="E542" s="266" t="s">
        <v>38</v>
      </c>
      <c r="F542" s="267" t="s">
        <v>217</v>
      </c>
      <c r="G542" s="265"/>
      <c r="H542" s="268">
        <v>18</v>
      </c>
      <c r="I542" s="269"/>
      <c r="J542" s="265"/>
      <c r="K542" s="265"/>
      <c r="L542" s="270"/>
      <c r="M542" s="271"/>
      <c r="N542" s="272"/>
      <c r="O542" s="272"/>
      <c r="P542" s="272"/>
      <c r="Q542" s="272"/>
      <c r="R542" s="272"/>
      <c r="S542" s="272"/>
      <c r="T542" s="273"/>
      <c r="AT542" s="274" t="s">
        <v>215</v>
      </c>
      <c r="AU542" s="274" t="s">
        <v>90</v>
      </c>
      <c r="AV542" s="13" t="s">
        <v>211</v>
      </c>
      <c r="AW542" s="13" t="s">
        <v>45</v>
      </c>
      <c r="AX542" s="13" t="s">
        <v>25</v>
      </c>
      <c r="AY542" s="274" t="s">
        <v>204</v>
      </c>
    </row>
    <row r="543" spans="2:65" s="1" customFormat="1" ht="16.5" customHeight="1">
      <c r="B543" s="48"/>
      <c r="C543" s="285" t="s">
        <v>813</v>
      </c>
      <c r="D543" s="285" t="s">
        <v>478</v>
      </c>
      <c r="E543" s="286" t="s">
        <v>1728</v>
      </c>
      <c r="F543" s="287" t="s">
        <v>1729</v>
      </c>
      <c r="G543" s="288" t="s">
        <v>1045</v>
      </c>
      <c r="H543" s="289">
        <v>6</v>
      </c>
      <c r="I543" s="290"/>
      <c r="J543" s="291">
        <f>ROUND(I543*H543,2)</f>
        <v>0</v>
      </c>
      <c r="K543" s="287" t="s">
        <v>38</v>
      </c>
      <c r="L543" s="292"/>
      <c r="M543" s="293" t="s">
        <v>38</v>
      </c>
      <c r="N543" s="294" t="s">
        <v>53</v>
      </c>
      <c r="O543" s="49"/>
      <c r="P543" s="247">
        <f>O543*H543</f>
        <v>0</v>
      </c>
      <c r="Q543" s="247">
        <v>0</v>
      </c>
      <c r="R543" s="247">
        <f>Q543*H543</f>
        <v>0</v>
      </c>
      <c r="S543" s="247">
        <v>0</v>
      </c>
      <c r="T543" s="248">
        <f>S543*H543</f>
        <v>0</v>
      </c>
      <c r="AR543" s="25" t="s">
        <v>249</v>
      </c>
      <c r="AT543" s="25" t="s">
        <v>478</v>
      </c>
      <c r="AU543" s="25" t="s">
        <v>90</v>
      </c>
      <c r="AY543" s="25" t="s">
        <v>204</v>
      </c>
      <c r="BE543" s="249">
        <f>IF(N543="základní",J543,0)</f>
        <v>0</v>
      </c>
      <c r="BF543" s="249">
        <f>IF(N543="snížená",J543,0)</f>
        <v>0</v>
      </c>
      <c r="BG543" s="249">
        <f>IF(N543="zákl. přenesená",J543,0)</f>
        <v>0</v>
      </c>
      <c r="BH543" s="249">
        <f>IF(N543="sníž. přenesená",J543,0)</f>
        <v>0</v>
      </c>
      <c r="BI543" s="249">
        <f>IF(N543="nulová",J543,0)</f>
        <v>0</v>
      </c>
      <c r="BJ543" s="25" t="s">
        <v>25</v>
      </c>
      <c r="BK543" s="249">
        <f>ROUND(I543*H543,2)</f>
        <v>0</v>
      </c>
      <c r="BL543" s="25" t="s">
        <v>211</v>
      </c>
      <c r="BM543" s="25" t="s">
        <v>1730</v>
      </c>
    </row>
    <row r="544" spans="2:65" s="1" customFormat="1" ht="16.5" customHeight="1">
      <c r="B544" s="48"/>
      <c r="C544" s="285" t="s">
        <v>821</v>
      </c>
      <c r="D544" s="285" t="s">
        <v>478</v>
      </c>
      <c r="E544" s="286" t="s">
        <v>1731</v>
      </c>
      <c r="F544" s="287" t="s">
        <v>1732</v>
      </c>
      <c r="G544" s="288" t="s">
        <v>1045</v>
      </c>
      <c r="H544" s="289">
        <v>3</v>
      </c>
      <c r="I544" s="290"/>
      <c r="J544" s="291">
        <f>ROUND(I544*H544,2)</f>
        <v>0</v>
      </c>
      <c r="K544" s="287" t="s">
        <v>38</v>
      </c>
      <c r="L544" s="292"/>
      <c r="M544" s="293" t="s">
        <v>38</v>
      </c>
      <c r="N544" s="294" t="s">
        <v>53</v>
      </c>
      <c r="O544" s="49"/>
      <c r="P544" s="247">
        <f>O544*H544</f>
        <v>0</v>
      </c>
      <c r="Q544" s="247">
        <v>0</v>
      </c>
      <c r="R544" s="247">
        <f>Q544*H544</f>
        <v>0</v>
      </c>
      <c r="S544" s="247">
        <v>0</v>
      </c>
      <c r="T544" s="248">
        <f>S544*H544</f>
        <v>0</v>
      </c>
      <c r="AR544" s="25" t="s">
        <v>249</v>
      </c>
      <c r="AT544" s="25" t="s">
        <v>478</v>
      </c>
      <c r="AU544" s="25" t="s">
        <v>90</v>
      </c>
      <c r="AY544" s="25" t="s">
        <v>204</v>
      </c>
      <c r="BE544" s="249">
        <f>IF(N544="základní",J544,0)</f>
        <v>0</v>
      </c>
      <c r="BF544" s="249">
        <f>IF(N544="snížená",J544,0)</f>
        <v>0</v>
      </c>
      <c r="BG544" s="249">
        <f>IF(N544="zákl. přenesená",J544,0)</f>
        <v>0</v>
      </c>
      <c r="BH544" s="249">
        <f>IF(N544="sníž. přenesená",J544,0)</f>
        <v>0</v>
      </c>
      <c r="BI544" s="249">
        <f>IF(N544="nulová",J544,0)</f>
        <v>0</v>
      </c>
      <c r="BJ544" s="25" t="s">
        <v>25</v>
      </c>
      <c r="BK544" s="249">
        <f>ROUND(I544*H544,2)</f>
        <v>0</v>
      </c>
      <c r="BL544" s="25" t="s">
        <v>211</v>
      </c>
      <c r="BM544" s="25" t="s">
        <v>1733</v>
      </c>
    </row>
    <row r="545" spans="2:63" s="11" customFormat="1" ht="29.85" customHeight="1">
      <c r="B545" s="222"/>
      <c r="C545" s="223"/>
      <c r="D545" s="224" t="s">
        <v>81</v>
      </c>
      <c r="E545" s="236" t="s">
        <v>255</v>
      </c>
      <c r="F545" s="236" t="s">
        <v>572</v>
      </c>
      <c r="G545" s="223"/>
      <c r="H545" s="223"/>
      <c r="I545" s="226"/>
      <c r="J545" s="237">
        <f>BK545</f>
        <v>0</v>
      </c>
      <c r="K545" s="223"/>
      <c r="L545" s="228"/>
      <c r="M545" s="229"/>
      <c r="N545" s="230"/>
      <c r="O545" s="230"/>
      <c r="P545" s="231">
        <f>SUM(P546:P600)</f>
        <v>0</v>
      </c>
      <c r="Q545" s="230"/>
      <c r="R545" s="231">
        <f>SUM(R546:R600)</f>
        <v>0.2783728</v>
      </c>
      <c r="S545" s="230"/>
      <c r="T545" s="232">
        <f>SUM(T546:T600)</f>
        <v>9.256403</v>
      </c>
      <c r="AR545" s="233" t="s">
        <v>25</v>
      </c>
      <c r="AT545" s="234" t="s">
        <v>81</v>
      </c>
      <c r="AU545" s="234" t="s">
        <v>25</v>
      </c>
      <c r="AY545" s="233" t="s">
        <v>204</v>
      </c>
      <c r="BK545" s="235">
        <f>SUM(BK546:BK600)</f>
        <v>0</v>
      </c>
    </row>
    <row r="546" spans="2:65" s="1" customFormat="1" ht="38.25" customHeight="1">
      <c r="B546" s="48"/>
      <c r="C546" s="238" t="s">
        <v>825</v>
      </c>
      <c r="D546" s="238" t="s">
        <v>206</v>
      </c>
      <c r="E546" s="239" t="s">
        <v>590</v>
      </c>
      <c r="F546" s="240" t="s">
        <v>591</v>
      </c>
      <c r="G546" s="241" t="s">
        <v>209</v>
      </c>
      <c r="H546" s="242">
        <v>231.795</v>
      </c>
      <c r="I546" s="243"/>
      <c r="J546" s="244">
        <f>ROUND(I546*H546,2)</f>
        <v>0</v>
      </c>
      <c r="K546" s="240" t="s">
        <v>210</v>
      </c>
      <c r="L546" s="74"/>
      <c r="M546" s="245" t="s">
        <v>38</v>
      </c>
      <c r="N546" s="246" t="s">
        <v>53</v>
      </c>
      <c r="O546" s="49"/>
      <c r="P546" s="247">
        <f>O546*H546</f>
        <v>0</v>
      </c>
      <c r="Q546" s="247">
        <v>0</v>
      </c>
      <c r="R546" s="247">
        <f>Q546*H546</f>
        <v>0</v>
      </c>
      <c r="S546" s="247">
        <v>0</v>
      </c>
      <c r="T546" s="248">
        <f>S546*H546</f>
        <v>0</v>
      </c>
      <c r="AR546" s="25" t="s">
        <v>211</v>
      </c>
      <c r="AT546" s="25" t="s">
        <v>206</v>
      </c>
      <c r="AU546" s="25" t="s">
        <v>90</v>
      </c>
      <c r="AY546" s="25" t="s">
        <v>204</v>
      </c>
      <c r="BE546" s="249">
        <f>IF(N546="základní",J546,0)</f>
        <v>0</v>
      </c>
      <c r="BF546" s="249">
        <f>IF(N546="snížená",J546,0)</f>
        <v>0</v>
      </c>
      <c r="BG546" s="249">
        <f>IF(N546="zákl. přenesená",J546,0)</f>
        <v>0</v>
      </c>
      <c r="BH546" s="249">
        <f>IF(N546="sníž. přenesená",J546,0)</f>
        <v>0</v>
      </c>
      <c r="BI546" s="249">
        <f>IF(N546="nulová",J546,0)</f>
        <v>0</v>
      </c>
      <c r="BJ546" s="25" t="s">
        <v>25</v>
      </c>
      <c r="BK546" s="249">
        <f>ROUND(I546*H546,2)</f>
        <v>0</v>
      </c>
      <c r="BL546" s="25" t="s">
        <v>211</v>
      </c>
      <c r="BM546" s="25" t="s">
        <v>1734</v>
      </c>
    </row>
    <row r="547" spans="2:47" s="1" customFormat="1" ht="13.5">
      <c r="B547" s="48"/>
      <c r="C547" s="76"/>
      <c r="D547" s="250" t="s">
        <v>213</v>
      </c>
      <c r="E547" s="76"/>
      <c r="F547" s="251" t="s">
        <v>593</v>
      </c>
      <c r="G547" s="76"/>
      <c r="H547" s="76"/>
      <c r="I547" s="206"/>
      <c r="J547" s="76"/>
      <c r="K547" s="76"/>
      <c r="L547" s="74"/>
      <c r="M547" s="252"/>
      <c r="N547" s="49"/>
      <c r="O547" s="49"/>
      <c r="P547" s="49"/>
      <c r="Q547" s="49"/>
      <c r="R547" s="49"/>
      <c r="S547" s="49"/>
      <c r="T547" s="97"/>
      <c r="AT547" s="25" t="s">
        <v>213</v>
      </c>
      <c r="AU547" s="25" t="s">
        <v>90</v>
      </c>
    </row>
    <row r="548" spans="2:51" s="12" customFormat="1" ht="13.5">
      <c r="B548" s="253"/>
      <c r="C548" s="254"/>
      <c r="D548" s="250" t="s">
        <v>215</v>
      </c>
      <c r="E548" s="255" t="s">
        <v>38</v>
      </c>
      <c r="F548" s="256" t="s">
        <v>1735</v>
      </c>
      <c r="G548" s="254"/>
      <c r="H548" s="257">
        <v>231.795</v>
      </c>
      <c r="I548" s="258"/>
      <c r="J548" s="254"/>
      <c r="K548" s="254"/>
      <c r="L548" s="259"/>
      <c r="M548" s="260"/>
      <c r="N548" s="261"/>
      <c r="O548" s="261"/>
      <c r="P548" s="261"/>
      <c r="Q548" s="261"/>
      <c r="R548" s="261"/>
      <c r="S548" s="261"/>
      <c r="T548" s="262"/>
      <c r="AT548" s="263" t="s">
        <v>215</v>
      </c>
      <c r="AU548" s="263" t="s">
        <v>90</v>
      </c>
      <c r="AV548" s="12" t="s">
        <v>90</v>
      </c>
      <c r="AW548" s="12" t="s">
        <v>45</v>
      </c>
      <c r="AX548" s="12" t="s">
        <v>82</v>
      </c>
      <c r="AY548" s="263" t="s">
        <v>204</v>
      </c>
    </row>
    <row r="549" spans="2:51" s="13" customFormat="1" ht="13.5">
      <c r="B549" s="264"/>
      <c r="C549" s="265"/>
      <c r="D549" s="250" t="s">
        <v>215</v>
      </c>
      <c r="E549" s="266" t="s">
        <v>38</v>
      </c>
      <c r="F549" s="267" t="s">
        <v>217</v>
      </c>
      <c r="G549" s="265"/>
      <c r="H549" s="268">
        <v>231.795</v>
      </c>
      <c r="I549" s="269"/>
      <c r="J549" s="265"/>
      <c r="K549" s="265"/>
      <c r="L549" s="270"/>
      <c r="M549" s="271"/>
      <c r="N549" s="272"/>
      <c r="O549" s="272"/>
      <c r="P549" s="272"/>
      <c r="Q549" s="272"/>
      <c r="R549" s="272"/>
      <c r="S549" s="272"/>
      <c r="T549" s="273"/>
      <c r="AT549" s="274" t="s">
        <v>215</v>
      </c>
      <c r="AU549" s="274" t="s">
        <v>90</v>
      </c>
      <c r="AV549" s="13" t="s">
        <v>211</v>
      </c>
      <c r="AW549" s="13" t="s">
        <v>45</v>
      </c>
      <c r="AX549" s="13" t="s">
        <v>25</v>
      </c>
      <c r="AY549" s="274" t="s">
        <v>204</v>
      </c>
    </row>
    <row r="550" spans="2:65" s="1" customFormat="1" ht="38.25" customHeight="1">
      <c r="B550" s="48"/>
      <c r="C550" s="238" t="s">
        <v>829</v>
      </c>
      <c r="D550" s="238" t="s">
        <v>206</v>
      </c>
      <c r="E550" s="239" t="s">
        <v>597</v>
      </c>
      <c r="F550" s="240" t="s">
        <v>598</v>
      </c>
      <c r="G550" s="241" t="s">
        <v>209</v>
      </c>
      <c r="H550" s="242">
        <v>695.385</v>
      </c>
      <c r="I550" s="243"/>
      <c r="J550" s="244">
        <f>ROUND(I550*H550,2)</f>
        <v>0</v>
      </c>
      <c r="K550" s="240" t="s">
        <v>210</v>
      </c>
      <c r="L550" s="74"/>
      <c r="M550" s="245" t="s">
        <v>38</v>
      </c>
      <c r="N550" s="246" t="s">
        <v>53</v>
      </c>
      <c r="O550" s="49"/>
      <c r="P550" s="247">
        <f>O550*H550</f>
        <v>0</v>
      </c>
      <c r="Q550" s="247">
        <v>0</v>
      </c>
      <c r="R550" s="247">
        <f>Q550*H550</f>
        <v>0</v>
      </c>
      <c r="S550" s="247">
        <v>0</v>
      </c>
      <c r="T550" s="248">
        <f>S550*H550</f>
        <v>0</v>
      </c>
      <c r="AR550" s="25" t="s">
        <v>211</v>
      </c>
      <c r="AT550" s="25" t="s">
        <v>206</v>
      </c>
      <c r="AU550" s="25" t="s">
        <v>90</v>
      </c>
      <c r="AY550" s="25" t="s">
        <v>204</v>
      </c>
      <c r="BE550" s="249">
        <f>IF(N550="základní",J550,0)</f>
        <v>0</v>
      </c>
      <c r="BF550" s="249">
        <f>IF(N550="snížená",J550,0)</f>
        <v>0</v>
      </c>
      <c r="BG550" s="249">
        <f>IF(N550="zákl. přenesená",J550,0)</f>
        <v>0</v>
      </c>
      <c r="BH550" s="249">
        <f>IF(N550="sníž. přenesená",J550,0)</f>
        <v>0</v>
      </c>
      <c r="BI550" s="249">
        <f>IF(N550="nulová",J550,0)</f>
        <v>0</v>
      </c>
      <c r="BJ550" s="25" t="s">
        <v>25</v>
      </c>
      <c r="BK550" s="249">
        <f>ROUND(I550*H550,2)</f>
        <v>0</v>
      </c>
      <c r="BL550" s="25" t="s">
        <v>211</v>
      </c>
      <c r="BM550" s="25" t="s">
        <v>1736</v>
      </c>
    </row>
    <row r="551" spans="2:47" s="1" customFormat="1" ht="13.5">
      <c r="B551" s="48"/>
      <c r="C551" s="76"/>
      <c r="D551" s="250" t="s">
        <v>213</v>
      </c>
      <c r="E551" s="76"/>
      <c r="F551" s="251" t="s">
        <v>593</v>
      </c>
      <c r="G551" s="76"/>
      <c r="H551" s="76"/>
      <c r="I551" s="206"/>
      <c r="J551" s="76"/>
      <c r="K551" s="76"/>
      <c r="L551" s="74"/>
      <c r="M551" s="252"/>
      <c r="N551" s="49"/>
      <c r="O551" s="49"/>
      <c r="P551" s="49"/>
      <c r="Q551" s="49"/>
      <c r="R551" s="49"/>
      <c r="S551" s="49"/>
      <c r="T551" s="97"/>
      <c r="AT551" s="25" t="s">
        <v>213</v>
      </c>
      <c r="AU551" s="25" t="s">
        <v>90</v>
      </c>
    </row>
    <row r="552" spans="2:51" s="12" customFormat="1" ht="13.5">
      <c r="B552" s="253"/>
      <c r="C552" s="254"/>
      <c r="D552" s="250" t="s">
        <v>215</v>
      </c>
      <c r="E552" s="255" t="s">
        <v>38</v>
      </c>
      <c r="F552" s="256" t="s">
        <v>1737</v>
      </c>
      <c r="G552" s="254"/>
      <c r="H552" s="257">
        <v>695.385</v>
      </c>
      <c r="I552" s="258"/>
      <c r="J552" s="254"/>
      <c r="K552" s="254"/>
      <c r="L552" s="259"/>
      <c r="M552" s="260"/>
      <c r="N552" s="261"/>
      <c r="O552" s="261"/>
      <c r="P552" s="261"/>
      <c r="Q552" s="261"/>
      <c r="R552" s="261"/>
      <c r="S552" s="261"/>
      <c r="T552" s="262"/>
      <c r="AT552" s="263" t="s">
        <v>215</v>
      </c>
      <c r="AU552" s="263" t="s">
        <v>90</v>
      </c>
      <c r="AV552" s="12" t="s">
        <v>90</v>
      </c>
      <c r="AW552" s="12" t="s">
        <v>45</v>
      </c>
      <c r="AX552" s="12" t="s">
        <v>25</v>
      </c>
      <c r="AY552" s="263" t="s">
        <v>204</v>
      </c>
    </row>
    <row r="553" spans="2:65" s="1" customFormat="1" ht="38.25" customHeight="1">
      <c r="B553" s="48"/>
      <c r="C553" s="238" t="s">
        <v>834</v>
      </c>
      <c r="D553" s="238" t="s">
        <v>206</v>
      </c>
      <c r="E553" s="239" t="s">
        <v>602</v>
      </c>
      <c r="F553" s="240" t="s">
        <v>603</v>
      </c>
      <c r="G553" s="241" t="s">
        <v>209</v>
      </c>
      <c r="H553" s="242">
        <v>231.795</v>
      </c>
      <c r="I553" s="243"/>
      <c r="J553" s="244">
        <f>ROUND(I553*H553,2)</f>
        <v>0</v>
      </c>
      <c r="K553" s="240" t="s">
        <v>210</v>
      </c>
      <c r="L553" s="74"/>
      <c r="M553" s="245" t="s">
        <v>38</v>
      </c>
      <c r="N553" s="246" t="s">
        <v>53</v>
      </c>
      <c r="O553" s="49"/>
      <c r="P553" s="247">
        <f>O553*H553</f>
        <v>0</v>
      </c>
      <c r="Q553" s="247">
        <v>0</v>
      </c>
      <c r="R553" s="247">
        <f>Q553*H553</f>
        <v>0</v>
      </c>
      <c r="S553" s="247">
        <v>0</v>
      </c>
      <c r="T553" s="248">
        <f>S553*H553</f>
        <v>0</v>
      </c>
      <c r="AR553" s="25" t="s">
        <v>211</v>
      </c>
      <c r="AT553" s="25" t="s">
        <v>206</v>
      </c>
      <c r="AU553" s="25" t="s">
        <v>90</v>
      </c>
      <c r="AY553" s="25" t="s">
        <v>204</v>
      </c>
      <c r="BE553" s="249">
        <f>IF(N553="základní",J553,0)</f>
        <v>0</v>
      </c>
      <c r="BF553" s="249">
        <f>IF(N553="snížená",J553,0)</f>
        <v>0</v>
      </c>
      <c r="BG553" s="249">
        <f>IF(N553="zákl. přenesená",J553,0)</f>
        <v>0</v>
      </c>
      <c r="BH553" s="249">
        <f>IF(N553="sníž. přenesená",J553,0)</f>
        <v>0</v>
      </c>
      <c r="BI553" s="249">
        <f>IF(N553="nulová",J553,0)</f>
        <v>0</v>
      </c>
      <c r="BJ553" s="25" t="s">
        <v>25</v>
      </c>
      <c r="BK553" s="249">
        <f>ROUND(I553*H553,2)</f>
        <v>0</v>
      </c>
      <c r="BL553" s="25" t="s">
        <v>211</v>
      </c>
      <c r="BM553" s="25" t="s">
        <v>1738</v>
      </c>
    </row>
    <row r="554" spans="2:47" s="1" customFormat="1" ht="13.5">
      <c r="B554" s="48"/>
      <c r="C554" s="76"/>
      <c r="D554" s="250" t="s">
        <v>213</v>
      </c>
      <c r="E554" s="76"/>
      <c r="F554" s="251" t="s">
        <v>605</v>
      </c>
      <c r="G554" s="76"/>
      <c r="H554" s="76"/>
      <c r="I554" s="206"/>
      <c r="J554" s="76"/>
      <c r="K554" s="76"/>
      <c r="L554" s="74"/>
      <c r="M554" s="252"/>
      <c r="N554" s="49"/>
      <c r="O554" s="49"/>
      <c r="P554" s="49"/>
      <c r="Q554" s="49"/>
      <c r="R554" s="49"/>
      <c r="S554" s="49"/>
      <c r="T554" s="97"/>
      <c r="AT554" s="25" t="s">
        <v>213</v>
      </c>
      <c r="AU554" s="25" t="s">
        <v>90</v>
      </c>
    </row>
    <row r="555" spans="2:51" s="12" customFormat="1" ht="13.5">
      <c r="B555" s="253"/>
      <c r="C555" s="254"/>
      <c r="D555" s="250" t="s">
        <v>215</v>
      </c>
      <c r="E555" s="255" t="s">
        <v>38</v>
      </c>
      <c r="F555" s="256" t="s">
        <v>1735</v>
      </c>
      <c r="G555" s="254"/>
      <c r="H555" s="257">
        <v>231.795</v>
      </c>
      <c r="I555" s="258"/>
      <c r="J555" s="254"/>
      <c r="K555" s="254"/>
      <c r="L555" s="259"/>
      <c r="M555" s="260"/>
      <c r="N555" s="261"/>
      <c r="O555" s="261"/>
      <c r="P555" s="261"/>
      <c r="Q555" s="261"/>
      <c r="R555" s="261"/>
      <c r="S555" s="261"/>
      <c r="T555" s="262"/>
      <c r="AT555" s="263" t="s">
        <v>215</v>
      </c>
      <c r="AU555" s="263" t="s">
        <v>90</v>
      </c>
      <c r="AV555" s="12" t="s">
        <v>90</v>
      </c>
      <c r="AW555" s="12" t="s">
        <v>45</v>
      </c>
      <c r="AX555" s="12" t="s">
        <v>82</v>
      </c>
      <c r="AY555" s="263" t="s">
        <v>204</v>
      </c>
    </row>
    <row r="556" spans="2:51" s="13" customFormat="1" ht="13.5">
      <c r="B556" s="264"/>
      <c r="C556" s="265"/>
      <c r="D556" s="250" t="s">
        <v>215</v>
      </c>
      <c r="E556" s="266" t="s">
        <v>38</v>
      </c>
      <c r="F556" s="267" t="s">
        <v>217</v>
      </c>
      <c r="G556" s="265"/>
      <c r="H556" s="268">
        <v>231.795</v>
      </c>
      <c r="I556" s="269"/>
      <c r="J556" s="265"/>
      <c r="K556" s="265"/>
      <c r="L556" s="270"/>
      <c r="M556" s="271"/>
      <c r="N556" s="272"/>
      <c r="O556" s="272"/>
      <c r="P556" s="272"/>
      <c r="Q556" s="272"/>
      <c r="R556" s="272"/>
      <c r="S556" s="272"/>
      <c r="T556" s="273"/>
      <c r="AT556" s="274" t="s">
        <v>215</v>
      </c>
      <c r="AU556" s="274" t="s">
        <v>90</v>
      </c>
      <c r="AV556" s="13" t="s">
        <v>211</v>
      </c>
      <c r="AW556" s="13" t="s">
        <v>45</v>
      </c>
      <c r="AX556" s="13" t="s">
        <v>25</v>
      </c>
      <c r="AY556" s="274" t="s">
        <v>204</v>
      </c>
    </row>
    <row r="557" spans="2:65" s="1" customFormat="1" ht="25.5" customHeight="1">
      <c r="B557" s="48"/>
      <c r="C557" s="238" t="s">
        <v>838</v>
      </c>
      <c r="D557" s="238" t="s">
        <v>206</v>
      </c>
      <c r="E557" s="239" t="s">
        <v>608</v>
      </c>
      <c r="F557" s="240" t="s">
        <v>609</v>
      </c>
      <c r="G557" s="241" t="s">
        <v>209</v>
      </c>
      <c r="H557" s="242">
        <v>231.795</v>
      </c>
      <c r="I557" s="243"/>
      <c r="J557" s="244">
        <f>ROUND(I557*H557,2)</f>
        <v>0</v>
      </c>
      <c r="K557" s="240" t="s">
        <v>210</v>
      </c>
      <c r="L557" s="74"/>
      <c r="M557" s="245" t="s">
        <v>38</v>
      </c>
      <c r="N557" s="246" t="s">
        <v>53</v>
      </c>
      <c r="O557" s="49"/>
      <c r="P557" s="247">
        <f>O557*H557</f>
        <v>0</v>
      </c>
      <c r="Q557" s="247">
        <v>0</v>
      </c>
      <c r="R557" s="247">
        <f>Q557*H557</f>
        <v>0</v>
      </c>
      <c r="S557" s="247">
        <v>0</v>
      </c>
      <c r="T557" s="248">
        <f>S557*H557</f>
        <v>0</v>
      </c>
      <c r="AR557" s="25" t="s">
        <v>211</v>
      </c>
      <c r="AT557" s="25" t="s">
        <v>206</v>
      </c>
      <c r="AU557" s="25" t="s">
        <v>90</v>
      </c>
      <c r="AY557" s="25" t="s">
        <v>204</v>
      </c>
      <c r="BE557" s="249">
        <f>IF(N557="základní",J557,0)</f>
        <v>0</v>
      </c>
      <c r="BF557" s="249">
        <f>IF(N557="snížená",J557,0)</f>
        <v>0</v>
      </c>
      <c r="BG557" s="249">
        <f>IF(N557="zákl. přenesená",J557,0)</f>
        <v>0</v>
      </c>
      <c r="BH557" s="249">
        <f>IF(N557="sníž. přenesená",J557,0)</f>
        <v>0</v>
      </c>
      <c r="BI557" s="249">
        <f>IF(N557="nulová",J557,0)</f>
        <v>0</v>
      </c>
      <c r="BJ557" s="25" t="s">
        <v>25</v>
      </c>
      <c r="BK557" s="249">
        <f>ROUND(I557*H557,2)</f>
        <v>0</v>
      </c>
      <c r="BL557" s="25" t="s">
        <v>211</v>
      </c>
      <c r="BM557" s="25" t="s">
        <v>1739</v>
      </c>
    </row>
    <row r="558" spans="2:47" s="1" customFormat="1" ht="13.5">
      <c r="B558" s="48"/>
      <c r="C558" s="76"/>
      <c r="D558" s="250" t="s">
        <v>213</v>
      </c>
      <c r="E558" s="76"/>
      <c r="F558" s="251" t="s">
        <v>611</v>
      </c>
      <c r="G558" s="76"/>
      <c r="H558" s="76"/>
      <c r="I558" s="206"/>
      <c r="J558" s="76"/>
      <c r="K558" s="76"/>
      <c r="L558" s="74"/>
      <c r="M558" s="252"/>
      <c r="N558" s="49"/>
      <c r="O558" s="49"/>
      <c r="P558" s="49"/>
      <c r="Q558" s="49"/>
      <c r="R558" s="49"/>
      <c r="S558" s="49"/>
      <c r="T558" s="97"/>
      <c r="AT558" s="25" t="s">
        <v>213</v>
      </c>
      <c r="AU558" s="25" t="s">
        <v>90</v>
      </c>
    </row>
    <row r="559" spans="2:51" s="12" customFormat="1" ht="13.5">
      <c r="B559" s="253"/>
      <c r="C559" s="254"/>
      <c r="D559" s="250" t="s">
        <v>215</v>
      </c>
      <c r="E559" s="255" t="s">
        <v>38</v>
      </c>
      <c r="F559" s="256" t="s">
        <v>1735</v>
      </c>
      <c r="G559" s="254"/>
      <c r="H559" s="257">
        <v>231.795</v>
      </c>
      <c r="I559" s="258"/>
      <c r="J559" s="254"/>
      <c r="K559" s="254"/>
      <c r="L559" s="259"/>
      <c r="M559" s="260"/>
      <c r="N559" s="261"/>
      <c r="O559" s="261"/>
      <c r="P559" s="261"/>
      <c r="Q559" s="261"/>
      <c r="R559" s="261"/>
      <c r="S559" s="261"/>
      <c r="T559" s="262"/>
      <c r="AT559" s="263" t="s">
        <v>215</v>
      </c>
      <c r="AU559" s="263" t="s">
        <v>90</v>
      </c>
      <c r="AV559" s="12" t="s">
        <v>90</v>
      </c>
      <c r="AW559" s="12" t="s">
        <v>45</v>
      </c>
      <c r="AX559" s="12" t="s">
        <v>82</v>
      </c>
      <c r="AY559" s="263" t="s">
        <v>204</v>
      </c>
    </row>
    <row r="560" spans="2:51" s="13" customFormat="1" ht="13.5">
      <c r="B560" s="264"/>
      <c r="C560" s="265"/>
      <c r="D560" s="250" t="s">
        <v>215</v>
      </c>
      <c r="E560" s="266" t="s">
        <v>38</v>
      </c>
      <c r="F560" s="267" t="s">
        <v>217</v>
      </c>
      <c r="G560" s="265"/>
      <c r="H560" s="268">
        <v>231.795</v>
      </c>
      <c r="I560" s="269"/>
      <c r="J560" s="265"/>
      <c r="K560" s="265"/>
      <c r="L560" s="270"/>
      <c r="M560" s="271"/>
      <c r="N560" s="272"/>
      <c r="O560" s="272"/>
      <c r="P560" s="272"/>
      <c r="Q560" s="272"/>
      <c r="R560" s="272"/>
      <c r="S560" s="272"/>
      <c r="T560" s="273"/>
      <c r="AT560" s="274" t="s">
        <v>215</v>
      </c>
      <c r="AU560" s="274" t="s">
        <v>90</v>
      </c>
      <c r="AV560" s="13" t="s">
        <v>211</v>
      </c>
      <c r="AW560" s="13" t="s">
        <v>45</v>
      </c>
      <c r="AX560" s="13" t="s">
        <v>25</v>
      </c>
      <c r="AY560" s="274" t="s">
        <v>204</v>
      </c>
    </row>
    <row r="561" spans="2:65" s="1" customFormat="1" ht="25.5" customHeight="1">
      <c r="B561" s="48"/>
      <c r="C561" s="238" t="s">
        <v>842</v>
      </c>
      <c r="D561" s="238" t="s">
        <v>206</v>
      </c>
      <c r="E561" s="239" t="s">
        <v>613</v>
      </c>
      <c r="F561" s="240" t="s">
        <v>614</v>
      </c>
      <c r="G561" s="241" t="s">
        <v>209</v>
      </c>
      <c r="H561" s="242">
        <v>695.385</v>
      </c>
      <c r="I561" s="243"/>
      <c r="J561" s="244">
        <f>ROUND(I561*H561,2)</f>
        <v>0</v>
      </c>
      <c r="K561" s="240" t="s">
        <v>210</v>
      </c>
      <c r="L561" s="74"/>
      <c r="M561" s="245" t="s">
        <v>38</v>
      </c>
      <c r="N561" s="246" t="s">
        <v>53</v>
      </c>
      <c r="O561" s="49"/>
      <c r="P561" s="247">
        <f>O561*H561</f>
        <v>0</v>
      </c>
      <c r="Q561" s="247">
        <v>0</v>
      </c>
      <c r="R561" s="247">
        <f>Q561*H561</f>
        <v>0</v>
      </c>
      <c r="S561" s="247">
        <v>0</v>
      </c>
      <c r="T561" s="248">
        <f>S561*H561</f>
        <v>0</v>
      </c>
      <c r="AR561" s="25" t="s">
        <v>211</v>
      </c>
      <c r="AT561" s="25" t="s">
        <v>206</v>
      </c>
      <c r="AU561" s="25" t="s">
        <v>90</v>
      </c>
      <c r="AY561" s="25" t="s">
        <v>204</v>
      </c>
      <c r="BE561" s="249">
        <f>IF(N561="základní",J561,0)</f>
        <v>0</v>
      </c>
      <c r="BF561" s="249">
        <f>IF(N561="snížená",J561,0)</f>
        <v>0</v>
      </c>
      <c r="BG561" s="249">
        <f>IF(N561="zákl. přenesená",J561,0)</f>
        <v>0</v>
      </c>
      <c r="BH561" s="249">
        <f>IF(N561="sníž. přenesená",J561,0)</f>
        <v>0</v>
      </c>
      <c r="BI561" s="249">
        <f>IF(N561="nulová",J561,0)</f>
        <v>0</v>
      </c>
      <c r="BJ561" s="25" t="s">
        <v>25</v>
      </c>
      <c r="BK561" s="249">
        <f>ROUND(I561*H561,2)</f>
        <v>0</v>
      </c>
      <c r="BL561" s="25" t="s">
        <v>211</v>
      </c>
      <c r="BM561" s="25" t="s">
        <v>1740</v>
      </c>
    </row>
    <row r="562" spans="2:47" s="1" customFormat="1" ht="13.5">
      <c r="B562" s="48"/>
      <c r="C562" s="76"/>
      <c r="D562" s="250" t="s">
        <v>213</v>
      </c>
      <c r="E562" s="76"/>
      <c r="F562" s="251" t="s">
        <v>611</v>
      </c>
      <c r="G562" s="76"/>
      <c r="H562" s="76"/>
      <c r="I562" s="206"/>
      <c r="J562" s="76"/>
      <c r="K562" s="76"/>
      <c r="L562" s="74"/>
      <c r="M562" s="252"/>
      <c r="N562" s="49"/>
      <c r="O562" s="49"/>
      <c r="P562" s="49"/>
      <c r="Q562" s="49"/>
      <c r="R562" s="49"/>
      <c r="S562" s="49"/>
      <c r="T562" s="97"/>
      <c r="AT562" s="25" t="s">
        <v>213</v>
      </c>
      <c r="AU562" s="25" t="s">
        <v>90</v>
      </c>
    </row>
    <row r="563" spans="2:51" s="12" customFormat="1" ht="13.5">
      <c r="B563" s="253"/>
      <c r="C563" s="254"/>
      <c r="D563" s="250" t="s">
        <v>215</v>
      </c>
      <c r="E563" s="255" t="s">
        <v>38</v>
      </c>
      <c r="F563" s="256" t="s">
        <v>1737</v>
      </c>
      <c r="G563" s="254"/>
      <c r="H563" s="257">
        <v>695.385</v>
      </c>
      <c r="I563" s="258"/>
      <c r="J563" s="254"/>
      <c r="K563" s="254"/>
      <c r="L563" s="259"/>
      <c r="M563" s="260"/>
      <c r="N563" s="261"/>
      <c r="O563" s="261"/>
      <c r="P563" s="261"/>
      <c r="Q563" s="261"/>
      <c r="R563" s="261"/>
      <c r="S563" s="261"/>
      <c r="T563" s="262"/>
      <c r="AT563" s="263" t="s">
        <v>215</v>
      </c>
      <c r="AU563" s="263" t="s">
        <v>90</v>
      </c>
      <c r="AV563" s="12" t="s">
        <v>90</v>
      </c>
      <c r="AW563" s="12" t="s">
        <v>45</v>
      </c>
      <c r="AX563" s="12" t="s">
        <v>25</v>
      </c>
      <c r="AY563" s="263" t="s">
        <v>204</v>
      </c>
    </row>
    <row r="564" spans="2:65" s="1" customFormat="1" ht="25.5" customHeight="1">
      <c r="B564" s="48"/>
      <c r="C564" s="238" t="s">
        <v>846</v>
      </c>
      <c r="D564" s="238" t="s">
        <v>206</v>
      </c>
      <c r="E564" s="239" t="s">
        <v>617</v>
      </c>
      <c r="F564" s="240" t="s">
        <v>618</v>
      </c>
      <c r="G564" s="241" t="s">
        <v>209</v>
      </c>
      <c r="H564" s="242">
        <v>231.795</v>
      </c>
      <c r="I564" s="243"/>
      <c r="J564" s="244">
        <f>ROUND(I564*H564,2)</f>
        <v>0</v>
      </c>
      <c r="K564" s="240" t="s">
        <v>210</v>
      </c>
      <c r="L564" s="74"/>
      <c r="M564" s="245" t="s">
        <v>38</v>
      </c>
      <c r="N564" s="246" t="s">
        <v>53</v>
      </c>
      <c r="O564" s="49"/>
      <c r="P564" s="247">
        <f>O564*H564</f>
        <v>0</v>
      </c>
      <c r="Q564" s="247">
        <v>0</v>
      </c>
      <c r="R564" s="247">
        <f>Q564*H564</f>
        <v>0</v>
      </c>
      <c r="S564" s="247">
        <v>0</v>
      </c>
      <c r="T564" s="248">
        <f>S564*H564</f>
        <v>0</v>
      </c>
      <c r="AR564" s="25" t="s">
        <v>211</v>
      </c>
      <c r="AT564" s="25" t="s">
        <v>206</v>
      </c>
      <c r="AU564" s="25" t="s">
        <v>90</v>
      </c>
      <c r="AY564" s="25" t="s">
        <v>204</v>
      </c>
      <c r="BE564" s="249">
        <f>IF(N564="základní",J564,0)</f>
        <v>0</v>
      </c>
      <c r="BF564" s="249">
        <f>IF(N564="snížená",J564,0)</f>
        <v>0</v>
      </c>
      <c r="BG564" s="249">
        <f>IF(N564="zákl. přenesená",J564,0)</f>
        <v>0</v>
      </c>
      <c r="BH564" s="249">
        <f>IF(N564="sníž. přenesená",J564,0)</f>
        <v>0</v>
      </c>
      <c r="BI564" s="249">
        <f>IF(N564="nulová",J564,0)</f>
        <v>0</v>
      </c>
      <c r="BJ564" s="25" t="s">
        <v>25</v>
      </c>
      <c r="BK564" s="249">
        <f>ROUND(I564*H564,2)</f>
        <v>0</v>
      </c>
      <c r="BL564" s="25" t="s">
        <v>211</v>
      </c>
      <c r="BM564" s="25" t="s">
        <v>1741</v>
      </c>
    </row>
    <row r="565" spans="2:65" s="1" customFormat="1" ht="25.5" customHeight="1">
      <c r="B565" s="48"/>
      <c r="C565" s="238" t="s">
        <v>852</v>
      </c>
      <c r="D565" s="238" t="s">
        <v>206</v>
      </c>
      <c r="E565" s="239" t="s">
        <v>1742</v>
      </c>
      <c r="F565" s="240" t="s">
        <v>1743</v>
      </c>
      <c r="G565" s="241" t="s">
        <v>209</v>
      </c>
      <c r="H565" s="242">
        <v>252.56</v>
      </c>
      <c r="I565" s="243"/>
      <c r="J565" s="244">
        <f>ROUND(I565*H565,2)</f>
        <v>0</v>
      </c>
      <c r="K565" s="240" t="s">
        <v>210</v>
      </c>
      <c r="L565" s="74"/>
      <c r="M565" s="245" t="s">
        <v>38</v>
      </c>
      <c r="N565" s="246" t="s">
        <v>53</v>
      </c>
      <c r="O565" s="49"/>
      <c r="P565" s="247">
        <f>O565*H565</f>
        <v>0</v>
      </c>
      <c r="Q565" s="247">
        <v>0.00013</v>
      </c>
      <c r="R565" s="247">
        <f>Q565*H565</f>
        <v>0.032832799999999995</v>
      </c>
      <c r="S565" s="247">
        <v>0</v>
      </c>
      <c r="T565" s="248">
        <f>S565*H565</f>
        <v>0</v>
      </c>
      <c r="AR565" s="25" t="s">
        <v>211</v>
      </c>
      <c r="AT565" s="25" t="s">
        <v>206</v>
      </c>
      <c r="AU565" s="25" t="s">
        <v>90</v>
      </c>
      <c r="AY565" s="25" t="s">
        <v>204</v>
      </c>
      <c r="BE565" s="249">
        <f>IF(N565="základní",J565,0)</f>
        <v>0</v>
      </c>
      <c r="BF565" s="249">
        <f>IF(N565="snížená",J565,0)</f>
        <v>0</v>
      </c>
      <c r="BG565" s="249">
        <f>IF(N565="zákl. přenesená",J565,0)</f>
        <v>0</v>
      </c>
      <c r="BH565" s="249">
        <f>IF(N565="sníž. přenesená",J565,0)</f>
        <v>0</v>
      </c>
      <c r="BI565" s="249">
        <f>IF(N565="nulová",J565,0)</f>
        <v>0</v>
      </c>
      <c r="BJ565" s="25" t="s">
        <v>25</v>
      </c>
      <c r="BK565" s="249">
        <f>ROUND(I565*H565,2)</f>
        <v>0</v>
      </c>
      <c r="BL565" s="25" t="s">
        <v>211</v>
      </c>
      <c r="BM565" s="25" t="s">
        <v>1744</v>
      </c>
    </row>
    <row r="566" spans="2:47" s="1" customFormat="1" ht="13.5">
      <c r="B566" s="48"/>
      <c r="C566" s="76"/>
      <c r="D566" s="250" t="s">
        <v>213</v>
      </c>
      <c r="E566" s="76"/>
      <c r="F566" s="251" t="s">
        <v>624</v>
      </c>
      <c r="G566" s="76"/>
      <c r="H566" s="76"/>
      <c r="I566" s="206"/>
      <c r="J566" s="76"/>
      <c r="K566" s="76"/>
      <c r="L566" s="74"/>
      <c r="M566" s="252"/>
      <c r="N566" s="49"/>
      <c r="O566" s="49"/>
      <c r="P566" s="49"/>
      <c r="Q566" s="49"/>
      <c r="R566" s="49"/>
      <c r="S566" s="49"/>
      <c r="T566" s="97"/>
      <c r="AT566" s="25" t="s">
        <v>213</v>
      </c>
      <c r="AU566" s="25" t="s">
        <v>90</v>
      </c>
    </row>
    <row r="567" spans="2:51" s="12" customFormat="1" ht="13.5">
      <c r="B567" s="253"/>
      <c r="C567" s="254"/>
      <c r="D567" s="250" t="s">
        <v>215</v>
      </c>
      <c r="E567" s="255" t="s">
        <v>38</v>
      </c>
      <c r="F567" s="256" t="s">
        <v>1745</v>
      </c>
      <c r="G567" s="254"/>
      <c r="H567" s="257">
        <v>32.4</v>
      </c>
      <c r="I567" s="258"/>
      <c r="J567" s="254"/>
      <c r="K567" s="254"/>
      <c r="L567" s="259"/>
      <c r="M567" s="260"/>
      <c r="N567" s="261"/>
      <c r="O567" s="261"/>
      <c r="P567" s="261"/>
      <c r="Q567" s="261"/>
      <c r="R567" s="261"/>
      <c r="S567" s="261"/>
      <c r="T567" s="262"/>
      <c r="AT567" s="263" t="s">
        <v>215</v>
      </c>
      <c r="AU567" s="263" t="s">
        <v>90</v>
      </c>
      <c r="AV567" s="12" t="s">
        <v>90</v>
      </c>
      <c r="AW567" s="12" t="s">
        <v>45</v>
      </c>
      <c r="AX567" s="12" t="s">
        <v>82</v>
      </c>
      <c r="AY567" s="263" t="s">
        <v>204</v>
      </c>
    </row>
    <row r="568" spans="2:51" s="12" customFormat="1" ht="13.5">
      <c r="B568" s="253"/>
      <c r="C568" s="254"/>
      <c r="D568" s="250" t="s">
        <v>215</v>
      </c>
      <c r="E568" s="255" t="s">
        <v>38</v>
      </c>
      <c r="F568" s="256" t="s">
        <v>1746</v>
      </c>
      <c r="G568" s="254"/>
      <c r="H568" s="257">
        <v>220.16</v>
      </c>
      <c r="I568" s="258"/>
      <c r="J568" s="254"/>
      <c r="K568" s="254"/>
      <c r="L568" s="259"/>
      <c r="M568" s="260"/>
      <c r="N568" s="261"/>
      <c r="O568" s="261"/>
      <c r="P568" s="261"/>
      <c r="Q568" s="261"/>
      <c r="R568" s="261"/>
      <c r="S568" s="261"/>
      <c r="T568" s="262"/>
      <c r="AT568" s="263" t="s">
        <v>215</v>
      </c>
      <c r="AU568" s="263" t="s">
        <v>90</v>
      </c>
      <c r="AV568" s="12" t="s">
        <v>90</v>
      </c>
      <c r="AW568" s="12" t="s">
        <v>45</v>
      </c>
      <c r="AX568" s="12" t="s">
        <v>82</v>
      </c>
      <c r="AY568" s="263" t="s">
        <v>204</v>
      </c>
    </row>
    <row r="569" spans="2:51" s="13" customFormat="1" ht="13.5">
      <c r="B569" s="264"/>
      <c r="C569" s="265"/>
      <c r="D569" s="250" t="s">
        <v>215</v>
      </c>
      <c r="E569" s="266" t="s">
        <v>38</v>
      </c>
      <c r="F569" s="267" t="s">
        <v>217</v>
      </c>
      <c r="G569" s="265"/>
      <c r="H569" s="268">
        <v>252.56</v>
      </c>
      <c r="I569" s="269"/>
      <c r="J569" s="265"/>
      <c r="K569" s="265"/>
      <c r="L569" s="270"/>
      <c r="M569" s="271"/>
      <c r="N569" s="272"/>
      <c r="O569" s="272"/>
      <c r="P569" s="272"/>
      <c r="Q569" s="272"/>
      <c r="R569" s="272"/>
      <c r="S569" s="272"/>
      <c r="T569" s="273"/>
      <c r="AT569" s="274" t="s">
        <v>215</v>
      </c>
      <c r="AU569" s="274" t="s">
        <v>90</v>
      </c>
      <c r="AV569" s="13" t="s">
        <v>211</v>
      </c>
      <c r="AW569" s="13" t="s">
        <v>45</v>
      </c>
      <c r="AX569" s="13" t="s">
        <v>25</v>
      </c>
      <c r="AY569" s="274" t="s">
        <v>204</v>
      </c>
    </row>
    <row r="570" spans="2:65" s="1" customFormat="1" ht="38.25" customHeight="1">
      <c r="B570" s="48"/>
      <c r="C570" s="238" t="s">
        <v>857</v>
      </c>
      <c r="D570" s="238" t="s">
        <v>206</v>
      </c>
      <c r="E570" s="239" t="s">
        <v>1747</v>
      </c>
      <c r="F570" s="240" t="s">
        <v>1748</v>
      </c>
      <c r="G570" s="241" t="s">
        <v>780</v>
      </c>
      <c r="H570" s="242">
        <v>2</v>
      </c>
      <c r="I570" s="243"/>
      <c r="J570" s="244">
        <f>ROUND(I570*H570,2)</f>
        <v>0</v>
      </c>
      <c r="K570" s="240" t="s">
        <v>210</v>
      </c>
      <c r="L570" s="74"/>
      <c r="M570" s="245" t="s">
        <v>38</v>
      </c>
      <c r="N570" s="246" t="s">
        <v>53</v>
      </c>
      <c r="O570" s="49"/>
      <c r="P570" s="247">
        <f>O570*H570</f>
        <v>0</v>
      </c>
      <c r="Q570" s="247">
        <v>0.01638</v>
      </c>
      <c r="R570" s="247">
        <f>Q570*H570</f>
        <v>0.03276</v>
      </c>
      <c r="S570" s="247">
        <v>0</v>
      </c>
      <c r="T570" s="248">
        <f>S570*H570</f>
        <v>0</v>
      </c>
      <c r="AR570" s="25" t="s">
        <v>211</v>
      </c>
      <c r="AT570" s="25" t="s">
        <v>206</v>
      </c>
      <c r="AU570" s="25" t="s">
        <v>90</v>
      </c>
      <c r="AY570" s="25" t="s">
        <v>204</v>
      </c>
      <c r="BE570" s="249">
        <f>IF(N570="základní",J570,0)</f>
        <v>0</v>
      </c>
      <c r="BF570" s="249">
        <f>IF(N570="snížená",J570,0)</f>
        <v>0</v>
      </c>
      <c r="BG570" s="249">
        <f>IF(N570="zákl. přenesená",J570,0)</f>
        <v>0</v>
      </c>
      <c r="BH570" s="249">
        <f>IF(N570="sníž. přenesená",J570,0)</f>
        <v>0</v>
      </c>
      <c r="BI570" s="249">
        <f>IF(N570="nulová",J570,0)</f>
        <v>0</v>
      </c>
      <c r="BJ570" s="25" t="s">
        <v>25</v>
      </c>
      <c r="BK570" s="249">
        <f>ROUND(I570*H570,2)</f>
        <v>0</v>
      </c>
      <c r="BL570" s="25" t="s">
        <v>211</v>
      </c>
      <c r="BM570" s="25" t="s">
        <v>1749</v>
      </c>
    </row>
    <row r="571" spans="2:47" s="1" customFormat="1" ht="13.5">
      <c r="B571" s="48"/>
      <c r="C571" s="76"/>
      <c r="D571" s="250" t="s">
        <v>213</v>
      </c>
      <c r="E571" s="76"/>
      <c r="F571" s="251" t="s">
        <v>1750</v>
      </c>
      <c r="G571" s="76"/>
      <c r="H571" s="76"/>
      <c r="I571" s="206"/>
      <c r="J571" s="76"/>
      <c r="K571" s="76"/>
      <c r="L571" s="74"/>
      <c r="M571" s="252"/>
      <c r="N571" s="49"/>
      <c r="O571" s="49"/>
      <c r="P571" s="49"/>
      <c r="Q571" s="49"/>
      <c r="R571" s="49"/>
      <c r="S571" s="49"/>
      <c r="T571" s="97"/>
      <c r="AT571" s="25" t="s">
        <v>213</v>
      </c>
      <c r="AU571" s="25" t="s">
        <v>90</v>
      </c>
    </row>
    <row r="572" spans="2:65" s="1" customFormat="1" ht="38.25" customHeight="1">
      <c r="B572" s="48"/>
      <c r="C572" s="238" t="s">
        <v>862</v>
      </c>
      <c r="D572" s="238" t="s">
        <v>206</v>
      </c>
      <c r="E572" s="239" t="s">
        <v>1751</v>
      </c>
      <c r="F572" s="240" t="s">
        <v>1752</v>
      </c>
      <c r="G572" s="241" t="s">
        <v>780</v>
      </c>
      <c r="H572" s="242">
        <v>1</v>
      </c>
      <c r="I572" s="243"/>
      <c r="J572" s="244">
        <f>ROUND(I572*H572,2)</f>
        <v>0</v>
      </c>
      <c r="K572" s="240" t="s">
        <v>210</v>
      </c>
      <c r="L572" s="74"/>
      <c r="M572" s="245" t="s">
        <v>38</v>
      </c>
      <c r="N572" s="246" t="s">
        <v>53</v>
      </c>
      <c r="O572" s="49"/>
      <c r="P572" s="247">
        <f>O572*H572</f>
        <v>0</v>
      </c>
      <c r="Q572" s="247">
        <v>0.02808</v>
      </c>
      <c r="R572" s="247">
        <f>Q572*H572</f>
        <v>0.02808</v>
      </c>
      <c r="S572" s="247">
        <v>0</v>
      </c>
      <c r="T572" s="248">
        <f>S572*H572</f>
        <v>0</v>
      </c>
      <c r="AR572" s="25" t="s">
        <v>211</v>
      </c>
      <c r="AT572" s="25" t="s">
        <v>206</v>
      </c>
      <c r="AU572" s="25" t="s">
        <v>90</v>
      </c>
      <c r="AY572" s="25" t="s">
        <v>204</v>
      </c>
      <c r="BE572" s="249">
        <f>IF(N572="základní",J572,0)</f>
        <v>0</v>
      </c>
      <c r="BF572" s="249">
        <f>IF(N572="snížená",J572,0)</f>
        <v>0</v>
      </c>
      <c r="BG572" s="249">
        <f>IF(N572="zákl. přenesená",J572,0)</f>
        <v>0</v>
      </c>
      <c r="BH572" s="249">
        <f>IF(N572="sníž. přenesená",J572,0)</f>
        <v>0</v>
      </c>
      <c r="BI572" s="249">
        <f>IF(N572="nulová",J572,0)</f>
        <v>0</v>
      </c>
      <c r="BJ572" s="25" t="s">
        <v>25</v>
      </c>
      <c r="BK572" s="249">
        <f>ROUND(I572*H572,2)</f>
        <v>0</v>
      </c>
      <c r="BL572" s="25" t="s">
        <v>211</v>
      </c>
      <c r="BM572" s="25" t="s">
        <v>1753</v>
      </c>
    </row>
    <row r="573" spans="2:47" s="1" customFormat="1" ht="13.5">
      <c r="B573" s="48"/>
      <c r="C573" s="76"/>
      <c r="D573" s="250" t="s">
        <v>213</v>
      </c>
      <c r="E573" s="76"/>
      <c r="F573" s="251" t="s">
        <v>1750</v>
      </c>
      <c r="G573" s="76"/>
      <c r="H573" s="76"/>
      <c r="I573" s="206"/>
      <c r="J573" s="76"/>
      <c r="K573" s="76"/>
      <c r="L573" s="74"/>
      <c r="M573" s="252"/>
      <c r="N573" s="49"/>
      <c r="O573" s="49"/>
      <c r="P573" s="49"/>
      <c r="Q573" s="49"/>
      <c r="R573" s="49"/>
      <c r="S573" s="49"/>
      <c r="T573" s="97"/>
      <c r="AT573" s="25" t="s">
        <v>213</v>
      </c>
      <c r="AU573" s="25" t="s">
        <v>90</v>
      </c>
    </row>
    <row r="574" spans="2:65" s="1" customFormat="1" ht="38.25" customHeight="1">
      <c r="B574" s="48"/>
      <c r="C574" s="238" t="s">
        <v>867</v>
      </c>
      <c r="D574" s="238" t="s">
        <v>206</v>
      </c>
      <c r="E574" s="239" t="s">
        <v>1754</v>
      </c>
      <c r="F574" s="240" t="s">
        <v>1755</v>
      </c>
      <c r="G574" s="241" t="s">
        <v>780</v>
      </c>
      <c r="H574" s="242">
        <v>58</v>
      </c>
      <c r="I574" s="243"/>
      <c r="J574" s="244">
        <f>ROUND(I574*H574,2)</f>
        <v>0</v>
      </c>
      <c r="K574" s="240" t="s">
        <v>210</v>
      </c>
      <c r="L574" s="74"/>
      <c r="M574" s="245" t="s">
        <v>38</v>
      </c>
      <c r="N574" s="246" t="s">
        <v>53</v>
      </c>
      <c r="O574" s="49"/>
      <c r="P574" s="247">
        <f>O574*H574</f>
        <v>0</v>
      </c>
      <c r="Q574" s="247">
        <v>0.00015</v>
      </c>
      <c r="R574" s="247">
        <f>Q574*H574</f>
        <v>0.0087</v>
      </c>
      <c r="S574" s="247">
        <v>0</v>
      </c>
      <c r="T574" s="248">
        <f>S574*H574</f>
        <v>0</v>
      </c>
      <c r="AR574" s="25" t="s">
        <v>211</v>
      </c>
      <c r="AT574" s="25" t="s">
        <v>206</v>
      </c>
      <c r="AU574" s="25" t="s">
        <v>90</v>
      </c>
      <c r="AY574" s="25" t="s">
        <v>204</v>
      </c>
      <c r="BE574" s="249">
        <f>IF(N574="základní",J574,0)</f>
        <v>0</v>
      </c>
      <c r="BF574" s="249">
        <f>IF(N574="snížená",J574,0)</f>
        <v>0</v>
      </c>
      <c r="BG574" s="249">
        <f>IF(N574="zákl. přenesená",J574,0)</f>
        <v>0</v>
      </c>
      <c r="BH574" s="249">
        <f>IF(N574="sníž. přenesená",J574,0)</f>
        <v>0</v>
      </c>
      <c r="BI574" s="249">
        <f>IF(N574="nulová",J574,0)</f>
        <v>0</v>
      </c>
      <c r="BJ574" s="25" t="s">
        <v>25</v>
      </c>
      <c r="BK574" s="249">
        <f>ROUND(I574*H574,2)</f>
        <v>0</v>
      </c>
      <c r="BL574" s="25" t="s">
        <v>211</v>
      </c>
      <c r="BM574" s="25" t="s">
        <v>1756</v>
      </c>
    </row>
    <row r="575" spans="2:47" s="1" customFormat="1" ht="13.5">
      <c r="B575" s="48"/>
      <c r="C575" s="76"/>
      <c r="D575" s="250" t="s">
        <v>213</v>
      </c>
      <c r="E575" s="76"/>
      <c r="F575" s="251" t="s">
        <v>1750</v>
      </c>
      <c r="G575" s="76"/>
      <c r="H575" s="76"/>
      <c r="I575" s="206"/>
      <c r="J575" s="76"/>
      <c r="K575" s="76"/>
      <c r="L575" s="74"/>
      <c r="M575" s="252"/>
      <c r="N575" s="49"/>
      <c r="O575" s="49"/>
      <c r="P575" s="49"/>
      <c r="Q575" s="49"/>
      <c r="R575" s="49"/>
      <c r="S575" s="49"/>
      <c r="T575" s="97"/>
      <c r="AT575" s="25" t="s">
        <v>213</v>
      </c>
      <c r="AU575" s="25" t="s">
        <v>90</v>
      </c>
    </row>
    <row r="576" spans="2:65" s="1" customFormat="1" ht="25.5" customHeight="1">
      <c r="B576" s="48"/>
      <c r="C576" s="285" t="s">
        <v>873</v>
      </c>
      <c r="D576" s="285" t="s">
        <v>478</v>
      </c>
      <c r="E576" s="286" t="s">
        <v>1757</v>
      </c>
      <c r="F576" s="287" t="s">
        <v>1758</v>
      </c>
      <c r="G576" s="288" t="s">
        <v>252</v>
      </c>
      <c r="H576" s="289">
        <v>0.076</v>
      </c>
      <c r="I576" s="290"/>
      <c r="J576" s="291">
        <f>ROUND(I576*H576,2)</f>
        <v>0</v>
      </c>
      <c r="K576" s="287" t="s">
        <v>210</v>
      </c>
      <c r="L576" s="292"/>
      <c r="M576" s="293" t="s">
        <v>38</v>
      </c>
      <c r="N576" s="294" t="s">
        <v>53</v>
      </c>
      <c r="O576" s="49"/>
      <c r="P576" s="247">
        <f>O576*H576</f>
        <v>0</v>
      </c>
      <c r="Q576" s="247">
        <v>1</v>
      </c>
      <c r="R576" s="247">
        <f>Q576*H576</f>
        <v>0.076</v>
      </c>
      <c r="S576" s="247">
        <v>0</v>
      </c>
      <c r="T576" s="248">
        <f>S576*H576</f>
        <v>0</v>
      </c>
      <c r="AR576" s="25" t="s">
        <v>249</v>
      </c>
      <c r="AT576" s="25" t="s">
        <v>478</v>
      </c>
      <c r="AU576" s="25" t="s">
        <v>90</v>
      </c>
      <c r="AY576" s="25" t="s">
        <v>204</v>
      </c>
      <c r="BE576" s="249">
        <f>IF(N576="základní",J576,0)</f>
        <v>0</v>
      </c>
      <c r="BF576" s="249">
        <f>IF(N576="snížená",J576,0)</f>
        <v>0</v>
      </c>
      <c r="BG576" s="249">
        <f>IF(N576="zákl. přenesená",J576,0)</f>
        <v>0</v>
      </c>
      <c r="BH576" s="249">
        <f>IF(N576="sníž. přenesená",J576,0)</f>
        <v>0</v>
      </c>
      <c r="BI576" s="249">
        <f>IF(N576="nulová",J576,0)</f>
        <v>0</v>
      </c>
      <c r="BJ576" s="25" t="s">
        <v>25</v>
      </c>
      <c r="BK576" s="249">
        <f>ROUND(I576*H576,2)</f>
        <v>0</v>
      </c>
      <c r="BL576" s="25" t="s">
        <v>211</v>
      </c>
      <c r="BM576" s="25" t="s">
        <v>1759</v>
      </c>
    </row>
    <row r="577" spans="2:47" s="1" customFormat="1" ht="13.5">
      <c r="B577" s="48"/>
      <c r="C577" s="76"/>
      <c r="D577" s="250" t="s">
        <v>502</v>
      </c>
      <c r="E577" s="76"/>
      <c r="F577" s="251" t="s">
        <v>1760</v>
      </c>
      <c r="G577" s="76"/>
      <c r="H577" s="76"/>
      <c r="I577" s="206"/>
      <c r="J577" s="76"/>
      <c r="K577" s="76"/>
      <c r="L577" s="74"/>
      <c r="M577" s="252"/>
      <c r="N577" s="49"/>
      <c r="O577" s="49"/>
      <c r="P577" s="49"/>
      <c r="Q577" s="49"/>
      <c r="R577" s="49"/>
      <c r="S577" s="49"/>
      <c r="T577" s="97"/>
      <c r="AT577" s="25" t="s">
        <v>502</v>
      </c>
      <c r="AU577" s="25" t="s">
        <v>90</v>
      </c>
    </row>
    <row r="578" spans="2:65" s="1" customFormat="1" ht="25.5" customHeight="1">
      <c r="B578" s="48"/>
      <c r="C578" s="285" t="s">
        <v>878</v>
      </c>
      <c r="D578" s="285" t="s">
        <v>478</v>
      </c>
      <c r="E578" s="286" t="s">
        <v>1761</v>
      </c>
      <c r="F578" s="287" t="s">
        <v>1762</v>
      </c>
      <c r="G578" s="288" t="s">
        <v>252</v>
      </c>
      <c r="H578" s="289">
        <v>0.086</v>
      </c>
      <c r="I578" s="290"/>
      <c r="J578" s="291">
        <f>ROUND(I578*H578,2)</f>
        <v>0</v>
      </c>
      <c r="K578" s="287" t="s">
        <v>210</v>
      </c>
      <c r="L578" s="292"/>
      <c r="M578" s="293" t="s">
        <v>38</v>
      </c>
      <c r="N578" s="294" t="s">
        <v>53</v>
      </c>
      <c r="O578" s="49"/>
      <c r="P578" s="247">
        <f>O578*H578</f>
        <v>0</v>
      </c>
      <c r="Q578" s="247">
        <v>1</v>
      </c>
      <c r="R578" s="247">
        <f>Q578*H578</f>
        <v>0.086</v>
      </c>
      <c r="S578" s="247">
        <v>0</v>
      </c>
      <c r="T578" s="248">
        <f>S578*H578</f>
        <v>0</v>
      </c>
      <c r="AR578" s="25" t="s">
        <v>249</v>
      </c>
      <c r="AT578" s="25" t="s">
        <v>478</v>
      </c>
      <c r="AU578" s="25" t="s">
        <v>90</v>
      </c>
      <c r="AY578" s="25" t="s">
        <v>204</v>
      </c>
      <c r="BE578" s="249">
        <f>IF(N578="základní",J578,0)</f>
        <v>0</v>
      </c>
      <c r="BF578" s="249">
        <f>IF(N578="snížená",J578,0)</f>
        <v>0</v>
      </c>
      <c r="BG578" s="249">
        <f>IF(N578="zákl. přenesená",J578,0)</f>
        <v>0</v>
      </c>
      <c r="BH578" s="249">
        <f>IF(N578="sníž. přenesená",J578,0)</f>
        <v>0</v>
      </c>
      <c r="BI578" s="249">
        <f>IF(N578="nulová",J578,0)</f>
        <v>0</v>
      </c>
      <c r="BJ578" s="25" t="s">
        <v>25</v>
      </c>
      <c r="BK578" s="249">
        <f>ROUND(I578*H578,2)</f>
        <v>0</v>
      </c>
      <c r="BL578" s="25" t="s">
        <v>211</v>
      </c>
      <c r="BM578" s="25" t="s">
        <v>1763</v>
      </c>
    </row>
    <row r="579" spans="2:47" s="1" customFormat="1" ht="13.5">
      <c r="B579" s="48"/>
      <c r="C579" s="76"/>
      <c r="D579" s="250" t="s">
        <v>502</v>
      </c>
      <c r="E579" s="76"/>
      <c r="F579" s="251" t="s">
        <v>1764</v>
      </c>
      <c r="G579" s="76"/>
      <c r="H579" s="76"/>
      <c r="I579" s="206"/>
      <c r="J579" s="76"/>
      <c r="K579" s="76"/>
      <c r="L579" s="74"/>
      <c r="M579" s="252"/>
      <c r="N579" s="49"/>
      <c r="O579" s="49"/>
      <c r="P579" s="49"/>
      <c r="Q579" s="49"/>
      <c r="R579" s="49"/>
      <c r="S579" s="49"/>
      <c r="T579" s="97"/>
      <c r="AT579" s="25" t="s">
        <v>502</v>
      </c>
      <c r="AU579" s="25" t="s">
        <v>90</v>
      </c>
    </row>
    <row r="580" spans="2:51" s="12" customFormat="1" ht="13.5">
      <c r="B580" s="253"/>
      <c r="C580" s="254"/>
      <c r="D580" s="250" t="s">
        <v>215</v>
      </c>
      <c r="E580" s="255" t="s">
        <v>38</v>
      </c>
      <c r="F580" s="256" t="s">
        <v>1765</v>
      </c>
      <c r="G580" s="254"/>
      <c r="H580" s="257">
        <v>0.086</v>
      </c>
      <c r="I580" s="258"/>
      <c r="J580" s="254"/>
      <c r="K580" s="254"/>
      <c r="L580" s="259"/>
      <c r="M580" s="260"/>
      <c r="N580" s="261"/>
      <c r="O580" s="261"/>
      <c r="P580" s="261"/>
      <c r="Q580" s="261"/>
      <c r="R580" s="261"/>
      <c r="S580" s="261"/>
      <c r="T580" s="262"/>
      <c r="AT580" s="263" t="s">
        <v>215</v>
      </c>
      <c r="AU580" s="263" t="s">
        <v>90</v>
      </c>
      <c r="AV580" s="12" t="s">
        <v>90</v>
      </c>
      <c r="AW580" s="12" t="s">
        <v>45</v>
      </c>
      <c r="AX580" s="12" t="s">
        <v>82</v>
      </c>
      <c r="AY580" s="263" t="s">
        <v>204</v>
      </c>
    </row>
    <row r="581" spans="2:51" s="13" customFormat="1" ht="13.5">
      <c r="B581" s="264"/>
      <c r="C581" s="265"/>
      <c r="D581" s="250" t="s">
        <v>215</v>
      </c>
      <c r="E581" s="266" t="s">
        <v>38</v>
      </c>
      <c r="F581" s="267" t="s">
        <v>217</v>
      </c>
      <c r="G581" s="265"/>
      <c r="H581" s="268">
        <v>0.086</v>
      </c>
      <c r="I581" s="269"/>
      <c r="J581" s="265"/>
      <c r="K581" s="265"/>
      <c r="L581" s="270"/>
      <c r="M581" s="271"/>
      <c r="N581" s="272"/>
      <c r="O581" s="272"/>
      <c r="P581" s="272"/>
      <c r="Q581" s="272"/>
      <c r="R581" s="272"/>
      <c r="S581" s="272"/>
      <c r="T581" s="273"/>
      <c r="AT581" s="274" t="s">
        <v>215</v>
      </c>
      <c r="AU581" s="274" t="s">
        <v>90</v>
      </c>
      <c r="AV581" s="13" t="s">
        <v>211</v>
      </c>
      <c r="AW581" s="13" t="s">
        <v>45</v>
      </c>
      <c r="AX581" s="13" t="s">
        <v>25</v>
      </c>
      <c r="AY581" s="274" t="s">
        <v>204</v>
      </c>
    </row>
    <row r="582" spans="2:65" s="1" customFormat="1" ht="25.5" customHeight="1">
      <c r="B582" s="48"/>
      <c r="C582" s="285" t="s">
        <v>883</v>
      </c>
      <c r="D582" s="285" t="s">
        <v>478</v>
      </c>
      <c r="E582" s="286" t="s">
        <v>1766</v>
      </c>
      <c r="F582" s="287" t="s">
        <v>1767</v>
      </c>
      <c r="G582" s="288" t="s">
        <v>252</v>
      </c>
      <c r="H582" s="289">
        <v>0.012</v>
      </c>
      <c r="I582" s="290"/>
      <c r="J582" s="291">
        <f>ROUND(I582*H582,2)</f>
        <v>0</v>
      </c>
      <c r="K582" s="287" t="s">
        <v>210</v>
      </c>
      <c r="L582" s="292"/>
      <c r="M582" s="293" t="s">
        <v>38</v>
      </c>
      <c r="N582" s="294" t="s">
        <v>53</v>
      </c>
      <c r="O582" s="49"/>
      <c r="P582" s="247">
        <f>O582*H582</f>
        <v>0</v>
      </c>
      <c r="Q582" s="247">
        <v>1</v>
      </c>
      <c r="R582" s="247">
        <f>Q582*H582</f>
        <v>0.012</v>
      </c>
      <c r="S582" s="247">
        <v>0</v>
      </c>
      <c r="T582" s="248">
        <f>S582*H582</f>
        <v>0</v>
      </c>
      <c r="AR582" s="25" t="s">
        <v>249</v>
      </c>
      <c r="AT582" s="25" t="s">
        <v>478</v>
      </c>
      <c r="AU582" s="25" t="s">
        <v>90</v>
      </c>
      <c r="AY582" s="25" t="s">
        <v>204</v>
      </c>
      <c r="BE582" s="249">
        <f>IF(N582="základní",J582,0)</f>
        <v>0</v>
      </c>
      <c r="BF582" s="249">
        <f>IF(N582="snížená",J582,0)</f>
        <v>0</v>
      </c>
      <c r="BG582" s="249">
        <f>IF(N582="zákl. přenesená",J582,0)</f>
        <v>0</v>
      </c>
      <c r="BH582" s="249">
        <f>IF(N582="sníž. přenesená",J582,0)</f>
        <v>0</v>
      </c>
      <c r="BI582" s="249">
        <f>IF(N582="nulová",J582,0)</f>
        <v>0</v>
      </c>
      <c r="BJ582" s="25" t="s">
        <v>25</v>
      </c>
      <c r="BK582" s="249">
        <f>ROUND(I582*H582,2)</f>
        <v>0</v>
      </c>
      <c r="BL582" s="25" t="s">
        <v>211</v>
      </c>
      <c r="BM582" s="25" t="s">
        <v>1768</v>
      </c>
    </row>
    <row r="583" spans="2:47" s="1" customFormat="1" ht="13.5">
      <c r="B583" s="48"/>
      <c r="C583" s="76"/>
      <c r="D583" s="250" t="s">
        <v>502</v>
      </c>
      <c r="E583" s="76"/>
      <c r="F583" s="251" t="s">
        <v>1769</v>
      </c>
      <c r="G583" s="76"/>
      <c r="H583" s="76"/>
      <c r="I583" s="206"/>
      <c r="J583" s="76"/>
      <c r="K583" s="76"/>
      <c r="L583" s="74"/>
      <c r="M583" s="252"/>
      <c r="N583" s="49"/>
      <c r="O583" s="49"/>
      <c r="P583" s="49"/>
      <c r="Q583" s="49"/>
      <c r="R583" s="49"/>
      <c r="S583" s="49"/>
      <c r="T583" s="97"/>
      <c r="AT583" s="25" t="s">
        <v>502</v>
      </c>
      <c r="AU583" s="25" t="s">
        <v>90</v>
      </c>
    </row>
    <row r="584" spans="2:51" s="12" customFormat="1" ht="13.5">
      <c r="B584" s="253"/>
      <c r="C584" s="254"/>
      <c r="D584" s="250" t="s">
        <v>215</v>
      </c>
      <c r="E584" s="255" t="s">
        <v>38</v>
      </c>
      <c r="F584" s="256" t="s">
        <v>1770</v>
      </c>
      <c r="G584" s="254"/>
      <c r="H584" s="257">
        <v>0.012</v>
      </c>
      <c r="I584" s="258"/>
      <c r="J584" s="254"/>
      <c r="K584" s="254"/>
      <c r="L584" s="259"/>
      <c r="M584" s="260"/>
      <c r="N584" s="261"/>
      <c r="O584" s="261"/>
      <c r="P584" s="261"/>
      <c r="Q584" s="261"/>
      <c r="R584" s="261"/>
      <c r="S584" s="261"/>
      <c r="T584" s="262"/>
      <c r="AT584" s="263" t="s">
        <v>215</v>
      </c>
      <c r="AU584" s="263" t="s">
        <v>90</v>
      </c>
      <c r="AV584" s="12" t="s">
        <v>90</v>
      </c>
      <c r="AW584" s="12" t="s">
        <v>45</v>
      </c>
      <c r="AX584" s="12" t="s">
        <v>82</v>
      </c>
      <c r="AY584" s="263" t="s">
        <v>204</v>
      </c>
    </row>
    <row r="585" spans="2:51" s="13" customFormat="1" ht="13.5">
      <c r="B585" s="264"/>
      <c r="C585" s="265"/>
      <c r="D585" s="250" t="s">
        <v>215</v>
      </c>
      <c r="E585" s="266" t="s">
        <v>38</v>
      </c>
      <c r="F585" s="267" t="s">
        <v>217</v>
      </c>
      <c r="G585" s="265"/>
      <c r="H585" s="268">
        <v>0.012</v>
      </c>
      <c r="I585" s="269"/>
      <c r="J585" s="265"/>
      <c r="K585" s="265"/>
      <c r="L585" s="270"/>
      <c r="M585" s="271"/>
      <c r="N585" s="272"/>
      <c r="O585" s="272"/>
      <c r="P585" s="272"/>
      <c r="Q585" s="272"/>
      <c r="R585" s="272"/>
      <c r="S585" s="272"/>
      <c r="T585" s="273"/>
      <c r="AT585" s="274" t="s">
        <v>215</v>
      </c>
      <c r="AU585" s="274" t="s">
        <v>90</v>
      </c>
      <c r="AV585" s="13" t="s">
        <v>211</v>
      </c>
      <c r="AW585" s="13" t="s">
        <v>45</v>
      </c>
      <c r="AX585" s="13" t="s">
        <v>25</v>
      </c>
      <c r="AY585" s="274" t="s">
        <v>204</v>
      </c>
    </row>
    <row r="586" spans="2:65" s="1" customFormat="1" ht="25.5" customHeight="1">
      <c r="B586" s="48"/>
      <c r="C586" s="285" t="s">
        <v>888</v>
      </c>
      <c r="D586" s="285" t="s">
        <v>478</v>
      </c>
      <c r="E586" s="286" t="s">
        <v>1771</v>
      </c>
      <c r="F586" s="287" t="s">
        <v>1772</v>
      </c>
      <c r="G586" s="288" t="s">
        <v>252</v>
      </c>
      <c r="H586" s="289">
        <v>0.001</v>
      </c>
      <c r="I586" s="290"/>
      <c r="J586" s="291">
        <f>ROUND(I586*H586,2)</f>
        <v>0</v>
      </c>
      <c r="K586" s="287" t="s">
        <v>210</v>
      </c>
      <c r="L586" s="292"/>
      <c r="M586" s="293" t="s">
        <v>38</v>
      </c>
      <c r="N586" s="294" t="s">
        <v>53</v>
      </c>
      <c r="O586" s="49"/>
      <c r="P586" s="247">
        <f>O586*H586</f>
        <v>0</v>
      </c>
      <c r="Q586" s="247">
        <v>1</v>
      </c>
      <c r="R586" s="247">
        <f>Q586*H586</f>
        <v>0.001</v>
      </c>
      <c r="S586" s="247">
        <v>0</v>
      </c>
      <c r="T586" s="248">
        <f>S586*H586</f>
        <v>0</v>
      </c>
      <c r="AR586" s="25" t="s">
        <v>249</v>
      </c>
      <c r="AT586" s="25" t="s">
        <v>478</v>
      </c>
      <c r="AU586" s="25" t="s">
        <v>90</v>
      </c>
      <c r="AY586" s="25" t="s">
        <v>204</v>
      </c>
      <c r="BE586" s="249">
        <f>IF(N586="základní",J586,0)</f>
        <v>0</v>
      </c>
      <c r="BF586" s="249">
        <f>IF(N586="snížená",J586,0)</f>
        <v>0</v>
      </c>
      <c r="BG586" s="249">
        <f>IF(N586="zákl. přenesená",J586,0)</f>
        <v>0</v>
      </c>
      <c r="BH586" s="249">
        <f>IF(N586="sníž. přenesená",J586,0)</f>
        <v>0</v>
      </c>
      <c r="BI586" s="249">
        <f>IF(N586="nulová",J586,0)</f>
        <v>0</v>
      </c>
      <c r="BJ586" s="25" t="s">
        <v>25</v>
      </c>
      <c r="BK586" s="249">
        <f>ROUND(I586*H586,2)</f>
        <v>0</v>
      </c>
      <c r="BL586" s="25" t="s">
        <v>211</v>
      </c>
      <c r="BM586" s="25" t="s">
        <v>1773</v>
      </c>
    </row>
    <row r="587" spans="2:47" s="1" customFormat="1" ht="13.5">
      <c r="B587" s="48"/>
      <c r="C587" s="76"/>
      <c r="D587" s="250" t="s">
        <v>502</v>
      </c>
      <c r="E587" s="76"/>
      <c r="F587" s="251" t="s">
        <v>1774</v>
      </c>
      <c r="G587" s="76"/>
      <c r="H587" s="76"/>
      <c r="I587" s="206"/>
      <c r="J587" s="76"/>
      <c r="K587" s="76"/>
      <c r="L587" s="74"/>
      <c r="M587" s="252"/>
      <c r="N587" s="49"/>
      <c r="O587" s="49"/>
      <c r="P587" s="49"/>
      <c r="Q587" s="49"/>
      <c r="R587" s="49"/>
      <c r="S587" s="49"/>
      <c r="T587" s="97"/>
      <c r="AT587" s="25" t="s">
        <v>502</v>
      </c>
      <c r="AU587" s="25" t="s">
        <v>90</v>
      </c>
    </row>
    <row r="588" spans="2:51" s="12" customFormat="1" ht="13.5">
      <c r="B588" s="253"/>
      <c r="C588" s="254"/>
      <c r="D588" s="250" t="s">
        <v>215</v>
      </c>
      <c r="E588" s="255" t="s">
        <v>38</v>
      </c>
      <c r="F588" s="256" t="s">
        <v>1775</v>
      </c>
      <c r="G588" s="254"/>
      <c r="H588" s="257">
        <v>0.001</v>
      </c>
      <c r="I588" s="258"/>
      <c r="J588" s="254"/>
      <c r="K588" s="254"/>
      <c r="L588" s="259"/>
      <c r="M588" s="260"/>
      <c r="N588" s="261"/>
      <c r="O588" s="261"/>
      <c r="P588" s="261"/>
      <c r="Q588" s="261"/>
      <c r="R588" s="261"/>
      <c r="S588" s="261"/>
      <c r="T588" s="262"/>
      <c r="AT588" s="263" t="s">
        <v>215</v>
      </c>
      <c r="AU588" s="263" t="s">
        <v>90</v>
      </c>
      <c r="AV588" s="12" t="s">
        <v>90</v>
      </c>
      <c r="AW588" s="12" t="s">
        <v>45</v>
      </c>
      <c r="AX588" s="12" t="s">
        <v>82</v>
      </c>
      <c r="AY588" s="263" t="s">
        <v>204</v>
      </c>
    </row>
    <row r="589" spans="2:51" s="13" customFormat="1" ht="13.5">
      <c r="B589" s="264"/>
      <c r="C589" s="265"/>
      <c r="D589" s="250" t="s">
        <v>215</v>
      </c>
      <c r="E589" s="266" t="s">
        <v>38</v>
      </c>
      <c r="F589" s="267" t="s">
        <v>217</v>
      </c>
      <c r="G589" s="265"/>
      <c r="H589" s="268">
        <v>0.001</v>
      </c>
      <c r="I589" s="269"/>
      <c r="J589" s="265"/>
      <c r="K589" s="265"/>
      <c r="L589" s="270"/>
      <c r="M589" s="271"/>
      <c r="N589" s="272"/>
      <c r="O589" s="272"/>
      <c r="P589" s="272"/>
      <c r="Q589" s="272"/>
      <c r="R589" s="272"/>
      <c r="S589" s="272"/>
      <c r="T589" s="273"/>
      <c r="AT589" s="274" t="s">
        <v>215</v>
      </c>
      <c r="AU589" s="274" t="s">
        <v>90</v>
      </c>
      <c r="AV589" s="13" t="s">
        <v>211</v>
      </c>
      <c r="AW589" s="13" t="s">
        <v>45</v>
      </c>
      <c r="AX589" s="13" t="s">
        <v>25</v>
      </c>
      <c r="AY589" s="274" t="s">
        <v>204</v>
      </c>
    </row>
    <row r="590" spans="2:65" s="1" customFormat="1" ht="25.5" customHeight="1">
      <c r="B590" s="48"/>
      <c r="C590" s="285" t="s">
        <v>893</v>
      </c>
      <c r="D590" s="285" t="s">
        <v>478</v>
      </c>
      <c r="E590" s="286" t="s">
        <v>1776</v>
      </c>
      <c r="F590" s="287" t="s">
        <v>1777</v>
      </c>
      <c r="G590" s="288" t="s">
        <v>252</v>
      </c>
      <c r="H590" s="289">
        <v>0.001</v>
      </c>
      <c r="I590" s="290"/>
      <c r="J590" s="291">
        <f>ROUND(I590*H590,2)</f>
        <v>0</v>
      </c>
      <c r="K590" s="287" t="s">
        <v>210</v>
      </c>
      <c r="L590" s="292"/>
      <c r="M590" s="293" t="s">
        <v>38</v>
      </c>
      <c r="N590" s="294" t="s">
        <v>53</v>
      </c>
      <c r="O590" s="49"/>
      <c r="P590" s="247">
        <f>O590*H590</f>
        <v>0</v>
      </c>
      <c r="Q590" s="247">
        <v>1</v>
      </c>
      <c r="R590" s="247">
        <f>Q590*H590</f>
        <v>0.001</v>
      </c>
      <c r="S590" s="247">
        <v>0</v>
      </c>
      <c r="T590" s="248">
        <f>S590*H590</f>
        <v>0</v>
      </c>
      <c r="AR590" s="25" t="s">
        <v>249</v>
      </c>
      <c r="AT590" s="25" t="s">
        <v>478</v>
      </c>
      <c r="AU590" s="25" t="s">
        <v>90</v>
      </c>
      <c r="AY590" s="25" t="s">
        <v>204</v>
      </c>
      <c r="BE590" s="249">
        <f>IF(N590="základní",J590,0)</f>
        <v>0</v>
      </c>
      <c r="BF590" s="249">
        <f>IF(N590="snížená",J590,0)</f>
        <v>0</v>
      </c>
      <c r="BG590" s="249">
        <f>IF(N590="zákl. přenesená",J590,0)</f>
        <v>0</v>
      </c>
      <c r="BH590" s="249">
        <f>IF(N590="sníž. přenesená",J590,0)</f>
        <v>0</v>
      </c>
      <c r="BI590" s="249">
        <f>IF(N590="nulová",J590,0)</f>
        <v>0</v>
      </c>
      <c r="BJ590" s="25" t="s">
        <v>25</v>
      </c>
      <c r="BK590" s="249">
        <f>ROUND(I590*H590,2)</f>
        <v>0</v>
      </c>
      <c r="BL590" s="25" t="s">
        <v>211</v>
      </c>
      <c r="BM590" s="25" t="s">
        <v>1778</v>
      </c>
    </row>
    <row r="591" spans="2:47" s="1" customFormat="1" ht="13.5">
      <c r="B591" s="48"/>
      <c r="C591" s="76"/>
      <c r="D591" s="250" t="s">
        <v>502</v>
      </c>
      <c r="E591" s="76"/>
      <c r="F591" s="251" t="s">
        <v>1779</v>
      </c>
      <c r="G591" s="76"/>
      <c r="H591" s="76"/>
      <c r="I591" s="206"/>
      <c r="J591" s="76"/>
      <c r="K591" s="76"/>
      <c r="L591" s="74"/>
      <c r="M591" s="252"/>
      <c r="N591" s="49"/>
      <c r="O591" s="49"/>
      <c r="P591" s="49"/>
      <c r="Q591" s="49"/>
      <c r="R591" s="49"/>
      <c r="S591" s="49"/>
      <c r="T591" s="97"/>
      <c r="AT591" s="25" t="s">
        <v>502</v>
      </c>
      <c r="AU591" s="25" t="s">
        <v>90</v>
      </c>
    </row>
    <row r="592" spans="2:51" s="12" customFormat="1" ht="13.5">
      <c r="B592" s="253"/>
      <c r="C592" s="254"/>
      <c r="D592" s="250" t="s">
        <v>215</v>
      </c>
      <c r="E592" s="255" t="s">
        <v>38</v>
      </c>
      <c r="F592" s="256" t="s">
        <v>1780</v>
      </c>
      <c r="G592" s="254"/>
      <c r="H592" s="257">
        <v>0.001</v>
      </c>
      <c r="I592" s="258"/>
      <c r="J592" s="254"/>
      <c r="K592" s="254"/>
      <c r="L592" s="259"/>
      <c r="M592" s="260"/>
      <c r="N592" s="261"/>
      <c r="O592" s="261"/>
      <c r="P592" s="261"/>
      <c r="Q592" s="261"/>
      <c r="R592" s="261"/>
      <c r="S592" s="261"/>
      <c r="T592" s="262"/>
      <c r="AT592" s="263" t="s">
        <v>215</v>
      </c>
      <c r="AU592" s="263" t="s">
        <v>90</v>
      </c>
      <c r="AV592" s="12" t="s">
        <v>90</v>
      </c>
      <c r="AW592" s="12" t="s">
        <v>45</v>
      </c>
      <c r="AX592" s="12" t="s">
        <v>82</v>
      </c>
      <c r="AY592" s="263" t="s">
        <v>204</v>
      </c>
    </row>
    <row r="593" spans="2:51" s="13" customFormat="1" ht="13.5">
      <c r="B593" s="264"/>
      <c r="C593" s="265"/>
      <c r="D593" s="250" t="s">
        <v>215</v>
      </c>
      <c r="E593" s="266" t="s">
        <v>38</v>
      </c>
      <c r="F593" s="267" t="s">
        <v>217</v>
      </c>
      <c r="G593" s="265"/>
      <c r="H593" s="268">
        <v>0.001</v>
      </c>
      <c r="I593" s="269"/>
      <c r="J593" s="265"/>
      <c r="K593" s="265"/>
      <c r="L593" s="270"/>
      <c r="M593" s="271"/>
      <c r="N593" s="272"/>
      <c r="O593" s="272"/>
      <c r="P593" s="272"/>
      <c r="Q593" s="272"/>
      <c r="R593" s="272"/>
      <c r="S593" s="272"/>
      <c r="T593" s="273"/>
      <c r="AT593" s="274" t="s">
        <v>215</v>
      </c>
      <c r="AU593" s="274" t="s">
        <v>90</v>
      </c>
      <c r="AV593" s="13" t="s">
        <v>211</v>
      </c>
      <c r="AW593" s="13" t="s">
        <v>45</v>
      </c>
      <c r="AX593" s="13" t="s">
        <v>25</v>
      </c>
      <c r="AY593" s="274" t="s">
        <v>204</v>
      </c>
    </row>
    <row r="594" spans="2:65" s="1" customFormat="1" ht="16.5" customHeight="1">
      <c r="B594" s="48"/>
      <c r="C594" s="238" t="s">
        <v>898</v>
      </c>
      <c r="D594" s="238" t="s">
        <v>206</v>
      </c>
      <c r="E594" s="239" t="s">
        <v>633</v>
      </c>
      <c r="F594" s="240" t="s">
        <v>634</v>
      </c>
      <c r="G594" s="241" t="s">
        <v>220</v>
      </c>
      <c r="H594" s="242">
        <v>1.615</v>
      </c>
      <c r="I594" s="243"/>
      <c r="J594" s="244">
        <f>ROUND(I594*H594,2)</f>
        <v>0</v>
      </c>
      <c r="K594" s="240" t="s">
        <v>210</v>
      </c>
      <c r="L594" s="74"/>
      <c r="M594" s="245" t="s">
        <v>38</v>
      </c>
      <c r="N594" s="246" t="s">
        <v>53</v>
      </c>
      <c r="O594" s="49"/>
      <c r="P594" s="247">
        <f>O594*H594</f>
        <v>0</v>
      </c>
      <c r="Q594" s="247">
        <v>0</v>
      </c>
      <c r="R594" s="247">
        <f>Q594*H594</f>
        <v>0</v>
      </c>
      <c r="S594" s="247">
        <v>2</v>
      </c>
      <c r="T594" s="248">
        <f>S594*H594</f>
        <v>3.23</v>
      </c>
      <c r="AR594" s="25" t="s">
        <v>211</v>
      </c>
      <c r="AT594" s="25" t="s">
        <v>206</v>
      </c>
      <c r="AU594" s="25" t="s">
        <v>90</v>
      </c>
      <c r="AY594" s="25" t="s">
        <v>204</v>
      </c>
      <c r="BE594" s="249">
        <f>IF(N594="základní",J594,0)</f>
        <v>0</v>
      </c>
      <c r="BF594" s="249">
        <f>IF(N594="snížená",J594,0)</f>
        <v>0</v>
      </c>
      <c r="BG594" s="249">
        <f>IF(N594="zákl. přenesená",J594,0)</f>
        <v>0</v>
      </c>
      <c r="BH594" s="249">
        <f>IF(N594="sníž. přenesená",J594,0)</f>
        <v>0</v>
      </c>
      <c r="BI594" s="249">
        <f>IF(N594="nulová",J594,0)</f>
        <v>0</v>
      </c>
      <c r="BJ594" s="25" t="s">
        <v>25</v>
      </c>
      <c r="BK594" s="249">
        <f>ROUND(I594*H594,2)</f>
        <v>0</v>
      </c>
      <c r="BL594" s="25" t="s">
        <v>211</v>
      </c>
      <c r="BM594" s="25" t="s">
        <v>1781</v>
      </c>
    </row>
    <row r="595" spans="2:51" s="12" customFormat="1" ht="13.5">
      <c r="B595" s="253"/>
      <c r="C595" s="254"/>
      <c r="D595" s="250" t="s">
        <v>215</v>
      </c>
      <c r="E595" s="255" t="s">
        <v>38</v>
      </c>
      <c r="F595" s="256" t="s">
        <v>1782</v>
      </c>
      <c r="G595" s="254"/>
      <c r="H595" s="257">
        <v>1.503</v>
      </c>
      <c r="I595" s="258"/>
      <c r="J595" s="254"/>
      <c r="K595" s="254"/>
      <c r="L595" s="259"/>
      <c r="M595" s="260"/>
      <c r="N595" s="261"/>
      <c r="O595" s="261"/>
      <c r="P595" s="261"/>
      <c r="Q595" s="261"/>
      <c r="R595" s="261"/>
      <c r="S595" s="261"/>
      <c r="T595" s="262"/>
      <c r="AT595" s="263" t="s">
        <v>215</v>
      </c>
      <c r="AU595" s="263" t="s">
        <v>90</v>
      </c>
      <c r="AV595" s="12" t="s">
        <v>90</v>
      </c>
      <c r="AW595" s="12" t="s">
        <v>45</v>
      </c>
      <c r="AX595" s="12" t="s">
        <v>82</v>
      </c>
      <c r="AY595" s="263" t="s">
        <v>204</v>
      </c>
    </row>
    <row r="596" spans="2:51" s="12" customFormat="1" ht="13.5">
      <c r="B596" s="253"/>
      <c r="C596" s="254"/>
      <c r="D596" s="250" t="s">
        <v>215</v>
      </c>
      <c r="E596" s="255" t="s">
        <v>38</v>
      </c>
      <c r="F596" s="256" t="s">
        <v>1783</v>
      </c>
      <c r="G596" s="254"/>
      <c r="H596" s="257">
        <v>0.112</v>
      </c>
      <c r="I596" s="258"/>
      <c r="J596" s="254"/>
      <c r="K596" s="254"/>
      <c r="L596" s="259"/>
      <c r="M596" s="260"/>
      <c r="N596" s="261"/>
      <c r="O596" s="261"/>
      <c r="P596" s="261"/>
      <c r="Q596" s="261"/>
      <c r="R596" s="261"/>
      <c r="S596" s="261"/>
      <c r="T596" s="262"/>
      <c r="AT596" s="263" t="s">
        <v>215</v>
      </c>
      <c r="AU596" s="263" t="s">
        <v>90</v>
      </c>
      <c r="AV596" s="12" t="s">
        <v>90</v>
      </c>
      <c r="AW596" s="12" t="s">
        <v>45</v>
      </c>
      <c r="AX596" s="12" t="s">
        <v>82</v>
      </c>
      <c r="AY596" s="263" t="s">
        <v>204</v>
      </c>
    </row>
    <row r="597" spans="2:51" s="13" customFormat="1" ht="13.5">
      <c r="B597" s="264"/>
      <c r="C597" s="265"/>
      <c r="D597" s="250" t="s">
        <v>215</v>
      </c>
      <c r="E597" s="266" t="s">
        <v>38</v>
      </c>
      <c r="F597" s="267" t="s">
        <v>217</v>
      </c>
      <c r="G597" s="265"/>
      <c r="H597" s="268">
        <v>1.615</v>
      </c>
      <c r="I597" s="269"/>
      <c r="J597" s="265"/>
      <c r="K597" s="265"/>
      <c r="L597" s="270"/>
      <c r="M597" s="271"/>
      <c r="N597" s="272"/>
      <c r="O597" s="272"/>
      <c r="P597" s="272"/>
      <c r="Q597" s="272"/>
      <c r="R597" s="272"/>
      <c r="S597" s="272"/>
      <c r="T597" s="273"/>
      <c r="AT597" s="274" t="s">
        <v>215</v>
      </c>
      <c r="AU597" s="274" t="s">
        <v>90</v>
      </c>
      <c r="AV597" s="13" t="s">
        <v>211</v>
      </c>
      <c r="AW597" s="13" t="s">
        <v>45</v>
      </c>
      <c r="AX597" s="13" t="s">
        <v>25</v>
      </c>
      <c r="AY597" s="274" t="s">
        <v>204</v>
      </c>
    </row>
    <row r="598" spans="2:65" s="1" customFormat="1" ht="38.25" customHeight="1">
      <c r="B598" s="48"/>
      <c r="C598" s="238" t="s">
        <v>903</v>
      </c>
      <c r="D598" s="238" t="s">
        <v>206</v>
      </c>
      <c r="E598" s="239" t="s">
        <v>1784</v>
      </c>
      <c r="F598" s="240" t="s">
        <v>1785</v>
      </c>
      <c r="G598" s="241" t="s">
        <v>209</v>
      </c>
      <c r="H598" s="242">
        <v>53.331</v>
      </c>
      <c r="I598" s="243"/>
      <c r="J598" s="244">
        <f>ROUND(I598*H598,2)</f>
        <v>0</v>
      </c>
      <c r="K598" s="240" t="s">
        <v>210</v>
      </c>
      <c r="L598" s="74"/>
      <c r="M598" s="245" t="s">
        <v>38</v>
      </c>
      <c r="N598" s="246" t="s">
        <v>53</v>
      </c>
      <c r="O598" s="49"/>
      <c r="P598" s="247">
        <f>O598*H598</f>
        <v>0</v>
      </c>
      <c r="Q598" s="247">
        <v>0</v>
      </c>
      <c r="R598" s="247">
        <f>Q598*H598</f>
        <v>0</v>
      </c>
      <c r="S598" s="247">
        <v>0.113</v>
      </c>
      <c r="T598" s="248">
        <f>S598*H598</f>
        <v>6.026403</v>
      </c>
      <c r="AR598" s="25" t="s">
        <v>211</v>
      </c>
      <c r="AT598" s="25" t="s">
        <v>206</v>
      </c>
      <c r="AU598" s="25" t="s">
        <v>90</v>
      </c>
      <c r="AY598" s="25" t="s">
        <v>204</v>
      </c>
      <c r="BE598" s="249">
        <f>IF(N598="základní",J598,0)</f>
        <v>0</v>
      </c>
      <c r="BF598" s="249">
        <f>IF(N598="snížená",J598,0)</f>
        <v>0</v>
      </c>
      <c r="BG598" s="249">
        <f>IF(N598="zákl. přenesená",J598,0)</f>
        <v>0</v>
      </c>
      <c r="BH598" s="249">
        <f>IF(N598="sníž. přenesená",J598,0)</f>
        <v>0</v>
      </c>
      <c r="BI598" s="249">
        <f>IF(N598="nulová",J598,0)</f>
        <v>0</v>
      </c>
      <c r="BJ598" s="25" t="s">
        <v>25</v>
      </c>
      <c r="BK598" s="249">
        <f>ROUND(I598*H598,2)</f>
        <v>0</v>
      </c>
      <c r="BL598" s="25" t="s">
        <v>211</v>
      </c>
      <c r="BM598" s="25" t="s">
        <v>1786</v>
      </c>
    </row>
    <row r="599" spans="2:51" s="12" customFormat="1" ht="13.5">
      <c r="B599" s="253"/>
      <c r="C599" s="254"/>
      <c r="D599" s="250" t="s">
        <v>215</v>
      </c>
      <c r="E599" s="255" t="s">
        <v>38</v>
      </c>
      <c r="F599" s="256" t="s">
        <v>1478</v>
      </c>
      <c r="G599" s="254"/>
      <c r="H599" s="257">
        <v>53.331</v>
      </c>
      <c r="I599" s="258"/>
      <c r="J599" s="254"/>
      <c r="K599" s="254"/>
      <c r="L599" s="259"/>
      <c r="M599" s="260"/>
      <c r="N599" s="261"/>
      <c r="O599" s="261"/>
      <c r="P599" s="261"/>
      <c r="Q599" s="261"/>
      <c r="R599" s="261"/>
      <c r="S599" s="261"/>
      <c r="T599" s="262"/>
      <c r="AT599" s="263" t="s">
        <v>215</v>
      </c>
      <c r="AU599" s="263" t="s">
        <v>90</v>
      </c>
      <c r="AV599" s="12" t="s">
        <v>90</v>
      </c>
      <c r="AW599" s="12" t="s">
        <v>45</v>
      </c>
      <c r="AX599" s="12" t="s">
        <v>82</v>
      </c>
      <c r="AY599" s="263" t="s">
        <v>204</v>
      </c>
    </row>
    <row r="600" spans="2:51" s="13" customFormat="1" ht="13.5">
      <c r="B600" s="264"/>
      <c r="C600" s="265"/>
      <c r="D600" s="250" t="s">
        <v>215</v>
      </c>
      <c r="E600" s="266" t="s">
        <v>38</v>
      </c>
      <c r="F600" s="267" t="s">
        <v>217</v>
      </c>
      <c r="G600" s="265"/>
      <c r="H600" s="268">
        <v>53.331</v>
      </c>
      <c r="I600" s="269"/>
      <c r="J600" s="265"/>
      <c r="K600" s="265"/>
      <c r="L600" s="270"/>
      <c r="M600" s="271"/>
      <c r="N600" s="272"/>
      <c r="O600" s="272"/>
      <c r="P600" s="272"/>
      <c r="Q600" s="272"/>
      <c r="R600" s="272"/>
      <c r="S600" s="272"/>
      <c r="T600" s="273"/>
      <c r="AT600" s="274" t="s">
        <v>215</v>
      </c>
      <c r="AU600" s="274" t="s">
        <v>90</v>
      </c>
      <c r="AV600" s="13" t="s">
        <v>211</v>
      </c>
      <c r="AW600" s="13" t="s">
        <v>45</v>
      </c>
      <c r="AX600" s="13" t="s">
        <v>25</v>
      </c>
      <c r="AY600" s="274" t="s">
        <v>204</v>
      </c>
    </row>
    <row r="601" spans="2:63" s="11" customFormat="1" ht="29.85" customHeight="1">
      <c r="B601" s="222"/>
      <c r="C601" s="223"/>
      <c r="D601" s="224" t="s">
        <v>81</v>
      </c>
      <c r="E601" s="236" t="s">
        <v>850</v>
      </c>
      <c r="F601" s="236" t="s">
        <v>851</v>
      </c>
      <c r="G601" s="223"/>
      <c r="H601" s="223"/>
      <c r="I601" s="226"/>
      <c r="J601" s="237">
        <f>BK601</f>
        <v>0</v>
      </c>
      <c r="K601" s="223"/>
      <c r="L601" s="228"/>
      <c r="M601" s="229"/>
      <c r="N601" s="230"/>
      <c r="O601" s="230"/>
      <c r="P601" s="231">
        <f>SUM(P602:P618)</f>
        <v>0</v>
      </c>
      <c r="Q601" s="230"/>
      <c r="R601" s="231">
        <f>SUM(R602:R618)</f>
        <v>0</v>
      </c>
      <c r="S601" s="230"/>
      <c r="T601" s="232">
        <f>SUM(T602:T618)</f>
        <v>0</v>
      </c>
      <c r="AR601" s="233" t="s">
        <v>25</v>
      </c>
      <c r="AT601" s="234" t="s">
        <v>81</v>
      </c>
      <c r="AU601" s="234" t="s">
        <v>25</v>
      </c>
      <c r="AY601" s="233" t="s">
        <v>204</v>
      </c>
      <c r="BK601" s="235">
        <f>SUM(BK602:BK618)</f>
        <v>0</v>
      </c>
    </row>
    <row r="602" spans="2:65" s="1" customFormat="1" ht="25.5" customHeight="1">
      <c r="B602" s="48"/>
      <c r="C602" s="238" t="s">
        <v>911</v>
      </c>
      <c r="D602" s="238" t="s">
        <v>206</v>
      </c>
      <c r="E602" s="239" t="s">
        <v>858</v>
      </c>
      <c r="F602" s="240" t="s">
        <v>859</v>
      </c>
      <c r="G602" s="241" t="s">
        <v>252</v>
      </c>
      <c r="H602" s="242">
        <v>9.736</v>
      </c>
      <c r="I602" s="243"/>
      <c r="J602" s="244">
        <f>ROUND(I602*H602,2)</f>
        <v>0</v>
      </c>
      <c r="K602" s="240" t="s">
        <v>210</v>
      </c>
      <c r="L602" s="74"/>
      <c r="M602" s="245" t="s">
        <v>38</v>
      </c>
      <c r="N602" s="246" t="s">
        <v>53</v>
      </c>
      <c r="O602" s="49"/>
      <c r="P602" s="247">
        <f>O602*H602</f>
        <v>0</v>
      </c>
      <c r="Q602" s="247">
        <v>0</v>
      </c>
      <c r="R602" s="247">
        <f>Q602*H602</f>
        <v>0</v>
      </c>
      <c r="S602" s="247">
        <v>0</v>
      </c>
      <c r="T602" s="248">
        <f>S602*H602</f>
        <v>0</v>
      </c>
      <c r="AR602" s="25" t="s">
        <v>211</v>
      </c>
      <c r="AT602" s="25" t="s">
        <v>206</v>
      </c>
      <c r="AU602" s="25" t="s">
        <v>90</v>
      </c>
      <c r="AY602" s="25" t="s">
        <v>204</v>
      </c>
      <c r="BE602" s="249">
        <f>IF(N602="základní",J602,0)</f>
        <v>0</v>
      </c>
      <c r="BF602" s="249">
        <f>IF(N602="snížená",J602,0)</f>
        <v>0</v>
      </c>
      <c r="BG602" s="249">
        <f>IF(N602="zákl. přenesená",J602,0)</f>
        <v>0</v>
      </c>
      <c r="BH602" s="249">
        <f>IF(N602="sníž. přenesená",J602,0)</f>
        <v>0</v>
      </c>
      <c r="BI602" s="249">
        <f>IF(N602="nulová",J602,0)</f>
        <v>0</v>
      </c>
      <c r="BJ602" s="25" t="s">
        <v>25</v>
      </c>
      <c r="BK602" s="249">
        <f>ROUND(I602*H602,2)</f>
        <v>0</v>
      </c>
      <c r="BL602" s="25" t="s">
        <v>211</v>
      </c>
      <c r="BM602" s="25" t="s">
        <v>1787</v>
      </c>
    </row>
    <row r="603" spans="2:47" s="1" customFormat="1" ht="13.5">
      <c r="B603" s="48"/>
      <c r="C603" s="76"/>
      <c r="D603" s="250" t="s">
        <v>213</v>
      </c>
      <c r="E603" s="76"/>
      <c r="F603" s="251" t="s">
        <v>861</v>
      </c>
      <c r="G603" s="76"/>
      <c r="H603" s="76"/>
      <c r="I603" s="206"/>
      <c r="J603" s="76"/>
      <c r="K603" s="76"/>
      <c r="L603" s="74"/>
      <c r="M603" s="252"/>
      <c r="N603" s="49"/>
      <c r="O603" s="49"/>
      <c r="P603" s="49"/>
      <c r="Q603" s="49"/>
      <c r="R603" s="49"/>
      <c r="S603" s="49"/>
      <c r="T603" s="97"/>
      <c r="AT603" s="25" t="s">
        <v>213</v>
      </c>
      <c r="AU603" s="25" t="s">
        <v>90</v>
      </c>
    </row>
    <row r="604" spans="2:65" s="1" customFormat="1" ht="25.5" customHeight="1">
      <c r="B604" s="48"/>
      <c r="C604" s="238" t="s">
        <v>920</v>
      </c>
      <c r="D604" s="238" t="s">
        <v>206</v>
      </c>
      <c r="E604" s="239" t="s">
        <v>863</v>
      </c>
      <c r="F604" s="240" t="s">
        <v>864</v>
      </c>
      <c r="G604" s="241" t="s">
        <v>252</v>
      </c>
      <c r="H604" s="242">
        <v>58.416</v>
      </c>
      <c r="I604" s="243"/>
      <c r="J604" s="244">
        <f>ROUND(I604*H604,2)</f>
        <v>0</v>
      </c>
      <c r="K604" s="240" t="s">
        <v>210</v>
      </c>
      <c r="L604" s="74"/>
      <c r="M604" s="245" t="s">
        <v>38</v>
      </c>
      <c r="N604" s="246" t="s">
        <v>53</v>
      </c>
      <c r="O604" s="49"/>
      <c r="P604" s="247">
        <f>O604*H604</f>
        <v>0</v>
      </c>
      <c r="Q604" s="247">
        <v>0</v>
      </c>
      <c r="R604" s="247">
        <f>Q604*H604</f>
        <v>0</v>
      </c>
      <c r="S604" s="247">
        <v>0</v>
      </c>
      <c r="T604" s="248">
        <f>S604*H604</f>
        <v>0</v>
      </c>
      <c r="AR604" s="25" t="s">
        <v>211</v>
      </c>
      <c r="AT604" s="25" t="s">
        <v>206</v>
      </c>
      <c r="AU604" s="25" t="s">
        <v>90</v>
      </c>
      <c r="AY604" s="25" t="s">
        <v>204</v>
      </c>
      <c r="BE604" s="249">
        <f>IF(N604="základní",J604,0)</f>
        <v>0</v>
      </c>
      <c r="BF604" s="249">
        <f>IF(N604="snížená",J604,0)</f>
        <v>0</v>
      </c>
      <c r="BG604" s="249">
        <f>IF(N604="zákl. přenesená",J604,0)</f>
        <v>0</v>
      </c>
      <c r="BH604" s="249">
        <f>IF(N604="sníž. přenesená",J604,0)</f>
        <v>0</v>
      </c>
      <c r="BI604" s="249">
        <f>IF(N604="nulová",J604,0)</f>
        <v>0</v>
      </c>
      <c r="BJ604" s="25" t="s">
        <v>25</v>
      </c>
      <c r="BK604" s="249">
        <f>ROUND(I604*H604,2)</f>
        <v>0</v>
      </c>
      <c r="BL604" s="25" t="s">
        <v>211</v>
      </c>
      <c r="BM604" s="25" t="s">
        <v>1788</v>
      </c>
    </row>
    <row r="605" spans="2:47" s="1" customFormat="1" ht="13.5">
      <c r="B605" s="48"/>
      <c r="C605" s="76"/>
      <c r="D605" s="250" t="s">
        <v>213</v>
      </c>
      <c r="E605" s="76"/>
      <c r="F605" s="251" t="s">
        <v>861</v>
      </c>
      <c r="G605" s="76"/>
      <c r="H605" s="76"/>
      <c r="I605" s="206"/>
      <c r="J605" s="76"/>
      <c r="K605" s="76"/>
      <c r="L605" s="74"/>
      <c r="M605" s="252"/>
      <c r="N605" s="49"/>
      <c r="O605" s="49"/>
      <c r="P605" s="49"/>
      <c r="Q605" s="49"/>
      <c r="R605" s="49"/>
      <c r="S605" s="49"/>
      <c r="T605" s="97"/>
      <c r="AT605" s="25" t="s">
        <v>213</v>
      </c>
      <c r="AU605" s="25" t="s">
        <v>90</v>
      </c>
    </row>
    <row r="606" spans="2:51" s="12" customFormat="1" ht="13.5">
      <c r="B606" s="253"/>
      <c r="C606" s="254"/>
      <c r="D606" s="250" t="s">
        <v>215</v>
      </c>
      <c r="E606" s="255" t="s">
        <v>38</v>
      </c>
      <c r="F606" s="256" t="s">
        <v>1789</v>
      </c>
      <c r="G606" s="254"/>
      <c r="H606" s="257">
        <v>58.416</v>
      </c>
      <c r="I606" s="258"/>
      <c r="J606" s="254"/>
      <c r="K606" s="254"/>
      <c r="L606" s="259"/>
      <c r="M606" s="260"/>
      <c r="N606" s="261"/>
      <c r="O606" s="261"/>
      <c r="P606" s="261"/>
      <c r="Q606" s="261"/>
      <c r="R606" s="261"/>
      <c r="S606" s="261"/>
      <c r="T606" s="262"/>
      <c r="AT606" s="263" t="s">
        <v>215</v>
      </c>
      <c r="AU606" s="263" t="s">
        <v>90</v>
      </c>
      <c r="AV606" s="12" t="s">
        <v>90</v>
      </c>
      <c r="AW606" s="12" t="s">
        <v>45</v>
      </c>
      <c r="AX606" s="12" t="s">
        <v>82</v>
      </c>
      <c r="AY606" s="263" t="s">
        <v>204</v>
      </c>
    </row>
    <row r="607" spans="2:51" s="13" customFormat="1" ht="13.5">
      <c r="B607" s="264"/>
      <c r="C607" s="265"/>
      <c r="D607" s="250" t="s">
        <v>215</v>
      </c>
      <c r="E607" s="266" t="s">
        <v>38</v>
      </c>
      <c r="F607" s="267" t="s">
        <v>217</v>
      </c>
      <c r="G607" s="265"/>
      <c r="H607" s="268">
        <v>58.416</v>
      </c>
      <c r="I607" s="269"/>
      <c r="J607" s="265"/>
      <c r="K607" s="265"/>
      <c r="L607" s="270"/>
      <c r="M607" s="271"/>
      <c r="N607" s="272"/>
      <c r="O607" s="272"/>
      <c r="P607" s="272"/>
      <c r="Q607" s="272"/>
      <c r="R607" s="272"/>
      <c r="S607" s="272"/>
      <c r="T607" s="273"/>
      <c r="AT607" s="274" t="s">
        <v>215</v>
      </c>
      <c r="AU607" s="274" t="s">
        <v>90</v>
      </c>
      <c r="AV607" s="13" t="s">
        <v>211</v>
      </c>
      <c r="AW607" s="13" t="s">
        <v>45</v>
      </c>
      <c r="AX607" s="13" t="s">
        <v>25</v>
      </c>
      <c r="AY607" s="274" t="s">
        <v>204</v>
      </c>
    </row>
    <row r="608" spans="2:65" s="1" customFormat="1" ht="16.5" customHeight="1">
      <c r="B608" s="48"/>
      <c r="C608" s="238" t="s">
        <v>925</v>
      </c>
      <c r="D608" s="238" t="s">
        <v>206</v>
      </c>
      <c r="E608" s="239" t="s">
        <v>868</v>
      </c>
      <c r="F608" s="240" t="s">
        <v>869</v>
      </c>
      <c r="G608" s="241" t="s">
        <v>252</v>
      </c>
      <c r="H608" s="242">
        <v>3.23</v>
      </c>
      <c r="I608" s="243"/>
      <c r="J608" s="244">
        <f>ROUND(I608*H608,2)</f>
        <v>0</v>
      </c>
      <c r="K608" s="240" t="s">
        <v>210</v>
      </c>
      <c r="L608" s="74"/>
      <c r="M608" s="245" t="s">
        <v>38</v>
      </c>
      <c r="N608" s="246" t="s">
        <v>53</v>
      </c>
      <c r="O608" s="49"/>
      <c r="P608" s="247">
        <f>O608*H608</f>
        <v>0</v>
      </c>
      <c r="Q608" s="247">
        <v>0</v>
      </c>
      <c r="R608" s="247">
        <f>Q608*H608</f>
        <v>0</v>
      </c>
      <c r="S608" s="247">
        <v>0</v>
      </c>
      <c r="T608" s="248">
        <f>S608*H608</f>
        <v>0</v>
      </c>
      <c r="AR608" s="25" t="s">
        <v>211</v>
      </c>
      <c r="AT608" s="25" t="s">
        <v>206</v>
      </c>
      <c r="AU608" s="25" t="s">
        <v>90</v>
      </c>
      <c r="AY608" s="25" t="s">
        <v>204</v>
      </c>
      <c r="BE608" s="249">
        <f>IF(N608="základní",J608,0)</f>
        <v>0</v>
      </c>
      <c r="BF608" s="249">
        <f>IF(N608="snížená",J608,0)</f>
        <v>0</v>
      </c>
      <c r="BG608" s="249">
        <f>IF(N608="zákl. přenesená",J608,0)</f>
        <v>0</v>
      </c>
      <c r="BH608" s="249">
        <f>IF(N608="sníž. přenesená",J608,0)</f>
        <v>0</v>
      </c>
      <c r="BI608" s="249">
        <f>IF(N608="nulová",J608,0)</f>
        <v>0</v>
      </c>
      <c r="BJ608" s="25" t="s">
        <v>25</v>
      </c>
      <c r="BK608" s="249">
        <f>ROUND(I608*H608,2)</f>
        <v>0</v>
      </c>
      <c r="BL608" s="25" t="s">
        <v>211</v>
      </c>
      <c r="BM608" s="25" t="s">
        <v>1790</v>
      </c>
    </row>
    <row r="609" spans="2:47" s="1" customFormat="1" ht="13.5">
      <c r="B609" s="48"/>
      <c r="C609" s="76"/>
      <c r="D609" s="250" t="s">
        <v>213</v>
      </c>
      <c r="E609" s="76"/>
      <c r="F609" s="251" t="s">
        <v>871</v>
      </c>
      <c r="G609" s="76"/>
      <c r="H609" s="76"/>
      <c r="I609" s="206"/>
      <c r="J609" s="76"/>
      <c r="K609" s="76"/>
      <c r="L609" s="74"/>
      <c r="M609" s="252"/>
      <c r="N609" s="49"/>
      <c r="O609" s="49"/>
      <c r="P609" s="49"/>
      <c r="Q609" s="49"/>
      <c r="R609" s="49"/>
      <c r="S609" s="49"/>
      <c r="T609" s="97"/>
      <c r="AT609" s="25" t="s">
        <v>213</v>
      </c>
      <c r="AU609" s="25" t="s">
        <v>90</v>
      </c>
    </row>
    <row r="610" spans="2:51" s="12" customFormat="1" ht="13.5">
      <c r="B610" s="253"/>
      <c r="C610" s="254"/>
      <c r="D610" s="250" t="s">
        <v>215</v>
      </c>
      <c r="E610" s="255" t="s">
        <v>38</v>
      </c>
      <c r="F610" s="256" t="s">
        <v>1791</v>
      </c>
      <c r="G610" s="254"/>
      <c r="H610" s="257">
        <v>3.23</v>
      </c>
      <c r="I610" s="258"/>
      <c r="J610" s="254"/>
      <c r="K610" s="254"/>
      <c r="L610" s="259"/>
      <c r="M610" s="260"/>
      <c r="N610" s="261"/>
      <c r="O610" s="261"/>
      <c r="P610" s="261"/>
      <c r="Q610" s="261"/>
      <c r="R610" s="261"/>
      <c r="S610" s="261"/>
      <c r="T610" s="262"/>
      <c r="AT610" s="263" t="s">
        <v>215</v>
      </c>
      <c r="AU610" s="263" t="s">
        <v>90</v>
      </c>
      <c r="AV610" s="12" t="s">
        <v>90</v>
      </c>
      <c r="AW610" s="12" t="s">
        <v>45</v>
      </c>
      <c r="AX610" s="12" t="s">
        <v>82</v>
      </c>
      <c r="AY610" s="263" t="s">
        <v>204</v>
      </c>
    </row>
    <row r="611" spans="2:51" s="13" customFormat="1" ht="13.5">
      <c r="B611" s="264"/>
      <c r="C611" s="265"/>
      <c r="D611" s="250" t="s">
        <v>215</v>
      </c>
      <c r="E611" s="266" t="s">
        <v>38</v>
      </c>
      <c r="F611" s="267" t="s">
        <v>217</v>
      </c>
      <c r="G611" s="265"/>
      <c r="H611" s="268">
        <v>3.23</v>
      </c>
      <c r="I611" s="269"/>
      <c r="J611" s="265"/>
      <c r="K611" s="265"/>
      <c r="L611" s="270"/>
      <c r="M611" s="271"/>
      <c r="N611" s="272"/>
      <c r="O611" s="272"/>
      <c r="P611" s="272"/>
      <c r="Q611" s="272"/>
      <c r="R611" s="272"/>
      <c r="S611" s="272"/>
      <c r="T611" s="273"/>
      <c r="AT611" s="274" t="s">
        <v>215</v>
      </c>
      <c r="AU611" s="274" t="s">
        <v>90</v>
      </c>
      <c r="AV611" s="13" t="s">
        <v>211</v>
      </c>
      <c r="AW611" s="13" t="s">
        <v>45</v>
      </c>
      <c r="AX611" s="13" t="s">
        <v>25</v>
      </c>
      <c r="AY611" s="274" t="s">
        <v>204</v>
      </c>
    </row>
    <row r="612" spans="2:65" s="1" customFormat="1" ht="16.5" customHeight="1">
      <c r="B612" s="48"/>
      <c r="C612" s="238" t="s">
        <v>930</v>
      </c>
      <c r="D612" s="238" t="s">
        <v>206</v>
      </c>
      <c r="E612" s="239" t="s">
        <v>899</v>
      </c>
      <c r="F612" s="240" t="s">
        <v>900</v>
      </c>
      <c r="G612" s="241" t="s">
        <v>252</v>
      </c>
      <c r="H612" s="242">
        <v>6.026</v>
      </c>
      <c r="I612" s="243"/>
      <c r="J612" s="244">
        <f>ROUND(I612*H612,2)</f>
        <v>0</v>
      </c>
      <c r="K612" s="240" t="s">
        <v>210</v>
      </c>
      <c r="L612" s="74"/>
      <c r="M612" s="245" t="s">
        <v>38</v>
      </c>
      <c r="N612" s="246" t="s">
        <v>53</v>
      </c>
      <c r="O612" s="49"/>
      <c r="P612" s="247">
        <f>O612*H612</f>
        <v>0</v>
      </c>
      <c r="Q612" s="247">
        <v>0</v>
      </c>
      <c r="R612" s="247">
        <f>Q612*H612</f>
        <v>0</v>
      </c>
      <c r="S612" s="247">
        <v>0</v>
      </c>
      <c r="T612" s="248">
        <f>S612*H612</f>
        <v>0</v>
      </c>
      <c r="AR612" s="25" t="s">
        <v>211</v>
      </c>
      <c r="AT612" s="25" t="s">
        <v>206</v>
      </c>
      <c r="AU612" s="25" t="s">
        <v>90</v>
      </c>
      <c r="AY612" s="25" t="s">
        <v>204</v>
      </c>
      <c r="BE612" s="249">
        <f>IF(N612="základní",J612,0)</f>
        <v>0</v>
      </c>
      <c r="BF612" s="249">
        <f>IF(N612="snížená",J612,0)</f>
        <v>0</v>
      </c>
      <c r="BG612" s="249">
        <f>IF(N612="zákl. přenesená",J612,0)</f>
        <v>0</v>
      </c>
      <c r="BH612" s="249">
        <f>IF(N612="sníž. přenesená",J612,0)</f>
        <v>0</v>
      </c>
      <c r="BI612" s="249">
        <f>IF(N612="nulová",J612,0)</f>
        <v>0</v>
      </c>
      <c r="BJ612" s="25" t="s">
        <v>25</v>
      </c>
      <c r="BK612" s="249">
        <f>ROUND(I612*H612,2)</f>
        <v>0</v>
      </c>
      <c r="BL612" s="25" t="s">
        <v>211</v>
      </c>
      <c r="BM612" s="25" t="s">
        <v>1792</v>
      </c>
    </row>
    <row r="613" spans="2:47" s="1" customFormat="1" ht="13.5">
      <c r="B613" s="48"/>
      <c r="C613" s="76"/>
      <c r="D613" s="250" t="s">
        <v>213</v>
      </c>
      <c r="E613" s="76"/>
      <c r="F613" s="251" t="s">
        <v>871</v>
      </c>
      <c r="G613" s="76"/>
      <c r="H613" s="76"/>
      <c r="I613" s="206"/>
      <c r="J613" s="76"/>
      <c r="K613" s="76"/>
      <c r="L613" s="74"/>
      <c r="M613" s="252"/>
      <c r="N613" s="49"/>
      <c r="O613" s="49"/>
      <c r="P613" s="49"/>
      <c r="Q613" s="49"/>
      <c r="R613" s="49"/>
      <c r="S613" s="49"/>
      <c r="T613" s="97"/>
      <c r="AT613" s="25" t="s">
        <v>213</v>
      </c>
      <c r="AU613" s="25" t="s">
        <v>90</v>
      </c>
    </row>
    <row r="614" spans="2:51" s="12" customFormat="1" ht="13.5">
      <c r="B614" s="253"/>
      <c r="C614" s="254"/>
      <c r="D614" s="250" t="s">
        <v>215</v>
      </c>
      <c r="E614" s="255" t="s">
        <v>38</v>
      </c>
      <c r="F614" s="256" t="s">
        <v>1793</v>
      </c>
      <c r="G614" s="254"/>
      <c r="H614" s="257">
        <v>6.026</v>
      </c>
      <c r="I614" s="258"/>
      <c r="J614" s="254"/>
      <c r="K614" s="254"/>
      <c r="L614" s="259"/>
      <c r="M614" s="260"/>
      <c r="N614" s="261"/>
      <c r="O614" s="261"/>
      <c r="P614" s="261"/>
      <c r="Q614" s="261"/>
      <c r="R614" s="261"/>
      <c r="S614" s="261"/>
      <c r="T614" s="262"/>
      <c r="AT614" s="263" t="s">
        <v>215</v>
      </c>
      <c r="AU614" s="263" t="s">
        <v>90</v>
      </c>
      <c r="AV614" s="12" t="s">
        <v>90</v>
      </c>
      <c r="AW614" s="12" t="s">
        <v>45</v>
      </c>
      <c r="AX614" s="12" t="s">
        <v>82</v>
      </c>
      <c r="AY614" s="263" t="s">
        <v>204</v>
      </c>
    </row>
    <row r="615" spans="2:51" s="13" customFormat="1" ht="13.5">
      <c r="B615" s="264"/>
      <c r="C615" s="265"/>
      <c r="D615" s="250" t="s">
        <v>215</v>
      </c>
      <c r="E615" s="266" t="s">
        <v>38</v>
      </c>
      <c r="F615" s="267" t="s">
        <v>217</v>
      </c>
      <c r="G615" s="265"/>
      <c r="H615" s="268">
        <v>6.026</v>
      </c>
      <c r="I615" s="269"/>
      <c r="J615" s="265"/>
      <c r="K615" s="265"/>
      <c r="L615" s="270"/>
      <c r="M615" s="271"/>
      <c r="N615" s="272"/>
      <c r="O615" s="272"/>
      <c r="P615" s="272"/>
      <c r="Q615" s="272"/>
      <c r="R615" s="272"/>
      <c r="S615" s="272"/>
      <c r="T615" s="273"/>
      <c r="AT615" s="274" t="s">
        <v>215</v>
      </c>
      <c r="AU615" s="274" t="s">
        <v>90</v>
      </c>
      <c r="AV615" s="13" t="s">
        <v>211</v>
      </c>
      <c r="AW615" s="13" t="s">
        <v>45</v>
      </c>
      <c r="AX615" s="13" t="s">
        <v>25</v>
      </c>
      <c r="AY615" s="274" t="s">
        <v>204</v>
      </c>
    </row>
    <row r="616" spans="2:65" s="1" customFormat="1" ht="16.5" customHeight="1">
      <c r="B616" s="48"/>
      <c r="C616" s="238" t="s">
        <v>936</v>
      </c>
      <c r="D616" s="238" t="s">
        <v>206</v>
      </c>
      <c r="E616" s="239" t="s">
        <v>904</v>
      </c>
      <c r="F616" s="240" t="s">
        <v>905</v>
      </c>
      <c r="G616" s="241" t="s">
        <v>906</v>
      </c>
      <c r="H616" s="242">
        <v>-480</v>
      </c>
      <c r="I616" s="243"/>
      <c r="J616" s="244">
        <f>ROUND(I616*H616,2)</f>
        <v>0</v>
      </c>
      <c r="K616" s="240" t="s">
        <v>38</v>
      </c>
      <c r="L616" s="74"/>
      <c r="M616" s="245" t="s">
        <v>38</v>
      </c>
      <c r="N616" s="246" t="s">
        <v>53</v>
      </c>
      <c r="O616" s="49"/>
      <c r="P616" s="247">
        <f>O616*H616</f>
        <v>0</v>
      </c>
      <c r="Q616" s="247">
        <v>0</v>
      </c>
      <c r="R616" s="247">
        <f>Q616*H616</f>
        <v>0</v>
      </c>
      <c r="S616" s="247">
        <v>0</v>
      </c>
      <c r="T616" s="248">
        <f>S616*H616</f>
        <v>0</v>
      </c>
      <c r="AR616" s="25" t="s">
        <v>211</v>
      </c>
      <c r="AT616" s="25" t="s">
        <v>206</v>
      </c>
      <c r="AU616" s="25" t="s">
        <v>90</v>
      </c>
      <c r="AY616" s="25" t="s">
        <v>204</v>
      </c>
      <c r="BE616" s="249">
        <f>IF(N616="základní",J616,0)</f>
        <v>0</v>
      </c>
      <c r="BF616" s="249">
        <f>IF(N616="snížená",J616,0)</f>
        <v>0</v>
      </c>
      <c r="BG616" s="249">
        <f>IF(N616="zákl. přenesená",J616,0)</f>
        <v>0</v>
      </c>
      <c r="BH616" s="249">
        <f>IF(N616="sníž. přenesená",J616,0)</f>
        <v>0</v>
      </c>
      <c r="BI616" s="249">
        <f>IF(N616="nulová",J616,0)</f>
        <v>0</v>
      </c>
      <c r="BJ616" s="25" t="s">
        <v>25</v>
      </c>
      <c r="BK616" s="249">
        <f>ROUND(I616*H616,2)</f>
        <v>0</v>
      </c>
      <c r="BL616" s="25" t="s">
        <v>211</v>
      </c>
      <c r="BM616" s="25" t="s">
        <v>1794</v>
      </c>
    </row>
    <row r="617" spans="2:51" s="12" customFormat="1" ht="13.5">
      <c r="B617" s="253"/>
      <c r="C617" s="254"/>
      <c r="D617" s="250" t="s">
        <v>215</v>
      </c>
      <c r="E617" s="255" t="s">
        <v>38</v>
      </c>
      <c r="F617" s="256" t="s">
        <v>1795</v>
      </c>
      <c r="G617" s="254"/>
      <c r="H617" s="257">
        <v>-480</v>
      </c>
      <c r="I617" s="258"/>
      <c r="J617" s="254"/>
      <c r="K617" s="254"/>
      <c r="L617" s="259"/>
      <c r="M617" s="260"/>
      <c r="N617" s="261"/>
      <c r="O617" s="261"/>
      <c r="P617" s="261"/>
      <c r="Q617" s="261"/>
      <c r="R617" s="261"/>
      <c r="S617" s="261"/>
      <c r="T617" s="262"/>
      <c r="AT617" s="263" t="s">
        <v>215</v>
      </c>
      <c r="AU617" s="263" t="s">
        <v>90</v>
      </c>
      <c r="AV617" s="12" t="s">
        <v>90</v>
      </c>
      <c r="AW617" s="12" t="s">
        <v>45</v>
      </c>
      <c r="AX617" s="12" t="s">
        <v>82</v>
      </c>
      <c r="AY617" s="263" t="s">
        <v>204</v>
      </c>
    </row>
    <row r="618" spans="2:51" s="13" customFormat="1" ht="13.5">
      <c r="B618" s="264"/>
      <c r="C618" s="265"/>
      <c r="D618" s="250" t="s">
        <v>215</v>
      </c>
      <c r="E618" s="266" t="s">
        <v>38</v>
      </c>
      <c r="F618" s="267" t="s">
        <v>217</v>
      </c>
      <c r="G618" s="265"/>
      <c r="H618" s="268">
        <v>-480</v>
      </c>
      <c r="I618" s="269"/>
      <c r="J618" s="265"/>
      <c r="K618" s="265"/>
      <c r="L618" s="270"/>
      <c r="M618" s="271"/>
      <c r="N618" s="272"/>
      <c r="O618" s="272"/>
      <c r="P618" s="272"/>
      <c r="Q618" s="272"/>
      <c r="R618" s="272"/>
      <c r="S618" s="272"/>
      <c r="T618" s="273"/>
      <c r="AT618" s="274" t="s">
        <v>215</v>
      </c>
      <c r="AU618" s="274" t="s">
        <v>90</v>
      </c>
      <c r="AV618" s="13" t="s">
        <v>211</v>
      </c>
      <c r="AW618" s="13" t="s">
        <v>45</v>
      </c>
      <c r="AX618" s="13" t="s">
        <v>25</v>
      </c>
      <c r="AY618" s="274" t="s">
        <v>204</v>
      </c>
    </row>
    <row r="619" spans="2:63" s="11" customFormat="1" ht="29.85" customHeight="1">
      <c r="B619" s="222"/>
      <c r="C619" s="223"/>
      <c r="D619" s="224" t="s">
        <v>81</v>
      </c>
      <c r="E619" s="236" t="s">
        <v>909</v>
      </c>
      <c r="F619" s="236" t="s">
        <v>910</v>
      </c>
      <c r="G619" s="223"/>
      <c r="H619" s="223"/>
      <c r="I619" s="226"/>
      <c r="J619" s="237">
        <f>BK619</f>
        <v>0</v>
      </c>
      <c r="K619" s="223"/>
      <c r="L619" s="228"/>
      <c r="M619" s="229"/>
      <c r="N619" s="230"/>
      <c r="O619" s="230"/>
      <c r="P619" s="231">
        <f>SUM(P620:P621)</f>
        <v>0</v>
      </c>
      <c r="Q619" s="230"/>
      <c r="R619" s="231">
        <f>SUM(R620:R621)</f>
        <v>0</v>
      </c>
      <c r="S619" s="230"/>
      <c r="T619" s="232">
        <f>SUM(T620:T621)</f>
        <v>0</v>
      </c>
      <c r="AR619" s="233" t="s">
        <v>25</v>
      </c>
      <c r="AT619" s="234" t="s">
        <v>81</v>
      </c>
      <c r="AU619" s="234" t="s">
        <v>25</v>
      </c>
      <c r="AY619" s="233" t="s">
        <v>204</v>
      </c>
      <c r="BK619" s="235">
        <f>SUM(BK620:BK621)</f>
        <v>0</v>
      </c>
    </row>
    <row r="620" spans="2:65" s="1" customFormat="1" ht="38.25" customHeight="1">
      <c r="B620" s="48"/>
      <c r="C620" s="238" t="s">
        <v>941</v>
      </c>
      <c r="D620" s="238" t="s">
        <v>206</v>
      </c>
      <c r="E620" s="239" t="s">
        <v>1796</v>
      </c>
      <c r="F620" s="240" t="s">
        <v>1797</v>
      </c>
      <c r="G620" s="241" t="s">
        <v>252</v>
      </c>
      <c r="H620" s="242">
        <v>648.473</v>
      </c>
      <c r="I620" s="243"/>
      <c r="J620" s="244">
        <f>ROUND(I620*H620,2)</f>
        <v>0</v>
      </c>
      <c r="K620" s="240" t="s">
        <v>210</v>
      </c>
      <c r="L620" s="74"/>
      <c r="M620" s="245" t="s">
        <v>38</v>
      </c>
      <c r="N620" s="246" t="s">
        <v>53</v>
      </c>
      <c r="O620" s="49"/>
      <c r="P620" s="247">
        <f>O620*H620</f>
        <v>0</v>
      </c>
      <c r="Q620" s="247">
        <v>0</v>
      </c>
      <c r="R620" s="247">
        <f>Q620*H620</f>
        <v>0</v>
      </c>
      <c r="S620" s="247">
        <v>0</v>
      </c>
      <c r="T620" s="248">
        <f>S620*H620</f>
        <v>0</v>
      </c>
      <c r="AR620" s="25" t="s">
        <v>211</v>
      </c>
      <c r="AT620" s="25" t="s">
        <v>206</v>
      </c>
      <c r="AU620" s="25" t="s">
        <v>90</v>
      </c>
      <c r="AY620" s="25" t="s">
        <v>204</v>
      </c>
      <c r="BE620" s="249">
        <f>IF(N620="základní",J620,0)</f>
        <v>0</v>
      </c>
      <c r="BF620" s="249">
        <f>IF(N620="snížená",J620,0)</f>
        <v>0</v>
      </c>
      <c r="BG620" s="249">
        <f>IF(N620="zákl. přenesená",J620,0)</f>
        <v>0</v>
      </c>
      <c r="BH620" s="249">
        <f>IF(N620="sníž. přenesená",J620,0)</f>
        <v>0</v>
      </c>
      <c r="BI620" s="249">
        <f>IF(N620="nulová",J620,0)</f>
        <v>0</v>
      </c>
      <c r="BJ620" s="25" t="s">
        <v>25</v>
      </c>
      <c r="BK620" s="249">
        <f>ROUND(I620*H620,2)</f>
        <v>0</v>
      </c>
      <c r="BL620" s="25" t="s">
        <v>211</v>
      </c>
      <c r="BM620" s="25" t="s">
        <v>1798</v>
      </c>
    </row>
    <row r="621" spans="2:47" s="1" customFormat="1" ht="13.5">
      <c r="B621" s="48"/>
      <c r="C621" s="76"/>
      <c r="D621" s="250" t="s">
        <v>213</v>
      </c>
      <c r="E621" s="76"/>
      <c r="F621" s="251" t="s">
        <v>915</v>
      </c>
      <c r="G621" s="76"/>
      <c r="H621" s="76"/>
      <c r="I621" s="206"/>
      <c r="J621" s="76"/>
      <c r="K621" s="76"/>
      <c r="L621" s="74"/>
      <c r="M621" s="252"/>
      <c r="N621" s="49"/>
      <c r="O621" s="49"/>
      <c r="P621" s="49"/>
      <c r="Q621" s="49"/>
      <c r="R621" s="49"/>
      <c r="S621" s="49"/>
      <c r="T621" s="97"/>
      <c r="AT621" s="25" t="s">
        <v>213</v>
      </c>
      <c r="AU621" s="25" t="s">
        <v>90</v>
      </c>
    </row>
    <row r="622" spans="2:63" s="11" customFormat="1" ht="37.4" customHeight="1">
      <c r="B622" s="222"/>
      <c r="C622" s="223"/>
      <c r="D622" s="224" t="s">
        <v>81</v>
      </c>
      <c r="E622" s="225" t="s">
        <v>916</v>
      </c>
      <c r="F622" s="225" t="s">
        <v>917</v>
      </c>
      <c r="G622" s="223"/>
      <c r="H622" s="223"/>
      <c r="I622" s="226"/>
      <c r="J622" s="227">
        <f>BK622</f>
        <v>0</v>
      </c>
      <c r="K622" s="223"/>
      <c r="L622" s="228"/>
      <c r="M622" s="229"/>
      <c r="N622" s="230"/>
      <c r="O622" s="230"/>
      <c r="P622" s="231">
        <f>P623+P647+P674+P708+P747+P781+P802+P820+P866+P891+P897+P911</f>
        <v>0</v>
      </c>
      <c r="Q622" s="230"/>
      <c r="R622" s="231">
        <f>R623+R647+R674+R708+R747+R781+R802+R820+R866+R891+R897+R911</f>
        <v>29.53886448</v>
      </c>
      <c r="S622" s="230"/>
      <c r="T622" s="232">
        <f>T623+T647+T674+T708+T747+T781+T802+T820+T866+T891+T897+T911</f>
        <v>0.479979</v>
      </c>
      <c r="AR622" s="233" t="s">
        <v>90</v>
      </c>
      <c r="AT622" s="234" t="s">
        <v>81</v>
      </c>
      <c r="AU622" s="234" t="s">
        <v>82</v>
      </c>
      <c r="AY622" s="233" t="s">
        <v>204</v>
      </c>
      <c r="BK622" s="235">
        <f>BK623+BK647+BK674+BK708+BK747+BK781+BK802+BK820+BK866+BK891+BK897+BK911</f>
        <v>0</v>
      </c>
    </row>
    <row r="623" spans="2:63" s="11" customFormat="1" ht="19.9" customHeight="1">
      <c r="B623" s="222"/>
      <c r="C623" s="223"/>
      <c r="D623" s="224" t="s">
        <v>81</v>
      </c>
      <c r="E623" s="236" t="s">
        <v>918</v>
      </c>
      <c r="F623" s="236" t="s">
        <v>919</v>
      </c>
      <c r="G623" s="223"/>
      <c r="H623" s="223"/>
      <c r="I623" s="226"/>
      <c r="J623" s="237">
        <f>BK623</f>
        <v>0</v>
      </c>
      <c r="K623" s="223"/>
      <c r="L623" s="228"/>
      <c r="M623" s="229"/>
      <c r="N623" s="230"/>
      <c r="O623" s="230"/>
      <c r="P623" s="231">
        <f>SUM(P624:P646)</f>
        <v>0</v>
      </c>
      <c r="Q623" s="230"/>
      <c r="R623" s="231">
        <f>SUM(R624:R646)</f>
        <v>6.83166269</v>
      </c>
      <c r="S623" s="230"/>
      <c r="T623" s="232">
        <f>SUM(T624:T646)</f>
        <v>0</v>
      </c>
      <c r="AR623" s="233" t="s">
        <v>90</v>
      </c>
      <c r="AT623" s="234" t="s">
        <v>81</v>
      </c>
      <c r="AU623" s="234" t="s">
        <v>25</v>
      </c>
      <c r="AY623" s="233" t="s">
        <v>204</v>
      </c>
      <c r="BK623" s="235">
        <f>SUM(BK624:BK646)</f>
        <v>0</v>
      </c>
    </row>
    <row r="624" spans="2:65" s="1" customFormat="1" ht="25.5" customHeight="1">
      <c r="B624" s="48"/>
      <c r="C624" s="238" t="s">
        <v>946</v>
      </c>
      <c r="D624" s="238" t="s">
        <v>206</v>
      </c>
      <c r="E624" s="239" t="s">
        <v>1799</v>
      </c>
      <c r="F624" s="240" t="s">
        <v>1800</v>
      </c>
      <c r="G624" s="241" t="s">
        <v>209</v>
      </c>
      <c r="H624" s="242">
        <v>171.714</v>
      </c>
      <c r="I624" s="243"/>
      <c r="J624" s="244">
        <f>ROUND(I624*H624,2)</f>
        <v>0</v>
      </c>
      <c r="K624" s="240" t="s">
        <v>210</v>
      </c>
      <c r="L624" s="74"/>
      <c r="M624" s="245" t="s">
        <v>38</v>
      </c>
      <c r="N624" s="246" t="s">
        <v>53</v>
      </c>
      <c r="O624" s="49"/>
      <c r="P624" s="247">
        <f>O624*H624</f>
        <v>0</v>
      </c>
      <c r="Q624" s="247">
        <v>0.003</v>
      </c>
      <c r="R624" s="247">
        <f>Q624*H624</f>
        <v>0.515142</v>
      </c>
      <c r="S624" s="247">
        <v>0</v>
      </c>
      <c r="T624" s="248">
        <f>S624*H624</f>
        <v>0</v>
      </c>
      <c r="AR624" s="25" t="s">
        <v>294</v>
      </c>
      <c r="AT624" s="25" t="s">
        <v>206</v>
      </c>
      <c r="AU624" s="25" t="s">
        <v>90</v>
      </c>
      <c r="AY624" s="25" t="s">
        <v>204</v>
      </c>
      <c r="BE624" s="249">
        <f>IF(N624="základní",J624,0)</f>
        <v>0</v>
      </c>
      <c r="BF624" s="249">
        <f>IF(N624="snížená",J624,0)</f>
        <v>0</v>
      </c>
      <c r="BG624" s="249">
        <f>IF(N624="zákl. přenesená",J624,0)</f>
        <v>0</v>
      </c>
      <c r="BH624" s="249">
        <f>IF(N624="sníž. přenesená",J624,0)</f>
        <v>0</v>
      </c>
      <c r="BI624" s="249">
        <f>IF(N624="nulová",J624,0)</f>
        <v>0</v>
      </c>
      <c r="BJ624" s="25" t="s">
        <v>25</v>
      </c>
      <c r="BK624" s="249">
        <f>ROUND(I624*H624,2)</f>
        <v>0</v>
      </c>
      <c r="BL624" s="25" t="s">
        <v>294</v>
      </c>
      <c r="BM624" s="25" t="s">
        <v>1801</v>
      </c>
    </row>
    <row r="625" spans="2:51" s="12" customFormat="1" ht="13.5">
      <c r="B625" s="253"/>
      <c r="C625" s="254"/>
      <c r="D625" s="250" t="s">
        <v>215</v>
      </c>
      <c r="E625" s="255" t="s">
        <v>38</v>
      </c>
      <c r="F625" s="256" t="s">
        <v>1548</v>
      </c>
      <c r="G625" s="254"/>
      <c r="H625" s="257">
        <v>105.283</v>
      </c>
      <c r="I625" s="258"/>
      <c r="J625" s="254"/>
      <c r="K625" s="254"/>
      <c r="L625" s="259"/>
      <c r="M625" s="260"/>
      <c r="N625" s="261"/>
      <c r="O625" s="261"/>
      <c r="P625" s="261"/>
      <c r="Q625" s="261"/>
      <c r="R625" s="261"/>
      <c r="S625" s="261"/>
      <c r="T625" s="262"/>
      <c r="AT625" s="263" t="s">
        <v>215</v>
      </c>
      <c r="AU625" s="263" t="s">
        <v>90</v>
      </c>
      <c r="AV625" s="12" t="s">
        <v>90</v>
      </c>
      <c r="AW625" s="12" t="s">
        <v>45</v>
      </c>
      <c r="AX625" s="12" t="s">
        <v>82</v>
      </c>
      <c r="AY625" s="263" t="s">
        <v>204</v>
      </c>
    </row>
    <row r="626" spans="2:51" s="12" customFormat="1" ht="13.5">
      <c r="B626" s="253"/>
      <c r="C626" s="254"/>
      <c r="D626" s="250" t="s">
        <v>215</v>
      </c>
      <c r="E626" s="255" t="s">
        <v>38</v>
      </c>
      <c r="F626" s="256" t="s">
        <v>1549</v>
      </c>
      <c r="G626" s="254"/>
      <c r="H626" s="257">
        <v>66.431</v>
      </c>
      <c r="I626" s="258"/>
      <c r="J626" s="254"/>
      <c r="K626" s="254"/>
      <c r="L626" s="259"/>
      <c r="M626" s="260"/>
      <c r="N626" s="261"/>
      <c r="O626" s="261"/>
      <c r="P626" s="261"/>
      <c r="Q626" s="261"/>
      <c r="R626" s="261"/>
      <c r="S626" s="261"/>
      <c r="T626" s="262"/>
      <c r="AT626" s="263" t="s">
        <v>215</v>
      </c>
      <c r="AU626" s="263" t="s">
        <v>90</v>
      </c>
      <c r="AV626" s="12" t="s">
        <v>90</v>
      </c>
      <c r="AW626" s="12" t="s">
        <v>45</v>
      </c>
      <c r="AX626" s="12" t="s">
        <v>82</v>
      </c>
      <c r="AY626" s="263" t="s">
        <v>204</v>
      </c>
    </row>
    <row r="627" spans="2:51" s="14" customFormat="1" ht="13.5">
      <c r="B627" s="275"/>
      <c r="C627" s="276"/>
      <c r="D627" s="250" t="s">
        <v>215</v>
      </c>
      <c r="E627" s="277" t="s">
        <v>38</v>
      </c>
      <c r="F627" s="278" t="s">
        <v>1802</v>
      </c>
      <c r="G627" s="276"/>
      <c r="H627" s="277" t="s">
        <v>38</v>
      </c>
      <c r="I627" s="279"/>
      <c r="J627" s="276"/>
      <c r="K627" s="276"/>
      <c r="L627" s="280"/>
      <c r="M627" s="281"/>
      <c r="N627" s="282"/>
      <c r="O627" s="282"/>
      <c r="P627" s="282"/>
      <c r="Q627" s="282"/>
      <c r="R627" s="282"/>
      <c r="S627" s="282"/>
      <c r="T627" s="283"/>
      <c r="AT627" s="284" t="s">
        <v>215</v>
      </c>
      <c r="AU627" s="284" t="s">
        <v>90</v>
      </c>
      <c r="AV627" s="14" t="s">
        <v>25</v>
      </c>
      <c r="AW627" s="14" t="s">
        <v>45</v>
      </c>
      <c r="AX627" s="14" t="s">
        <v>82</v>
      </c>
      <c r="AY627" s="284" t="s">
        <v>204</v>
      </c>
    </row>
    <row r="628" spans="2:51" s="13" customFormat="1" ht="13.5">
      <c r="B628" s="264"/>
      <c r="C628" s="265"/>
      <c r="D628" s="250" t="s">
        <v>215</v>
      </c>
      <c r="E628" s="266" t="s">
        <v>38</v>
      </c>
      <c r="F628" s="267" t="s">
        <v>217</v>
      </c>
      <c r="G628" s="265"/>
      <c r="H628" s="268">
        <v>171.714</v>
      </c>
      <c r="I628" s="269"/>
      <c r="J628" s="265"/>
      <c r="K628" s="265"/>
      <c r="L628" s="270"/>
      <c r="M628" s="271"/>
      <c r="N628" s="272"/>
      <c r="O628" s="272"/>
      <c r="P628" s="272"/>
      <c r="Q628" s="272"/>
      <c r="R628" s="272"/>
      <c r="S628" s="272"/>
      <c r="T628" s="273"/>
      <c r="AT628" s="274" t="s">
        <v>215</v>
      </c>
      <c r="AU628" s="274" t="s">
        <v>90</v>
      </c>
      <c r="AV628" s="13" t="s">
        <v>211</v>
      </c>
      <c r="AW628" s="13" t="s">
        <v>45</v>
      </c>
      <c r="AX628" s="13" t="s">
        <v>25</v>
      </c>
      <c r="AY628" s="274" t="s">
        <v>204</v>
      </c>
    </row>
    <row r="629" spans="2:65" s="1" customFormat="1" ht="25.5" customHeight="1">
      <c r="B629" s="48"/>
      <c r="C629" s="238" t="s">
        <v>954</v>
      </c>
      <c r="D629" s="238" t="s">
        <v>206</v>
      </c>
      <c r="E629" s="239" t="s">
        <v>921</v>
      </c>
      <c r="F629" s="240" t="s">
        <v>922</v>
      </c>
      <c r="G629" s="241" t="s">
        <v>209</v>
      </c>
      <c r="H629" s="242">
        <v>307.283</v>
      </c>
      <c r="I629" s="243"/>
      <c r="J629" s="244">
        <f>ROUND(I629*H629,2)</f>
        <v>0</v>
      </c>
      <c r="K629" s="240" t="s">
        <v>210</v>
      </c>
      <c r="L629" s="74"/>
      <c r="M629" s="245" t="s">
        <v>38</v>
      </c>
      <c r="N629" s="246" t="s">
        <v>53</v>
      </c>
      <c r="O629" s="49"/>
      <c r="P629" s="247">
        <f>O629*H629</f>
        <v>0</v>
      </c>
      <c r="Q629" s="247">
        <v>3E-05</v>
      </c>
      <c r="R629" s="247">
        <f>Q629*H629</f>
        <v>0.009218490000000001</v>
      </c>
      <c r="S629" s="247">
        <v>0</v>
      </c>
      <c r="T629" s="248">
        <f>S629*H629</f>
        <v>0</v>
      </c>
      <c r="AR629" s="25" t="s">
        <v>294</v>
      </c>
      <c r="AT629" s="25" t="s">
        <v>206</v>
      </c>
      <c r="AU629" s="25" t="s">
        <v>90</v>
      </c>
      <c r="AY629" s="25" t="s">
        <v>204</v>
      </c>
      <c r="BE629" s="249">
        <f>IF(N629="základní",J629,0)</f>
        <v>0</v>
      </c>
      <c r="BF629" s="249">
        <f>IF(N629="snížená",J629,0)</f>
        <v>0</v>
      </c>
      <c r="BG629" s="249">
        <f>IF(N629="zákl. přenesená",J629,0)</f>
        <v>0</v>
      </c>
      <c r="BH629" s="249">
        <f>IF(N629="sníž. přenesená",J629,0)</f>
        <v>0</v>
      </c>
      <c r="BI629" s="249">
        <f>IF(N629="nulová",J629,0)</f>
        <v>0</v>
      </c>
      <c r="BJ629" s="25" t="s">
        <v>25</v>
      </c>
      <c r="BK629" s="249">
        <f>ROUND(I629*H629,2)</f>
        <v>0</v>
      </c>
      <c r="BL629" s="25" t="s">
        <v>294</v>
      </c>
      <c r="BM629" s="25" t="s">
        <v>1803</v>
      </c>
    </row>
    <row r="630" spans="2:47" s="1" customFormat="1" ht="13.5">
      <c r="B630" s="48"/>
      <c r="C630" s="76"/>
      <c r="D630" s="250" t="s">
        <v>213</v>
      </c>
      <c r="E630" s="76"/>
      <c r="F630" s="251" t="s">
        <v>924</v>
      </c>
      <c r="G630" s="76"/>
      <c r="H630" s="76"/>
      <c r="I630" s="206"/>
      <c r="J630" s="76"/>
      <c r="K630" s="76"/>
      <c r="L630" s="74"/>
      <c r="M630" s="252"/>
      <c r="N630" s="49"/>
      <c r="O630" s="49"/>
      <c r="P630" s="49"/>
      <c r="Q630" s="49"/>
      <c r="R630" s="49"/>
      <c r="S630" s="49"/>
      <c r="T630" s="97"/>
      <c r="AT630" s="25" t="s">
        <v>213</v>
      </c>
      <c r="AU630" s="25" t="s">
        <v>90</v>
      </c>
    </row>
    <row r="631" spans="2:51" s="12" customFormat="1" ht="13.5">
      <c r="B631" s="253"/>
      <c r="C631" s="254"/>
      <c r="D631" s="250" t="s">
        <v>215</v>
      </c>
      <c r="E631" s="255" t="s">
        <v>38</v>
      </c>
      <c r="F631" s="256" t="s">
        <v>1804</v>
      </c>
      <c r="G631" s="254"/>
      <c r="H631" s="257">
        <v>307.283</v>
      </c>
      <c r="I631" s="258"/>
      <c r="J631" s="254"/>
      <c r="K631" s="254"/>
      <c r="L631" s="259"/>
      <c r="M631" s="260"/>
      <c r="N631" s="261"/>
      <c r="O631" s="261"/>
      <c r="P631" s="261"/>
      <c r="Q631" s="261"/>
      <c r="R631" s="261"/>
      <c r="S631" s="261"/>
      <c r="T631" s="262"/>
      <c r="AT631" s="263" t="s">
        <v>215</v>
      </c>
      <c r="AU631" s="263" t="s">
        <v>90</v>
      </c>
      <c r="AV631" s="12" t="s">
        <v>90</v>
      </c>
      <c r="AW631" s="12" t="s">
        <v>45</v>
      </c>
      <c r="AX631" s="12" t="s">
        <v>82</v>
      </c>
      <c r="AY631" s="263" t="s">
        <v>204</v>
      </c>
    </row>
    <row r="632" spans="2:51" s="13" customFormat="1" ht="13.5">
      <c r="B632" s="264"/>
      <c r="C632" s="265"/>
      <c r="D632" s="250" t="s">
        <v>215</v>
      </c>
      <c r="E632" s="266" t="s">
        <v>38</v>
      </c>
      <c r="F632" s="267" t="s">
        <v>217</v>
      </c>
      <c r="G632" s="265"/>
      <c r="H632" s="268">
        <v>307.283</v>
      </c>
      <c r="I632" s="269"/>
      <c r="J632" s="265"/>
      <c r="K632" s="265"/>
      <c r="L632" s="270"/>
      <c r="M632" s="271"/>
      <c r="N632" s="272"/>
      <c r="O632" s="272"/>
      <c r="P632" s="272"/>
      <c r="Q632" s="272"/>
      <c r="R632" s="272"/>
      <c r="S632" s="272"/>
      <c r="T632" s="273"/>
      <c r="AT632" s="274" t="s">
        <v>215</v>
      </c>
      <c r="AU632" s="274" t="s">
        <v>90</v>
      </c>
      <c r="AV632" s="13" t="s">
        <v>211</v>
      </c>
      <c r="AW632" s="13" t="s">
        <v>45</v>
      </c>
      <c r="AX632" s="13" t="s">
        <v>25</v>
      </c>
      <c r="AY632" s="274" t="s">
        <v>204</v>
      </c>
    </row>
    <row r="633" spans="2:65" s="1" customFormat="1" ht="25.5" customHeight="1">
      <c r="B633" s="48"/>
      <c r="C633" s="285" t="s">
        <v>960</v>
      </c>
      <c r="D633" s="285" t="s">
        <v>478</v>
      </c>
      <c r="E633" s="286" t="s">
        <v>926</v>
      </c>
      <c r="F633" s="287" t="s">
        <v>927</v>
      </c>
      <c r="G633" s="288" t="s">
        <v>252</v>
      </c>
      <c r="H633" s="289">
        <v>0.461</v>
      </c>
      <c r="I633" s="290"/>
      <c r="J633" s="291">
        <f>ROUND(I633*H633,2)</f>
        <v>0</v>
      </c>
      <c r="K633" s="287" t="s">
        <v>210</v>
      </c>
      <c r="L633" s="292"/>
      <c r="M633" s="293" t="s">
        <v>38</v>
      </c>
      <c r="N633" s="294" t="s">
        <v>53</v>
      </c>
      <c r="O633" s="49"/>
      <c r="P633" s="247">
        <f>O633*H633</f>
        <v>0</v>
      </c>
      <c r="Q633" s="247">
        <v>1</v>
      </c>
      <c r="R633" s="247">
        <f>Q633*H633</f>
        <v>0.461</v>
      </c>
      <c r="S633" s="247">
        <v>0</v>
      </c>
      <c r="T633" s="248">
        <f>S633*H633</f>
        <v>0</v>
      </c>
      <c r="AR633" s="25" t="s">
        <v>392</v>
      </c>
      <c r="AT633" s="25" t="s">
        <v>478</v>
      </c>
      <c r="AU633" s="25" t="s">
        <v>90</v>
      </c>
      <c r="AY633" s="25" t="s">
        <v>204</v>
      </c>
      <c r="BE633" s="249">
        <f>IF(N633="základní",J633,0)</f>
        <v>0</v>
      </c>
      <c r="BF633" s="249">
        <f>IF(N633="snížená",J633,0)</f>
        <v>0</v>
      </c>
      <c r="BG633" s="249">
        <f>IF(N633="zákl. přenesená",J633,0)</f>
        <v>0</v>
      </c>
      <c r="BH633" s="249">
        <f>IF(N633="sníž. přenesená",J633,0)</f>
        <v>0</v>
      </c>
      <c r="BI633" s="249">
        <f>IF(N633="nulová",J633,0)</f>
        <v>0</v>
      </c>
      <c r="BJ633" s="25" t="s">
        <v>25</v>
      </c>
      <c r="BK633" s="249">
        <f>ROUND(I633*H633,2)</f>
        <v>0</v>
      </c>
      <c r="BL633" s="25" t="s">
        <v>294</v>
      </c>
      <c r="BM633" s="25" t="s">
        <v>1805</v>
      </c>
    </row>
    <row r="634" spans="2:51" s="12" customFormat="1" ht="13.5">
      <c r="B634" s="253"/>
      <c r="C634" s="254"/>
      <c r="D634" s="250" t="s">
        <v>215</v>
      </c>
      <c r="E634" s="255" t="s">
        <v>38</v>
      </c>
      <c r="F634" s="256" t="s">
        <v>1806</v>
      </c>
      <c r="G634" s="254"/>
      <c r="H634" s="257">
        <v>0.461</v>
      </c>
      <c r="I634" s="258"/>
      <c r="J634" s="254"/>
      <c r="K634" s="254"/>
      <c r="L634" s="259"/>
      <c r="M634" s="260"/>
      <c r="N634" s="261"/>
      <c r="O634" s="261"/>
      <c r="P634" s="261"/>
      <c r="Q634" s="261"/>
      <c r="R634" s="261"/>
      <c r="S634" s="261"/>
      <c r="T634" s="262"/>
      <c r="AT634" s="263" t="s">
        <v>215</v>
      </c>
      <c r="AU634" s="263" t="s">
        <v>90</v>
      </c>
      <c r="AV634" s="12" t="s">
        <v>90</v>
      </c>
      <c r="AW634" s="12" t="s">
        <v>45</v>
      </c>
      <c r="AX634" s="12" t="s">
        <v>25</v>
      </c>
      <c r="AY634" s="263" t="s">
        <v>204</v>
      </c>
    </row>
    <row r="635" spans="2:65" s="1" customFormat="1" ht="25.5" customHeight="1">
      <c r="B635" s="48"/>
      <c r="C635" s="238" t="s">
        <v>966</v>
      </c>
      <c r="D635" s="238" t="s">
        <v>206</v>
      </c>
      <c r="E635" s="239" t="s">
        <v>937</v>
      </c>
      <c r="F635" s="240" t="s">
        <v>938</v>
      </c>
      <c r="G635" s="241" t="s">
        <v>209</v>
      </c>
      <c r="H635" s="242">
        <v>307.283</v>
      </c>
      <c r="I635" s="243"/>
      <c r="J635" s="244">
        <f>ROUND(I635*H635,2)</f>
        <v>0</v>
      </c>
      <c r="K635" s="240" t="s">
        <v>210</v>
      </c>
      <c r="L635" s="74"/>
      <c r="M635" s="245" t="s">
        <v>38</v>
      </c>
      <c r="N635" s="246" t="s">
        <v>53</v>
      </c>
      <c r="O635" s="49"/>
      <c r="P635" s="247">
        <f>O635*H635</f>
        <v>0</v>
      </c>
      <c r="Q635" s="247">
        <v>0.0004</v>
      </c>
      <c r="R635" s="247">
        <f>Q635*H635</f>
        <v>0.12291320000000001</v>
      </c>
      <c r="S635" s="247">
        <v>0</v>
      </c>
      <c r="T635" s="248">
        <f>S635*H635</f>
        <v>0</v>
      </c>
      <c r="AR635" s="25" t="s">
        <v>294</v>
      </c>
      <c r="AT635" s="25" t="s">
        <v>206</v>
      </c>
      <c r="AU635" s="25" t="s">
        <v>90</v>
      </c>
      <c r="AY635" s="25" t="s">
        <v>204</v>
      </c>
      <c r="BE635" s="249">
        <f>IF(N635="základní",J635,0)</f>
        <v>0</v>
      </c>
      <c r="BF635" s="249">
        <f>IF(N635="snížená",J635,0)</f>
        <v>0</v>
      </c>
      <c r="BG635" s="249">
        <f>IF(N635="zákl. přenesená",J635,0)</f>
        <v>0</v>
      </c>
      <c r="BH635" s="249">
        <f>IF(N635="sníž. přenesená",J635,0)</f>
        <v>0</v>
      </c>
      <c r="BI635" s="249">
        <f>IF(N635="nulová",J635,0)</f>
        <v>0</v>
      </c>
      <c r="BJ635" s="25" t="s">
        <v>25</v>
      </c>
      <c r="BK635" s="249">
        <f>ROUND(I635*H635,2)</f>
        <v>0</v>
      </c>
      <c r="BL635" s="25" t="s">
        <v>294</v>
      </c>
      <c r="BM635" s="25" t="s">
        <v>1807</v>
      </c>
    </row>
    <row r="636" spans="2:47" s="1" customFormat="1" ht="13.5">
      <c r="B636" s="48"/>
      <c r="C636" s="76"/>
      <c r="D636" s="250" t="s">
        <v>213</v>
      </c>
      <c r="E636" s="76"/>
      <c r="F636" s="251" t="s">
        <v>940</v>
      </c>
      <c r="G636" s="76"/>
      <c r="H636" s="76"/>
      <c r="I636" s="206"/>
      <c r="J636" s="76"/>
      <c r="K636" s="76"/>
      <c r="L636" s="74"/>
      <c r="M636" s="252"/>
      <c r="N636" s="49"/>
      <c r="O636" s="49"/>
      <c r="P636" s="49"/>
      <c r="Q636" s="49"/>
      <c r="R636" s="49"/>
      <c r="S636" s="49"/>
      <c r="T636" s="97"/>
      <c r="AT636" s="25" t="s">
        <v>213</v>
      </c>
      <c r="AU636" s="25" t="s">
        <v>90</v>
      </c>
    </row>
    <row r="637" spans="2:51" s="12" customFormat="1" ht="13.5">
      <c r="B637" s="253"/>
      <c r="C637" s="254"/>
      <c r="D637" s="250" t="s">
        <v>215</v>
      </c>
      <c r="E637" s="255" t="s">
        <v>38</v>
      </c>
      <c r="F637" s="256" t="s">
        <v>1804</v>
      </c>
      <c r="G637" s="254"/>
      <c r="H637" s="257">
        <v>307.283</v>
      </c>
      <c r="I637" s="258"/>
      <c r="J637" s="254"/>
      <c r="K637" s="254"/>
      <c r="L637" s="259"/>
      <c r="M637" s="260"/>
      <c r="N637" s="261"/>
      <c r="O637" s="261"/>
      <c r="P637" s="261"/>
      <c r="Q637" s="261"/>
      <c r="R637" s="261"/>
      <c r="S637" s="261"/>
      <c r="T637" s="262"/>
      <c r="AT637" s="263" t="s">
        <v>215</v>
      </c>
      <c r="AU637" s="263" t="s">
        <v>90</v>
      </c>
      <c r="AV637" s="12" t="s">
        <v>90</v>
      </c>
      <c r="AW637" s="12" t="s">
        <v>45</v>
      </c>
      <c r="AX637" s="12" t="s">
        <v>82</v>
      </c>
      <c r="AY637" s="263" t="s">
        <v>204</v>
      </c>
    </row>
    <row r="638" spans="2:51" s="13" customFormat="1" ht="13.5">
      <c r="B638" s="264"/>
      <c r="C638" s="265"/>
      <c r="D638" s="250" t="s">
        <v>215</v>
      </c>
      <c r="E638" s="266" t="s">
        <v>38</v>
      </c>
      <c r="F638" s="267" t="s">
        <v>217</v>
      </c>
      <c r="G638" s="265"/>
      <c r="H638" s="268">
        <v>307.283</v>
      </c>
      <c r="I638" s="269"/>
      <c r="J638" s="265"/>
      <c r="K638" s="265"/>
      <c r="L638" s="270"/>
      <c r="M638" s="271"/>
      <c r="N638" s="272"/>
      <c r="O638" s="272"/>
      <c r="P638" s="272"/>
      <c r="Q638" s="272"/>
      <c r="R638" s="272"/>
      <c r="S638" s="272"/>
      <c r="T638" s="273"/>
      <c r="AT638" s="274" t="s">
        <v>215</v>
      </c>
      <c r="AU638" s="274" t="s">
        <v>90</v>
      </c>
      <c r="AV638" s="13" t="s">
        <v>211</v>
      </c>
      <c r="AW638" s="13" t="s">
        <v>45</v>
      </c>
      <c r="AX638" s="13" t="s">
        <v>25</v>
      </c>
      <c r="AY638" s="274" t="s">
        <v>204</v>
      </c>
    </row>
    <row r="639" spans="2:65" s="1" customFormat="1" ht="51" customHeight="1">
      <c r="B639" s="48"/>
      <c r="C639" s="285" t="s">
        <v>972</v>
      </c>
      <c r="D639" s="285" t="s">
        <v>478</v>
      </c>
      <c r="E639" s="286" t="s">
        <v>942</v>
      </c>
      <c r="F639" s="287" t="s">
        <v>1808</v>
      </c>
      <c r="G639" s="288" t="s">
        <v>209</v>
      </c>
      <c r="H639" s="289">
        <v>353.375</v>
      </c>
      <c r="I639" s="290"/>
      <c r="J639" s="291">
        <f>ROUND(I639*H639,2)</f>
        <v>0</v>
      </c>
      <c r="K639" s="287" t="s">
        <v>210</v>
      </c>
      <c r="L639" s="292"/>
      <c r="M639" s="293" t="s">
        <v>38</v>
      </c>
      <c r="N639" s="294" t="s">
        <v>53</v>
      </c>
      <c r="O639" s="49"/>
      <c r="P639" s="247">
        <f>O639*H639</f>
        <v>0</v>
      </c>
      <c r="Q639" s="247">
        <v>0.0049</v>
      </c>
      <c r="R639" s="247">
        <f>Q639*H639</f>
        <v>1.7315375</v>
      </c>
      <c r="S639" s="247">
        <v>0</v>
      </c>
      <c r="T639" s="248">
        <f>S639*H639</f>
        <v>0</v>
      </c>
      <c r="AR639" s="25" t="s">
        <v>392</v>
      </c>
      <c r="AT639" s="25" t="s">
        <v>478</v>
      </c>
      <c r="AU639" s="25" t="s">
        <v>90</v>
      </c>
      <c r="AY639" s="25" t="s">
        <v>204</v>
      </c>
      <c r="BE639" s="249">
        <f>IF(N639="základní",J639,0)</f>
        <v>0</v>
      </c>
      <c r="BF639" s="249">
        <f>IF(N639="snížená",J639,0)</f>
        <v>0</v>
      </c>
      <c r="BG639" s="249">
        <f>IF(N639="zákl. přenesená",J639,0)</f>
        <v>0</v>
      </c>
      <c r="BH639" s="249">
        <f>IF(N639="sníž. přenesená",J639,0)</f>
        <v>0</v>
      </c>
      <c r="BI639" s="249">
        <f>IF(N639="nulová",J639,0)</f>
        <v>0</v>
      </c>
      <c r="BJ639" s="25" t="s">
        <v>25</v>
      </c>
      <c r="BK639" s="249">
        <f>ROUND(I639*H639,2)</f>
        <v>0</v>
      </c>
      <c r="BL639" s="25" t="s">
        <v>294</v>
      </c>
      <c r="BM639" s="25" t="s">
        <v>1809</v>
      </c>
    </row>
    <row r="640" spans="2:51" s="12" customFormat="1" ht="13.5">
      <c r="B640" s="253"/>
      <c r="C640" s="254"/>
      <c r="D640" s="250" t="s">
        <v>215</v>
      </c>
      <c r="E640" s="255" t="s">
        <v>38</v>
      </c>
      <c r="F640" s="256" t="s">
        <v>1810</v>
      </c>
      <c r="G640" s="254"/>
      <c r="H640" s="257">
        <v>353.375</v>
      </c>
      <c r="I640" s="258"/>
      <c r="J640" s="254"/>
      <c r="K640" s="254"/>
      <c r="L640" s="259"/>
      <c r="M640" s="260"/>
      <c r="N640" s="261"/>
      <c r="O640" s="261"/>
      <c r="P640" s="261"/>
      <c r="Q640" s="261"/>
      <c r="R640" s="261"/>
      <c r="S640" s="261"/>
      <c r="T640" s="262"/>
      <c r="AT640" s="263" t="s">
        <v>215</v>
      </c>
      <c r="AU640" s="263" t="s">
        <v>90</v>
      </c>
      <c r="AV640" s="12" t="s">
        <v>90</v>
      </c>
      <c r="AW640" s="12" t="s">
        <v>45</v>
      </c>
      <c r="AX640" s="12" t="s">
        <v>25</v>
      </c>
      <c r="AY640" s="263" t="s">
        <v>204</v>
      </c>
    </row>
    <row r="641" spans="2:65" s="1" customFormat="1" ht="25.5" customHeight="1">
      <c r="B641" s="48"/>
      <c r="C641" s="238" t="s">
        <v>978</v>
      </c>
      <c r="D641" s="238" t="s">
        <v>206</v>
      </c>
      <c r="E641" s="239" t="s">
        <v>1811</v>
      </c>
      <c r="F641" s="240" t="s">
        <v>1812</v>
      </c>
      <c r="G641" s="241" t="s">
        <v>209</v>
      </c>
      <c r="H641" s="242">
        <v>1140.529</v>
      </c>
      <c r="I641" s="243"/>
      <c r="J641" s="244">
        <f>ROUND(I641*H641,2)</f>
        <v>0</v>
      </c>
      <c r="K641" s="240" t="s">
        <v>210</v>
      </c>
      <c r="L641" s="74"/>
      <c r="M641" s="245" t="s">
        <v>38</v>
      </c>
      <c r="N641" s="246" t="s">
        <v>53</v>
      </c>
      <c r="O641" s="49"/>
      <c r="P641" s="247">
        <f>O641*H641</f>
        <v>0</v>
      </c>
      <c r="Q641" s="247">
        <v>0.0035</v>
      </c>
      <c r="R641" s="247">
        <f>Q641*H641</f>
        <v>3.9918515</v>
      </c>
      <c r="S641" s="247">
        <v>0</v>
      </c>
      <c r="T641" s="248">
        <f>S641*H641</f>
        <v>0</v>
      </c>
      <c r="AR641" s="25" t="s">
        <v>294</v>
      </c>
      <c r="AT641" s="25" t="s">
        <v>206</v>
      </c>
      <c r="AU641" s="25" t="s">
        <v>90</v>
      </c>
      <c r="AY641" s="25" t="s">
        <v>204</v>
      </c>
      <c r="BE641" s="249">
        <f>IF(N641="základní",J641,0)</f>
        <v>0</v>
      </c>
      <c r="BF641" s="249">
        <f>IF(N641="snížená",J641,0)</f>
        <v>0</v>
      </c>
      <c r="BG641" s="249">
        <f>IF(N641="zákl. přenesená",J641,0)</f>
        <v>0</v>
      </c>
      <c r="BH641" s="249">
        <f>IF(N641="sníž. přenesená",J641,0)</f>
        <v>0</v>
      </c>
      <c r="BI641" s="249">
        <f>IF(N641="nulová",J641,0)</f>
        <v>0</v>
      </c>
      <c r="BJ641" s="25" t="s">
        <v>25</v>
      </c>
      <c r="BK641" s="249">
        <f>ROUND(I641*H641,2)</f>
        <v>0</v>
      </c>
      <c r="BL641" s="25" t="s">
        <v>294</v>
      </c>
      <c r="BM641" s="25" t="s">
        <v>1813</v>
      </c>
    </row>
    <row r="642" spans="2:51" s="12" customFormat="1" ht="13.5">
      <c r="B642" s="253"/>
      <c r="C642" s="254"/>
      <c r="D642" s="250" t="s">
        <v>215</v>
      </c>
      <c r="E642" s="255" t="s">
        <v>38</v>
      </c>
      <c r="F642" s="256" t="s">
        <v>1814</v>
      </c>
      <c r="G642" s="254"/>
      <c r="H642" s="257">
        <v>1140.06</v>
      </c>
      <c r="I642" s="258"/>
      <c r="J642" s="254"/>
      <c r="K642" s="254"/>
      <c r="L642" s="259"/>
      <c r="M642" s="260"/>
      <c r="N642" s="261"/>
      <c r="O642" s="261"/>
      <c r="P642" s="261"/>
      <c r="Q642" s="261"/>
      <c r="R642" s="261"/>
      <c r="S642" s="261"/>
      <c r="T642" s="262"/>
      <c r="AT642" s="263" t="s">
        <v>215</v>
      </c>
      <c r="AU642" s="263" t="s">
        <v>90</v>
      </c>
      <c r="AV642" s="12" t="s">
        <v>90</v>
      </c>
      <c r="AW642" s="12" t="s">
        <v>45</v>
      </c>
      <c r="AX642" s="12" t="s">
        <v>82</v>
      </c>
      <c r="AY642" s="263" t="s">
        <v>204</v>
      </c>
    </row>
    <row r="643" spans="2:51" s="12" customFormat="1" ht="13.5">
      <c r="B643" s="253"/>
      <c r="C643" s="254"/>
      <c r="D643" s="250" t="s">
        <v>215</v>
      </c>
      <c r="E643" s="255" t="s">
        <v>38</v>
      </c>
      <c r="F643" s="256" t="s">
        <v>1658</v>
      </c>
      <c r="G643" s="254"/>
      <c r="H643" s="257">
        <v>0.469</v>
      </c>
      <c r="I643" s="258"/>
      <c r="J643" s="254"/>
      <c r="K643" s="254"/>
      <c r="L643" s="259"/>
      <c r="M643" s="260"/>
      <c r="N643" s="261"/>
      <c r="O643" s="261"/>
      <c r="P643" s="261"/>
      <c r="Q643" s="261"/>
      <c r="R643" s="261"/>
      <c r="S643" s="261"/>
      <c r="T643" s="262"/>
      <c r="AT643" s="263" t="s">
        <v>215</v>
      </c>
      <c r="AU643" s="263" t="s">
        <v>90</v>
      </c>
      <c r="AV643" s="12" t="s">
        <v>90</v>
      </c>
      <c r="AW643" s="12" t="s">
        <v>45</v>
      </c>
      <c r="AX643" s="12" t="s">
        <v>82</v>
      </c>
      <c r="AY643" s="263" t="s">
        <v>204</v>
      </c>
    </row>
    <row r="644" spans="2:51" s="13" customFormat="1" ht="13.5">
      <c r="B644" s="264"/>
      <c r="C644" s="265"/>
      <c r="D644" s="250" t="s">
        <v>215</v>
      </c>
      <c r="E644" s="266" t="s">
        <v>38</v>
      </c>
      <c r="F644" s="267" t="s">
        <v>217</v>
      </c>
      <c r="G644" s="265"/>
      <c r="H644" s="268">
        <v>1140.529</v>
      </c>
      <c r="I644" s="269"/>
      <c r="J644" s="265"/>
      <c r="K644" s="265"/>
      <c r="L644" s="270"/>
      <c r="M644" s="271"/>
      <c r="N644" s="272"/>
      <c r="O644" s="272"/>
      <c r="P644" s="272"/>
      <c r="Q644" s="272"/>
      <c r="R644" s="272"/>
      <c r="S644" s="272"/>
      <c r="T644" s="273"/>
      <c r="AT644" s="274" t="s">
        <v>215</v>
      </c>
      <c r="AU644" s="274" t="s">
        <v>90</v>
      </c>
      <c r="AV644" s="13" t="s">
        <v>211</v>
      </c>
      <c r="AW644" s="13" t="s">
        <v>45</v>
      </c>
      <c r="AX644" s="13" t="s">
        <v>25</v>
      </c>
      <c r="AY644" s="274" t="s">
        <v>204</v>
      </c>
    </row>
    <row r="645" spans="2:65" s="1" customFormat="1" ht="38.25" customHeight="1">
      <c r="B645" s="48"/>
      <c r="C645" s="238" t="s">
        <v>985</v>
      </c>
      <c r="D645" s="238" t="s">
        <v>206</v>
      </c>
      <c r="E645" s="239" t="s">
        <v>1815</v>
      </c>
      <c r="F645" s="240" t="s">
        <v>1816</v>
      </c>
      <c r="G645" s="241" t="s">
        <v>949</v>
      </c>
      <c r="H645" s="306"/>
      <c r="I645" s="243"/>
      <c r="J645" s="244">
        <f>ROUND(I645*H645,2)</f>
        <v>0</v>
      </c>
      <c r="K645" s="240" t="s">
        <v>210</v>
      </c>
      <c r="L645" s="74"/>
      <c r="M645" s="245" t="s">
        <v>38</v>
      </c>
      <c r="N645" s="246" t="s">
        <v>53</v>
      </c>
      <c r="O645" s="49"/>
      <c r="P645" s="247">
        <f>O645*H645</f>
        <v>0</v>
      </c>
      <c r="Q645" s="247">
        <v>0</v>
      </c>
      <c r="R645" s="247">
        <f>Q645*H645</f>
        <v>0</v>
      </c>
      <c r="S645" s="247">
        <v>0</v>
      </c>
      <c r="T645" s="248">
        <f>S645*H645</f>
        <v>0</v>
      </c>
      <c r="AR645" s="25" t="s">
        <v>294</v>
      </c>
      <c r="AT645" s="25" t="s">
        <v>206</v>
      </c>
      <c r="AU645" s="25" t="s">
        <v>90</v>
      </c>
      <c r="AY645" s="25" t="s">
        <v>204</v>
      </c>
      <c r="BE645" s="249">
        <f>IF(N645="základní",J645,0)</f>
        <v>0</v>
      </c>
      <c r="BF645" s="249">
        <f>IF(N645="snížená",J645,0)</f>
        <v>0</v>
      </c>
      <c r="BG645" s="249">
        <f>IF(N645="zákl. přenesená",J645,0)</f>
        <v>0</v>
      </c>
      <c r="BH645" s="249">
        <f>IF(N645="sníž. přenesená",J645,0)</f>
        <v>0</v>
      </c>
      <c r="BI645" s="249">
        <f>IF(N645="nulová",J645,0)</f>
        <v>0</v>
      </c>
      <c r="BJ645" s="25" t="s">
        <v>25</v>
      </c>
      <c r="BK645" s="249">
        <f>ROUND(I645*H645,2)</f>
        <v>0</v>
      </c>
      <c r="BL645" s="25" t="s">
        <v>294</v>
      </c>
      <c r="BM645" s="25" t="s">
        <v>1817</v>
      </c>
    </row>
    <row r="646" spans="2:47" s="1" customFormat="1" ht="13.5">
      <c r="B646" s="48"/>
      <c r="C646" s="76"/>
      <c r="D646" s="250" t="s">
        <v>213</v>
      </c>
      <c r="E646" s="76"/>
      <c r="F646" s="251" t="s">
        <v>951</v>
      </c>
      <c r="G646" s="76"/>
      <c r="H646" s="76"/>
      <c r="I646" s="206"/>
      <c r="J646" s="76"/>
      <c r="K646" s="76"/>
      <c r="L646" s="74"/>
      <c r="M646" s="252"/>
      <c r="N646" s="49"/>
      <c r="O646" s="49"/>
      <c r="P646" s="49"/>
      <c r="Q646" s="49"/>
      <c r="R646" s="49"/>
      <c r="S646" s="49"/>
      <c r="T646" s="97"/>
      <c r="AT646" s="25" t="s">
        <v>213</v>
      </c>
      <c r="AU646" s="25" t="s">
        <v>90</v>
      </c>
    </row>
    <row r="647" spans="2:63" s="11" customFormat="1" ht="29.85" customHeight="1">
      <c r="B647" s="222"/>
      <c r="C647" s="223"/>
      <c r="D647" s="224" t="s">
        <v>81</v>
      </c>
      <c r="E647" s="236" t="s">
        <v>1818</v>
      </c>
      <c r="F647" s="236" t="s">
        <v>1819</v>
      </c>
      <c r="G647" s="223"/>
      <c r="H647" s="223"/>
      <c r="I647" s="226"/>
      <c r="J647" s="237">
        <f>BK647</f>
        <v>0</v>
      </c>
      <c r="K647" s="223"/>
      <c r="L647" s="228"/>
      <c r="M647" s="229"/>
      <c r="N647" s="230"/>
      <c r="O647" s="230"/>
      <c r="P647" s="231">
        <f>SUM(P648:P673)</f>
        <v>0</v>
      </c>
      <c r="Q647" s="230"/>
      <c r="R647" s="231">
        <f>SUM(R648:R673)</f>
        <v>3.59146614</v>
      </c>
      <c r="S647" s="230"/>
      <c r="T647" s="232">
        <f>SUM(T648:T673)</f>
        <v>0</v>
      </c>
      <c r="AR647" s="233" t="s">
        <v>90</v>
      </c>
      <c r="AT647" s="234" t="s">
        <v>81</v>
      </c>
      <c r="AU647" s="234" t="s">
        <v>25</v>
      </c>
      <c r="AY647" s="233" t="s">
        <v>204</v>
      </c>
      <c r="BK647" s="235">
        <f>SUM(BK648:BK673)</f>
        <v>0</v>
      </c>
    </row>
    <row r="648" spans="2:65" s="1" customFormat="1" ht="25.5" customHeight="1">
      <c r="B648" s="48"/>
      <c r="C648" s="238" t="s">
        <v>991</v>
      </c>
      <c r="D648" s="238" t="s">
        <v>206</v>
      </c>
      <c r="E648" s="239" t="s">
        <v>1820</v>
      </c>
      <c r="F648" s="240" t="s">
        <v>1821</v>
      </c>
      <c r="G648" s="241" t="s">
        <v>209</v>
      </c>
      <c r="H648" s="242">
        <v>255.702</v>
      </c>
      <c r="I648" s="243"/>
      <c r="J648" s="244">
        <f>ROUND(I648*H648,2)</f>
        <v>0</v>
      </c>
      <c r="K648" s="240" t="s">
        <v>210</v>
      </c>
      <c r="L648" s="74"/>
      <c r="M648" s="245" t="s">
        <v>38</v>
      </c>
      <c r="N648" s="246" t="s">
        <v>53</v>
      </c>
      <c r="O648" s="49"/>
      <c r="P648" s="247">
        <f>O648*H648</f>
        <v>0</v>
      </c>
      <c r="Q648" s="247">
        <v>0</v>
      </c>
      <c r="R648" s="247">
        <f>Q648*H648</f>
        <v>0</v>
      </c>
      <c r="S648" s="247">
        <v>0</v>
      </c>
      <c r="T648" s="248">
        <f>S648*H648</f>
        <v>0</v>
      </c>
      <c r="AR648" s="25" t="s">
        <v>294</v>
      </c>
      <c r="AT648" s="25" t="s">
        <v>206</v>
      </c>
      <c r="AU648" s="25" t="s">
        <v>90</v>
      </c>
      <c r="AY648" s="25" t="s">
        <v>204</v>
      </c>
      <c r="BE648" s="249">
        <f>IF(N648="základní",J648,0)</f>
        <v>0</v>
      </c>
      <c r="BF648" s="249">
        <f>IF(N648="snížená",J648,0)</f>
        <v>0</v>
      </c>
      <c r="BG648" s="249">
        <f>IF(N648="zákl. přenesená",J648,0)</f>
        <v>0</v>
      </c>
      <c r="BH648" s="249">
        <f>IF(N648="sníž. přenesená",J648,0)</f>
        <v>0</v>
      </c>
      <c r="BI648" s="249">
        <f>IF(N648="nulová",J648,0)</f>
        <v>0</v>
      </c>
      <c r="BJ648" s="25" t="s">
        <v>25</v>
      </c>
      <c r="BK648" s="249">
        <f>ROUND(I648*H648,2)</f>
        <v>0</v>
      </c>
      <c r="BL648" s="25" t="s">
        <v>294</v>
      </c>
      <c r="BM648" s="25" t="s">
        <v>1822</v>
      </c>
    </row>
    <row r="649" spans="2:47" s="1" customFormat="1" ht="13.5">
      <c r="B649" s="48"/>
      <c r="C649" s="76"/>
      <c r="D649" s="250" t="s">
        <v>213</v>
      </c>
      <c r="E649" s="76"/>
      <c r="F649" s="251" t="s">
        <v>1823</v>
      </c>
      <c r="G649" s="76"/>
      <c r="H649" s="76"/>
      <c r="I649" s="206"/>
      <c r="J649" s="76"/>
      <c r="K649" s="76"/>
      <c r="L649" s="74"/>
      <c r="M649" s="252"/>
      <c r="N649" s="49"/>
      <c r="O649" s="49"/>
      <c r="P649" s="49"/>
      <c r="Q649" s="49"/>
      <c r="R649" s="49"/>
      <c r="S649" s="49"/>
      <c r="T649" s="97"/>
      <c r="AT649" s="25" t="s">
        <v>213</v>
      </c>
      <c r="AU649" s="25" t="s">
        <v>90</v>
      </c>
    </row>
    <row r="650" spans="2:51" s="12" customFormat="1" ht="13.5">
      <c r="B650" s="253"/>
      <c r="C650" s="254"/>
      <c r="D650" s="250" t="s">
        <v>215</v>
      </c>
      <c r="E650" s="255" t="s">
        <v>38</v>
      </c>
      <c r="F650" s="256" t="s">
        <v>1824</v>
      </c>
      <c r="G650" s="254"/>
      <c r="H650" s="257">
        <v>233.274</v>
      </c>
      <c r="I650" s="258"/>
      <c r="J650" s="254"/>
      <c r="K650" s="254"/>
      <c r="L650" s="259"/>
      <c r="M650" s="260"/>
      <c r="N650" s="261"/>
      <c r="O650" s="261"/>
      <c r="P650" s="261"/>
      <c r="Q650" s="261"/>
      <c r="R650" s="261"/>
      <c r="S650" s="261"/>
      <c r="T650" s="262"/>
      <c r="AT650" s="263" t="s">
        <v>215</v>
      </c>
      <c r="AU650" s="263" t="s">
        <v>90</v>
      </c>
      <c r="AV650" s="12" t="s">
        <v>90</v>
      </c>
      <c r="AW650" s="12" t="s">
        <v>45</v>
      </c>
      <c r="AX650" s="12" t="s">
        <v>82</v>
      </c>
      <c r="AY650" s="263" t="s">
        <v>204</v>
      </c>
    </row>
    <row r="651" spans="2:51" s="12" customFormat="1" ht="13.5">
      <c r="B651" s="253"/>
      <c r="C651" s="254"/>
      <c r="D651" s="250" t="s">
        <v>215</v>
      </c>
      <c r="E651" s="255" t="s">
        <v>38</v>
      </c>
      <c r="F651" s="256" t="s">
        <v>1825</v>
      </c>
      <c r="G651" s="254"/>
      <c r="H651" s="257">
        <v>9.622</v>
      </c>
      <c r="I651" s="258"/>
      <c r="J651" s="254"/>
      <c r="K651" s="254"/>
      <c r="L651" s="259"/>
      <c r="M651" s="260"/>
      <c r="N651" s="261"/>
      <c r="O651" s="261"/>
      <c r="P651" s="261"/>
      <c r="Q651" s="261"/>
      <c r="R651" s="261"/>
      <c r="S651" s="261"/>
      <c r="T651" s="262"/>
      <c r="AT651" s="263" t="s">
        <v>215</v>
      </c>
      <c r="AU651" s="263" t="s">
        <v>90</v>
      </c>
      <c r="AV651" s="12" t="s">
        <v>90</v>
      </c>
      <c r="AW651" s="12" t="s">
        <v>45</v>
      </c>
      <c r="AX651" s="12" t="s">
        <v>82</v>
      </c>
      <c r="AY651" s="263" t="s">
        <v>204</v>
      </c>
    </row>
    <row r="652" spans="2:51" s="12" customFormat="1" ht="13.5">
      <c r="B652" s="253"/>
      <c r="C652" s="254"/>
      <c r="D652" s="250" t="s">
        <v>215</v>
      </c>
      <c r="E652" s="255" t="s">
        <v>38</v>
      </c>
      <c r="F652" s="256" t="s">
        <v>1826</v>
      </c>
      <c r="G652" s="254"/>
      <c r="H652" s="257">
        <v>12.806</v>
      </c>
      <c r="I652" s="258"/>
      <c r="J652" s="254"/>
      <c r="K652" s="254"/>
      <c r="L652" s="259"/>
      <c r="M652" s="260"/>
      <c r="N652" s="261"/>
      <c r="O652" s="261"/>
      <c r="P652" s="261"/>
      <c r="Q652" s="261"/>
      <c r="R652" s="261"/>
      <c r="S652" s="261"/>
      <c r="T652" s="262"/>
      <c r="AT652" s="263" t="s">
        <v>215</v>
      </c>
      <c r="AU652" s="263" t="s">
        <v>90</v>
      </c>
      <c r="AV652" s="12" t="s">
        <v>90</v>
      </c>
      <c r="AW652" s="12" t="s">
        <v>45</v>
      </c>
      <c r="AX652" s="12" t="s">
        <v>82</v>
      </c>
      <c r="AY652" s="263" t="s">
        <v>204</v>
      </c>
    </row>
    <row r="653" spans="2:51" s="13" customFormat="1" ht="13.5">
      <c r="B653" s="264"/>
      <c r="C653" s="265"/>
      <c r="D653" s="250" t="s">
        <v>215</v>
      </c>
      <c r="E653" s="266" t="s">
        <v>38</v>
      </c>
      <c r="F653" s="267" t="s">
        <v>217</v>
      </c>
      <c r="G653" s="265"/>
      <c r="H653" s="268">
        <v>255.702</v>
      </c>
      <c r="I653" s="269"/>
      <c r="J653" s="265"/>
      <c r="K653" s="265"/>
      <c r="L653" s="270"/>
      <c r="M653" s="271"/>
      <c r="N653" s="272"/>
      <c r="O653" s="272"/>
      <c r="P653" s="272"/>
      <c r="Q653" s="272"/>
      <c r="R653" s="272"/>
      <c r="S653" s="272"/>
      <c r="T653" s="273"/>
      <c r="AT653" s="274" t="s">
        <v>215</v>
      </c>
      <c r="AU653" s="274" t="s">
        <v>90</v>
      </c>
      <c r="AV653" s="13" t="s">
        <v>211</v>
      </c>
      <c r="AW653" s="13" t="s">
        <v>45</v>
      </c>
      <c r="AX653" s="13" t="s">
        <v>25</v>
      </c>
      <c r="AY653" s="274" t="s">
        <v>204</v>
      </c>
    </row>
    <row r="654" spans="2:65" s="1" customFormat="1" ht="38.25" customHeight="1">
      <c r="B654" s="48"/>
      <c r="C654" s="285" t="s">
        <v>995</v>
      </c>
      <c r="D654" s="285" t="s">
        <v>478</v>
      </c>
      <c r="E654" s="286" t="s">
        <v>1827</v>
      </c>
      <c r="F654" s="287" t="s">
        <v>1828</v>
      </c>
      <c r="G654" s="288" t="s">
        <v>252</v>
      </c>
      <c r="H654" s="289">
        <v>0.077</v>
      </c>
      <c r="I654" s="290"/>
      <c r="J654" s="291">
        <f>ROUND(I654*H654,2)</f>
        <v>0</v>
      </c>
      <c r="K654" s="287" t="s">
        <v>210</v>
      </c>
      <c r="L654" s="292"/>
      <c r="M654" s="293" t="s">
        <v>38</v>
      </c>
      <c r="N654" s="294" t="s">
        <v>53</v>
      </c>
      <c r="O654" s="49"/>
      <c r="P654" s="247">
        <f>O654*H654</f>
        <v>0</v>
      </c>
      <c r="Q654" s="247">
        <v>1</v>
      </c>
      <c r="R654" s="247">
        <f>Q654*H654</f>
        <v>0.077</v>
      </c>
      <c r="S654" s="247">
        <v>0</v>
      </c>
      <c r="T654" s="248">
        <f>S654*H654</f>
        <v>0</v>
      </c>
      <c r="AR654" s="25" t="s">
        <v>392</v>
      </c>
      <c r="AT654" s="25" t="s">
        <v>478</v>
      </c>
      <c r="AU654" s="25" t="s">
        <v>90</v>
      </c>
      <c r="AY654" s="25" t="s">
        <v>204</v>
      </c>
      <c r="BE654" s="249">
        <f>IF(N654="základní",J654,0)</f>
        <v>0</v>
      </c>
      <c r="BF654" s="249">
        <f>IF(N654="snížená",J654,0)</f>
        <v>0</v>
      </c>
      <c r="BG654" s="249">
        <f>IF(N654="zákl. přenesená",J654,0)</f>
        <v>0</v>
      </c>
      <c r="BH654" s="249">
        <f>IF(N654="sníž. přenesená",J654,0)</f>
        <v>0</v>
      </c>
      <c r="BI654" s="249">
        <f>IF(N654="nulová",J654,0)</f>
        <v>0</v>
      </c>
      <c r="BJ654" s="25" t="s">
        <v>25</v>
      </c>
      <c r="BK654" s="249">
        <f>ROUND(I654*H654,2)</f>
        <v>0</v>
      </c>
      <c r="BL654" s="25" t="s">
        <v>294</v>
      </c>
      <c r="BM654" s="25" t="s">
        <v>1829</v>
      </c>
    </row>
    <row r="655" spans="2:47" s="1" customFormat="1" ht="13.5">
      <c r="B655" s="48"/>
      <c r="C655" s="76"/>
      <c r="D655" s="250" t="s">
        <v>502</v>
      </c>
      <c r="E655" s="76"/>
      <c r="F655" s="251" t="s">
        <v>1830</v>
      </c>
      <c r="G655" s="76"/>
      <c r="H655" s="76"/>
      <c r="I655" s="206"/>
      <c r="J655" s="76"/>
      <c r="K655" s="76"/>
      <c r="L655" s="74"/>
      <c r="M655" s="252"/>
      <c r="N655" s="49"/>
      <c r="O655" s="49"/>
      <c r="P655" s="49"/>
      <c r="Q655" s="49"/>
      <c r="R655" s="49"/>
      <c r="S655" s="49"/>
      <c r="T655" s="97"/>
      <c r="AT655" s="25" t="s">
        <v>502</v>
      </c>
      <c r="AU655" s="25" t="s">
        <v>90</v>
      </c>
    </row>
    <row r="656" spans="2:51" s="12" customFormat="1" ht="13.5">
      <c r="B656" s="253"/>
      <c r="C656" s="254"/>
      <c r="D656" s="250" t="s">
        <v>215</v>
      </c>
      <c r="E656" s="255" t="s">
        <v>38</v>
      </c>
      <c r="F656" s="256" t="s">
        <v>1831</v>
      </c>
      <c r="G656" s="254"/>
      <c r="H656" s="257">
        <v>0.077</v>
      </c>
      <c r="I656" s="258"/>
      <c r="J656" s="254"/>
      <c r="K656" s="254"/>
      <c r="L656" s="259"/>
      <c r="M656" s="260"/>
      <c r="N656" s="261"/>
      <c r="O656" s="261"/>
      <c r="P656" s="261"/>
      <c r="Q656" s="261"/>
      <c r="R656" s="261"/>
      <c r="S656" s="261"/>
      <c r="T656" s="262"/>
      <c r="AT656" s="263" t="s">
        <v>215</v>
      </c>
      <c r="AU656" s="263" t="s">
        <v>90</v>
      </c>
      <c r="AV656" s="12" t="s">
        <v>90</v>
      </c>
      <c r="AW656" s="12" t="s">
        <v>45</v>
      </c>
      <c r="AX656" s="12" t="s">
        <v>25</v>
      </c>
      <c r="AY656" s="263" t="s">
        <v>204</v>
      </c>
    </row>
    <row r="657" spans="2:65" s="1" customFormat="1" ht="25.5" customHeight="1">
      <c r="B657" s="48"/>
      <c r="C657" s="238" t="s">
        <v>1000</v>
      </c>
      <c r="D657" s="238" t="s">
        <v>206</v>
      </c>
      <c r="E657" s="239" t="s">
        <v>1832</v>
      </c>
      <c r="F657" s="240" t="s">
        <v>1833</v>
      </c>
      <c r="G657" s="241" t="s">
        <v>209</v>
      </c>
      <c r="H657" s="242">
        <v>255.702</v>
      </c>
      <c r="I657" s="243"/>
      <c r="J657" s="244">
        <f>ROUND(I657*H657,2)</f>
        <v>0</v>
      </c>
      <c r="K657" s="240" t="s">
        <v>210</v>
      </c>
      <c r="L657" s="74"/>
      <c r="M657" s="245" t="s">
        <v>38</v>
      </c>
      <c r="N657" s="246" t="s">
        <v>53</v>
      </c>
      <c r="O657" s="49"/>
      <c r="P657" s="247">
        <f>O657*H657</f>
        <v>0</v>
      </c>
      <c r="Q657" s="247">
        <v>3E-05</v>
      </c>
      <c r="R657" s="247">
        <f>Q657*H657</f>
        <v>0.00767106</v>
      </c>
      <c r="S657" s="247">
        <v>0</v>
      </c>
      <c r="T657" s="248">
        <f>S657*H657</f>
        <v>0</v>
      </c>
      <c r="AR657" s="25" t="s">
        <v>294</v>
      </c>
      <c r="AT657" s="25" t="s">
        <v>206</v>
      </c>
      <c r="AU657" s="25" t="s">
        <v>90</v>
      </c>
      <c r="AY657" s="25" t="s">
        <v>204</v>
      </c>
      <c r="BE657" s="249">
        <f>IF(N657="základní",J657,0)</f>
        <v>0</v>
      </c>
      <c r="BF657" s="249">
        <f>IF(N657="snížená",J657,0)</f>
        <v>0</v>
      </c>
      <c r="BG657" s="249">
        <f>IF(N657="zákl. přenesená",J657,0)</f>
        <v>0</v>
      </c>
      <c r="BH657" s="249">
        <f>IF(N657="sníž. přenesená",J657,0)</f>
        <v>0</v>
      </c>
      <c r="BI657" s="249">
        <f>IF(N657="nulová",J657,0)</f>
        <v>0</v>
      </c>
      <c r="BJ657" s="25" t="s">
        <v>25</v>
      </c>
      <c r="BK657" s="249">
        <f>ROUND(I657*H657,2)</f>
        <v>0</v>
      </c>
      <c r="BL657" s="25" t="s">
        <v>294</v>
      </c>
      <c r="BM657" s="25" t="s">
        <v>1834</v>
      </c>
    </row>
    <row r="658" spans="2:47" s="1" customFormat="1" ht="13.5">
      <c r="B658" s="48"/>
      <c r="C658" s="76"/>
      <c r="D658" s="250" t="s">
        <v>213</v>
      </c>
      <c r="E658" s="76"/>
      <c r="F658" s="251" t="s">
        <v>1823</v>
      </c>
      <c r="G658" s="76"/>
      <c r="H658" s="76"/>
      <c r="I658" s="206"/>
      <c r="J658" s="76"/>
      <c r="K658" s="76"/>
      <c r="L658" s="74"/>
      <c r="M658" s="252"/>
      <c r="N658" s="49"/>
      <c r="O658" s="49"/>
      <c r="P658" s="49"/>
      <c r="Q658" s="49"/>
      <c r="R658" s="49"/>
      <c r="S658" s="49"/>
      <c r="T658" s="97"/>
      <c r="AT658" s="25" t="s">
        <v>213</v>
      </c>
      <c r="AU658" s="25" t="s">
        <v>90</v>
      </c>
    </row>
    <row r="659" spans="2:65" s="1" customFormat="1" ht="25.5" customHeight="1">
      <c r="B659" s="48"/>
      <c r="C659" s="285" t="s">
        <v>1004</v>
      </c>
      <c r="D659" s="285" t="s">
        <v>478</v>
      </c>
      <c r="E659" s="286" t="s">
        <v>1835</v>
      </c>
      <c r="F659" s="287" t="s">
        <v>1836</v>
      </c>
      <c r="G659" s="288" t="s">
        <v>252</v>
      </c>
      <c r="H659" s="289">
        <v>0.384</v>
      </c>
      <c r="I659" s="290"/>
      <c r="J659" s="291">
        <f>ROUND(I659*H659,2)</f>
        <v>0</v>
      </c>
      <c r="K659" s="287" t="s">
        <v>210</v>
      </c>
      <c r="L659" s="292"/>
      <c r="M659" s="293" t="s">
        <v>38</v>
      </c>
      <c r="N659" s="294" t="s">
        <v>53</v>
      </c>
      <c r="O659" s="49"/>
      <c r="P659" s="247">
        <f>O659*H659</f>
        <v>0</v>
      </c>
      <c r="Q659" s="247">
        <v>1</v>
      </c>
      <c r="R659" s="247">
        <f>Q659*H659</f>
        <v>0.384</v>
      </c>
      <c r="S659" s="247">
        <v>0</v>
      </c>
      <c r="T659" s="248">
        <f>S659*H659</f>
        <v>0</v>
      </c>
      <c r="AR659" s="25" t="s">
        <v>392</v>
      </c>
      <c r="AT659" s="25" t="s">
        <v>478</v>
      </c>
      <c r="AU659" s="25" t="s">
        <v>90</v>
      </c>
      <c r="AY659" s="25" t="s">
        <v>204</v>
      </c>
      <c r="BE659" s="249">
        <f>IF(N659="základní",J659,0)</f>
        <v>0</v>
      </c>
      <c r="BF659" s="249">
        <f>IF(N659="snížená",J659,0)</f>
        <v>0</v>
      </c>
      <c r="BG659" s="249">
        <f>IF(N659="zákl. přenesená",J659,0)</f>
        <v>0</v>
      </c>
      <c r="BH659" s="249">
        <f>IF(N659="sníž. přenesená",J659,0)</f>
        <v>0</v>
      </c>
      <c r="BI659" s="249">
        <f>IF(N659="nulová",J659,0)</f>
        <v>0</v>
      </c>
      <c r="BJ659" s="25" t="s">
        <v>25</v>
      </c>
      <c r="BK659" s="249">
        <f>ROUND(I659*H659,2)</f>
        <v>0</v>
      </c>
      <c r="BL659" s="25" t="s">
        <v>294</v>
      </c>
      <c r="BM659" s="25" t="s">
        <v>1837</v>
      </c>
    </row>
    <row r="660" spans="2:51" s="12" customFormat="1" ht="13.5">
      <c r="B660" s="253"/>
      <c r="C660" s="254"/>
      <c r="D660" s="250" t="s">
        <v>215</v>
      </c>
      <c r="E660" s="255" t="s">
        <v>38</v>
      </c>
      <c r="F660" s="256" t="s">
        <v>1838</v>
      </c>
      <c r="G660" s="254"/>
      <c r="H660" s="257">
        <v>0.384</v>
      </c>
      <c r="I660" s="258"/>
      <c r="J660" s="254"/>
      <c r="K660" s="254"/>
      <c r="L660" s="259"/>
      <c r="M660" s="260"/>
      <c r="N660" s="261"/>
      <c r="O660" s="261"/>
      <c r="P660" s="261"/>
      <c r="Q660" s="261"/>
      <c r="R660" s="261"/>
      <c r="S660" s="261"/>
      <c r="T660" s="262"/>
      <c r="AT660" s="263" t="s">
        <v>215</v>
      </c>
      <c r="AU660" s="263" t="s">
        <v>90</v>
      </c>
      <c r="AV660" s="12" t="s">
        <v>90</v>
      </c>
      <c r="AW660" s="12" t="s">
        <v>45</v>
      </c>
      <c r="AX660" s="12" t="s">
        <v>25</v>
      </c>
      <c r="AY660" s="263" t="s">
        <v>204</v>
      </c>
    </row>
    <row r="661" spans="2:65" s="1" customFormat="1" ht="25.5" customHeight="1">
      <c r="B661" s="48"/>
      <c r="C661" s="238" t="s">
        <v>1010</v>
      </c>
      <c r="D661" s="238" t="s">
        <v>206</v>
      </c>
      <c r="E661" s="239" t="s">
        <v>1839</v>
      </c>
      <c r="F661" s="240" t="s">
        <v>1840</v>
      </c>
      <c r="G661" s="241" t="s">
        <v>209</v>
      </c>
      <c r="H661" s="242">
        <v>511.404</v>
      </c>
      <c r="I661" s="243"/>
      <c r="J661" s="244">
        <f>ROUND(I661*H661,2)</f>
        <v>0</v>
      </c>
      <c r="K661" s="240" t="s">
        <v>210</v>
      </c>
      <c r="L661" s="74"/>
      <c r="M661" s="245" t="s">
        <v>38</v>
      </c>
      <c r="N661" s="246" t="s">
        <v>53</v>
      </c>
      <c r="O661" s="49"/>
      <c r="P661" s="247">
        <f>O661*H661</f>
        <v>0</v>
      </c>
      <c r="Q661" s="247">
        <v>0.00088</v>
      </c>
      <c r="R661" s="247">
        <f>Q661*H661</f>
        <v>0.45003552</v>
      </c>
      <c r="S661" s="247">
        <v>0</v>
      </c>
      <c r="T661" s="248">
        <f>S661*H661</f>
        <v>0</v>
      </c>
      <c r="AR661" s="25" t="s">
        <v>294</v>
      </c>
      <c r="AT661" s="25" t="s">
        <v>206</v>
      </c>
      <c r="AU661" s="25" t="s">
        <v>90</v>
      </c>
      <c r="AY661" s="25" t="s">
        <v>204</v>
      </c>
      <c r="BE661" s="249">
        <f>IF(N661="základní",J661,0)</f>
        <v>0</v>
      </c>
      <c r="BF661" s="249">
        <f>IF(N661="snížená",J661,0)</f>
        <v>0</v>
      </c>
      <c r="BG661" s="249">
        <f>IF(N661="zákl. přenesená",J661,0)</f>
        <v>0</v>
      </c>
      <c r="BH661" s="249">
        <f>IF(N661="sníž. přenesená",J661,0)</f>
        <v>0</v>
      </c>
      <c r="BI661" s="249">
        <f>IF(N661="nulová",J661,0)</f>
        <v>0</v>
      </c>
      <c r="BJ661" s="25" t="s">
        <v>25</v>
      </c>
      <c r="BK661" s="249">
        <f>ROUND(I661*H661,2)</f>
        <v>0</v>
      </c>
      <c r="BL661" s="25" t="s">
        <v>294</v>
      </c>
      <c r="BM661" s="25" t="s">
        <v>1841</v>
      </c>
    </row>
    <row r="662" spans="2:47" s="1" customFormat="1" ht="13.5">
      <c r="B662" s="48"/>
      <c r="C662" s="76"/>
      <c r="D662" s="250" t="s">
        <v>213</v>
      </c>
      <c r="E662" s="76"/>
      <c r="F662" s="251" t="s">
        <v>1842</v>
      </c>
      <c r="G662" s="76"/>
      <c r="H662" s="76"/>
      <c r="I662" s="206"/>
      <c r="J662" s="76"/>
      <c r="K662" s="76"/>
      <c r="L662" s="74"/>
      <c r="M662" s="252"/>
      <c r="N662" s="49"/>
      <c r="O662" s="49"/>
      <c r="P662" s="49"/>
      <c r="Q662" s="49"/>
      <c r="R662" s="49"/>
      <c r="S662" s="49"/>
      <c r="T662" s="97"/>
      <c r="AT662" s="25" t="s">
        <v>213</v>
      </c>
      <c r="AU662" s="25" t="s">
        <v>90</v>
      </c>
    </row>
    <row r="663" spans="2:51" s="12" customFormat="1" ht="13.5">
      <c r="B663" s="253"/>
      <c r="C663" s="254"/>
      <c r="D663" s="250" t="s">
        <v>215</v>
      </c>
      <c r="E663" s="255" t="s">
        <v>38</v>
      </c>
      <c r="F663" s="256" t="s">
        <v>1843</v>
      </c>
      <c r="G663" s="254"/>
      <c r="H663" s="257">
        <v>511.404</v>
      </c>
      <c r="I663" s="258"/>
      <c r="J663" s="254"/>
      <c r="K663" s="254"/>
      <c r="L663" s="259"/>
      <c r="M663" s="260"/>
      <c r="N663" s="261"/>
      <c r="O663" s="261"/>
      <c r="P663" s="261"/>
      <c r="Q663" s="261"/>
      <c r="R663" s="261"/>
      <c r="S663" s="261"/>
      <c r="T663" s="262"/>
      <c r="AT663" s="263" t="s">
        <v>215</v>
      </c>
      <c r="AU663" s="263" t="s">
        <v>90</v>
      </c>
      <c r="AV663" s="12" t="s">
        <v>90</v>
      </c>
      <c r="AW663" s="12" t="s">
        <v>45</v>
      </c>
      <c r="AX663" s="12" t="s">
        <v>82</v>
      </c>
      <c r="AY663" s="263" t="s">
        <v>204</v>
      </c>
    </row>
    <row r="664" spans="2:51" s="13" customFormat="1" ht="13.5">
      <c r="B664" s="264"/>
      <c r="C664" s="265"/>
      <c r="D664" s="250" t="s">
        <v>215</v>
      </c>
      <c r="E664" s="266" t="s">
        <v>38</v>
      </c>
      <c r="F664" s="267" t="s">
        <v>217</v>
      </c>
      <c r="G664" s="265"/>
      <c r="H664" s="268">
        <v>511.404</v>
      </c>
      <c r="I664" s="269"/>
      <c r="J664" s="265"/>
      <c r="K664" s="265"/>
      <c r="L664" s="270"/>
      <c r="M664" s="271"/>
      <c r="N664" s="272"/>
      <c r="O664" s="272"/>
      <c r="P664" s="272"/>
      <c r="Q664" s="272"/>
      <c r="R664" s="272"/>
      <c r="S664" s="272"/>
      <c r="T664" s="273"/>
      <c r="AT664" s="274" t="s">
        <v>215</v>
      </c>
      <c r="AU664" s="274" t="s">
        <v>90</v>
      </c>
      <c r="AV664" s="13" t="s">
        <v>211</v>
      </c>
      <c r="AW664" s="13" t="s">
        <v>45</v>
      </c>
      <c r="AX664" s="13" t="s">
        <v>25</v>
      </c>
      <c r="AY664" s="274" t="s">
        <v>204</v>
      </c>
    </row>
    <row r="665" spans="2:65" s="1" customFormat="1" ht="51" customHeight="1">
      <c r="B665" s="48"/>
      <c r="C665" s="285" t="s">
        <v>1015</v>
      </c>
      <c r="D665" s="285" t="s">
        <v>478</v>
      </c>
      <c r="E665" s="286" t="s">
        <v>1844</v>
      </c>
      <c r="F665" s="287" t="s">
        <v>1845</v>
      </c>
      <c r="G665" s="288" t="s">
        <v>209</v>
      </c>
      <c r="H665" s="289">
        <v>294.057</v>
      </c>
      <c r="I665" s="290"/>
      <c r="J665" s="291">
        <f>ROUND(I665*H665,2)</f>
        <v>0</v>
      </c>
      <c r="K665" s="287" t="s">
        <v>210</v>
      </c>
      <c r="L665" s="292"/>
      <c r="M665" s="293" t="s">
        <v>38</v>
      </c>
      <c r="N665" s="294" t="s">
        <v>53</v>
      </c>
      <c r="O665" s="49"/>
      <c r="P665" s="247">
        <f>O665*H665</f>
        <v>0</v>
      </c>
      <c r="Q665" s="247">
        <v>0.0052</v>
      </c>
      <c r="R665" s="247">
        <f>Q665*H665</f>
        <v>1.5290964</v>
      </c>
      <c r="S665" s="247">
        <v>0</v>
      </c>
      <c r="T665" s="248">
        <f>S665*H665</f>
        <v>0</v>
      </c>
      <c r="AR665" s="25" t="s">
        <v>392</v>
      </c>
      <c r="AT665" s="25" t="s">
        <v>478</v>
      </c>
      <c r="AU665" s="25" t="s">
        <v>90</v>
      </c>
      <c r="AY665" s="25" t="s">
        <v>204</v>
      </c>
      <c r="BE665" s="249">
        <f>IF(N665="základní",J665,0)</f>
        <v>0</v>
      </c>
      <c r="BF665" s="249">
        <f>IF(N665="snížená",J665,0)</f>
        <v>0</v>
      </c>
      <c r="BG665" s="249">
        <f>IF(N665="zákl. přenesená",J665,0)</f>
        <v>0</v>
      </c>
      <c r="BH665" s="249">
        <f>IF(N665="sníž. přenesená",J665,0)</f>
        <v>0</v>
      </c>
      <c r="BI665" s="249">
        <f>IF(N665="nulová",J665,0)</f>
        <v>0</v>
      </c>
      <c r="BJ665" s="25" t="s">
        <v>25</v>
      </c>
      <c r="BK665" s="249">
        <f>ROUND(I665*H665,2)</f>
        <v>0</v>
      </c>
      <c r="BL665" s="25" t="s">
        <v>294</v>
      </c>
      <c r="BM665" s="25" t="s">
        <v>1846</v>
      </c>
    </row>
    <row r="666" spans="2:51" s="12" customFormat="1" ht="13.5">
      <c r="B666" s="253"/>
      <c r="C666" s="254"/>
      <c r="D666" s="250" t="s">
        <v>215</v>
      </c>
      <c r="E666" s="255" t="s">
        <v>38</v>
      </c>
      <c r="F666" s="256" t="s">
        <v>1847</v>
      </c>
      <c r="G666" s="254"/>
      <c r="H666" s="257">
        <v>294.057</v>
      </c>
      <c r="I666" s="258"/>
      <c r="J666" s="254"/>
      <c r="K666" s="254"/>
      <c r="L666" s="259"/>
      <c r="M666" s="260"/>
      <c r="N666" s="261"/>
      <c r="O666" s="261"/>
      <c r="P666" s="261"/>
      <c r="Q666" s="261"/>
      <c r="R666" s="261"/>
      <c r="S666" s="261"/>
      <c r="T666" s="262"/>
      <c r="AT666" s="263" t="s">
        <v>215</v>
      </c>
      <c r="AU666" s="263" t="s">
        <v>90</v>
      </c>
      <c r="AV666" s="12" t="s">
        <v>90</v>
      </c>
      <c r="AW666" s="12" t="s">
        <v>45</v>
      </c>
      <c r="AX666" s="12" t="s">
        <v>25</v>
      </c>
      <c r="AY666" s="263" t="s">
        <v>204</v>
      </c>
    </row>
    <row r="667" spans="2:65" s="1" customFormat="1" ht="16.5" customHeight="1">
      <c r="B667" s="48"/>
      <c r="C667" s="285" t="s">
        <v>1019</v>
      </c>
      <c r="D667" s="285" t="s">
        <v>478</v>
      </c>
      <c r="E667" s="286" t="s">
        <v>1848</v>
      </c>
      <c r="F667" s="287" t="s">
        <v>1849</v>
      </c>
      <c r="G667" s="288" t="s">
        <v>209</v>
      </c>
      <c r="H667" s="289">
        <v>294.057</v>
      </c>
      <c r="I667" s="290"/>
      <c r="J667" s="291">
        <f>ROUND(I667*H667,2)</f>
        <v>0</v>
      </c>
      <c r="K667" s="287" t="s">
        <v>38</v>
      </c>
      <c r="L667" s="292"/>
      <c r="M667" s="293" t="s">
        <v>38</v>
      </c>
      <c r="N667" s="294" t="s">
        <v>53</v>
      </c>
      <c r="O667" s="49"/>
      <c r="P667" s="247">
        <f>O667*H667</f>
        <v>0</v>
      </c>
      <c r="Q667" s="247">
        <v>0.00388</v>
      </c>
      <c r="R667" s="247">
        <f>Q667*H667</f>
        <v>1.1409411600000001</v>
      </c>
      <c r="S667" s="247">
        <v>0</v>
      </c>
      <c r="T667" s="248">
        <f>S667*H667</f>
        <v>0</v>
      </c>
      <c r="AR667" s="25" t="s">
        <v>392</v>
      </c>
      <c r="AT667" s="25" t="s">
        <v>478</v>
      </c>
      <c r="AU667" s="25" t="s">
        <v>90</v>
      </c>
      <c r="AY667" s="25" t="s">
        <v>204</v>
      </c>
      <c r="BE667" s="249">
        <f>IF(N667="základní",J667,0)</f>
        <v>0</v>
      </c>
      <c r="BF667" s="249">
        <f>IF(N667="snížená",J667,0)</f>
        <v>0</v>
      </c>
      <c r="BG667" s="249">
        <f>IF(N667="zákl. přenesená",J667,0)</f>
        <v>0</v>
      </c>
      <c r="BH667" s="249">
        <f>IF(N667="sníž. přenesená",J667,0)</f>
        <v>0</v>
      </c>
      <c r="BI667" s="249">
        <f>IF(N667="nulová",J667,0)</f>
        <v>0</v>
      </c>
      <c r="BJ667" s="25" t="s">
        <v>25</v>
      </c>
      <c r="BK667" s="249">
        <f>ROUND(I667*H667,2)</f>
        <v>0</v>
      </c>
      <c r="BL667" s="25" t="s">
        <v>294</v>
      </c>
      <c r="BM667" s="25" t="s">
        <v>1850</v>
      </c>
    </row>
    <row r="668" spans="2:51" s="12" customFormat="1" ht="13.5">
      <c r="B668" s="253"/>
      <c r="C668" s="254"/>
      <c r="D668" s="250" t="s">
        <v>215</v>
      </c>
      <c r="E668" s="255" t="s">
        <v>38</v>
      </c>
      <c r="F668" s="256" t="s">
        <v>1847</v>
      </c>
      <c r="G668" s="254"/>
      <c r="H668" s="257">
        <v>294.057</v>
      </c>
      <c r="I668" s="258"/>
      <c r="J668" s="254"/>
      <c r="K668" s="254"/>
      <c r="L668" s="259"/>
      <c r="M668" s="260"/>
      <c r="N668" s="261"/>
      <c r="O668" s="261"/>
      <c r="P668" s="261"/>
      <c r="Q668" s="261"/>
      <c r="R668" s="261"/>
      <c r="S668" s="261"/>
      <c r="T668" s="262"/>
      <c r="AT668" s="263" t="s">
        <v>215</v>
      </c>
      <c r="AU668" s="263" t="s">
        <v>90</v>
      </c>
      <c r="AV668" s="12" t="s">
        <v>90</v>
      </c>
      <c r="AW668" s="12" t="s">
        <v>45</v>
      </c>
      <c r="AX668" s="12" t="s">
        <v>25</v>
      </c>
      <c r="AY668" s="263" t="s">
        <v>204</v>
      </c>
    </row>
    <row r="669" spans="2:65" s="1" customFormat="1" ht="25.5" customHeight="1">
      <c r="B669" s="48"/>
      <c r="C669" s="238" t="s">
        <v>1025</v>
      </c>
      <c r="D669" s="238" t="s">
        <v>206</v>
      </c>
      <c r="E669" s="239" t="s">
        <v>1851</v>
      </c>
      <c r="F669" s="240" t="s">
        <v>1852</v>
      </c>
      <c r="G669" s="241" t="s">
        <v>343</v>
      </c>
      <c r="H669" s="242">
        <v>1</v>
      </c>
      <c r="I669" s="243"/>
      <c r="J669" s="244">
        <f>ROUND(I669*H669,2)</f>
        <v>0</v>
      </c>
      <c r="K669" s="240" t="s">
        <v>38</v>
      </c>
      <c r="L669" s="74"/>
      <c r="M669" s="245" t="s">
        <v>38</v>
      </c>
      <c r="N669" s="246" t="s">
        <v>53</v>
      </c>
      <c r="O669" s="49"/>
      <c r="P669" s="247">
        <f>O669*H669</f>
        <v>0</v>
      </c>
      <c r="Q669" s="247">
        <v>0.00028</v>
      </c>
      <c r="R669" s="247">
        <f>Q669*H669</f>
        <v>0.00028</v>
      </c>
      <c r="S669" s="247">
        <v>0</v>
      </c>
      <c r="T669" s="248">
        <f>S669*H669</f>
        <v>0</v>
      </c>
      <c r="AR669" s="25" t="s">
        <v>294</v>
      </c>
      <c r="AT669" s="25" t="s">
        <v>206</v>
      </c>
      <c r="AU669" s="25" t="s">
        <v>90</v>
      </c>
      <c r="AY669" s="25" t="s">
        <v>204</v>
      </c>
      <c r="BE669" s="249">
        <f>IF(N669="základní",J669,0)</f>
        <v>0</v>
      </c>
      <c r="BF669" s="249">
        <f>IF(N669="snížená",J669,0)</f>
        <v>0</v>
      </c>
      <c r="BG669" s="249">
        <f>IF(N669="zákl. přenesená",J669,0)</f>
        <v>0</v>
      </c>
      <c r="BH669" s="249">
        <f>IF(N669="sníž. přenesená",J669,0)</f>
        <v>0</v>
      </c>
      <c r="BI669" s="249">
        <f>IF(N669="nulová",J669,0)</f>
        <v>0</v>
      </c>
      <c r="BJ669" s="25" t="s">
        <v>25</v>
      </c>
      <c r="BK669" s="249">
        <f>ROUND(I669*H669,2)</f>
        <v>0</v>
      </c>
      <c r="BL669" s="25" t="s">
        <v>294</v>
      </c>
      <c r="BM669" s="25" t="s">
        <v>1853</v>
      </c>
    </row>
    <row r="670" spans="2:65" s="1" customFormat="1" ht="38.25" customHeight="1">
      <c r="B670" s="48"/>
      <c r="C670" s="285" t="s">
        <v>1030</v>
      </c>
      <c r="D670" s="285" t="s">
        <v>478</v>
      </c>
      <c r="E670" s="286" t="s">
        <v>1854</v>
      </c>
      <c r="F670" s="287" t="s">
        <v>1855</v>
      </c>
      <c r="G670" s="288" t="s">
        <v>209</v>
      </c>
      <c r="H670" s="289">
        <v>0.37</v>
      </c>
      <c r="I670" s="290"/>
      <c r="J670" s="291">
        <f>ROUND(I670*H670,2)</f>
        <v>0</v>
      </c>
      <c r="K670" s="287" t="s">
        <v>210</v>
      </c>
      <c r="L670" s="292"/>
      <c r="M670" s="293" t="s">
        <v>38</v>
      </c>
      <c r="N670" s="294" t="s">
        <v>53</v>
      </c>
      <c r="O670" s="49"/>
      <c r="P670" s="247">
        <f>O670*H670</f>
        <v>0</v>
      </c>
      <c r="Q670" s="247">
        <v>0.0066</v>
      </c>
      <c r="R670" s="247">
        <f>Q670*H670</f>
        <v>0.002442</v>
      </c>
      <c r="S670" s="247">
        <v>0</v>
      </c>
      <c r="T670" s="248">
        <f>S670*H670</f>
        <v>0</v>
      </c>
      <c r="AR670" s="25" t="s">
        <v>392</v>
      </c>
      <c r="AT670" s="25" t="s">
        <v>478</v>
      </c>
      <c r="AU670" s="25" t="s">
        <v>90</v>
      </c>
      <c r="AY670" s="25" t="s">
        <v>204</v>
      </c>
      <c r="BE670" s="249">
        <f>IF(N670="základní",J670,0)</f>
        <v>0</v>
      </c>
      <c r="BF670" s="249">
        <f>IF(N670="snížená",J670,0)</f>
        <v>0</v>
      </c>
      <c r="BG670" s="249">
        <f>IF(N670="zákl. přenesená",J670,0)</f>
        <v>0</v>
      </c>
      <c r="BH670" s="249">
        <f>IF(N670="sníž. přenesená",J670,0)</f>
        <v>0</v>
      </c>
      <c r="BI670" s="249">
        <f>IF(N670="nulová",J670,0)</f>
        <v>0</v>
      </c>
      <c r="BJ670" s="25" t="s">
        <v>25</v>
      </c>
      <c r="BK670" s="249">
        <f>ROUND(I670*H670,2)</f>
        <v>0</v>
      </c>
      <c r="BL670" s="25" t="s">
        <v>294</v>
      </c>
      <c r="BM670" s="25" t="s">
        <v>1856</v>
      </c>
    </row>
    <row r="671" spans="2:51" s="12" customFormat="1" ht="13.5">
      <c r="B671" s="253"/>
      <c r="C671" s="254"/>
      <c r="D671" s="250" t="s">
        <v>215</v>
      </c>
      <c r="E671" s="255" t="s">
        <v>38</v>
      </c>
      <c r="F671" s="256" t="s">
        <v>1857</v>
      </c>
      <c r="G671" s="254"/>
      <c r="H671" s="257">
        <v>0.37</v>
      </c>
      <c r="I671" s="258"/>
      <c r="J671" s="254"/>
      <c r="K671" s="254"/>
      <c r="L671" s="259"/>
      <c r="M671" s="260"/>
      <c r="N671" s="261"/>
      <c r="O671" s="261"/>
      <c r="P671" s="261"/>
      <c r="Q671" s="261"/>
      <c r="R671" s="261"/>
      <c r="S671" s="261"/>
      <c r="T671" s="262"/>
      <c r="AT671" s="263" t="s">
        <v>215</v>
      </c>
      <c r="AU671" s="263" t="s">
        <v>90</v>
      </c>
      <c r="AV671" s="12" t="s">
        <v>90</v>
      </c>
      <c r="AW671" s="12" t="s">
        <v>45</v>
      </c>
      <c r="AX671" s="12" t="s">
        <v>25</v>
      </c>
      <c r="AY671" s="263" t="s">
        <v>204</v>
      </c>
    </row>
    <row r="672" spans="2:65" s="1" customFormat="1" ht="25.5" customHeight="1">
      <c r="B672" s="48"/>
      <c r="C672" s="238" t="s">
        <v>1037</v>
      </c>
      <c r="D672" s="238" t="s">
        <v>206</v>
      </c>
      <c r="E672" s="239" t="s">
        <v>1858</v>
      </c>
      <c r="F672" s="240" t="s">
        <v>1859</v>
      </c>
      <c r="G672" s="241" t="s">
        <v>949</v>
      </c>
      <c r="H672" s="306"/>
      <c r="I672" s="243"/>
      <c r="J672" s="244">
        <f>ROUND(I672*H672,2)</f>
        <v>0</v>
      </c>
      <c r="K672" s="240" t="s">
        <v>210</v>
      </c>
      <c r="L672" s="74"/>
      <c r="M672" s="245" t="s">
        <v>38</v>
      </c>
      <c r="N672" s="246" t="s">
        <v>53</v>
      </c>
      <c r="O672" s="49"/>
      <c r="P672" s="247">
        <f>O672*H672</f>
        <v>0</v>
      </c>
      <c r="Q672" s="247">
        <v>0</v>
      </c>
      <c r="R672" s="247">
        <f>Q672*H672</f>
        <v>0</v>
      </c>
      <c r="S672" s="247">
        <v>0</v>
      </c>
      <c r="T672" s="248">
        <f>S672*H672</f>
        <v>0</v>
      </c>
      <c r="AR672" s="25" t="s">
        <v>294</v>
      </c>
      <c r="AT672" s="25" t="s">
        <v>206</v>
      </c>
      <c r="AU672" s="25" t="s">
        <v>90</v>
      </c>
      <c r="AY672" s="25" t="s">
        <v>204</v>
      </c>
      <c r="BE672" s="249">
        <f>IF(N672="základní",J672,0)</f>
        <v>0</v>
      </c>
      <c r="BF672" s="249">
        <f>IF(N672="snížená",J672,0)</f>
        <v>0</v>
      </c>
      <c r="BG672" s="249">
        <f>IF(N672="zákl. přenesená",J672,0)</f>
        <v>0</v>
      </c>
      <c r="BH672" s="249">
        <f>IF(N672="sníž. přenesená",J672,0)</f>
        <v>0</v>
      </c>
      <c r="BI672" s="249">
        <f>IF(N672="nulová",J672,0)</f>
        <v>0</v>
      </c>
      <c r="BJ672" s="25" t="s">
        <v>25</v>
      </c>
      <c r="BK672" s="249">
        <f>ROUND(I672*H672,2)</f>
        <v>0</v>
      </c>
      <c r="BL672" s="25" t="s">
        <v>294</v>
      </c>
      <c r="BM672" s="25" t="s">
        <v>1860</v>
      </c>
    </row>
    <row r="673" spans="2:47" s="1" customFormat="1" ht="13.5">
      <c r="B673" s="48"/>
      <c r="C673" s="76"/>
      <c r="D673" s="250" t="s">
        <v>213</v>
      </c>
      <c r="E673" s="76"/>
      <c r="F673" s="251" t="s">
        <v>1861</v>
      </c>
      <c r="G673" s="76"/>
      <c r="H673" s="76"/>
      <c r="I673" s="206"/>
      <c r="J673" s="76"/>
      <c r="K673" s="76"/>
      <c r="L673" s="74"/>
      <c r="M673" s="252"/>
      <c r="N673" s="49"/>
      <c r="O673" s="49"/>
      <c r="P673" s="49"/>
      <c r="Q673" s="49"/>
      <c r="R673" s="49"/>
      <c r="S673" s="49"/>
      <c r="T673" s="97"/>
      <c r="AT673" s="25" t="s">
        <v>213</v>
      </c>
      <c r="AU673" s="25" t="s">
        <v>90</v>
      </c>
    </row>
    <row r="674" spans="2:63" s="11" customFormat="1" ht="29.85" customHeight="1">
      <c r="B674" s="222"/>
      <c r="C674" s="223"/>
      <c r="D674" s="224" t="s">
        <v>81</v>
      </c>
      <c r="E674" s="236" t="s">
        <v>952</v>
      </c>
      <c r="F674" s="236" t="s">
        <v>953</v>
      </c>
      <c r="G674" s="223"/>
      <c r="H674" s="223"/>
      <c r="I674" s="226"/>
      <c r="J674" s="237">
        <f>BK674</f>
        <v>0</v>
      </c>
      <c r="K674" s="223"/>
      <c r="L674" s="228"/>
      <c r="M674" s="229"/>
      <c r="N674" s="230"/>
      <c r="O674" s="230"/>
      <c r="P674" s="231">
        <f>SUM(P675:P707)</f>
        <v>0</v>
      </c>
      <c r="Q674" s="230"/>
      <c r="R674" s="231">
        <f>SUM(R675:R707)</f>
        <v>6.67038798</v>
      </c>
      <c r="S674" s="230"/>
      <c r="T674" s="232">
        <f>SUM(T675:T707)</f>
        <v>0</v>
      </c>
      <c r="AR674" s="233" t="s">
        <v>90</v>
      </c>
      <c r="AT674" s="234" t="s">
        <v>81</v>
      </c>
      <c r="AU674" s="234" t="s">
        <v>25</v>
      </c>
      <c r="AY674" s="233" t="s">
        <v>204</v>
      </c>
      <c r="BK674" s="235">
        <f>SUM(BK675:BK707)</f>
        <v>0</v>
      </c>
    </row>
    <row r="675" spans="2:65" s="1" customFormat="1" ht="25.5" customHeight="1">
      <c r="B675" s="48"/>
      <c r="C675" s="238" t="s">
        <v>1042</v>
      </c>
      <c r="D675" s="238" t="s">
        <v>206</v>
      </c>
      <c r="E675" s="239" t="s">
        <v>955</v>
      </c>
      <c r="F675" s="240" t="s">
        <v>956</v>
      </c>
      <c r="G675" s="241" t="s">
        <v>209</v>
      </c>
      <c r="H675" s="242">
        <v>252.56</v>
      </c>
      <c r="I675" s="243"/>
      <c r="J675" s="244">
        <f>ROUND(I675*H675,2)</f>
        <v>0</v>
      </c>
      <c r="K675" s="240" t="s">
        <v>210</v>
      </c>
      <c r="L675" s="74"/>
      <c r="M675" s="245" t="s">
        <v>38</v>
      </c>
      <c r="N675" s="246" t="s">
        <v>53</v>
      </c>
      <c r="O675" s="49"/>
      <c r="P675" s="247">
        <f>O675*H675</f>
        <v>0</v>
      </c>
      <c r="Q675" s="247">
        <v>0</v>
      </c>
      <c r="R675" s="247">
        <f>Q675*H675</f>
        <v>0</v>
      </c>
      <c r="S675" s="247">
        <v>0</v>
      </c>
      <c r="T675" s="248">
        <f>S675*H675</f>
        <v>0</v>
      </c>
      <c r="AR675" s="25" t="s">
        <v>294</v>
      </c>
      <c r="AT675" s="25" t="s">
        <v>206</v>
      </c>
      <c r="AU675" s="25" t="s">
        <v>90</v>
      </c>
      <c r="AY675" s="25" t="s">
        <v>204</v>
      </c>
      <c r="BE675" s="249">
        <f>IF(N675="základní",J675,0)</f>
        <v>0</v>
      </c>
      <c r="BF675" s="249">
        <f>IF(N675="snížená",J675,0)</f>
        <v>0</v>
      </c>
      <c r="BG675" s="249">
        <f>IF(N675="zákl. přenesená",J675,0)</f>
        <v>0</v>
      </c>
      <c r="BH675" s="249">
        <f>IF(N675="sníž. přenesená",J675,0)</f>
        <v>0</v>
      </c>
      <c r="BI675" s="249">
        <f>IF(N675="nulová",J675,0)</f>
        <v>0</v>
      </c>
      <c r="BJ675" s="25" t="s">
        <v>25</v>
      </c>
      <c r="BK675" s="249">
        <f>ROUND(I675*H675,2)</f>
        <v>0</v>
      </c>
      <c r="BL675" s="25" t="s">
        <v>294</v>
      </c>
      <c r="BM675" s="25" t="s">
        <v>1862</v>
      </c>
    </row>
    <row r="676" spans="2:47" s="1" customFormat="1" ht="13.5">
      <c r="B676" s="48"/>
      <c r="C676" s="76"/>
      <c r="D676" s="250" t="s">
        <v>213</v>
      </c>
      <c r="E676" s="76"/>
      <c r="F676" s="251" t="s">
        <v>958</v>
      </c>
      <c r="G676" s="76"/>
      <c r="H676" s="76"/>
      <c r="I676" s="206"/>
      <c r="J676" s="76"/>
      <c r="K676" s="76"/>
      <c r="L676" s="74"/>
      <c r="M676" s="252"/>
      <c r="N676" s="49"/>
      <c r="O676" s="49"/>
      <c r="P676" s="49"/>
      <c r="Q676" s="49"/>
      <c r="R676" s="49"/>
      <c r="S676" s="49"/>
      <c r="T676" s="97"/>
      <c r="AT676" s="25" t="s">
        <v>213</v>
      </c>
      <c r="AU676" s="25" t="s">
        <v>90</v>
      </c>
    </row>
    <row r="677" spans="2:51" s="12" customFormat="1" ht="13.5">
      <c r="B677" s="253"/>
      <c r="C677" s="254"/>
      <c r="D677" s="250" t="s">
        <v>215</v>
      </c>
      <c r="E677" s="255" t="s">
        <v>38</v>
      </c>
      <c r="F677" s="256" t="s">
        <v>1648</v>
      </c>
      <c r="G677" s="254"/>
      <c r="H677" s="257">
        <v>252.56</v>
      </c>
      <c r="I677" s="258"/>
      <c r="J677" s="254"/>
      <c r="K677" s="254"/>
      <c r="L677" s="259"/>
      <c r="M677" s="260"/>
      <c r="N677" s="261"/>
      <c r="O677" s="261"/>
      <c r="P677" s="261"/>
      <c r="Q677" s="261"/>
      <c r="R677" s="261"/>
      <c r="S677" s="261"/>
      <c r="T677" s="262"/>
      <c r="AT677" s="263" t="s">
        <v>215</v>
      </c>
      <c r="AU677" s="263" t="s">
        <v>90</v>
      </c>
      <c r="AV677" s="12" t="s">
        <v>90</v>
      </c>
      <c r="AW677" s="12" t="s">
        <v>45</v>
      </c>
      <c r="AX677" s="12" t="s">
        <v>82</v>
      </c>
      <c r="AY677" s="263" t="s">
        <v>204</v>
      </c>
    </row>
    <row r="678" spans="2:51" s="13" customFormat="1" ht="13.5">
      <c r="B678" s="264"/>
      <c r="C678" s="265"/>
      <c r="D678" s="250" t="s">
        <v>215</v>
      </c>
      <c r="E678" s="266" t="s">
        <v>38</v>
      </c>
      <c r="F678" s="267" t="s">
        <v>217</v>
      </c>
      <c r="G678" s="265"/>
      <c r="H678" s="268">
        <v>252.56</v>
      </c>
      <c r="I678" s="269"/>
      <c r="J678" s="265"/>
      <c r="K678" s="265"/>
      <c r="L678" s="270"/>
      <c r="M678" s="271"/>
      <c r="N678" s="272"/>
      <c r="O678" s="272"/>
      <c r="P678" s="272"/>
      <c r="Q678" s="272"/>
      <c r="R678" s="272"/>
      <c r="S678" s="272"/>
      <c r="T678" s="273"/>
      <c r="AT678" s="274" t="s">
        <v>215</v>
      </c>
      <c r="AU678" s="274" t="s">
        <v>90</v>
      </c>
      <c r="AV678" s="13" t="s">
        <v>211</v>
      </c>
      <c r="AW678" s="13" t="s">
        <v>45</v>
      </c>
      <c r="AX678" s="13" t="s">
        <v>25</v>
      </c>
      <c r="AY678" s="274" t="s">
        <v>204</v>
      </c>
    </row>
    <row r="679" spans="2:65" s="1" customFormat="1" ht="51" customHeight="1">
      <c r="B679" s="48"/>
      <c r="C679" s="285" t="s">
        <v>1047</v>
      </c>
      <c r="D679" s="285" t="s">
        <v>478</v>
      </c>
      <c r="E679" s="286" t="s">
        <v>1863</v>
      </c>
      <c r="F679" s="287" t="s">
        <v>1864</v>
      </c>
      <c r="G679" s="288" t="s">
        <v>209</v>
      </c>
      <c r="H679" s="289">
        <v>257.611</v>
      </c>
      <c r="I679" s="290"/>
      <c r="J679" s="291">
        <f>ROUND(I679*H679,2)</f>
        <v>0</v>
      </c>
      <c r="K679" s="287" t="s">
        <v>210</v>
      </c>
      <c r="L679" s="292"/>
      <c r="M679" s="293" t="s">
        <v>38</v>
      </c>
      <c r="N679" s="294" t="s">
        <v>53</v>
      </c>
      <c r="O679" s="49"/>
      <c r="P679" s="247">
        <f>O679*H679</f>
        <v>0</v>
      </c>
      <c r="Q679" s="247">
        <v>0.002</v>
      </c>
      <c r="R679" s="247">
        <f>Q679*H679</f>
        <v>0.515222</v>
      </c>
      <c r="S679" s="247">
        <v>0</v>
      </c>
      <c r="T679" s="248">
        <f>S679*H679</f>
        <v>0</v>
      </c>
      <c r="AR679" s="25" t="s">
        <v>392</v>
      </c>
      <c r="AT679" s="25" t="s">
        <v>478</v>
      </c>
      <c r="AU679" s="25" t="s">
        <v>90</v>
      </c>
      <c r="AY679" s="25" t="s">
        <v>204</v>
      </c>
      <c r="BE679" s="249">
        <f>IF(N679="základní",J679,0)</f>
        <v>0</v>
      </c>
      <c r="BF679" s="249">
        <f>IF(N679="snížená",J679,0)</f>
        <v>0</v>
      </c>
      <c r="BG679" s="249">
        <f>IF(N679="zákl. přenesená",J679,0)</f>
        <v>0</v>
      </c>
      <c r="BH679" s="249">
        <f>IF(N679="sníž. přenesená",J679,0)</f>
        <v>0</v>
      </c>
      <c r="BI679" s="249">
        <f>IF(N679="nulová",J679,0)</f>
        <v>0</v>
      </c>
      <c r="BJ679" s="25" t="s">
        <v>25</v>
      </c>
      <c r="BK679" s="249">
        <f>ROUND(I679*H679,2)</f>
        <v>0</v>
      </c>
      <c r="BL679" s="25" t="s">
        <v>294</v>
      </c>
      <c r="BM679" s="25" t="s">
        <v>1865</v>
      </c>
    </row>
    <row r="680" spans="2:47" s="1" customFormat="1" ht="13.5">
      <c r="B680" s="48"/>
      <c r="C680" s="76"/>
      <c r="D680" s="250" t="s">
        <v>502</v>
      </c>
      <c r="E680" s="76"/>
      <c r="F680" s="251" t="s">
        <v>1866</v>
      </c>
      <c r="G680" s="76"/>
      <c r="H680" s="76"/>
      <c r="I680" s="206"/>
      <c r="J680" s="76"/>
      <c r="K680" s="76"/>
      <c r="L680" s="74"/>
      <c r="M680" s="252"/>
      <c r="N680" s="49"/>
      <c r="O680" s="49"/>
      <c r="P680" s="49"/>
      <c r="Q680" s="49"/>
      <c r="R680" s="49"/>
      <c r="S680" s="49"/>
      <c r="T680" s="97"/>
      <c r="AT680" s="25" t="s">
        <v>502</v>
      </c>
      <c r="AU680" s="25" t="s">
        <v>90</v>
      </c>
    </row>
    <row r="681" spans="2:51" s="12" customFormat="1" ht="13.5">
      <c r="B681" s="253"/>
      <c r="C681" s="254"/>
      <c r="D681" s="250" t="s">
        <v>215</v>
      </c>
      <c r="E681" s="255" t="s">
        <v>38</v>
      </c>
      <c r="F681" s="256" t="s">
        <v>1867</v>
      </c>
      <c r="G681" s="254"/>
      <c r="H681" s="257">
        <v>257.611</v>
      </c>
      <c r="I681" s="258"/>
      <c r="J681" s="254"/>
      <c r="K681" s="254"/>
      <c r="L681" s="259"/>
      <c r="M681" s="260"/>
      <c r="N681" s="261"/>
      <c r="O681" s="261"/>
      <c r="P681" s="261"/>
      <c r="Q681" s="261"/>
      <c r="R681" s="261"/>
      <c r="S681" s="261"/>
      <c r="T681" s="262"/>
      <c r="AT681" s="263" t="s">
        <v>215</v>
      </c>
      <c r="AU681" s="263" t="s">
        <v>90</v>
      </c>
      <c r="AV681" s="12" t="s">
        <v>90</v>
      </c>
      <c r="AW681" s="12" t="s">
        <v>45</v>
      </c>
      <c r="AX681" s="12" t="s">
        <v>82</v>
      </c>
      <c r="AY681" s="263" t="s">
        <v>204</v>
      </c>
    </row>
    <row r="682" spans="2:51" s="13" customFormat="1" ht="13.5">
      <c r="B682" s="264"/>
      <c r="C682" s="265"/>
      <c r="D682" s="250" t="s">
        <v>215</v>
      </c>
      <c r="E682" s="266" t="s">
        <v>38</v>
      </c>
      <c r="F682" s="267" t="s">
        <v>217</v>
      </c>
      <c r="G682" s="265"/>
      <c r="H682" s="268">
        <v>257.611</v>
      </c>
      <c r="I682" s="269"/>
      <c r="J682" s="265"/>
      <c r="K682" s="265"/>
      <c r="L682" s="270"/>
      <c r="M682" s="271"/>
      <c r="N682" s="272"/>
      <c r="O682" s="272"/>
      <c r="P682" s="272"/>
      <c r="Q682" s="272"/>
      <c r="R682" s="272"/>
      <c r="S682" s="272"/>
      <c r="T682" s="273"/>
      <c r="AT682" s="274" t="s">
        <v>215</v>
      </c>
      <c r="AU682" s="274" t="s">
        <v>90</v>
      </c>
      <c r="AV682" s="13" t="s">
        <v>211</v>
      </c>
      <c r="AW682" s="13" t="s">
        <v>45</v>
      </c>
      <c r="AX682" s="13" t="s">
        <v>25</v>
      </c>
      <c r="AY682" s="274" t="s">
        <v>204</v>
      </c>
    </row>
    <row r="683" spans="2:65" s="1" customFormat="1" ht="25.5" customHeight="1">
      <c r="B683" s="48"/>
      <c r="C683" s="238" t="s">
        <v>1054</v>
      </c>
      <c r="D683" s="238" t="s">
        <v>206</v>
      </c>
      <c r="E683" s="239" t="s">
        <v>1868</v>
      </c>
      <c r="F683" s="240" t="s">
        <v>1869</v>
      </c>
      <c r="G683" s="241" t="s">
        <v>209</v>
      </c>
      <c r="H683" s="242">
        <v>74.734</v>
      </c>
      <c r="I683" s="243"/>
      <c r="J683" s="244">
        <f>ROUND(I683*H683,2)</f>
        <v>0</v>
      </c>
      <c r="K683" s="240" t="s">
        <v>210</v>
      </c>
      <c r="L683" s="74"/>
      <c r="M683" s="245" t="s">
        <v>38</v>
      </c>
      <c r="N683" s="246" t="s">
        <v>53</v>
      </c>
      <c r="O683" s="49"/>
      <c r="P683" s="247">
        <f>O683*H683</f>
        <v>0</v>
      </c>
      <c r="Q683" s="247">
        <v>0.00012</v>
      </c>
      <c r="R683" s="247">
        <f>Q683*H683</f>
        <v>0.00896808</v>
      </c>
      <c r="S683" s="247">
        <v>0</v>
      </c>
      <c r="T683" s="248">
        <f>S683*H683</f>
        <v>0</v>
      </c>
      <c r="AR683" s="25" t="s">
        <v>294</v>
      </c>
      <c r="AT683" s="25" t="s">
        <v>206</v>
      </c>
      <c r="AU683" s="25" t="s">
        <v>90</v>
      </c>
      <c r="AY683" s="25" t="s">
        <v>204</v>
      </c>
      <c r="BE683" s="249">
        <f>IF(N683="základní",J683,0)</f>
        <v>0</v>
      </c>
      <c r="BF683" s="249">
        <f>IF(N683="snížená",J683,0)</f>
        <v>0</v>
      </c>
      <c r="BG683" s="249">
        <f>IF(N683="zákl. přenesená",J683,0)</f>
        <v>0</v>
      </c>
      <c r="BH683" s="249">
        <f>IF(N683="sníž. přenesená",J683,0)</f>
        <v>0</v>
      </c>
      <c r="BI683" s="249">
        <f>IF(N683="nulová",J683,0)</f>
        <v>0</v>
      </c>
      <c r="BJ683" s="25" t="s">
        <v>25</v>
      </c>
      <c r="BK683" s="249">
        <f>ROUND(I683*H683,2)</f>
        <v>0</v>
      </c>
      <c r="BL683" s="25" t="s">
        <v>294</v>
      </c>
      <c r="BM683" s="25" t="s">
        <v>1870</v>
      </c>
    </row>
    <row r="684" spans="2:47" s="1" customFormat="1" ht="13.5">
      <c r="B684" s="48"/>
      <c r="C684" s="76"/>
      <c r="D684" s="250" t="s">
        <v>213</v>
      </c>
      <c r="E684" s="76"/>
      <c r="F684" s="251" t="s">
        <v>970</v>
      </c>
      <c r="G684" s="76"/>
      <c r="H684" s="76"/>
      <c r="I684" s="206"/>
      <c r="J684" s="76"/>
      <c r="K684" s="76"/>
      <c r="L684" s="74"/>
      <c r="M684" s="252"/>
      <c r="N684" s="49"/>
      <c r="O684" s="49"/>
      <c r="P684" s="49"/>
      <c r="Q684" s="49"/>
      <c r="R684" s="49"/>
      <c r="S684" s="49"/>
      <c r="T684" s="97"/>
      <c r="AT684" s="25" t="s">
        <v>213</v>
      </c>
      <c r="AU684" s="25" t="s">
        <v>90</v>
      </c>
    </row>
    <row r="685" spans="2:51" s="12" customFormat="1" ht="13.5">
      <c r="B685" s="253"/>
      <c r="C685" s="254"/>
      <c r="D685" s="250" t="s">
        <v>215</v>
      </c>
      <c r="E685" s="255" t="s">
        <v>38</v>
      </c>
      <c r="F685" s="256" t="s">
        <v>1871</v>
      </c>
      <c r="G685" s="254"/>
      <c r="H685" s="257">
        <v>74.734</v>
      </c>
      <c r="I685" s="258"/>
      <c r="J685" s="254"/>
      <c r="K685" s="254"/>
      <c r="L685" s="259"/>
      <c r="M685" s="260"/>
      <c r="N685" s="261"/>
      <c r="O685" s="261"/>
      <c r="P685" s="261"/>
      <c r="Q685" s="261"/>
      <c r="R685" s="261"/>
      <c r="S685" s="261"/>
      <c r="T685" s="262"/>
      <c r="AT685" s="263" t="s">
        <v>215</v>
      </c>
      <c r="AU685" s="263" t="s">
        <v>90</v>
      </c>
      <c r="AV685" s="12" t="s">
        <v>90</v>
      </c>
      <c r="AW685" s="12" t="s">
        <v>45</v>
      </c>
      <c r="AX685" s="12" t="s">
        <v>82</v>
      </c>
      <c r="AY685" s="263" t="s">
        <v>204</v>
      </c>
    </row>
    <row r="686" spans="2:51" s="13" customFormat="1" ht="13.5">
      <c r="B686" s="264"/>
      <c r="C686" s="265"/>
      <c r="D686" s="250" t="s">
        <v>215</v>
      </c>
      <c r="E686" s="266" t="s">
        <v>38</v>
      </c>
      <c r="F686" s="267" t="s">
        <v>217</v>
      </c>
      <c r="G686" s="265"/>
      <c r="H686" s="268">
        <v>74.734</v>
      </c>
      <c r="I686" s="269"/>
      <c r="J686" s="265"/>
      <c r="K686" s="265"/>
      <c r="L686" s="270"/>
      <c r="M686" s="271"/>
      <c r="N686" s="272"/>
      <c r="O686" s="272"/>
      <c r="P686" s="272"/>
      <c r="Q686" s="272"/>
      <c r="R686" s="272"/>
      <c r="S686" s="272"/>
      <c r="T686" s="273"/>
      <c r="AT686" s="274" t="s">
        <v>215</v>
      </c>
      <c r="AU686" s="274" t="s">
        <v>90</v>
      </c>
      <c r="AV686" s="13" t="s">
        <v>211</v>
      </c>
      <c r="AW686" s="13" t="s">
        <v>45</v>
      </c>
      <c r="AX686" s="13" t="s">
        <v>25</v>
      </c>
      <c r="AY686" s="274" t="s">
        <v>204</v>
      </c>
    </row>
    <row r="687" spans="2:65" s="1" customFormat="1" ht="25.5" customHeight="1">
      <c r="B687" s="48"/>
      <c r="C687" s="238" t="s">
        <v>1059</v>
      </c>
      <c r="D687" s="238" t="s">
        <v>206</v>
      </c>
      <c r="E687" s="239" t="s">
        <v>1872</v>
      </c>
      <c r="F687" s="240" t="s">
        <v>1873</v>
      </c>
      <c r="G687" s="241" t="s">
        <v>209</v>
      </c>
      <c r="H687" s="242">
        <v>74.734</v>
      </c>
      <c r="I687" s="243"/>
      <c r="J687" s="244">
        <f>ROUND(I687*H687,2)</f>
        <v>0</v>
      </c>
      <c r="K687" s="240" t="s">
        <v>210</v>
      </c>
      <c r="L687" s="74"/>
      <c r="M687" s="245" t="s">
        <v>38</v>
      </c>
      <c r="N687" s="246" t="s">
        <v>53</v>
      </c>
      <c r="O687" s="49"/>
      <c r="P687" s="247">
        <f>O687*H687</f>
        <v>0</v>
      </c>
      <c r="Q687" s="247">
        <v>0.006</v>
      </c>
      <c r="R687" s="247">
        <f>Q687*H687</f>
        <v>0.44840399999999997</v>
      </c>
      <c r="S687" s="247">
        <v>0</v>
      </c>
      <c r="T687" s="248">
        <f>S687*H687</f>
        <v>0</v>
      </c>
      <c r="AR687" s="25" t="s">
        <v>294</v>
      </c>
      <c r="AT687" s="25" t="s">
        <v>206</v>
      </c>
      <c r="AU687" s="25" t="s">
        <v>90</v>
      </c>
      <c r="AY687" s="25" t="s">
        <v>204</v>
      </c>
      <c r="BE687" s="249">
        <f>IF(N687="základní",J687,0)</f>
        <v>0</v>
      </c>
      <c r="BF687" s="249">
        <f>IF(N687="snížená",J687,0)</f>
        <v>0</v>
      </c>
      <c r="BG687" s="249">
        <f>IF(N687="zákl. přenesená",J687,0)</f>
        <v>0</v>
      </c>
      <c r="BH687" s="249">
        <f>IF(N687="sníž. přenesená",J687,0)</f>
        <v>0</v>
      </c>
      <c r="BI687" s="249">
        <f>IF(N687="nulová",J687,0)</f>
        <v>0</v>
      </c>
      <c r="BJ687" s="25" t="s">
        <v>25</v>
      </c>
      <c r="BK687" s="249">
        <f>ROUND(I687*H687,2)</f>
        <v>0</v>
      </c>
      <c r="BL687" s="25" t="s">
        <v>294</v>
      </c>
      <c r="BM687" s="25" t="s">
        <v>1874</v>
      </c>
    </row>
    <row r="688" spans="2:47" s="1" customFormat="1" ht="13.5">
      <c r="B688" s="48"/>
      <c r="C688" s="76"/>
      <c r="D688" s="250" t="s">
        <v>213</v>
      </c>
      <c r="E688" s="76"/>
      <c r="F688" s="251" t="s">
        <v>970</v>
      </c>
      <c r="G688" s="76"/>
      <c r="H688" s="76"/>
      <c r="I688" s="206"/>
      <c r="J688" s="76"/>
      <c r="K688" s="76"/>
      <c r="L688" s="74"/>
      <c r="M688" s="252"/>
      <c r="N688" s="49"/>
      <c r="O688" s="49"/>
      <c r="P688" s="49"/>
      <c r="Q688" s="49"/>
      <c r="R688" s="49"/>
      <c r="S688" s="49"/>
      <c r="T688" s="97"/>
      <c r="AT688" s="25" t="s">
        <v>213</v>
      </c>
      <c r="AU688" s="25" t="s">
        <v>90</v>
      </c>
    </row>
    <row r="689" spans="2:51" s="12" customFormat="1" ht="13.5">
      <c r="B689" s="253"/>
      <c r="C689" s="254"/>
      <c r="D689" s="250" t="s">
        <v>215</v>
      </c>
      <c r="E689" s="255" t="s">
        <v>38</v>
      </c>
      <c r="F689" s="256" t="s">
        <v>1871</v>
      </c>
      <c r="G689" s="254"/>
      <c r="H689" s="257">
        <v>74.734</v>
      </c>
      <c r="I689" s="258"/>
      <c r="J689" s="254"/>
      <c r="K689" s="254"/>
      <c r="L689" s="259"/>
      <c r="M689" s="260"/>
      <c r="N689" s="261"/>
      <c r="O689" s="261"/>
      <c r="P689" s="261"/>
      <c r="Q689" s="261"/>
      <c r="R689" s="261"/>
      <c r="S689" s="261"/>
      <c r="T689" s="262"/>
      <c r="AT689" s="263" t="s">
        <v>215</v>
      </c>
      <c r="AU689" s="263" t="s">
        <v>90</v>
      </c>
      <c r="AV689" s="12" t="s">
        <v>90</v>
      </c>
      <c r="AW689" s="12" t="s">
        <v>45</v>
      </c>
      <c r="AX689" s="12" t="s">
        <v>82</v>
      </c>
      <c r="AY689" s="263" t="s">
        <v>204</v>
      </c>
    </row>
    <row r="690" spans="2:51" s="13" customFormat="1" ht="13.5">
      <c r="B690" s="264"/>
      <c r="C690" s="265"/>
      <c r="D690" s="250" t="s">
        <v>215</v>
      </c>
      <c r="E690" s="266" t="s">
        <v>38</v>
      </c>
      <c r="F690" s="267" t="s">
        <v>217</v>
      </c>
      <c r="G690" s="265"/>
      <c r="H690" s="268">
        <v>74.734</v>
      </c>
      <c r="I690" s="269"/>
      <c r="J690" s="265"/>
      <c r="K690" s="265"/>
      <c r="L690" s="270"/>
      <c r="M690" s="271"/>
      <c r="N690" s="272"/>
      <c r="O690" s="272"/>
      <c r="P690" s="272"/>
      <c r="Q690" s="272"/>
      <c r="R690" s="272"/>
      <c r="S690" s="272"/>
      <c r="T690" s="273"/>
      <c r="AT690" s="274" t="s">
        <v>215</v>
      </c>
      <c r="AU690" s="274" t="s">
        <v>90</v>
      </c>
      <c r="AV690" s="13" t="s">
        <v>211</v>
      </c>
      <c r="AW690" s="13" t="s">
        <v>45</v>
      </c>
      <c r="AX690" s="13" t="s">
        <v>25</v>
      </c>
      <c r="AY690" s="274" t="s">
        <v>204</v>
      </c>
    </row>
    <row r="691" spans="2:65" s="1" customFormat="1" ht="25.5" customHeight="1">
      <c r="B691" s="48"/>
      <c r="C691" s="285" t="s">
        <v>1063</v>
      </c>
      <c r="D691" s="285" t="s">
        <v>478</v>
      </c>
      <c r="E691" s="286" t="s">
        <v>1875</v>
      </c>
      <c r="F691" s="287" t="s">
        <v>1876</v>
      </c>
      <c r="G691" s="288" t="s">
        <v>209</v>
      </c>
      <c r="H691" s="289">
        <v>76.229</v>
      </c>
      <c r="I691" s="290"/>
      <c r="J691" s="291">
        <f>ROUND(I691*H691,2)</f>
        <v>0</v>
      </c>
      <c r="K691" s="287" t="s">
        <v>210</v>
      </c>
      <c r="L691" s="292"/>
      <c r="M691" s="293" t="s">
        <v>38</v>
      </c>
      <c r="N691" s="294" t="s">
        <v>53</v>
      </c>
      <c r="O691" s="49"/>
      <c r="P691" s="247">
        <f>O691*H691</f>
        <v>0</v>
      </c>
      <c r="Q691" s="247">
        <v>0.0035</v>
      </c>
      <c r="R691" s="247">
        <f>Q691*H691</f>
        <v>0.2668015</v>
      </c>
      <c r="S691" s="247">
        <v>0</v>
      </c>
      <c r="T691" s="248">
        <f>S691*H691</f>
        <v>0</v>
      </c>
      <c r="AR691" s="25" t="s">
        <v>392</v>
      </c>
      <c r="AT691" s="25" t="s">
        <v>478</v>
      </c>
      <c r="AU691" s="25" t="s">
        <v>90</v>
      </c>
      <c r="AY691" s="25" t="s">
        <v>204</v>
      </c>
      <c r="BE691" s="249">
        <f>IF(N691="základní",J691,0)</f>
        <v>0</v>
      </c>
      <c r="BF691" s="249">
        <f>IF(N691="snížená",J691,0)</f>
        <v>0</v>
      </c>
      <c r="BG691" s="249">
        <f>IF(N691="zákl. přenesená",J691,0)</f>
        <v>0</v>
      </c>
      <c r="BH691" s="249">
        <f>IF(N691="sníž. přenesená",J691,0)</f>
        <v>0</v>
      </c>
      <c r="BI691" s="249">
        <f>IF(N691="nulová",J691,0)</f>
        <v>0</v>
      </c>
      <c r="BJ691" s="25" t="s">
        <v>25</v>
      </c>
      <c r="BK691" s="249">
        <f>ROUND(I691*H691,2)</f>
        <v>0</v>
      </c>
      <c r="BL691" s="25" t="s">
        <v>294</v>
      </c>
      <c r="BM691" s="25" t="s">
        <v>1877</v>
      </c>
    </row>
    <row r="692" spans="2:47" s="1" customFormat="1" ht="13.5">
      <c r="B692" s="48"/>
      <c r="C692" s="76"/>
      <c r="D692" s="250" t="s">
        <v>502</v>
      </c>
      <c r="E692" s="76"/>
      <c r="F692" s="251" t="s">
        <v>964</v>
      </c>
      <c r="G692" s="76"/>
      <c r="H692" s="76"/>
      <c r="I692" s="206"/>
      <c r="J692" s="76"/>
      <c r="K692" s="76"/>
      <c r="L692" s="74"/>
      <c r="M692" s="252"/>
      <c r="N692" s="49"/>
      <c r="O692" s="49"/>
      <c r="P692" s="49"/>
      <c r="Q692" s="49"/>
      <c r="R692" s="49"/>
      <c r="S692" s="49"/>
      <c r="T692" s="97"/>
      <c r="AT692" s="25" t="s">
        <v>502</v>
      </c>
      <c r="AU692" s="25" t="s">
        <v>90</v>
      </c>
    </row>
    <row r="693" spans="2:51" s="12" customFormat="1" ht="13.5">
      <c r="B693" s="253"/>
      <c r="C693" s="254"/>
      <c r="D693" s="250" t="s">
        <v>215</v>
      </c>
      <c r="E693" s="255" t="s">
        <v>38</v>
      </c>
      <c r="F693" s="256" t="s">
        <v>1878</v>
      </c>
      <c r="G693" s="254"/>
      <c r="H693" s="257">
        <v>76.229</v>
      </c>
      <c r="I693" s="258"/>
      <c r="J693" s="254"/>
      <c r="K693" s="254"/>
      <c r="L693" s="259"/>
      <c r="M693" s="260"/>
      <c r="N693" s="261"/>
      <c r="O693" s="261"/>
      <c r="P693" s="261"/>
      <c r="Q693" s="261"/>
      <c r="R693" s="261"/>
      <c r="S693" s="261"/>
      <c r="T693" s="262"/>
      <c r="AT693" s="263" t="s">
        <v>215</v>
      </c>
      <c r="AU693" s="263" t="s">
        <v>90</v>
      </c>
      <c r="AV693" s="12" t="s">
        <v>90</v>
      </c>
      <c r="AW693" s="12" t="s">
        <v>45</v>
      </c>
      <c r="AX693" s="12" t="s">
        <v>25</v>
      </c>
      <c r="AY693" s="263" t="s">
        <v>204</v>
      </c>
    </row>
    <row r="694" spans="2:65" s="1" customFormat="1" ht="38.25" customHeight="1">
      <c r="B694" s="48"/>
      <c r="C694" s="238" t="s">
        <v>1068</v>
      </c>
      <c r="D694" s="238" t="s">
        <v>206</v>
      </c>
      <c r="E694" s="239" t="s">
        <v>1879</v>
      </c>
      <c r="F694" s="240" t="s">
        <v>1880</v>
      </c>
      <c r="G694" s="241" t="s">
        <v>209</v>
      </c>
      <c r="H694" s="242">
        <v>233.274</v>
      </c>
      <c r="I694" s="243"/>
      <c r="J694" s="244">
        <f>ROUND(I694*H694,2)</f>
        <v>0</v>
      </c>
      <c r="K694" s="240" t="s">
        <v>210</v>
      </c>
      <c r="L694" s="74"/>
      <c r="M694" s="245" t="s">
        <v>38</v>
      </c>
      <c r="N694" s="246" t="s">
        <v>53</v>
      </c>
      <c r="O694" s="49"/>
      <c r="P694" s="247">
        <f>O694*H694</f>
        <v>0</v>
      </c>
      <c r="Q694" s="247">
        <v>0.00204</v>
      </c>
      <c r="R694" s="247">
        <f>Q694*H694</f>
        <v>0.47587896</v>
      </c>
      <c r="S694" s="247">
        <v>0</v>
      </c>
      <c r="T694" s="248">
        <f>S694*H694</f>
        <v>0</v>
      </c>
      <c r="AR694" s="25" t="s">
        <v>294</v>
      </c>
      <c r="AT694" s="25" t="s">
        <v>206</v>
      </c>
      <c r="AU694" s="25" t="s">
        <v>90</v>
      </c>
      <c r="AY694" s="25" t="s">
        <v>204</v>
      </c>
      <c r="BE694" s="249">
        <f>IF(N694="základní",J694,0)</f>
        <v>0</v>
      </c>
      <c r="BF694" s="249">
        <f>IF(N694="snížená",J694,0)</f>
        <v>0</v>
      </c>
      <c r="BG694" s="249">
        <f>IF(N694="zákl. přenesená",J694,0)</f>
        <v>0</v>
      </c>
      <c r="BH694" s="249">
        <f>IF(N694="sníž. přenesená",J694,0)</f>
        <v>0</v>
      </c>
      <c r="BI694" s="249">
        <f>IF(N694="nulová",J694,0)</f>
        <v>0</v>
      </c>
      <c r="BJ694" s="25" t="s">
        <v>25</v>
      </c>
      <c r="BK694" s="249">
        <f>ROUND(I694*H694,2)</f>
        <v>0</v>
      </c>
      <c r="BL694" s="25" t="s">
        <v>294</v>
      </c>
      <c r="BM694" s="25" t="s">
        <v>1881</v>
      </c>
    </row>
    <row r="695" spans="2:47" s="1" customFormat="1" ht="13.5">
      <c r="B695" s="48"/>
      <c r="C695" s="76"/>
      <c r="D695" s="250" t="s">
        <v>213</v>
      </c>
      <c r="E695" s="76"/>
      <c r="F695" s="251" t="s">
        <v>1882</v>
      </c>
      <c r="G695" s="76"/>
      <c r="H695" s="76"/>
      <c r="I695" s="206"/>
      <c r="J695" s="76"/>
      <c r="K695" s="76"/>
      <c r="L695" s="74"/>
      <c r="M695" s="252"/>
      <c r="N695" s="49"/>
      <c r="O695" s="49"/>
      <c r="P695" s="49"/>
      <c r="Q695" s="49"/>
      <c r="R695" s="49"/>
      <c r="S695" s="49"/>
      <c r="T695" s="97"/>
      <c r="AT695" s="25" t="s">
        <v>213</v>
      </c>
      <c r="AU695" s="25" t="s">
        <v>90</v>
      </c>
    </row>
    <row r="696" spans="2:51" s="12" customFormat="1" ht="13.5">
      <c r="B696" s="253"/>
      <c r="C696" s="254"/>
      <c r="D696" s="250" t="s">
        <v>215</v>
      </c>
      <c r="E696" s="255" t="s">
        <v>38</v>
      </c>
      <c r="F696" s="256" t="s">
        <v>1824</v>
      </c>
      <c r="G696" s="254"/>
      <c r="H696" s="257">
        <v>233.274</v>
      </c>
      <c r="I696" s="258"/>
      <c r="J696" s="254"/>
      <c r="K696" s="254"/>
      <c r="L696" s="259"/>
      <c r="M696" s="260"/>
      <c r="N696" s="261"/>
      <c r="O696" s="261"/>
      <c r="P696" s="261"/>
      <c r="Q696" s="261"/>
      <c r="R696" s="261"/>
      <c r="S696" s="261"/>
      <c r="T696" s="262"/>
      <c r="AT696" s="263" t="s">
        <v>215</v>
      </c>
      <c r="AU696" s="263" t="s">
        <v>90</v>
      </c>
      <c r="AV696" s="12" t="s">
        <v>90</v>
      </c>
      <c r="AW696" s="12" t="s">
        <v>45</v>
      </c>
      <c r="AX696" s="12" t="s">
        <v>82</v>
      </c>
      <c r="AY696" s="263" t="s">
        <v>204</v>
      </c>
    </row>
    <row r="697" spans="2:51" s="13" customFormat="1" ht="13.5">
      <c r="B697" s="264"/>
      <c r="C697" s="265"/>
      <c r="D697" s="250" t="s">
        <v>215</v>
      </c>
      <c r="E697" s="266" t="s">
        <v>38</v>
      </c>
      <c r="F697" s="267" t="s">
        <v>217</v>
      </c>
      <c r="G697" s="265"/>
      <c r="H697" s="268">
        <v>233.274</v>
      </c>
      <c r="I697" s="269"/>
      <c r="J697" s="265"/>
      <c r="K697" s="265"/>
      <c r="L697" s="270"/>
      <c r="M697" s="271"/>
      <c r="N697" s="272"/>
      <c r="O697" s="272"/>
      <c r="P697" s="272"/>
      <c r="Q697" s="272"/>
      <c r="R697" s="272"/>
      <c r="S697" s="272"/>
      <c r="T697" s="273"/>
      <c r="AT697" s="274" t="s">
        <v>215</v>
      </c>
      <c r="AU697" s="274" t="s">
        <v>90</v>
      </c>
      <c r="AV697" s="13" t="s">
        <v>211</v>
      </c>
      <c r="AW697" s="13" t="s">
        <v>45</v>
      </c>
      <c r="AX697" s="13" t="s">
        <v>25</v>
      </c>
      <c r="AY697" s="274" t="s">
        <v>204</v>
      </c>
    </row>
    <row r="698" spans="2:65" s="1" customFormat="1" ht="38.25" customHeight="1">
      <c r="B698" s="48"/>
      <c r="C698" s="285" t="s">
        <v>1072</v>
      </c>
      <c r="D698" s="285" t="s">
        <v>478</v>
      </c>
      <c r="E698" s="286" t="s">
        <v>1883</v>
      </c>
      <c r="F698" s="287" t="s">
        <v>1884</v>
      </c>
      <c r="G698" s="288" t="s">
        <v>209</v>
      </c>
      <c r="H698" s="289">
        <v>237.939</v>
      </c>
      <c r="I698" s="290"/>
      <c r="J698" s="291">
        <f>ROUND(I698*H698,2)</f>
        <v>0</v>
      </c>
      <c r="K698" s="287" t="s">
        <v>210</v>
      </c>
      <c r="L698" s="292"/>
      <c r="M698" s="293" t="s">
        <v>38</v>
      </c>
      <c r="N698" s="294" t="s">
        <v>53</v>
      </c>
      <c r="O698" s="49"/>
      <c r="P698" s="247">
        <f>O698*H698</f>
        <v>0</v>
      </c>
      <c r="Q698" s="247">
        <v>0.0208</v>
      </c>
      <c r="R698" s="247">
        <f>Q698*H698</f>
        <v>4.9491312</v>
      </c>
      <c r="S698" s="247">
        <v>0</v>
      </c>
      <c r="T698" s="248">
        <f>S698*H698</f>
        <v>0</v>
      </c>
      <c r="AR698" s="25" t="s">
        <v>392</v>
      </c>
      <c r="AT698" s="25" t="s">
        <v>478</v>
      </c>
      <c r="AU698" s="25" t="s">
        <v>90</v>
      </c>
      <c r="AY698" s="25" t="s">
        <v>204</v>
      </c>
      <c r="BE698" s="249">
        <f>IF(N698="základní",J698,0)</f>
        <v>0</v>
      </c>
      <c r="BF698" s="249">
        <f>IF(N698="snížená",J698,0)</f>
        <v>0</v>
      </c>
      <c r="BG698" s="249">
        <f>IF(N698="zákl. přenesená",J698,0)</f>
        <v>0</v>
      </c>
      <c r="BH698" s="249">
        <f>IF(N698="sníž. přenesená",J698,0)</f>
        <v>0</v>
      </c>
      <c r="BI698" s="249">
        <f>IF(N698="nulová",J698,0)</f>
        <v>0</v>
      </c>
      <c r="BJ698" s="25" t="s">
        <v>25</v>
      </c>
      <c r="BK698" s="249">
        <f>ROUND(I698*H698,2)</f>
        <v>0</v>
      </c>
      <c r="BL698" s="25" t="s">
        <v>294</v>
      </c>
      <c r="BM698" s="25" t="s">
        <v>1885</v>
      </c>
    </row>
    <row r="699" spans="2:51" s="12" customFormat="1" ht="13.5">
      <c r="B699" s="253"/>
      <c r="C699" s="254"/>
      <c r="D699" s="250" t="s">
        <v>215</v>
      </c>
      <c r="E699" s="255" t="s">
        <v>38</v>
      </c>
      <c r="F699" s="256" t="s">
        <v>1886</v>
      </c>
      <c r="G699" s="254"/>
      <c r="H699" s="257">
        <v>237.939</v>
      </c>
      <c r="I699" s="258"/>
      <c r="J699" s="254"/>
      <c r="K699" s="254"/>
      <c r="L699" s="259"/>
      <c r="M699" s="260"/>
      <c r="N699" s="261"/>
      <c r="O699" s="261"/>
      <c r="P699" s="261"/>
      <c r="Q699" s="261"/>
      <c r="R699" s="261"/>
      <c r="S699" s="261"/>
      <c r="T699" s="262"/>
      <c r="AT699" s="263" t="s">
        <v>215</v>
      </c>
      <c r="AU699" s="263" t="s">
        <v>90</v>
      </c>
      <c r="AV699" s="12" t="s">
        <v>90</v>
      </c>
      <c r="AW699" s="12" t="s">
        <v>45</v>
      </c>
      <c r="AX699" s="12" t="s">
        <v>25</v>
      </c>
      <c r="AY699" s="263" t="s">
        <v>204</v>
      </c>
    </row>
    <row r="700" spans="2:65" s="1" customFormat="1" ht="25.5" customHeight="1">
      <c r="B700" s="48"/>
      <c r="C700" s="238" t="s">
        <v>1076</v>
      </c>
      <c r="D700" s="238" t="s">
        <v>206</v>
      </c>
      <c r="E700" s="239" t="s">
        <v>1887</v>
      </c>
      <c r="F700" s="240" t="s">
        <v>1888</v>
      </c>
      <c r="G700" s="241" t="s">
        <v>209</v>
      </c>
      <c r="H700" s="242">
        <v>49.44</v>
      </c>
      <c r="I700" s="243"/>
      <c r="J700" s="244">
        <f>ROUND(I700*H700,2)</f>
        <v>0</v>
      </c>
      <c r="K700" s="240" t="s">
        <v>210</v>
      </c>
      <c r="L700" s="74"/>
      <c r="M700" s="245" t="s">
        <v>38</v>
      </c>
      <c r="N700" s="246" t="s">
        <v>53</v>
      </c>
      <c r="O700" s="49"/>
      <c r="P700" s="247">
        <f>O700*H700</f>
        <v>0</v>
      </c>
      <c r="Q700" s="247">
        <v>0</v>
      </c>
      <c r="R700" s="247">
        <f>Q700*H700</f>
        <v>0</v>
      </c>
      <c r="S700" s="247">
        <v>0</v>
      </c>
      <c r="T700" s="248">
        <f>S700*H700</f>
        <v>0</v>
      </c>
      <c r="AR700" s="25" t="s">
        <v>294</v>
      </c>
      <c r="AT700" s="25" t="s">
        <v>206</v>
      </c>
      <c r="AU700" s="25" t="s">
        <v>90</v>
      </c>
      <c r="AY700" s="25" t="s">
        <v>204</v>
      </c>
      <c r="BE700" s="249">
        <f>IF(N700="základní",J700,0)</f>
        <v>0</v>
      </c>
      <c r="BF700" s="249">
        <f>IF(N700="snížená",J700,0)</f>
        <v>0</v>
      </c>
      <c r="BG700" s="249">
        <f>IF(N700="zákl. přenesená",J700,0)</f>
        <v>0</v>
      </c>
      <c r="BH700" s="249">
        <f>IF(N700="sníž. přenesená",J700,0)</f>
        <v>0</v>
      </c>
      <c r="BI700" s="249">
        <f>IF(N700="nulová",J700,0)</f>
        <v>0</v>
      </c>
      <c r="BJ700" s="25" t="s">
        <v>25</v>
      </c>
      <c r="BK700" s="249">
        <f>ROUND(I700*H700,2)</f>
        <v>0</v>
      </c>
      <c r="BL700" s="25" t="s">
        <v>294</v>
      </c>
      <c r="BM700" s="25" t="s">
        <v>1889</v>
      </c>
    </row>
    <row r="701" spans="2:51" s="12" customFormat="1" ht="13.5">
      <c r="B701" s="253"/>
      <c r="C701" s="254"/>
      <c r="D701" s="250" t="s">
        <v>215</v>
      </c>
      <c r="E701" s="255" t="s">
        <v>38</v>
      </c>
      <c r="F701" s="256" t="s">
        <v>1890</v>
      </c>
      <c r="G701" s="254"/>
      <c r="H701" s="257">
        <v>49.44</v>
      </c>
      <c r="I701" s="258"/>
      <c r="J701" s="254"/>
      <c r="K701" s="254"/>
      <c r="L701" s="259"/>
      <c r="M701" s="260"/>
      <c r="N701" s="261"/>
      <c r="O701" s="261"/>
      <c r="P701" s="261"/>
      <c r="Q701" s="261"/>
      <c r="R701" s="261"/>
      <c r="S701" s="261"/>
      <c r="T701" s="262"/>
      <c r="AT701" s="263" t="s">
        <v>215</v>
      </c>
      <c r="AU701" s="263" t="s">
        <v>90</v>
      </c>
      <c r="AV701" s="12" t="s">
        <v>90</v>
      </c>
      <c r="AW701" s="12" t="s">
        <v>45</v>
      </c>
      <c r="AX701" s="12" t="s">
        <v>82</v>
      </c>
      <c r="AY701" s="263" t="s">
        <v>204</v>
      </c>
    </row>
    <row r="702" spans="2:51" s="13" customFormat="1" ht="13.5">
      <c r="B702" s="264"/>
      <c r="C702" s="265"/>
      <c r="D702" s="250" t="s">
        <v>215</v>
      </c>
      <c r="E702" s="266" t="s">
        <v>38</v>
      </c>
      <c r="F702" s="267" t="s">
        <v>217</v>
      </c>
      <c r="G702" s="265"/>
      <c r="H702" s="268">
        <v>49.44</v>
      </c>
      <c r="I702" s="269"/>
      <c r="J702" s="265"/>
      <c r="K702" s="265"/>
      <c r="L702" s="270"/>
      <c r="M702" s="271"/>
      <c r="N702" s="272"/>
      <c r="O702" s="272"/>
      <c r="P702" s="272"/>
      <c r="Q702" s="272"/>
      <c r="R702" s="272"/>
      <c r="S702" s="272"/>
      <c r="T702" s="273"/>
      <c r="AT702" s="274" t="s">
        <v>215</v>
      </c>
      <c r="AU702" s="274" t="s">
        <v>90</v>
      </c>
      <c r="AV702" s="13" t="s">
        <v>211</v>
      </c>
      <c r="AW702" s="13" t="s">
        <v>45</v>
      </c>
      <c r="AX702" s="13" t="s">
        <v>25</v>
      </c>
      <c r="AY702" s="274" t="s">
        <v>204</v>
      </c>
    </row>
    <row r="703" spans="2:65" s="1" customFormat="1" ht="25.5" customHeight="1">
      <c r="B703" s="48"/>
      <c r="C703" s="285" t="s">
        <v>1082</v>
      </c>
      <c r="D703" s="285" t="s">
        <v>478</v>
      </c>
      <c r="E703" s="286" t="s">
        <v>1891</v>
      </c>
      <c r="F703" s="287" t="s">
        <v>1892</v>
      </c>
      <c r="G703" s="288" t="s">
        <v>209</v>
      </c>
      <c r="H703" s="289">
        <v>54.384</v>
      </c>
      <c r="I703" s="290"/>
      <c r="J703" s="291">
        <f>ROUND(I703*H703,2)</f>
        <v>0</v>
      </c>
      <c r="K703" s="287" t="s">
        <v>210</v>
      </c>
      <c r="L703" s="292"/>
      <c r="M703" s="293" t="s">
        <v>38</v>
      </c>
      <c r="N703" s="294" t="s">
        <v>53</v>
      </c>
      <c r="O703" s="49"/>
      <c r="P703" s="247">
        <f>O703*H703</f>
        <v>0</v>
      </c>
      <c r="Q703" s="247">
        <v>0.00011</v>
      </c>
      <c r="R703" s="247">
        <f>Q703*H703</f>
        <v>0.005982240000000001</v>
      </c>
      <c r="S703" s="247">
        <v>0</v>
      </c>
      <c r="T703" s="248">
        <f>S703*H703</f>
        <v>0</v>
      </c>
      <c r="AR703" s="25" t="s">
        <v>392</v>
      </c>
      <c r="AT703" s="25" t="s">
        <v>478</v>
      </c>
      <c r="AU703" s="25" t="s">
        <v>90</v>
      </c>
      <c r="AY703" s="25" t="s">
        <v>204</v>
      </c>
      <c r="BE703" s="249">
        <f>IF(N703="základní",J703,0)</f>
        <v>0</v>
      </c>
      <c r="BF703" s="249">
        <f>IF(N703="snížená",J703,0)</f>
        <v>0</v>
      </c>
      <c r="BG703" s="249">
        <f>IF(N703="zákl. přenesená",J703,0)</f>
        <v>0</v>
      </c>
      <c r="BH703" s="249">
        <f>IF(N703="sníž. přenesená",J703,0)</f>
        <v>0</v>
      </c>
      <c r="BI703" s="249">
        <f>IF(N703="nulová",J703,0)</f>
        <v>0</v>
      </c>
      <c r="BJ703" s="25" t="s">
        <v>25</v>
      </c>
      <c r="BK703" s="249">
        <f>ROUND(I703*H703,2)</f>
        <v>0</v>
      </c>
      <c r="BL703" s="25" t="s">
        <v>294</v>
      </c>
      <c r="BM703" s="25" t="s">
        <v>1893</v>
      </c>
    </row>
    <row r="704" spans="2:47" s="1" customFormat="1" ht="13.5">
      <c r="B704" s="48"/>
      <c r="C704" s="76"/>
      <c r="D704" s="250" t="s">
        <v>502</v>
      </c>
      <c r="E704" s="76"/>
      <c r="F704" s="251" t="s">
        <v>1894</v>
      </c>
      <c r="G704" s="76"/>
      <c r="H704" s="76"/>
      <c r="I704" s="206"/>
      <c r="J704" s="76"/>
      <c r="K704" s="76"/>
      <c r="L704" s="74"/>
      <c r="M704" s="252"/>
      <c r="N704" s="49"/>
      <c r="O704" s="49"/>
      <c r="P704" s="49"/>
      <c r="Q704" s="49"/>
      <c r="R704" s="49"/>
      <c r="S704" s="49"/>
      <c r="T704" s="97"/>
      <c r="AT704" s="25" t="s">
        <v>502</v>
      </c>
      <c r="AU704" s="25" t="s">
        <v>90</v>
      </c>
    </row>
    <row r="705" spans="2:51" s="12" customFormat="1" ht="13.5">
      <c r="B705" s="253"/>
      <c r="C705" s="254"/>
      <c r="D705" s="250" t="s">
        <v>215</v>
      </c>
      <c r="E705" s="255" t="s">
        <v>38</v>
      </c>
      <c r="F705" s="256" t="s">
        <v>1895</v>
      </c>
      <c r="G705" s="254"/>
      <c r="H705" s="257">
        <v>54.384</v>
      </c>
      <c r="I705" s="258"/>
      <c r="J705" s="254"/>
      <c r="K705" s="254"/>
      <c r="L705" s="259"/>
      <c r="M705" s="260"/>
      <c r="N705" s="261"/>
      <c r="O705" s="261"/>
      <c r="P705" s="261"/>
      <c r="Q705" s="261"/>
      <c r="R705" s="261"/>
      <c r="S705" s="261"/>
      <c r="T705" s="262"/>
      <c r="AT705" s="263" t="s">
        <v>215</v>
      </c>
      <c r="AU705" s="263" t="s">
        <v>90</v>
      </c>
      <c r="AV705" s="12" t="s">
        <v>90</v>
      </c>
      <c r="AW705" s="12" t="s">
        <v>45</v>
      </c>
      <c r="AX705" s="12" t="s">
        <v>25</v>
      </c>
      <c r="AY705" s="263" t="s">
        <v>204</v>
      </c>
    </row>
    <row r="706" spans="2:65" s="1" customFormat="1" ht="25.5" customHeight="1">
      <c r="B706" s="48"/>
      <c r="C706" s="238" t="s">
        <v>1091</v>
      </c>
      <c r="D706" s="238" t="s">
        <v>206</v>
      </c>
      <c r="E706" s="239" t="s">
        <v>1896</v>
      </c>
      <c r="F706" s="240" t="s">
        <v>1897</v>
      </c>
      <c r="G706" s="241" t="s">
        <v>949</v>
      </c>
      <c r="H706" s="306"/>
      <c r="I706" s="243"/>
      <c r="J706" s="244">
        <f>ROUND(I706*H706,2)</f>
        <v>0</v>
      </c>
      <c r="K706" s="240" t="s">
        <v>210</v>
      </c>
      <c r="L706" s="74"/>
      <c r="M706" s="245" t="s">
        <v>38</v>
      </c>
      <c r="N706" s="246" t="s">
        <v>53</v>
      </c>
      <c r="O706" s="49"/>
      <c r="P706" s="247">
        <f>O706*H706</f>
        <v>0</v>
      </c>
      <c r="Q706" s="247">
        <v>0</v>
      </c>
      <c r="R706" s="247">
        <f>Q706*H706</f>
        <v>0</v>
      </c>
      <c r="S706" s="247">
        <v>0</v>
      </c>
      <c r="T706" s="248">
        <f>S706*H706</f>
        <v>0</v>
      </c>
      <c r="AR706" s="25" t="s">
        <v>294</v>
      </c>
      <c r="AT706" s="25" t="s">
        <v>206</v>
      </c>
      <c r="AU706" s="25" t="s">
        <v>90</v>
      </c>
      <c r="AY706" s="25" t="s">
        <v>204</v>
      </c>
      <c r="BE706" s="249">
        <f>IF(N706="základní",J706,0)</f>
        <v>0</v>
      </c>
      <c r="BF706" s="249">
        <f>IF(N706="snížená",J706,0)</f>
        <v>0</v>
      </c>
      <c r="BG706" s="249">
        <f>IF(N706="zákl. přenesená",J706,0)</f>
        <v>0</v>
      </c>
      <c r="BH706" s="249">
        <f>IF(N706="sníž. přenesená",J706,0)</f>
        <v>0</v>
      </c>
      <c r="BI706" s="249">
        <f>IF(N706="nulová",J706,0)</f>
        <v>0</v>
      </c>
      <c r="BJ706" s="25" t="s">
        <v>25</v>
      </c>
      <c r="BK706" s="249">
        <f>ROUND(I706*H706,2)</f>
        <v>0</v>
      </c>
      <c r="BL706" s="25" t="s">
        <v>294</v>
      </c>
      <c r="BM706" s="25" t="s">
        <v>1898</v>
      </c>
    </row>
    <row r="707" spans="2:47" s="1" customFormat="1" ht="13.5">
      <c r="B707" s="48"/>
      <c r="C707" s="76"/>
      <c r="D707" s="250" t="s">
        <v>213</v>
      </c>
      <c r="E707" s="76"/>
      <c r="F707" s="251" t="s">
        <v>982</v>
      </c>
      <c r="G707" s="76"/>
      <c r="H707" s="76"/>
      <c r="I707" s="206"/>
      <c r="J707" s="76"/>
      <c r="K707" s="76"/>
      <c r="L707" s="74"/>
      <c r="M707" s="252"/>
      <c r="N707" s="49"/>
      <c r="O707" s="49"/>
      <c r="P707" s="49"/>
      <c r="Q707" s="49"/>
      <c r="R707" s="49"/>
      <c r="S707" s="49"/>
      <c r="T707" s="97"/>
      <c r="AT707" s="25" t="s">
        <v>213</v>
      </c>
      <c r="AU707" s="25" t="s">
        <v>90</v>
      </c>
    </row>
    <row r="708" spans="2:63" s="11" customFormat="1" ht="29.85" customHeight="1">
      <c r="B708" s="222"/>
      <c r="C708" s="223"/>
      <c r="D708" s="224" t="s">
        <v>81</v>
      </c>
      <c r="E708" s="236" t="s">
        <v>983</v>
      </c>
      <c r="F708" s="236" t="s">
        <v>984</v>
      </c>
      <c r="G708" s="223"/>
      <c r="H708" s="223"/>
      <c r="I708" s="226"/>
      <c r="J708" s="237">
        <f>BK708</f>
        <v>0</v>
      </c>
      <c r="K708" s="223"/>
      <c r="L708" s="228"/>
      <c r="M708" s="229"/>
      <c r="N708" s="230"/>
      <c r="O708" s="230"/>
      <c r="P708" s="231">
        <f>SUM(P709:P746)</f>
        <v>0</v>
      </c>
      <c r="Q708" s="230"/>
      <c r="R708" s="231">
        <f>SUM(R709:R746)</f>
        <v>0.9763123600000001</v>
      </c>
      <c r="S708" s="230"/>
      <c r="T708" s="232">
        <f>SUM(T709:T746)</f>
        <v>0</v>
      </c>
      <c r="AR708" s="233" t="s">
        <v>90</v>
      </c>
      <c r="AT708" s="234" t="s">
        <v>81</v>
      </c>
      <c r="AU708" s="234" t="s">
        <v>25</v>
      </c>
      <c r="AY708" s="233" t="s">
        <v>204</v>
      </c>
      <c r="BK708" s="235">
        <f>SUM(BK709:BK746)</f>
        <v>0</v>
      </c>
    </row>
    <row r="709" spans="2:65" s="1" customFormat="1" ht="51" customHeight="1">
      <c r="B709" s="48"/>
      <c r="C709" s="238" t="s">
        <v>1096</v>
      </c>
      <c r="D709" s="238" t="s">
        <v>206</v>
      </c>
      <c r="E709" s="239" t="s">
        <v>1899</v>
      </c>
      <c r="F709" s="240" t="s">
        <v>1900</v>
      </c>
      <c r="G709" s="241" t="s">
        <v>209</v>
      </c>
      <c r="H709" s="242">
        <v>0.338</v>
      </c>
      <c r="I709" s="243"/>
      <c r="J709" s="244">
        <f>ROUND(I709*H709,2)</f>
        <v>0</v>
      </c>
      <c r="K709" s="240" t="s">
        <v>210</v>
      </c>
      <c r="L709" s="74"/>
      <c r="M709" s="245" t="s">
        <v>38</v>
      </c>
      <c r="N709" s="246" t="s">
        <v>53</v>
      </c>
      <c r="O709" s="49"/>
      <c r="P709" s="247">
        <f>O709*H709</f>
        <v>0</v>
      </c>
      <c r="Q709" s="247">
        <v>0.04602</v>
      </c>
      <c r="R709" s="247">
        <f>Q709*H709</f>
        <v>0.01555476</v>
      </c>
      <c r="S709" s="247">
        <v>0</v>
      </c>
      <c r="T709" s="248">
        <f>S709*H709</f>
        <v>0</v>
      </c>
      <c r="AR709" s="25" t="s">
        <v>294</v>
      </c>
      <c r="AT709" s="25" t="s">
        <v>206</v>
      </c>
      <c r="AU709" s="25" t="s">
        <v>90</v>
      </c>
      <c r="AY709" s="25" t="s">
        <v>204</v>
      </c>
      <c r="BE709" s="249">
        <f>IF(N709="základní",J709,0)</f>
        <v>0</v>
      </c>
      <c r="BF709" s="249">
        <f>IF(N709="snížená",J709,0)</f>
        <v>0</v>
      </c>
      <c r="BG709" s="249">
        <f>IF(N709="zákl. přenesená",J709,0)</f>
        <v>0</v>
      </c>
      <c r="BH709" s="249">
        <f>IF(N709="sníž. přenesená",J709,0)</f>
        <v>0</v>
      </c>
      <c r="BI709" s="249">
        <f>IF(N709="nulová",J709,0)</f>
        <v>0</v>
      </c>
      <c r="BJ709" s="25" t="s">
        <v>25</v>
      </c>
      <c r="BK709" s="249">
        <f>ROUND(I709*H709,2)</f>
        <v>0</v>
      </c>
      <c r="BL709" s="25" t="s">
        <v>294</v>
      </c>
      <c r="BM709" s="25" t="s">
        <v>1901</v>
      </c>
    </row>
    <row r="710" spans="2:47" s="1" customFormat="1" ht="13.5">
      <c r="B710" s="48"/>
      <c r="C710" s="76"/>
      <c r="D710" s="250" t="s">
        <v>213</v>
      </c>
      <c r="E710" s="76"/>
      <c r="F710" s="251" t="s">
        <v>1902</v>
      </c>
      <c r="G710" s="76"/>
      <c r="H710" s="76"/>
      <c r="I710" s="206"/>
      <c r="J710" s="76"/>
      <c r="K710" s="76"/>
      <c r="L710" s="74"/>
      <c r="M710" s="252"/>
      <c r="N710" s="49"/>
      <c r="O710" s="49"/>
      <c r="P710" s="49"/>
      <c r="Q710" s="49"/>
      <c r="R710" s="49"/>
      <c r="S710" s="49"/>
      <c r="T710" s="97"/>
      <c r="AT710" s="25" t="s">
        <v>213</v>
      </c>
      <c r="AU710" s="25" t="s">
        <v>90</v>
      </c>
    </row>
    <row r="711" spans="2:51" s="12" customFormat="1" ht="13.5">
      <c r="B711" s="253"/>
      <c r="C711" s="254"/>
      <c r="D711" s="250" t="s">
        <v>215</v>
      </c>
      <c r="E711" s="255" t="s">
        <v>38</v>
      </c>
      <c r="F711" s="256" t="s">
        <v>1903</v>
      </c>
      <c r="G711" s="254"/>
      <c r="H711" s="257">
        <v>0.338</v>
      </c>
      <c r="I711" s="258"/>
      <c r="J711" s="254"/>
      <c r="K711" s="254"/>
      <c r="L711" s="259"/>
      <c r="M711" s="260"/>
      <c r="N711" s="261"/>
      <c r="O711" s="261"/>
      <c r="P711" s="261"/>
      <c r="Q711" s="261"/>
      <c r="R711" s="261"/>
      <c r="S711" s="261"/>
      <c r="T711" s="262"/>
      <c r="AT711" s="263" t="s">
        <v>215</v>
      </c>
      <c r="AU711" s="263" t="s">
        <v>90</v>
      </c>
      <c r="AV711" s="12" t="s">
        <v>90</v>
      </c>
      <c r="AW711" s="12" t="s">
        <v>45</v>
      </c>
      <c r="AX711" s="12" t="s">
        <v>82</v>
      </c>
      <c r="AY711" s="263" t="s">
        <v>204</v>
      </c>
    </row>
    <row r="712" spans="2:51" s="13" customFormat="1" ht="13.5">
      <c r="B712" s="264"/>
      <c r="C712" s="265"/>
      <c r="D712" s="250" t="s">
        <v>215</v>
      </c>
      <c r="E712" s="266" t="s">
        <v>38</v>
      </c>
      <c r="F712" s="267" t="s">
        <v>217</v>
      </c>
      <c r="G712" s="265"/>
      <c r="H712" s="268">
        <v>0.338</v>
      </c>
      <c r="I712" s="269"/>
      <c r="J712" s="265"/>
      <c r="K712" s="265"/>
      <c r="L712" s="270"/>
      <c r="M712" s="271"/>
      <c r="N712" s="272"/>
      <c r="O712" s="272"/>
      <c r="P712" s="272"/>
      <c r="Q712" s="272"/>
      <c r="R712" s="272"/>
      <c r="S712" s="272"/>
      <c r="T712" s="273"/>
      <c r="AT712" s="274" t="s">
        <v>215</v>
      </c>
      <c r="AU712" s="274" t="s">
        <v>90</v>
      </c>
      <c r="AV712" s="13" t="s">
        <v>211</v>
      </c>
      <c r="AW712" s="13" t="s">
        <v>45</v>
      </c>
      <c r="AX712" s="13" t="s">
        <v>25</v>
      </c>
      <c r="AY712" s="274" t="s">
        <v>204</v>
      </c>
    </row>
    <row r="713" spans="2:65" s="1" customFormat="1" ht="25.5" customHeight="1">
      <c r="B713" s="48"/>
      <c r="C713" s="238" t="s">
        <v>1100</v>
      </c>
      <c r="D713" s="238" t="s">
        <v>206</v>
      </c>
      <c r="E713" s="239" t="s">
        <v>992</v>
      </c>
      <c r="F713" s="240" t="s">
        <v>993</v>
      </c>
      <c r="G713" s="241" t="s">
        <v>209</v>
      </c>
      <c r="H713" s="242">
        <v>0.338</v>
      </c>
      <c r="I713" s="243"/>
      <c r="J713" s="244">
        <f>ROUND(I713*H713,2)</f>
        <v>0</v>
      </c>
      <c r="K713" s="240" t="s">
        <v>210</v>
      </c>
      <c r="L713" s="74"/>
      <c r="M713" s="245" t="s">
        <v>38</v>
      </c>
      <c r="N713" s="246" t="s">
        <v>53</v>
      </c>
      <c r="O713" s="49"/>
      <c r="P713" s="247">
        <f>O713*H713</f>
        <v>0</v>
      </c>
      <c r="Q713" s="247">
        <v>0.0001</v>
      </c>
      <c r="R713" s="247">
        <f>Q713*H713</f>
        <v>3.38E-05</v>
      </c>
      <c r="S713" s="247">
        <v>0</v>
      </c>
      <c r="T713" s="248">
        <f>S713*H713</f>
        <v>0</v>
      </c>
      <c r="AR713" s="25" t="s">
        <v>294</v>
      </c>
      <c r="AT713" s="25" t="s">
        <v>206</v>
      </c>
      <c r="AU713" s="25" t="s">
        <v>90</v>
      </c>
      <c r="AY713" s="25" t="s">
        <v>204</v>
      </c>
      <c r="BE713" s="249">
        <f>IF(N713="základní",J713,0)</f>
        <v>0</v>
      </c>
      <c r="BF713" s="249">
        <f>IF(N713="snížená",J713,0)</f>
        <v>0</v>
      </c>
      <c r="BG713" s="249">
        <f>IF(N713="zákl. přenesená",J713,0)</f>
        <v>0</v>
      </c>
      <c r="BH713" s="249">
        <f>IF(N713="sníž. přenesená",J713,0)</f>
        <v>0</v>
      </c>
      <c r="BI713" s="249">
        <f>IF(N713="nulová",J713,0)</f>
        <v>0</v>
      </c>
      <c r="BJ713" s="25" t="s">
        <v>25</v>
      </c>
      <c r="BK713" s="249">
        <f>ROUND(I713*H713,2)</f>
        <v>0</v>
      </c>
      <c r="BL713" s="25" t="s">
        <v>294</v>
      </c>
      <c r="BM713" s="25" t="s">
        <v>1904</v>
      </c>
    </row>
    <row r="714" spans="2:47" s="1" customFormat="1" ht="13.5">
      <c r="B714" s="48"/>
      <c r="C714" s="76"/>
      <c r="D714" s="250" t="s">
        <v>213</v>
      </c>
      <c r="E714" s="76"/>
      <c r="F714" s="251" t="s">
        <v>989</v>
      </c>
      <c r="G714" s="76"/>
      <c r="H714" s="76"/>
      <c r="I714" s="206"/>
      <c r="J714" s="76"/>
      <c r="K714" s="76"/>
      <c r="L714" s="74"/>
      <c r="M714" s="252"/>
      <c r="N714" s="49"/>
      <c r="O714" s="49"/>
      <c r="P714" s="49"/>
      <c r="Q714" s="49"/>
      <c r="R714" s="49"/>
      <c r="S714" s="49"/>
      <c r="T714" s="97"/>
      <c r="AT714" s="25" t="s">
        <v>213</v>
      </c>
      <c r="AU714" s="25" t="s">
        <v>90</v>
      </c>
    </row>
    <row r="715" spans="2:65" s="1" customFormat="1" ht="25.5" customHeight="1">
      <c r="B715" s="48"/>
      <c r="C715" s="238" t="s">
        <v>1104</v>
      </c>
      <c r="D715" s="238" t="s">
        <v>206</v>
      </c>
      <c r="E715" s="239" t="s">
        <v>1001</v>
      </c>
      <c r="F715" s="240" t="s">
        <v>1002</v>
      </c>
      <c r="G715" s="241" t="s">
        <v>209</v>
      </c>
      <c r="H715" s="242">
        <v>0.338</v>
      </c>
      <c r="I715" s="243"/>
      <c r="J715" s="244">
        <f>ROUND(I715*H715,2)</f>
        <v>0</v>
      </c>
      <c r="K715" s="240" t="s">
        <v>210</v>
      </c>
      <c r="L715" s="74"/>
      <c r="M715" s="245" t="s">
        <v>38</v>
      </c>
      <c r="N715" s="246" t="s">
        <v>53</v>
      </c>
      <c r="O715" s="49"/>
      <c r="P715" s="247">
        <f>O715*H715</f>
        <v>0</v>
      </c>
      <c r="Q715" s="247">
        <v>0</v>
      </c>
      <c r="R715" s="247">
        <f>Q715*H715</f>
        <v>0</v>
      </c>
      <c r="S715" s="247">
        <v>0</v>
      </c>
      <c r="T715" s="248">
        <f>S715*H715</f>
        <v>0</v>
      </c>
      <c r="AR715" s="25" t="s">
        <v>294</v>
      </c>
      <c r="AT715" s="25" t="s">
        <v>206</v>
      </c>
      <c r="AU715" s="25" t="s">
        <v>90</v>
      </c>
      <c r="AY715" s="25" t="s">
        <v>204</v>
      </c>
      <c r="BE715" s="249">
        <f>IF(N715="základní",J715,0)</f>
        <v>0</v>
      </c>
      <c r="BF715" s="249">
        <f>IF(N715="snížená",J715,0)</f>
        <v>0</v>
      </c>
      <c r="BG715" s="249">
        <f>IF(N715="zákl. přenesená",J715,0)</f>
        <v>0</v>
      </c>
      <c r="BH715" s="249">
        <f>IF(N715="sníž. přenesená",J715,0)</f>
        <v>0</v>
      </c>
      <c r="BI715" s="249">
        <f>IF(N715="nulová",J715,0)</f>
        <v>0</v>
      </c>
      <c r="BJ715" s="25" t="s">
        <v>25</v>
      </c>
      <c r="BK715" s="249">
        <f>ROUND(I715*H715,2)</f>
        <v>0</v>
      </c>
      <c r="BL715" s="25" t="s">
        <v>294</v>
      </c>
      <c r="BM715" s="25" t="s">
        <v>1905</v>
      </c>
    </row>
    <row r="716" spans="2:47" s="1" customFormat="1" ht="13.5">
      <c r="B716" s="48"/>
      <c r="C716" s="76"/>
      <c r="D716" s="250" t="s">
        <v>213</v>
      </c>
      <c r="E716" s="76"/>
      <c r="F716" s="251" t="s">
        <v>989</v>
      </c>
      <c r="G716" s="76"/>
      <c r="H716" s="76"/>
      <c r="I716" s="206"/>
      <c r="J716" s="76"/>
      <c r="K716" s="76"/>
      <c r="L716" s="74"/>
      <c r="M716" s="252"/>
      <c r="N716" s="49"/>
      <c r="O716" s="49"/>
      <c r="P716" s="49"/>
      <c r="Q716" s="49"/>
      <c r="R716" s="49"/>
      <c r="S716" s="49"/>
      <c r="T716" s="97"/>
      <c r="AT716" s="25" t="s">
        <v>213</v>
      </c>
      <c r="AU716" s="25" t="s">
        <v>90</v>
      </c>
    </row>
    <row r="717" spans="2:65" s="1" customFormat="1" ht="25.5" customHeight="1">
      <c r="B717" s="48"/>
      <c r="C717" s="238" t="s">
        <v>1108</v>
      </c>
      <c r="D717" s="238" t="s">
        <v>206</v>
      </c>
      <c r="E717" s="239" t="s">
        <v>1906</v>
      </c>
      <c r="F717" s="240" t="s">
        <v>1907</v>
      </c>
      <c r="G717" s="241" t="s">
        <v>209</v>
      </c>
      <c r="H717" s="242">
        <v>0.338</v>
      </c>
      <c r="I717" s="243"/>
      <c r="J717" s="244">
        <f>ROUND(I717*H717,2)</f>
        <v>0</v>
      </c>
      <c r="K717" s="240" t="s">
        <v>210</v>
      </c>
      <c r="L717" s="74"/>
      <c r="M717" s="245" t="s">
        <v>38</v>
      </c>
      <c r="N717" s="246" t="s">
        <v>53</v>
      </c>
      <c r="O717" s="49"/>
      <c r="P717" s="247">
        <f>O717*H717</f>
        <v>0</v>
      </c>
      <c r="Q717" s="247">
        <v>0.0001</v>
      </c>
      <c r="R717" s="247">
        <f>Q717*H717</f>
        <v>3.38E-05</v>
      </c>
      <c r="S717" s="247">
        <v>0</v>
      </c>
      <c r="T717" s="248">
        <f>S717*H717</f>
        <v>0</v>
      </c>
      <c r="AR717" s="25" t="s">
        <v>294</v>
      </c>
      <c r="AT717" s="25" t="s">
        <v>206</v>
      </c>
      <c r="AU717" s="25" t="s">
        <v>90</v>
      </c>
      <c r="AY717" s="25" t="s">
        <v>204</v>
      </c>
      <c r="BE717" s="249">
        <f>IF(N717="základní",J717,0)</f>
        <v>0</v>
      </c>
      <c r="BF717" s="249">
        <f>IF(N717="snížená",J717,0)</f>
        <v>0</v>
      </c>
      <c r="BG717" s="249">
        <f>IF(N717="zákl. přenesená",J717,0)</f>
        <v>0</v>
      </c>
      <c r="BH717" s="249">
        <f>IF(N717="sníž. přenesená",J717,0)</f>
        <v>0</v>
      </c>
      <c r="BI717" s="249">
        <f>IF(N717="nulová",J717,0)</f>
        <v>0</v>
      </c>
      <c r="BJ717" s="25" t="s">
        <v>25</v>
      </c>
      <c r="BK717" s="249">
        <f>ROUND(I717*H717,2)</f>
        <v>0</v>
      </c>
      <c r="BL717" s="25" t="s">
        <v>294</v>
      </c>
      <c r="BM717" s="25" t="s">
        <v>1908</v>
      </c>
    </row>
    <row r="718" spans="2:47" s="1" customFormat="1" ht="13.5">
      <c r="B718" s="48"/>
      <c r="C718" s="76"/>
      <c r="D718" s="250" t="s">
        <v>213</v>
      </c>
      <c r="E718" s="76"/>
      <c r="F718" s="251" t="s">
        <v>989</v>
      </c>
      <c r="G718" s="76"/>
      <c r="H718" s="76"/>
      <c r="I718" s="206"/>
      <c r="J718" s="76"/>
      <c r="K718" s="76"/>
      <c r="L718" s="74"/>
      <c r="M718" s="252"/>
      <c r="N718" s="49"/>
      <c r="O718" s="49"/>
      <c r="P718" s="49"/>
      <c r="Q718" s="49"/>
      <c r="R718" s="49"/>
      <c r="S718" s="49"/>
      <c r="T718" s="97"/>
      <c r="AT718" s="25" t="s">
        <v>213</v>
      </c>
      <c r="AU718" s="25" t="s">
        <v>90</v>
      </c>
    </row>
    <row r="719" spans="2:65" s="1" customFormat="1" ht="38.25" customHeight="1">
      <c r="B719" s="48"/>
      <c r="C719" s="238" t="s">
        <v>1112</v>
      </c>
      <c r="D719" s="238" t="s">
        <v>206</v>
      </c>
      <c r="E719" s="239" t="s">
        <v>1909</v>
      </c>
      <c r="F719" s="240" t="s">
        <v>1910</v>
      </c>
      <c r="G719" s="241" t="s">
        <v>209</v>
      </c>
      <c r="H719" s="242">
        <v>32.4</v>
      </c>
      <c r="I719" s="243"/>
      <c r="J719" s="244">
        <f>ROUND(I719*H719,2)</f>
        <v>0</v>
      </c>
      <c r="K719" s="240" t="s">
        <v>210</v>
      </c>
      <c r="L719" s="74"/>
      <c r="M719" s="245" t="s">
        <v>38</v>
      </c>
      <c r="N719" s="246" t="s">
        <v>53</v>
      </c>
      <c r="O719" s="49"/>
      <c r="P719" s="247">
        <f>O719*H719</f>
        <v>0</v>
      </c>
      <c r="Q719" s="247">
        <v>0.01254</v>
      </c>
      <c r="R719" s="247">
        <f>Q719*H719</f>
        <v>0.406296</v>
      </c>
      <c r="S719" s="247">
        <v>0</v>
      </c>
      <c r="T719" s="248">
        <f>S719*H719</f>
        <v>0</v>
      </c>
      <c r="AR719" s="25" t="s">
        <v>294</v>
      </c>
      <c r="AT719" s="25" t="s">
        <v>206</v>
      </c>
      <c r="AU719" s="25" t="s">
        <v>90</v>
      </c>
      <c r="AY719" s="25" t="s">
        <v>204</v>
      </c>
      <c r="BE719" s="249">
        <f>IF(N719="základní",J719,0)</f>
        <v>0</v>
      </c>
      <c r="BF719" s="249">
        <f>IF(N719="snížená",J719,0)</f>
        <v>0</v>
      </c>
      <c r="BG719" s="249">
        <f>IF(N719="zákl. přenesená",J719,0)</f>
        <v>0</v>
      </c>
      <c r="BH719" s="249">
        <f>IF(N719="sníž. přenesená",J719,0)</f>
        <v>0</v>
      </c>
      <c r="BI719" s="249">
        <f>IF(N719="nulová",J719,0)</f>
        <v>0</v>
      </c>
      <c r="BJ719" s="25" t="s">
        <v>25</v>
      </c>
      <c r="BK719" s="249">
        <f>ROUND(I719*H719,2)</f>
        <v>0</v>
      </c>
      <c r="BL719" s="25" t="s">
        <v>294</v>
      </c>
      <c r="BM719" s="25" t="s">
        <v>1911</v>
      </c>
    </row>
    <row r="720" spans="2:47" s="1" customFormat="1" ht="13.5">
      <c r="B720" s="48"/>
      <c r="C720" s="76"/>
      <c r="D720" s="250" t="s">
        <v>213</v>
      </c>
      <c r="E720" s="76"/>
      <c r="F720" s="251" t="s">
        <v>1008</v>
      </c>
      <c r="G720" s="76"/>
      <c r="H720" s="76"/>
      <c r="I720" s="206"/>
      <c r="J720" s="76"/>
      <c r="K720" s="76"/>
      <c r="L720" s="74"/>
      <c r="M720" s="252"/>
      <c r="N720" s="49"/>
      <c r="O720" s="49"/>
      <c r="P720" s="49"/>
      <c r="Q720" s="49"/>
      <c r="R720" s="49"/>
      <c r="S720" s="49"/>
      <c r="T720" s="97"/>
      <c r="AT720" s="25" t="s">
        <v>213</v>
      </c>
      <c r="AU720" s="25" t="s">
        <v>90</v>
      </c>
    </row>
    <row r="721" spans="2:51" s="12" customFormat="1" ht="13.5">
      <c r="B721" s="253"/>
      <c r="C721" s="254"/>
      <c r="D721" s="250" t="s">
        <v>215</v>
      </c>
      <c r="E721" s="255" t="s">
        <v>38</v>
      </c>
      <c r="F721" s="256" t="s">
        <v>1745</v>
      </c>
      <c r="G721" s="254"/>
      <c r="H721" s="257">
        <v>32.4</v>
      </c>
      <c r="I721" s="258"/>
      <c r="J721" s="254"/>
      <c r="K721" s="254"/>
      <c r="L721" s="259"/>
      <c r="M721" s="260"/>
      <c r="N721" s="261"/>
      <c r="O721" s="261"/>
      <c r="P721" s="261"/>
      <c r="Q721" s="261"/>
      <c r="R721" s="261"/>
      <c r="S721" s="261"/>
      <c r="T721" s="262"/>
      <c r="AT721" s="263" t="s">
        <v>215</v>
      </c>
      <c r="AU721" s="263" t="s">
        <v>90</v>
      </c>
      <c r="AV721" s="12" t="s">
        <v>90</v>
      </c>
      <c r="AW721" s="12" t="s">
        <v>45</v>
      </c>
      <c r="AX721" s="12" t="s">
        <v>82</v>
      </c>
      <c r="AY721" s="263" t="s">
        <v>204</v>
      </c>
    </row>
    <row r="722" spans="2:51" s="13" customFormat="1" ht="13.5">
      <c r="B722" s="264"/>
      <c r="C722" s="265"/>
      <c r="D722" s="250" t="s">
        <v>215</v>
      </c>
      <c r="E722" s="266" t="s">
        <v>38</v>
      </c>
      <c r="F722" s="267" t="s">
        <v>217</v>
      </c>
      <c r="G722" s="265"/>
      <c r="H722" s="268">
        <v>32.4</v>
      </c>
      <c r="I722" s="269"/>
      <c r="J722" s="265"/>
      <c r="K722" s="265"/>
      <c r="L722" s="270"/>
      <c r="M722" s="271"/>
      <c r="N722" s="272"/>
      <c r="O722" s="272"/>
      <c r="P722" s="272"/>
      <c r="Q722" s="272"/>
      <c r="R722" s="272"/>
      <c r="S722" s="272"/>
      <c r="T722" s="273"/>
      <c r="AT722" s="274" t="s">
        <v>215</v>
      </c>
      <c r="AU722" s="274" t="s">
        <v>90</v>
      </c>
      <c r="AV722" s="13" t="s">
        <v>211</v>
      </c>
      <c r="AW722" s="13" t="s">
        <v>45</v>
      </c>
      <c r="AX722" s="13" t="s">
        <v>25</v>
      </c>
      <c r="AY722" s="274" t="s">
        <v>204</v>
      </c>
    </row>
    <row r="723" spans="2:65" s="1" customFormat="1" ht="38.25" customHeight="1">
      <c r="B723" s="48"/>
      <c r="C723" s="238" t="s">
        <v>1116</v>
      </c>
      <c r="D723" s="238" t="s">
        <v>206</v>
      </c>
      <c r="E723" s="239" t="s">
        <v>1912</v>
      </c>
      <c r="F723" s="240" t="s">
        <v>1913</v>
      </c>
      <c r="G723" s="241" t="s">
        <v>343</v>
      </c>
      <c r="H723" s="242">
        <v>63.78</v>
      </c>
      <c r="I723" s="243"/>
      <c r="J723" s="244">
        <f>ROUND(I723*H723,2)</f>
        <v>0</v>
      </c>
      <c r="K723" s="240" t="s">
        <v>210</v>
      </c>
      <c r="L723" s="74"/>
      <c r="M723" s="245" t="s">
        <v>38</v>
      </c>
      <c r="N723" s="246" t="s">
        <v>53</v>
      </c>
      <c r="O723" s="49"/>
      <c r="P723" s="247">
        <f>O723*H723</f>
        <v>0</v>
      </c>
      <c r="Q723" s="247">
        <v>0.00026</v>
      </c>
      <c r="R723" s="247">
        <f>Q723*H723</f>
        <v>0.016582799999999998</v>
      </c>
      <c r="S723" s="247">
        <v>0</v>
      </c>
      <c r="T723" s="248">
        <f>S723*H723</f>
        <v>0</v>
      </c>
      <c r="AR723" s="25" t="s">
        <v>294</v>
      </c>
      <c r="AT723" s="25" t="s">
        <v>206</v>
      </c>
      <c r="AU723" s="25" t="s">
        <v>90</v>
      </c>
      <c r="AY723" s="25" t="s">
        <v>204</v>
      </c>
      <c r="BE723" s="249">
        <f>IF(N723="základní",J723,0)</f>
        <v>0</v>
      </c>
      <c r="BF723" s="249">
        <f>IF(N723="snížená",J723,0)</f>
        <v>0</v>
      </c>
      <c r="BG723" s="249">
        <f>IF(N723="zákl. přenesená",J723,0)</f>
        <v>0</v>
      </c>
      <c r="BH723" s="249">
        <f>IF(N723="sníž. přenesená",J723,0)</f>
        <v>0</v>
      </c>
      <c r="BI723" s="249">
        <f>IF(N723="nulová",J723,0)</f>
        <v>0</v>
      </c>
      <c r="BJ723" s="25" t="s">
        <v>25</v>
      </c>
      <c r="BK723" s="249">
        <f>ROUND(I723*H723,2)</f>
        <v>0</v>
      </c>
      <c r="BL723" s="25" t="s">
        <v>294</v>
      </c>
      <c r="BM723" s="25" t="s">
        <v>1914</v>
      </c>
    </row>
    <row r="724" spans="2:47" s="1" customFormat="1" ht="13.5">
      <c r="B724" s="48"/>
      <c r="C724" s="76"/>
      <c r="D724" s="250" t="s">
        <v>213</v>
      </c>
      <c r="E724" s="76"/>
      <c r="F724" s="251" t="s">
        <v>1008</v>
      </c>
      <c r="G724" s="76"/>
      <c r="H724" s="76"/>
      <c r="I724" s="206"/>
      <c r="J724" s="76"/>
      <c r="K724" s="76"/>
      <c r="L724" s="74"/>
      <c r="M724" s="252"/>
      <c r="N724" s="49"/>
      <c r="O724" s="49"/>
      <c r="P724" s="49"/>
      <c r="Q724" s="49"/>
      <c r="R724" s="49"/>
      <c r="S724" s="49"/>
      <c r="T724" s="97"/>
      <c r="AT724" s="25" t="s">
        <v>213</v>
      </c>
      <c r="AU724" s="25" t="s">
        <v>90</v>
      </c>
    </row>
    <row r="725" spans="2:51" s="12" customFormat="1" ht="13.5">
      <c r="B725" s="253"/>
      <c r="C725" s="254"/>
      <c r="D725" s="250" t="s">
        <v>215</v>
      </c>
      <c r="E725" s="255" t="s">
        <v>38</v>
      </c>
      <c r="F725" s="256" t="s">
        <v>1915</v>
      </c>
      <c r="G725" s="254"/>
      <c r="H725" s="257">
        <v>63.78</v>
      </c>
      <c r="I725" s="258"/>
      <c r="J725" s="254"/>
      <c r="K725" s="254"/>
      <c r="L725" s="259"/>
      <c r="M725" s="260"/>
      <c r="N725" s="261"/>
      <c r="O725" s="261"/>
      <c r="P725" s="261"/>
      <c r="Q725" s="261"/>
      <c r="R725" s="261"/>
      <c r="S725" s="261"/>
      <c r="T725" s="262"/>
      <c r="AT725" s="263" t="s">
        <v>215</v>
      </c>
      <c r="AU725" s="263" t="s">
        <v>90</v>
      </c>
      <c r="AV725" s="12" t="s">
        <v>90</v>
      </c>
      <c r="AW725" s="12" t="s">
        <v>45</v>
      </c>
      <c r="AX725" s="12" t="s">
        <v>82</v>
      </c>
      <c r="AY725" s="263" t="s">
        <v>204</v>
      </c>
    </row>
    <row r="726" spans="2:51" s="13" customFormat="1" ht="13.5">
      <c r="B726" s="264"/>
      <c r="C726" s="265"/>
      <c r="D726" s="250" t="s">
        <v>215</v>
      </c>
      <c r="E726" s="266" t="s">
        <v>38</v>
      </c>
      <c r="F726" s="267" t="s">
        <v>217</v>
      </c>
      <c r="G726" s="265"/>
      <c r="H726" s="268">
        <v>63.78</v>
      </c>
      <c r="I726" s="269"/>
      <c r="J726" s="265"/>
      <c r="K726" s="265"/>
      <c r="L726" s="270"/>
      <c r="M726" s="271"/>
      <c r="N726" s="272"/>
      <c r="O726" s="272"/>
      <c r="P726" s="272"/>
      <c r="Q726" s="272"/>
      <c r="R726" s="272"/>
      <c r="S726" s="272"/>
      <c r="T726" s="273"/>
      <c r="AT726" s="274" t="s">
        <v>215</v>
      </c>
      <c r="AU726" s="274" t="s">
        <v>90</v>
      </c>
      <c r="AV726" s="13" t="s">
        <v>211</v>
      </c>
      <c r="AW726" s="13" t="s">
        <v>45</v>
      </c>
      <c r="AX726" s="13" t="s">
        <v>25</v>
      </c>
      <c r="AY726" s="274" t="s">
        <v>204</v>
      </c>
    </row>
    <row r="727" spans="2:65" s="1" customFormat="1" ht="25.5" customHeight="1">
      <c r="B727" s="48"/>
      <c r="C727" s="238" t="s">
        <v>1120</v>
      </c>
      <c r="D727" s="238" t="s">
        <v>206</v>
      </c>
      <c r="E727" s="239" t="s">
        <v>1011</v>
      </c>
      <c r="F727" s="240" t="s">
        <v>1012</v>
      </c>
      <c r="G727" s="241" t="s">
        <v>209</v>
      </c>
      <c r="H727" s="242">
        <v>32.4</v>
      </c>
      <c r="I727" s="243"/>
      <c r="J727" s="244">
        <f>ROUND(I727*H727,2)</f>
        <v>0</v>
      </c>
      <c r="K727" s="240" t="s">
        <v>210</v>
      </c>
      <c r="L727" s="74"/>
      <c r="M727" s="245" t="s">
        <v>38</v>
      </c>
      <c r="N727" s="246" t="s">
        <v>53</v>
      </c>
      <c r="O727" s="49"/>
      <c r="P727" s="247">
        <f>O727*H727</f>
        <v>0</v>
      </c>
      <c r="Q727" s="247">
        <v>0.0001</v>
      </c>
      <c r="R727" s="247">
        <f>Q727*H727</f>
        <v>0.00324</v>
      </c>
      <c r="S727" s="247">
        <v>0</v>
      </c>
      <c r="T727" s="248">
        <f>S727*H727</f>
        <v>0</v>
      </c>
      <c r="AR727" s="25" t="s">
        <v>294</v>
      </c>
      <c r="AT727" s="25" t="s">
        <v>206</v>
      </c>
      <c r="AU727" s="25" t="s">
        <v>90</v>
      </c>
      <c r="AY727" s="25" t="s">
        <v>204</v>
      </c>
      <c r="BE727" s="249">
        <f>IF(N727="základní",J727,0)</f>
        <v>0</v>
      </c>
      <c r="BF727" s="249">
        <f>IF(N727="snížená",J727,0)</f>
        <v>0</v>
      </c>
      <c r="BG727" s="249">
        <f>IF(N727="zákl. přenesená",J727,0)</f>
        <v>0</v>
      </c>
      <c r="BH727" s="249">
        <f>IF(N727="sníž. přenesená",J727,0)</f>
        <v>0</v>
      </c>
      <c r="BI727" s="249">
        <f>IF(N727="nulová",J727,0)</f>
        <v>0</v>
      </c>
      <c r="BJ727" s="25" t="s">
        <v>25</v>
      </c>
      <c r="BK727" s="249">
        <f>ROUND(I727*H727,2)</f>
        <v>0</v>
      </c>
      <c r="BL727" s="25" t="s">
        <v>294</v>
      </c>
      <c r="BM727" s="25" t="s">
        <v>1916</v>
      </c>
    </row>
    <row r="728" spans="2:47" s="1" customFormat="1" ht="13.5">
      <c r="B728" s="48"/>
      <c r="C728" s="76"/>
      <c r="D728" s="250" t="s">
        <v>213</v>
      </c>
      <c r="E728" s="76"/>
      <c r="F728" s="251" t="s">
        <v>1008</v>
      </c>
      <c r="G728" s="76"/>
      <c r="H728" s="76"/>
      <c r="I728" s="206"/>
      <c r="J728" s="76"/>
      <c r="K728" s="76"/>
      <c r="L728" s="74"/>
      <c r="M728" s="252"/>
      <c r="N728" s="49"/>
      <c r="O728" s="49"/>
      <c r="P728" s="49"/>
      <c r="Q728" s="49"/>
      <c r="R728" s="49"/>
      <c r="S728" s="49"/>
      <c r="T728" s="97"/>
      <c r="AT728" s="25" t="s">
        <v>213</v>
      </c>
      <c r="AU728" s="25" t="s">
        <v>90</v>
      </c>
    </row>
    <row r="729" spans="2:51" s="12" customFormat="1" ht="13.5">
      <c r="B729" s="253"/>
      <c r="C729" s="254"/>
      <c r="D729" s="250" t="s">
        <v>215</v>
      </c>
      <c r="E729" s="255" t="s">
        <v>38</v>
      </c>
      <c r="F729" s="256" t="s">
        <v>1745</v>
      </c>
      <c r="G729" s="254"/>
      <c r="H729" s="257">
        <v>32.4</v>
      </c>
      <c r="I729" s="258"/>
      <c r="J729" s="254"/>
      <c r="K729" s="254"/>
      <c r="L729" s="259"/>
      <c r="M729" s="260"/>
      <c r="N729" s="261"/>
      <c r="O729" s="261"/>
      <c r="P729" s="261"/>
      <c r="Q729" s="261"/>
      <c r="R729" s="261"/>
      <c r="S729" s="261"/>
      <c r="T729" s="262"/>
      <c r="AT729" s="263" t="s">
        <v>215</v>
      </c>
      <c r="AU729" s="263" t="s">
        <v>90</v>
      </c>
      <c r="AV729" s="12" t="s">
        <v>90</v>
      </c>
      <c r="AW729" s="12" t="s">
        <v>45</v>
      </c>
      <c r="AX729" s="12" t="s">
        <v>82</v>
      </c>
      <c r="AY729" s="263" t="s">
        <v>204</v>
      </c>
    </row>
    <row r="730" spans="2:51" s="13" customFormat="1" ht="13.5">
      <c r="B730" s="264"/>
      <c r="C730" s="265"/>
      <c r="D730" s="250" t="s">
        <v>215</v>
      </c>
      <c r="E730" s="266" t="s">
        <v>38</v>
      </c>
      <c r="F730" s="267" t="s">
        <v>217</v>
      </c>
      <c r="G730" s="265"/>
      <c r="H730" s="268">
        <v>32.4</v>
      </c>
      <c r="I730" s="269"/>
      <c r="J730" s="265"/>
      <c r="K730" s="265"/>
      <c r="L730" s="270"/>
      <c r="M730" s="271"/>
      <c r="N730" s="272"/>
      <c r="O730" s="272"/>
      <c r="P730" s="272"/>
      <c r="Q730" s="272"/>
      <c r="R730" s="272"/>
      <c r="S730" s="272"/>
      <c r="T730" s="273"/>
      <c r="AT730" s="274" t="s">
        <v>215</v>
      </c>
      <c r="AU730" s="274" t="s">
        <v>90</v>
      </c>
      <c r="AV730" s="13" t="s">
        <v>211</v>
      </c>
      <c r="AW730" s="13" t="s">
        <v>45</v>
      </c>
      <c r="AX730" s="13" t="s">
        <v>25</v>
      </c>
      <c r="AY730" s="274" t="s">
        <v>204</v>
      </c>
    </row>
    <row r="731" spans="2:65" s="1" customFormat="1" ht="25.5" customHeight="1">
      <c r="B731" s="48"/>
      <c r="C731" s="238" t="s">
        <v>1124</v>
      </c>
      <c r="D731" s="238" t="s">
        <v>206</v>
      </c>
      <c r="E731" s="239" t="s">
        <v>1016</v>
      </c>
      <c r="F731" s="240" t="s">
        <v>1017</v>
      </c>
      <c r="G731" s="241" t="s">
        <v>209</v>
      </c>
      <c r="H731" s="242">
        <v>32.4</v>
      </c>
      <c r="I731" s="243"/>
      <c r="J731" s="244">
        <f>ROUND(I731*H731,2)</f>
        <v>0</v>
      </c>
      <c r="K731" s="240" t="s">
        <v>210</v>
      </c>
      <c r="L731" s="74"/>
      <c r="M731" s="245" t="s">
        <v>38</v>
      </c>
      <c r="N731" s="246" t="s">
        <v>53</v>
      </c>
      <c r="O731" s="49"/>
      <c r="P731" s="247">
        <f>O731*H731</f>
        <v>0</v>
      </c>
      <c r="Q731" s="247">
        <v>4E-05</v>
      </c>
      <c r="R731" s="247">
        <f>Q731*H731</f>
        <v>0.001296</v>
      </c>
      <c r="S731" s="247">
        <v>0</v>
      </c>
      <c r="T731" s="248">
        <f>S731*H731</f>
        <v>0</v>
      </c>
      <c r="AR731" s="25" t="s">
        <v>294</v>
      </c>
      <c r="AT731" s="25" t="s">
        <v>206</v>
      </c>
      <c r="AU731" s="25" t="s">
        <v>90</v>
      </c>
      <c r="AY731" s="25" t="s">
        <v>204</v>
      </c>
      <c r="BE731" s="249">
        <f>IF(N731="základní",J731,0)</f>
        <v>0</v>
      </c>
      <c r="BF731" s="249">
        <f>IF(N731="snížená",J731,0)</f>
        <v>0</v>
      </c>
      <c r="BG731" s="249">
        <f>IF(N731="zákl. přenesená",J731,0)</f>
        <v>0</v>
      </c>
      <c r="BH731" s="249">
        <f>IF(N731="sníž. přenesená",J731,0)</f>
        <v>0</v>
      </c>
      <c r="BI731" s="249">
        <f>IF(N731="nulová",J731,0)</f>
        <v>0</v>
      </c>
      <c r="BJ731" s="25" t="s">
        <v>25</v>
      </c>
      <c r="BK731" s="249">
        <f>ROUND(I731*H731,2)</f>
        <v>0</v>
      </c>
      <c r="BL731" s="25" t="s">
        <v>294</v>
      </c>
      <c r="BM731" s="25" t="s">
        <v>1917</v>
      </c>
    </row>
    <row r="732" spans="2:47" s="1" customFormat="1" ht="13.5">
      <c r="B732" s="48"/>
      <c r="C732" s="76"/>
      <c r="D732" s="250" t="s">
        <v>213</v>
      </c>
      <c r="E732" s="76"/>
      <c r="F732" s="251" t="s">
        <v>1008</v>
      </c>
      <c r="G732" s="76"/>
      <c r="H732" s="76"/>
      <c r="I732" s="206"/>
      <c r="J732" s="76"/>
      <c r="K732" s="76"/>
      <c r="L732" s="74"/>
      <c r="M732" s="252"/>
      <c r="N732" s="49"/>
      <c r="O732" s="49"/>
      <c r="P732" s="49"/>
      <c r="Q732" s="49"/>
      <c r="R732" s="49"/>
      <c r="S732" s="49"/>
      <c r="T732" s="97"/>
      <c r="AT732" s="25" t="s">
        <v>213</v>
      </c>
      <c r="AU732" s="25" t="s">
        <v>90</v>
      </c>
    </row>
    <row r="733" spans="2:65" s="1" customFormat="1" ht="25.5" customHeight="1">
      <c r="B733" s="48"/>
      <c r="C733" s="238" t="s">
        <v>1128</v>
      </c>
      <c r="D733" s="238" t="s">
        <v>206</v>
      </c>
      <c r="E733" s="239" t="s">
        <v>1918</v>
      </c>
      <c r="F733" s="240" t="s">
        <v>1919</v>
      </c>
      <c r="G733" s="241" t="s">
        <v>209</v>
      </c>
      <c r="H733" s="242">
        <v>32.4</v>
      </c>
      <c r="I733" s="243"/>
      <c r="J733" s="244">
        <f>ROUND(I733*H733,2)</f>
        <v>0</v>
      </c>
      <c r="K733" s="240" t="s">
        <v>210</v>
      </c>
      <c r="L733" s="74"/>
      <c r="M733" s="245" t="s">
        <v>38</v>
      </c>
      <c r="N733" s="246" t="s">
        <v>53</v>
      </c>
      <c r="O733" s="49"/>
      <c r="P733" s="247">
        <f>O733*H733</f>
        <v>0</v>
      </c>
      <c r="Q733" s="247">
        <v>0.0001</v>
      </c>
      <c r="R733" s="247">
        <f>Q733*H733</f>
        <v>0.00324</v>
      </c>
      <c r="S733" s="247">
        <v>0</v>
      </c>
      <c r="T733" s="248">
        <f>S733*H733</f>
        <v>0</v>
      </c>
      <c r="AR733" s="25" t="s">
        <v>294</v>
      </c>
      <c r="AT733" s="25" t="s">
        <v>206</v>
      </c>
      <c r="AU733" s="25" t="s">
        <v>90</v>
      </c>
      <c r="AY733" s="25" t="s">
        <v>204</v>
      </c>
      <c r="BE733" s="249">
        <f>IF(N733="základní",J733,0)</f>
        <v>0</v>
      </c>
      <c r="BF733" s="249">
        <f>IF(N733="snížená",J733,0)</f>
        <v>0</v>
      </c>
      <c r="BG733" s="249">
        <f>IF(N733="zákl. přenesená",J733,0)</f>
        <v>0</v>
      </c>
      <c r="BH733" s="249">
        <f>IF(N733="sníž. přenesená",J733,0)</f>
        <v>0</v>
      </c>
      <c r="BI733" s="249">
        <f>IF(N733="nulová",J733,0)</f>
        <v>0</v>
      </c>
      <c r="BJ733" s="25" t="s">
        <v>25</v>
      </c>
      <c r="BK733" s="249">
        <f>ROUND(I733*H733,2)</f>
        <v>0</v>
      </c>
      <c r="BL733" s="25" t="s">
        <v>294</v>
      </c>
      <c r="BM733" s="25" t="s">
        <v>1920</v>
      </c>
    </row>
    <row r="734" spans="2:47" s="1" customFormat="1" ht="13.5">
      <c r="B734" s="48"/>
      <c r="C734" s="76"/>
      <c r="D734" s="250" t="s">
        <v>213</v>
      </c>
      <c r="E734" s="76"/>
      <c r="F734" s="251" t="s">
        <v>1008</v>
      </c>
      <c r="G734" s="76"/>
      <c r="H734" s="76"/>
      <c r="I734" s="206"/>
      <c r="J734" s="76"/>
      <c r="K734" s="76"/>
      <c r="L734" s="74"/>
      <c r="M734" s="252"/>
      <c r="N734" s="49"/>
      <c r="O734" s="49"/>
      <c r="P734" s="49"/>
      <c r="Q734" s="49"/>
      <c r="R734" s="49"/>
      <c r="S734" s="49"/>
      <c r="T734" s="97"/>
      <c r="AT734" s="25" t="s">
        <v>213</v>
      </c>
      <c r="AU734" s="25" t="s">
        <v>90</v>
      </c>
    </row>
    <row r="735" spans="2:65" s="1" customFormat="1" ht="25.5" customHeight="1">
      <c r="B735" s="48"/>
      <c r="C735" s="238" t="s">
        <v>1132</v>
      </c>
      <c r="D735" s="238" t="s">
        <v>206</v>
      </c>
      <c r="E735" s="239" t="s">
        <v>1020</v>
      </c>
      <c r="F735" s="240" t="s">
        <v>1021</v>
      </c>
      <c r="G735" s="241" t="s">
        <v>209</v>
      </c>
      <c r="H735" s="242">
        <v>220.16</v>
      </c>
      <c r="I735" s="243"/>
      <c r="J735" s="244">
        <f>ROUND(I735*H735,2)</f>
        <v>0</v>
      </c>
      <c r="K735" s="240" t="s">
        <v>210</v>
      </c>
      <c r="L735" s="74"/>
      <c r="M735" s="245" t="s">
        <v>38</v>
      </c>
      <c r="N735" s="246" t="s">
        <v>53</v>
      </c>
      <c r="O735" s="49"/>
      <c r="P735" s="247">
        <f>O735*H735</f>
        <v>0</v>
      </c>
      <c r="Q735" s="247">
        <v>0.00095</v>
      </c>
      <c r="R735" s="247">
        <f>Q735*H735</f>
        <v>0.209152</v>
      </c>
      <c r="S735" s="247">
        <v>0</v>
      </c>
      <c r="T735" s="248">
        <f>S735*H735</f>
        <v>0</v>
      </c>
      <c r="AR735" s="25" t="s">
        <v>294</v>
      </c>
      <c r="AT735" s="25" t="s">
        <v>206</v>
      </c>
      <c r="AU735" s="25" t="s">
        <v>90</v>
      </c>
      <c r="AY735" s="25" t="s">
        <v>204</v>
      </c>
      <c r="BE735" s="249">
        <f>IF(N735="základní",J735,0)</f>
        <v>0</v>
      </c>
      <c r="BF735" s="249">
        <f>IF(N735="snížená",J735,0)</f>
        <v>0</v>
      </c>
      <c r="BG735" s="249">
        <f>IF(N735="zákl. přenesená",J735,0)</f>
        <v>0</v>
      </c>
      <c r="BH735" s="249">
        <f>IF(N735="sníž. přenesená",J735,0)</f>
        <v>0</v>
      </c>
      <c r="BI735" s="249">
        <f>IF(N735="nulová",J735,0)</f>
        <v>0</v>
      </c>
      <c r="BJ735" s="25" t="s">
        <v>25</v>
      </c>
      <c r="BK735" s="249">
        <f>ROUND(I735*H735,2)</f>
        <v>0</v>
      </c>
      <c r="BL735" s="25" t="s">
        <v>294</v>
      </c>
      <c r="BM735" s="25" t="s">
        <v>1921</v>
      </c>
    </row>
    <row r="736" spans="2:47" s="1" customFormat="1" ht="13.5">
      <c r="B736" s="48"/>
      <c r="C736" s="76"/>
      <c r="D736" s="250" t="s">
        <v>213</v>
      </c>
      <c r="E736" s="76"/>
      <c r="F736" s="251" t="s">
        <v>1023</v>
      </c>
      <c r="G736" s="76"/>
      <c r="H736" s="76"/>
      <c r="I736" s="206"/>
      <c r="J736" s="76"/>
      <c r="K736" s="76"/>
      <c r="L736" s="74"/>
      <c r="M736" s="252"/>
      <c r="N736" s="49"/>
      <c r="O736" s="49"/>
      <c r="P736" s="49"/>
      <c r="Q736" s="49"/>
      <c r="R736" s="49"/>
      <c r="S736" s="49"/>
      <c r="T736" s="97"/>
      <c r="AT736" s="25" t="s">
        <v>213</v>
      </c>
      <c r="AU736" s="25" t="s">
        <v>90</v>
      </c>
    </row>
    <row r="737" spans="2:51" s="12" customFormat="1" ht="13.5">
      <c r="B737" s="253"/>
      <c r="C737" s="254"/>
      <c r="D737" s="250" t="s">
        <v>215</v>
      </c>
      <c r="E737" s="255" t="s">
        <v>38</v>
      </c>
      <c r="F737" s="256" t="s">
        <v>1746</v>
      </c>
      <c r="G737" s="254"/>
      <c r="H737" s="257">
        <v>220.16</v>
      </c>
      <c r="I737" s="258"/>
      <c r="J737" s="254"/>
      <c r="K737" s="254"/>
      <c r="L737" s="259"/>
      <c r="M737" s="260"/>
      <c r="N737" s="261"/>
      <c r="O737" s="261"/>
      <c r="P737" s="261"/>
      <c r="Q737" s="261"/>
      <c r="R737" s="261"/>
      <c r="S737" s="261"/>
      <c r="T737" s="262"/>
      <c r="AT737" s="263" t="s">
        <v>215</v>
      </c>
      <c r="AU737" s="263" t="s">
        <v>90</v>
      </c>
      <c r="AV737" s="12" t="s">
        <v>90</v>
      </c>
      <c r="AW737" s="12" t="s">
        <v>45</v>
      </c>
      <c r="AX737" s="12" t="s">
        <v>82</v>
      </c>
      <c r="AY737" s="263" t="s">
        <v>204</v>
      </c>
    </row>
    <row r="738" spans="2:51" s="13" customFormat="1" ht="13.5">
      <c r="B738" s="264"/>
      <c r="C738" s="265"/>
      <c r="D738" s="250" t="s">
        <v>215</v>
      </c>
      <c r="E738" s="266" t="s">
        <v>38</v>
      </c>
      <c r="F738" s="267" t="s">
        <v>217</v>
      </c>
      <c r="G738" s="265"/>
      <c r="H738" s="268">
        <v>220.16</v>
      </c>
      <c r="I738" s="269"/>
      <c r="J738" s="265"/>
      <c r="K738" s="265"/>
      <c r="L738" s="270"/>
      <c r="M738" s="271"/>
      <c r="N738" s="272"/>
      <c r="O738" s="272"/>
      <c r="P738" s="272"/>
      <c r="Q738" s="272"/>
      <c r="R738" s="272"/>
      <c r="S738" s="272"/>
      <c r="T738" s="273"/>
      <c r="AT738" s="274" t="s">
        <v>215</v>
      </c>
      <c r="AU738" s="274" t="s">
        <v>90</v>
      </c>
      <c r="AV738" s="13" t="s">
        <v>211</v>
      </c>
      <c r="AW738" s="13" t="s">
        <v>45</v>
      </c>
      <c r="AX738" s="13" t="s">
        <v>25</v>
      </c>
      <c r="AY738" s="274" t="s">
        <v>204</v>
      </c>
    </row>
    <row r="739" spans="2:65" s="1" customFormat="1" ht="16.5" customHeight="1">
      <c r="B739" s="48"/>
      <c r="C739" s="285" t="s">
        <v>1139</v>
      </c>
      <c r="D739" s="285" t="s">
        <v>478</v>
      </c>
      <c r="E739" s="286" t="s">
        <v>1026</v>
      </c>
      <c r="F739" s="287" t="s">
        <v>1027</v>
      </c>
      <c r="G739" s="288" t="s">
        <v>209</v>
      </c>
      <c r="H739" s="289">
        <v>231.168</v>
      </c>
      <c r="I739" s="290"/>
      <c r="J739" s="291">
        <f>ROUND(I739*H739,2)</f>
        <v>0</v>
      </c>
      <c r="K739" s="287" t="s">
        <v>38</v>
      </c>
      <c r="L739" s="292"/>
      <c r="M739" s="293" t="s">
        <v>38</v>
      </c>
      <c r="N739" s="294" t="s">
        <v>53</v>
      </c>
      <c r="O739" s="49"/>
      <c r="P739" s="247">
        <f>O739*H739</f>
        <v>0</v>
      </c>
      <c r="Q739" s="247">
        <v>0.00135</v>
      </c>
      <c r="R739" s="247">
        <f>Q739*H739</f>
        <v>0.31207680000000004</v>
      </c>
      <c r="S739" s="247">
        <v>0</v>
      </c>
      <c r="T739" s="248">
        <f>S739*H739</f>
        <v>0</v>
      </c>
      <c r="AR739" s="25" t="s">
        <v>392</v>
      </c>
      <c r="AT739" s="25" t="s">
        <v>478</v>
      </c>
      <c r="AU739" s="25" t="s">
        <v>90</v>
      </c>
      <c r="AY739" s="25" t="s">
        <v>204</v>
      </c>
      <c r="BE739" s="249">
        <f>IF(N739="základní",J739,0)</f>
        <v>0</v>
      </c>
      <c r="BF739" s="249">
        <f>IF(N739="snížená",J739,0)</f>
        <v>0</v>
      </c>
      <c r="BG739" s="249">
        <f>IF(N739="zákl. přenesená",J739,0)</f>
        <v>0</v>
      </c>
      <c r="BH739" s="249">
        <f>IF(N739="sníž. přenesená",J739,0)</f>
        <v>0</v>
      </c>
      <c r="BI739" s="249">
        <f>IF(N739="nulová",J739,0)</f>
        <v>0</v>
      </c>
      <c r="BJ739" s="25" t="s">
        <v>25</v>
      </c>
      <c r="BK739" s="249">
        <f>ROUND(I739*H739,2)</f>
        <v>0</v>
      </c>
      <c r="BL739" s="25" t="s">
        <v>294</v>
      </c>
      <c r="BM739" s="25" t="s">
        <v>1922</v>
      </c>
    </row>
    <row r="740" spans="2:51" s="12" customFormat="1" ht="13.5">
      <c r="B740" s="253"/>
      <c r="C740" s="254"/>
      <c r="D740" s="250" t="s">
        <v>215</v>
      </c>
      <c r="E740" s="255" t="s">
        <v>38</v>
      </c>
      <c r="F740" s="256" t="s">
        <v>1923</v>
      </c>
      <c r="G740" s="254"/>
      <c r="H740" s="257">
        <v>231.168</v>
      </c>
      <c r="I740" s="258"/>
      <c r="J740" s="254"/>
      <c r="K740" s="254"/>
      <c r="L740" s="259"/>
      <c r="M740" s="260"/>
      <c r="N740" s="261"/>
      <c r="O740" s="261"/>
      <c r="P740" s="261"/>
      <c r="Q740" s="261"/>
      <c r="R740" s="261"/>
      <c r="S740" s="261"/>
      <c r="T740" s="262"/>
      <c r="AT740" s="263" t="s">
        <v>215</v>
      </c>
      <c r="AU740" s="263" t="s">
        <v>90</v>
      </c>
      <c r="AV740" s="12" t="s">
        <v>90</v>
      </c>
      <c r="AW740" s="12" t="s">
        <v>45</v>
      </c>
      <c r="AX740" s="12" t="s">
        <v>25</v>
      </c>
      <c r="AY740" s="263" t="s">
        <v>204</v>
      </c>
    </row>
    <row r="741" spans="2:65" s="1" customFormat="1" ht="25.5" customHeight="1">
      <c r="B741" s="48"/>
      <c r="C741" s="238" t="s">
        <v>1146</v>
      </c>
      <c r="D741" s="238" t="s">
        <v>206</v>
      </c>
      <c r="E741" s="239" t="s">
        <v>1924</v>
      </c>
      <c r="F741" s="240" t="s">
        <v>1925</v>
      </c>
      <c r="G741" s="241" t="s">
        <v>209</v>
      </c>
      <c r="H741" s="242">
        <v>220.16</v>
      </c>
      <c r="I741" s="243"/>
      <c r="J741" s="244">
        <f>ROUND(I741*H741,2)</f>
        <v>0</v>
      </c>
      <c r="K741" s="240" t="s">
        <v>210</v>
      </c>
      <c r="L741" s="74"/>
      <c r="M741" s="245" t="s">
        <v>38</v>
      </c>
      <c r="N741" s="246" t="s">
        <v>53</v>
      </c>
      <c r="O741" s="49"/>
      <c r="P741" s="247">
        <f>O741*H741</f>
        <v>0</v>
      </c>
      <c r="Q741" s="247">
        <v>4E-05</v>
      </c>
      <c r="R741" s="247">
        <f>Q741*H741</f>
        <v>0.0088064</v>
      </c>
      <c r="S741" s="247">
        <v>0</v>
      </c>
      <c r="T741" s="248">
        <f>S741*H741</f>
        <v>0</v>
      </c>
      <c r="AR741" s="25" t="s">
        <v>294</v>
      </c>
      <c r="AT741" s="25" t="s">
        <v>206</v>
      </c>
      <c r="AU741" s="25" t="s">
        <v>90</v>
      </c>
      <c r="AY741" s="25" t="s">
        <v>204</v>
      </c>
      <c r="BE741" s="249">
        <f>IF(N741="základní",J741,0)</f>
        <v>0</v>
      </c>
      <c r="BF741" s="249">
        <f>IF(N741="snížená",J741,0)</f>
        <v>0</v>
      </c>
      <c r="BG741" s="249">
        <f>IF(N741="zákl. přenesená",J741,0)</f>
        <v>0</v>
      </c>
      <c r="BH741" s="249">
        <f>IF(N741="sníž. přenesená",J741,0)</f>
        <v>0</v>
      </c>
      <c r="BI741" s="249">
        <f>IF(N741="nulová",J741,0)</f>
        <v>0</v>
      </c>
      <c r="BJ741" s="25" t="s">
        <v>25</v>
      </c>
      <c r="BK741" s="249">
        <f>ROUND(I741*H741,2)</f>
        <v>0</v>
      </c>
      <c r="BL741" s="25" t="s">
        <v>294</v>
      </c>
      <c r="BM741" s="25" t="s">
        <v>1926</v>
      </c>
    </row>
    <row r="742" spans="2:47" s="1" customFormat="1" ht="13.5">
      <c r="B742" s="48"/>
      <c r="C742" s="76"/>
      <c r="D742" s="250" t="s">
        <v>213</v>
      </c>
      <c r="E742" s="76"/>
      <c r="F742" s="251" t="s">
        <v>1023</v>
      </c>
      <c r="G742" s="76"/>
      <c r="H742" s="76"/>
      <c r="I742" s="206"/>
      <c r="J742" s="76"/>
      <c r="K742" s="76"/>
      <c r="L742" s="74"/>
      <c r="M742" s="252"/>
      <c r="N742" s="49"/>
      <c r="O742" s="49"/>
      <c r="P742" s="49"/>
      <c r="Q742" s="49"/>
      <c r="R742" s="49"/>
      <c r="S742" s="49"/>
      <c r="T742" s="97"/>
      <c r="AT742" s="25" t="s">
        <v>213</v>
      </c>
      <c r="AU742" s="25" t="s">
        <v>90</v>
      </c>
    </row>
    <row r="743" spans="2:51" s="12" customFormat="1" ht="13.5">
      <c r="B743" s="253"/>
      <c r="C743" s="254"/>
      <c r="D743" s="250" t="s">
        <v>215</v>
      </c>
      <c r="E743" s="255" t="s">
        <v>38</v>
      </c>
      <c r="F743" s="256" t="s">
        <v>1746</v>
      </c>
      <c r="G743" s="254"/>
      <c r="H743" s="257">
        <v>220.16</v>
      </c>
      <c r="I743" s="258"/>
      <c r="J743" s="254"/>
      <c r="K743" s="254"/>
      <c r="L743" s="259"/>
      <c r="M743" s="260"/>
      <c r="N743" s="261"/>
      <c r="O743" s="261"/>
      <c r="P743" s="261"/>
      <c r="Q743" s="261"/>
      <c r="R743" s="261"/>
      <c r="S743" s="261"/>
      <c r="T743" s="262"/>
      <c r="AT743" s="263" t="s">
        <v>215</v>
      </c>
      <c r="AU743" s="263" t="s">
        <v>90</v>
      </c>
      <c r="AV743" s="12" t="s">
        <v>90</v>
      </c>
      <c r="AW743" s="12" t="s">
        <v>45</v>
      </c>
      <c r="AX743" s="12" t="s">
        <v>82</v>
      </c>
      <c r="AY743" s="263" t="s">
        <v>204</v>
      </c>
    </row>
    <row r="744" spans="2:51" s="13" customFormat="1" ht="13.5">
      <c r="B744" s="264"/>
      <c r="C744" s="265"/>
      <c r="D744" s="250" t="s">
        <v>215</v>
      </c>
      <c r="E744" s="266" t="s">
        <v>38</v>
      </c>
      <c r="F744" s="267" t="s">
        <v>217</v>
      </c>
      <c r="G744" s="265"/>
      <c r="H744" s="268">
        <v>220.16</v>
      </c>
      <c r="I744" s="269"/>
      <c r="J744" s="265"/>
      <c r="K744" s="265"/>
      <c r="L744" s="270"/>
      <c r="M744" s="271"/>
      <c r="N744" s="272"/>
      <c r="O744" s="272"/>
      <c r="P744" s="272"/>
      <c r="Q744" s="272"/>
      <c r="R744" s="272"/>
      <c r="S744" s="272"/>
      <c r="T744" s="273"/>
      <c r="AT744" s="274" t="s">
        <v>215</v>
      </c>
      <c r="AU744" s="274" t="s">
        <v>90</v>
      </c>
      <c r="AV744" s="13" t="s">
        <v>211</v>
      </c>
      <c r="AW744" s="13" t="s">
        <v>45</v>
      </c>
      <c r="AX744" s="13" t="s">
        <v>25</v>
      </c>
      <c r="AY744" s="274" t="s">
        <v>204</v>
      </c>
    </row>
    <row r="745" spans="2:65" s="1" customFormat="1" ht="25.5" customHeight="1">
      <c r="B745" s="48"/>
      <c r="C745" s="238" t="s">
        <v>1150</v>
      </c>
      <c r="D745" s="238" t="s">
        <v>206</v>
      </c>
      <c r="E745" s="239" t="s">
        <v>1927</v>
      </c>
      <c r="F745" s="240" t="s">
        <v>1928</v>
      </c>
      <c r="G745" s="241" t="s">
        <v>949</v>
      </c>
      <c r="H745" s="306"/>
      <c r="I745" s="243"/>
      <c r="J745" s="244">
        <f>ROUND(I745*H745,2)</f>
        <v>0</v>
      </c>
      <c r="K745" s="240" t="s">
        <v>210</v>
      </c>
      <c r="L745" s="74"/>
      <c r="M745" s="245" t="s">
        <v>38</v>
      </c>
      <c r="N745" s="246" t="s">
        <v>53</v>
      </c>
      <c r="O745" s="49"/>
      <c r="P745" s="247">
        <f>O745*H745</f>
        <v>0</v>
      </c>
      <c r="Q745" s="247">
        <v>0</v>
      </c>
      <c r="R745" s="247">
        <f>Q745*H745</f>
        <v>0</v>
      </c>
      <c r="S745" s="247">
        <v>0</v>
      </c>
      <c r="T745" s="248">
        <f>S745*H745</f>
        <v>0</v>
      </c>
      <c r="AR745" s="25" t="s">
        <v>294</v>
      </c>
      <c r="AT745" s="25" t="s">
        <v>206</v>
      </c>
      <c r="AU745" s="25" t="s">
        <v>90</v>
      </c>
      <c r="AY745" s="25" t="s">
        <v>204</v>
      </c>
      <c r="BE745" s="249">
        <f>IF(N745="základní",J745,0)</f>
        <v>0</v>
      </c>
      <c r="BF745" s="249">
        <f>IF(N745="snížená",J745,0)</f>
        <v>0</v>
      </c>
      <c r="BG745" s="249">
        <f>IF(N745="zákl. přenesená",J745,0)</f>
        <v>0</v>
      </c>
      <c r="BH745" s="249">
        <f>IF(N745="sníž. přenesená",J745,0)</f>
        <v>0</v>
      </c>
      <c r="BI745" s="249">
        <f>IF(N745="nulová",J745,0)</f>
        <v>0</v>
      </c>
      <c r="BJ745" s="25" t="s">
        <v>25</v>
      </c>
      <c r="BK745" s="249">
        <f>ROUND(I745*H745,2)</f>
        <v>0</v>
      </c>
      <c r="BL745" s="25" t="s">
        <v>294</v>
      </c>
      <c r="BM745" s="25" t="s">
        <v>1929</v>
      </c>
    </row>
    <row r="746" spans="2:47" s="1" customFormat="1" ht="13.5">
      <c r="B746" s="48"/>
      <c r="C746" s="76"/>
      <c r="D746" s="250" t="s">
        <v>213</v>
      </c>
      <c r="E746" s="76"/>
      <c r="F746" s="251" t="s">
        <v>1034</v>
      </c>
      <c r="G746" s="76"/>
      <c r="H746" s="76"/>
      <c r="I746" s="206"/>
      <c r="J746" s="76"/>
      <c r="K746" s="76"/>
      <c r="L746" s="74"/>
      <c r="M746" s="252"/>
      <c r="N746" s="49"/>
      <c r="O746" s="49"/>
      <c r="P746" s="49"/>
      <c r="Q746" s="49"/>
      <c r="R746" s="49"/>
      <c r="S746" s="49"/>
      <c r="T746" s="97"/>
      <c r="AT746" s="25" t="s">
        <v>213</v>
      </c>
      <c r="AU746" s="25" t="s">
        <v>90</v>
      </c>
    </row>
    <row r="747" spans="2:63" s="11" customFormat="1" ht="29.85" customHeight="1">
      <c r="B747" s="222"/>
      <c r="C747" s="223"/>
      <c r="D747" s="224" t="s">
        <v>81</v>
      </c>
      <c r="E747" s="236" t="s">
        <v>1930</v>
      </c>
      <c r="F747" s="236" t="s">
        <v>1931</v>
      </c>
      <c r="G747" s="223"/>
      <c r="H747" s="223"/>
      <c r="I747" s="226"/>
      <c r="J747" s="237">
        <f>BK747</f>
        <v>0</v>
      </c>
      <c r="K747" s="223"/>
      <c r="L747" s="228"/>
      <c r="M747" s="229"/>
      <c r="N747" s="230"/>
      <c r="O747" s="230"/>
      <c r="P747" s="231">
        <f>SUM(P748:P780)</f>
        <v>0</v>
      </c>
      <c r="Q747" s="230"/>
      <c r="R747" s="231">
        <f>SUM(R748:R780)</f>
        <v>0.6068835500000002</v>
      </c>
      <c r="S747" s="230"/>
      <c r="T747" s="232">
        <f>SUM(T748:T780)</f>
        <v>0</v>
      </c>
      <c r="AR747" s="233" t="s">
        <v>90</v>
      </c>
      <c r="AT747" s="234" t="s">
        <v>81</v>
      </c>
      <c r="AU747" s="234" t="s">
        <v>25</v>
      </c>
      <c r="AY747" s="233" t="s">
        <v>204</v>
      </c>
      <c r="BK747" s="235">
        <f>SUM(BK748:BK780)</f>
        <v>0</v>
      </c>
    </row>
    <row r="748" spans="2:65" s="1" customFormat="1" ht="25.5" customHeight="1">
      <c r="B748" s="48"/>
      <c r="C748" s="238" t="s">
        <v>1156</v>
      </c>
      <c r="D748" s="238" t="s">
        <v>206</v>
      </c>
      <c r="E748" s="239" t="s">
        <v>1932</v>
      </c>
      <c r="F748" s="240" t="s">
        <v>1933</v>
      </c>
      <c r="G748" s="241" t="s">
        <v>343</v>
      </c>
      <c r="H748" s="242">
        <v>5.465</v>
      </c>
      <c r="I748" s="243"/>
      <c r="J748" s="244">
        <f>ROUND(I748*H748,2)</f>
        <v>0</v>
      </c>
      <c r="K748" s="240" t="s">
        <v>38</v>
      </c>
      <c r="L748" s="74"/>
      <c r="M748" s="245" t="s">
        <v>38</v>
      </c>
      <c r="N748" s="246" t="s">
        <v>53</v>
      </c>
      <c r="O748" s="49"/>
      <c r="P748" s="247">
        <f>O748*H748</f>
        <v>0</v>
      </c>
      <c r="Q748" s="247">
        <v>0.00043</v>
      </c>
      <c r="R748" s="247">
        <f>Q748*H748</f>
        <v>0.00234995</v>
      </c>
      <c r="S748" s="247">
        <v>0</v>
      </c>
      <c r="T748" s="248">
        <f>S748*H748</f>
        <v>0</v>
      </c>
      <c r="AR748" s="25" t="s">
        <v>294</v>
      </c>
      <c r="AT748" s="25" t="s">
        <v>206</v>
      </c>
      <c r="AU748" s="25" t="s">
        <v>90</v>
      </c>
      <c r="AY748" s="25" t="s">
        <v>204</v>
      </c>
      <c r="BE748" s="249">
        <f>IF(N748="základní",J748,0)</f>
        <v>0</v>
      </c>
      <c r="BF748" s="249">
        <f>IF(N748="snížená",J748,0)</f>
        <v>0</v>
      </c>
      <c r="BG748" s="249">
        <f>IF(N748="zákl. přenesená",J748,0)</f>
        <v>0</v>
      </c>
      <c r="BH748" s="249">
        <f>IF(N748="sníž. přenesená",J748,0)</f>
        <v>0</v>
      </c>
      <c r="BI748" s="249">
        <f>IF(N748="nulová",J748,0)</f>
        <v>0</v>
      </c>
      <c r="BJ748" s="25" t="s">
        <v>25</v>
      </c>
      <c r="BK748" s="249">
        <f>ROUND(I748*H748,2)</f>
        <v>0</v>
      </c>
      <c r="BL748" s="25" t="s">
        <v>294</v>
      </c>
      <c r="BM748" s="25" t="s">
        <v>1934</v>
      </c>
    </row>
    <row r="749" spans="2:51" s="12" customFormat="1" ht="13.5">
      <c r="B749" s="253"/>
      <c r="C749" s="254"/>
      <c r="D749" s="250" t="s">
        <v>215</v>
      </c>
      <c r="E749" s="255" t="s">
        <v>38</v>
      </c>
      <c r="F749" s="256" t="s">
        <v>1935</v>
      </c>
      <c r="G749" s="254"/>
      <c r="H749" s="257">
        <v>5.465</v>
      </c>
      <c r="I749" s="258"/>
      <c r="J749" s="254"/>
      <c r="K749" s="254"/>
      <c r="L749" s="259"/>
      <c r="M749" s="260"/>
      <c r="N749" s="261"/>
      <c r="O749" s="261"/>
      <c r="P749" s="261"/>
      <c r="Q749" s="261"/>
      <c r="R749" s="261"/>
      <c r="S749" s="261"/>
      <c r="T749" s="262"/>
      <c r="AT749" s="263" t="s">
        <v>215</v>
      </c>
      <c r="AU749" s="263" t="s">
        <v>90</v>
      </c>
      <c r="AV749" s="12" t="s">
        <v>90</v>
      </c>
      <c r="AW749" s="12" t="s">
        <v>45</v>
      </c>
      <c r="AX749" s="12" t="s">
        <v>82</v>
      </c>
      <c r="AY749" s="263" t="s">
        <v>204</v>
      </c>
    </row>
    <row r="750" spans="2:51" s="13" customFormat="1" ht="13.5">
      <c r="B750" s="264"/>
      <c r="C750" s="265"/>
      <c r="D750" s="250" t="s">
        <v>215</v>
      </c>
      <c r="E750" s="266" t="s">
        <v>38</v>
      </c>
      <c r="F750" s="267" t="s">
        <v>217</v>
      </c>
      <c r="G750" s="265"/>
      <c r="H750" s="268">
        <v>5.465</v>
      </c>
      <c r="I750" s="269"/>
      <c r="J750" s="265"/>
      <c r="K750" s="265"/>
      <c r="L750" s="270"/>
      <c r="M750" s="271"/>
      <c r="N750" s="272"/>
      <c r="O750" s="272"/>
      <c r="P750" s="272"/>
      <c r="Q750" s="272"/>
      <c r="R750" s="272"/>
      <c r="S750" s="272"/>
      <c r="T750" s="273"/>
      <c r="AT750" s="274" t="s">
        <v>215</v>
      </c>
      <c r="AU750" s="274" t="s">
        <v>90</v>
      </c>
      <c r="AV750" s="13" t="s">
        <v>211</v>
      </c>
      <c r="AW750" s="13" t="s">
        <v>45</v>
      </c>
      <c r="AX750" s="13" t="s">
        <v>25</v>
      </c>
      <c r="AY750" s="274" t="s">
        <v>204</v>
      </c>
    </row>
    <row r="751" spans="2:65" s="1" customFormat="1" ht="25.5" customHeight="1">
      <c r="B751" s="48"/>
      <c r="C751" s="238" t="s">
        <v>1163</v>
      </c>
      <c r="D751" s="238" t="s">
        <v>206</v>
      </c>
      <c r="E751" s="239" t="s">
        <v>1936</v>
      </c>
      <c r="F751" s="240" t="s">
        <v>1937</v>
      </c>
      <c r="G751" s="241" t="s">
        <v>343</v>
      </c>
      <c r="H751" s="242">
        <v>4.3</v>
      </c>
      <c r="I751" s="243"/>
      <c r="J751" s="244">
        <f>ROUND(I751*H751,2)</f>
        <v>0</v>
      </c>
      <c r="K751" s="240" t="s">
        <v>210</v>
      </c>
      <c r="L751" s="74"/>
      <c r="M751" s="245" t="s">
        <v>38</v>
      </c>
      <c r="N751" s="246" t="s">
        <v>53</v>
      </c>
      <c r="O751" s="49"/>
      <c r="P751" s="247">
        <f>O751*H751</f>
        <v>0</v>
      </c>
      <c r="Q751" s="247">
        <v>0.00153</v>
      </c>
      <c r="R751" s="247">
        <f>Q751*H751</f>
        <v>0.006578999999999999</v>
      </c>
      <c r="S751" s="247">
        <v>0</v>
      </c>
      <c r="T751" s="248">
        <f>S751*H751</f>
        <v>0</v>
      </c>
      <c r="AR751" s="25" t="s">
        <v>294</v>
      </c>
      <c r="AT751" s="25" t="s">
        <v>206</v>
      </c>
      <c r="AU751" s="25" t="s">
        <v>90</v>
      </c>
      <c r="AY751" s="25" t="s">
        <v>204</v>
      </c>
      <c r="BE751" s="249">
        <f>IF(N751="základní",J751,0)</f>
        <v>0</v>
      </c>
      <c r="BF751" s="249">
        <f>IF(N751="snížená",J751,0)</f>
        <v>0</v>
      </c>
      <c r="BG751" s="249">
        <f>IF(N751="zákl. přenesená",J751,0)</f>
        <v>0</v>
      </c>
      <c r="BH751" s="249">
        <f>IF(N751="sníž. přenesená",J751,0)</f>
        <v>0</v>
      </c>
      <c r="BI751" s="249">
        <f>IF(N751="nulová",J751,0)</f>
        <v>0</v>
      </c>
      <c r="BJ751" s="25" t="s">
        <v>25</v>
      </c>
      <c r="BK751" s="249">
        <f>ROUND(I751*H751,2)</f>
        <v>0</v>
      </c>
      <c r="BL751" s="25" t="s">
        <v>294</v>
      </c>
      <c r="BM751" s="25" t="s">
        <v>1938</v>
      </c>
    </row>
    <row r="752" spans="2:65" s="1" customFormat="1" ht="25.5" customHeight="1">
      <c r="B752" s="48"/>
      <c r="C752" s="238" t="s">
        <v>1169</v>
      </c>
      <c r="D752" s="238" t="s">
        <v>206</v>
      </c>
      <c r="E752" s="239" t="s">
        <v>1939</v>
      </c>
      <c r="F752" s="240" t="s">
        <v>1940</v>
      </c>
      <c r="G752" s="241" t="s">
        <v>343</v>
      </c>
      <c r="H752" s="242">
        <v>53.01</v>
      </c>
      <c r="I752" s="243"/>
      <c r="J752" s="244">
        <f>ROUND(I752*H752,2)</f>
        <v>0</v>
      </c>
      <c r="K752" s="240" t="s">
        <v>210</v>
      </c>
      <c r="L752" s="74"/>
      <c r="M752" s="245" t="s">
        <v>38</v>
      </c>
      <c r="N752" s="246" t="s">
        <v>53</v>
      </c>
      <c r="O752" s="49"/>
      <c r="P752" s="247">
        <f>O752*H752</f>
        <v>0</v>
      </c>
      <c r="Q752" s="247">
        <v>0.003</v>
      </c>
      <c r="R752" s="247">
        <f>Q752*H752</f>
        <v>0.15903</v>
      </c>
      <c r="S752" s="247">
        <v>0</v>
      </c>
      <c r="T752" s="248">
        <f>S752*H752</f>
        <v>0</v>
      </c>
      <c r="AR752" s="25" t="s">
        <v>294</v>
      </c>
      <c r="AT752" s="25" t="s">
        <v>206</v>
      </c>
      <c r="AU752" s="25" t="s">
        <v>90</v>
      </c>
      <c r="AY752" s="25" t="s">
        <v>204</v>
      </c>
      <c r="BE752" s="249">
        <f>IF(N752="základní",J752,0)</f>
        <v>0</v>
      </c>
      <c r="BF752" s="249">
        <f>IF(N752="snížená",J752,0)</f>
        <v>0</v>
      </c>
      <c r="BG752" s="249">
        <f>IF(N752="zákl. přenesená",J752,0)</f>
        <v>0</v>
      </c>
      <c r="BH752" s="249">
        <f>IF(N752="sníž. přenesená",J752,0)</f>
        <v>0</v>
      </c>
      <c r="BI752" s="249">
        <f>IF(N752="nulová",J752,0)</f>
        <v>0</v>
      </c>
      <c r="BJ752" s="25" t="s">
        <v>25</v>
      </c>
      <c r="BK752" s="249">
        <f>ROUND(I752*H752,2)</f>
        <v>0</v>
      </c>
      <c r="BL752" s="25" t="s">
        <v>294</v>
      </c>
      <c r="BM752" s="25" t="s">
        <v>1941</v>
      </c>
    </row>
    <row r="753" spans="2:51" s="12" customFormat="1" ht="13.5">
      <c r="B753" s="253"/>
      <c r="C753" s="254"/>
      <c r="D753" s="250" t="s">
        <v>215</v>
      </c>
      <c r="E753" s="255" t="s">
        <v>38</v>
      </c>
      <c r="F753" s="256" t="s">
        <v>1942</v>
      </c>
      <c r="G753" s="254"/>
      <c r="H753" s="257">
        <v>46.95</v>
      </c>
      <c r="I753" s="258"/>
      <c r="J753" s="254"/>
      <c r="K753" s="254"/>
      <c r="L753" s="259"/>
      <c r="M753" s="260"/>
      <c r="N753" s="261"/>
      <c r="O753" s="261"/>
      <c r="P753" s="261"/>
      <c r="Q753" s="261"/>
      <c r="R753" s="261"/>
      <c r="S753" s="261"/>
      <c r="T753" s="262"/>
      <c r="AT753" s="263" t="s">
        <v>215</v>
      </c>
      <c r="AU753" s="263" t="s">
        <v>90</v>
      </c>
      <c r="AV753" s="12" t="s">
        <v>90</v>
      </c>
      <c r="AW753" s="12" t="s">
        <v>45</v>
      </c>
      <c r="AX753" s="12" t="s">
        <v>82</v>
      </c>
      <c r="AY753" s="263" t="s">
        <v>204</v>
      </c>
    </row>
    <row r="754" spans="2:51" s="12" customFormat="1" ht="13.5">
      <c r="B754" s="253"/>
      <c r="C754" s="254"/>
      <c r="D754" s="250" t="s">
        <v>215</v>
      </c>
      <c r="E754" s="255" t="s">
        <v>38</v>
      </c>
      <c r="F754" s="256" t="s">
        <v>1943</v>
      </c>
      <c r="G754" s="254"/>
      <c r="H754" s="257">
        <v>6.06</v>
      </c>
      <c r="I754" s="258"/>
      <c r="J754" s="254"/>
      <c r="K754" s="254"/>
      <c r="L754" s="259"/>
      <c r="M754" s="260"/>
      <c r="N754" s="261"/>
      <c r="O754" s="261"/>
      <c r="P754" s="261"/>
      <c r="Q754" s="261"/>
      <c r="R754" s="261"/>
      <c r="S754" s="261"/>
      <c r="T754" s="262"/>
      <c r="AT754" s="263" t="s">
        <v>215</v>
      </c>
      <c r="AU754" s="263" t="s">
        <v>90</v>
      </c>
      <c r="AV754" s="12" t="s">
        <v>90</v>
      </c>
      <c r="AW754" s="12" t="s">
        <v>45</v>
      </c>
      <c r="AX754" s="12" t="s">
        <v>82</v>
      </c>
      <c r="AY754" s="263" t="s">
        <v>204</v>
      </c>
    </row>
    <row r="755" spans="2:51" s="13" customFormat="1" ht="13.5">
      <c r="B755" s="264"/>
      <c r="C755" s="265"/>
      <c r="D755" s="250" t="s">
        <v>215</v>
      </c>
      <c r="E755" s="266" t="s">
        <v>38</v>
      </c>
      <c r="F755" s="267" t="s">
        <v>217</v>
      </c>
      <c r="G755" s="265"/>
      <c r="H755" s="268">
        <v>53.01</v>
      </c>
      <c r="I755" s="269"/>
      <c r="J755" s="265"/>
      <c r="K755" s="265"/>
      <c r="L755" s="270"/>
      <c r="M755" s="271"/>
      <c r="N755" s="272"/>
      <c r="O755" s="272"/>
      <c r="P755" s="272"/>
      <c r="Q755" s="272"/>
      <c r="R755" s="272"/>
      <c r="S755" s="272"/>
      <c r="T755" s="273"/>
      <c r="AT755" s="274" t="s">
        <v>215</v>
      </c>
      <c r="AU755" s="274" t="s">
        <v>90</v>
      </c>
      <c r="AV755" s="13" t="s">
        <v>211</v>
      </c>
      <c r="AW755" s="13" t="s">
        <v>45</v>
      </c>
      <c r="AX755" s="13" t="s">
        <v>25</v>
      </c>
      <c r="AY755" s="274" t="s">
        <v>204</v>
      </c>
    </row>
    <row r="756" spans="2:65" s="1" customFormat="1" ht="38.25" customHeight="1">
      <c r="B756" s="48"/>
      <c r="C756" s="238" t="s">
        <v>1174</v>
      </c>
      <c r="D756" s="238" t="s">
        <v>206</v>
      </c>
      <c r="E756" s="239" t="s">
        <v>1944</v>
      </c>
      <c r="F756" s="240" t="s">
        <v>1945</v>
      </c>
      <c r="G756" s="241" t="s">
        <v>780</v>
      </c>
      <c r="H756" s="242">
        <v>3</v>
      </c>
      <c r="I756" s="243"/>
      <c r="J756" s="244">
        <f>ROUND(I756*H756,2)</f>
        <v>0</v>
      </c>
      <c r="K756" s="240" t="s">
        <v>210</v>
      </c>
      <c r="L756" s="74"/>
      <c r="M756" s="245" t="s">
        <v>38</v>
      </c>
      <c r="N756" s="246" t="s">
        <v>53</v>
      </c>
      <c r="O756" s="49"/>
      <c r="P756" s="247">
        <f>O756*H756</f>
        <v>0</v>
      </c>
      <c r="Q756" s="247">
        <v>0</v>
      </c>
      <c r="R756" s="247">
        <f>Q756*H756</f>
        <v>0</v>
      </c>
      <c r="S756" s="247">
        <v>0</v>
      </c>
      <c r="T756" s="248">
        <f>S756*H756</f>
        <v>0</v>
      </c>
      <c r="AR756" s="25" t="s">
        <v>294</v>
      </c>
      <c r="AT756" s="25" t="s">
        <v>206</v>
      </c>
      <c r="AU756" s="25" t="s">
        <v>90</v>
      </c>
      <c r="AY756" s="25" t="s">
        <v>204</v>
      </c>
      <c r="BE756" s="249">
        <f>IF(N756="základní",J756,0)</f>
        <v>0</v>
      </c>
      <c r="BF756" s="249">
        <f>IF(N756="snížená",J756,0)</f>
        <v>0</v>
      </c>
      <c r="BG756" s="249">
        <f>IF(N756="zákl. přenesená",J756,0)</f>
        <v>0</v>
      </c>
      <c r="BH756" s="249">
        <f>IF(N756="sníž. přenesená",J756,0)</f>
        <v>0</v>
      </c>
      <c r="BI756" s="249">
        <f>IF(N756="nulová",J756,0)</f>
        <v>0</v>
      </c>
      <c r="BJ756" s="25" t="s">
        <v>25</v>
      </c>
      <c r="BK756" s="249">
        <f>ROUND(I756*H756,2)</f>
        <v>0</v>
      </c>
      <c r="BL756" s="25" t="s">
        <v>294</v>
      </c>
      <c r="BM756" s="25" t="s">
        <v>1946</v>
      </c>
    </row>
    <row r="757" spans="2:65" s="1" customFormat="1" ht="25.5" customHeight="1">
      <c r="B757" s="48"/>
      <c r="C757" s="238" t="s">
        <v>1179</v>
      </c>
      <c r="D757" s="238" t="s">
        <v>206</v>
      </c>
      <c r="E757" s="239" t="s">
        <v>1947</v>
      </c>
      <c r="F757" s="240" t="s">
        <v>1948</v>
      </c>
      <c r="G757" s="241" t="s">
        <v>343</v>
      </c>
      <c r="H757" s="242">
        <v>63.35</v>
      </c>
      <c r="I757" s="243"/>
      <c r="J757" s="244">
        <f>ROUND(I757*H757,2)</f>
        <v>0</v>
      </c>
      <c r="K757" s="240" t="s">
        <v>210</v>
      </c>
      <c r="L757" s="74"/>
      <c r="M757" s="245" t="s">
        <v>38</v>
      </c>
      <c r="N757" s="246" t="s">
        <v>53</v>
      </c>
      <c r="O757" s="49"/>
      <c r="P757" s="247">
        <f>O757*H757</f>
        <v>0</v>
      </c>
      <c r="Q757" s="247">
        <v>0.00151</v>
      </c>
      <c r="R757" s="247">
        <f>Q757*H757</f>
        <v>0.09565850000000001</v>
      </c>
      <c r="S757" s="247">
        <v>0</v>
      </c>
      <c r="T757" s="248">
        <f>S757*H757</f>
        <v>0</v>
      </c>
      <c r="AR757" s="25" t="s">
        <v>294</v>
      </c>
      <c r="AT757" s="25" t="s">
        <v>206</v>
      </c>
      <c r="AU757" s="25" t="s">
        <v>90</v>
      </c>
      <c r="AY757" s="25" t="s">
        <v>204</v>
      </c>
      <c r="BE757" s="249">
        <f>IF(N757="základní",J757,0)</f>
        <v>0</v>
      </c>
      <c r="BF757" s="249">
        <f>IF(N757="snížená",J757,0)</f>
        <v>0</v>
      </c>
      <c r="BG757" s="249">
        <f>IF(N757="zákl. přenesená",J757,0)</f>
        <v>0</v>
      </c>
      <c r="BH757" s="249">
        <f>IF(N757="sníž. přenesená",J757,0)</f>
        <v>0</v>
      </c>
      <c r="BI757" s="249">
        <f>IF(N757="nulová",J757,0)</f>
        <v>0</v>
      </c>
      <c r="BJ757" s="25" t="s">
        <v>25</v>
      </c>
      <c r="BK757" s="249">
        <f>ROUND(I757*H757,2)</f>
        <v>0</v>
      </c>
      <c r="BL757" s="25" t="s">
        <v>294</v>
      </c>
      <c r="BM757" s="25" t="s">
        <v>1949</v>
      </c>
    </row>
    <row r="758" spans="2:51" s="12" customFormat="1" ht="13.5">
      <c r="B758" s="253"/>
      <c r="C758" s="254"/>
      <c r="D758" s="250" t="s">
        <v>215</v>
      </c>
      <c r="E758" s="255" t="s">
        <v>38</v>
      </c>
      <c r="F758" s="256" t="s">
        <v>1950</v>
      </c>
      <c r="G758" s="254"/>
      <c r="H758" s="257">
        <v>15.3</v>
      </c>
      <c r="I758" s="258"/>
      <c r="J758" s="254"/>
      <c r="K758" s="254"/>
      <c r="L758" s="259"/>
      <c r="M758" s="260"/>
      <c r="N758" s="261"/>
      <c r="O758" s="261"/>
      <c r="P758" s="261"/>
      <c r="Q758" s="261"/>
      <c r="R758" s="261"/>
      <c r="S758" s="261"/>
      <c r="T758" s="262"/>
      <c r="AT758" s="263" t="s">
        <v>215</v>
      </c>
      <c r="AU758" s="263" t="s">
        <v>90</v>
      </c>
      <c r="AV758" s="12" t="s">
        <v>90</v>
      </c>
      <c r="AW758" s="12" t="s">
        <v>45</v>
      </c>
      <c r="AX758" s="12" t="s">
        <v>82</v>
      </c>
      <c r="AY758" s="263" t="s">
        <v>204</v>
      </c>
    </row>
    <row r="759" spans="2:51" s="12" customFormat="1" ht="13.5">
      <c r="B759" s="253"/>
      <c r="C759" s="254"/>
      <c r="D759" s="250" t="s">
        <v>215</v>
      </c>
      <c r="E759" s="255" t="s">
        <v>38</v>
      </c>
      <c r="F759" s="256" t="s">
        <v>1145</v>
      </c>
      <c r="G759" s="254"/>
      <c r="H759" s="257">
        <v>3</v>
      </c>
      <c r="I759" s="258"/>
      <c r="J759" s="254"/>
      <c r="K759" s="254"/>
      <c r="L759" s="259"/>
      <c r="M759" s="260"/>
      <c r="N759" s="261"/>
      <c r="O759" s="261"/>
      <c r="P759" s="261"/>
      <c r="Q759" s="261"/>
      <c r="R759" s="261"/>
      <c r="S759" s="261"/>
      <c r="T759" s="262"/>
      <c r="AT759" s="263" t="s">
        <v>215</v>
      </c>
      <c r="AU759" s="263" t="s">
        <v>90</v>
      </c>
      <c r="AV759" s="12" t="s">
        <v>90</v>
      </c>
      <c r="AW759" s="12" t="s">
        <v>45</v>
      </c>
      <c r="AX759" s="12" t="s">
        <v>82</v>
      </c>
      <c r="AY759" s="263" t="s">
        <v>204</v>
      </c>
    </row>
    <row r="760" spans="2:51" s="12" customFormat="1" ht="13.5">
      <c r="B760" s="253"/>
      <c r="C760" s="254"/>
      <c r="D760" s="250" t="s">
        <v>215</v>
      </c>
      <c r="E760" s="255" t="s">
        <v>38</v>
      </c>
      <c r="F760" s="256" t="s">
        <v>1951</v>
      </c>
      <c r="G760" s="254"/>
      <c r="H760" s="257">
        <v>42.5</v>
      </c>
      <c r="I760" s="258"/>
      <c r="J760" s="254"/>
      <c r="K760" s="254"/>
      <c r="L760" s="259"/>
      <c r="M760" s="260"/>
      <c r="N760" s="261"/>
      <c r="O760" s="261"/>
      <c r="P760" s="261"/>
      <c r="Q760" s="261"/>
      <c r="R760" s="261"/>
      <c r="S760" s="261"/>
      <c r="T760" s="262"/>
      <c r="AT760" s="263" t="s">
        <v>215</v>
      </c>
      <c r="AU760" s="263" t="s">
        <v>90</v>
      </c>
      <c r="AV760" s="12" t="s">
        <v>90</v>
      </c>
      <c r="AW760" s="12" t="s">
        <v>45</v>
      </c>
      <c r="AX760" s="12" t="s">
        <v>82</v>
      </c>
      <c r="AY760" s="263" t="s">
        <v>204</v>
      </c>
    </row>
    <row r="761" spans="2:51" s="12" customFormat="1" ht="13.5">
      <c r="B761" s="253"/>
      <c r="C761" s="254"/>
      <c r="D761" s="250" t="s">
        <v>215</v>
      </c>
      <c r="E761" s="255" t="s">
        <v>38</v>
      </c>
      <c r="F761" s="256" t="s">
        <v>1952</v>
      </c>
      <c r="G761" s="254"/>
      <c r="H761" s="257">
        <v>2.55</v>
      </c>
      <c r="I761" s="258"/>
      <c r="J761" s="254"/>
      <c r="K761" s="254"/>
      <c r="L761" s="259"/>
      <c r="M761" s="260"/>
      <c r="N761" s="261"/>
      <c r="O761" s="261"/>
      <c r="P761" s="261"/>
      <c r="Q761" s="261"/>
      <c r="R761" s="261"/>
      <c r="S761" s="261"/>
      <c r="T761" s="262"/>
      <c r="AT761" s="263" t="s">
        <v>215</v>
      </c>
      <c r="AU761" s="263" t="s">
        <v>90</v>
      </c>
      <c r="AV761" s="12" t="s">
        <v>90</v>
      </c>
      <c r="AW761" s="12" t="s">
        <v>45</v>
      </c>
      <c r="AX761" s="12" t="s">
        <v>82</v>
      </c>
      <c r="AY761" s="263" t="s">
        <v>204</v>
      </c>
    </row>
    <row r="762" spans="2:51" s="13" customFormat="1" ht="13.5">
      <c r="B762" s="264"/>
      <c r="C762" s="265"/>
      <c r="D762" s="250" t="s">
        <v>215</v>
      </c>
      <c r="E762" s="266" t="s">
        <v>38</v>
      </c>
      <c r="F762" s="267" t="s">
        <v>217</v>
      </c>
      <c r="G762" s="265"/>
      <c r="H762" s="268">
        <v>63.35</v>
      </c>
      <c r="I762" s="269"/>
      <c r="J762" s="265"/>
      <c r="K762" s="265"/>
      <c r="L762" s="270"/>
      <c r="M762" s="271"/>
      <c r="N762" s="272"/>
      <c r="O762" s="272"/>
      <c r="P762" s="272"/>
      <c r="Q762" s="272"/>
      <c r="R762" s="272"/>
      <c r="S762" s="272"/>
      <c r="T762" s="273"/>
      <c r="AT762" s="274" t="s">
        <v>215</v>
      </c>
      <c r="AU762" s="274" t="s">
        <v>90</v>
      </c>
      <c r="AV762" s="13" t="s">
        <v>211</v>
      </c>
      <c r="AW762" s="13" t="s">
        <v>45</v>
      </c>
      <c r="AX762" s="13" t="s">
        <v>25</v>
      </c>
      <c r="AY762" s="274" t="s">
        <v>204</v>
      </c>
    </row>
    <row r="763" spans="2:65" s="1" customFormat="1" ht="25.5" customHeight="1">
      <c r="B763" s="48"/>
      <c r="C763" s="238" t="s">
        <v>1183</v>
      </c>
      <c r="D763" s="238" t="s">
        <v>206</v>
      </c>
      <c r="E763" s="239" t="s">
        <v>1953</v>
      </c>
      <c r="F763" s="240" t="s">
        <v>1954</v>
      </c>
      <c r="G763" s="241" t="s">
        <v>209</v>
      </c>
      <c r="H763" s="242">
        <v>1.325</v>
      </c>
      <c r="I763" s="243"/>
      <c r="J763" s="244">
        <f>ROUND(I763*H763,2)</f>
        <v>0</v>
      </c>
      <c r="K763" s="240" t="s">
        <v>38</v>
      </c>
      <c r="L763" s="74"/>
      <c r="M763" s="245" t="s">
        <v>38</v>
      </c>
      <c r="N763" s="246" t="s">
        <v>53</v>
      </c>
      <c r="O763" s="49"/>
      <c r="P763" s="247">
        <f>O763*H763</f>
        <v>0</v>
      </c>
      <c r="Q763" s="247">
        <v>0.00774</v>
      </c>
      <c r="R763" s="247">
        <f>Q763*H763</f>
        <v>0.0102555</v>
      </c>
      <c r="S763" s="247">
        <v>0</v>
      </c>
      <c r="T763" s="248">
        <f>S763*H763</f>
        <v>0</v>
      </c>
      <c r="AR763" s="25" t="s">
        <v>294</v>
      </c>
      <c r="AT763" s="25" t="s">
        <v>206</v>
      </c>
      <c r="AU763" s="25" t="s">
        <v>90</v>
      </c>
      <c r="AY763" s="25" t="s">
        <v>204</v>
      </c>
      <c r="BE763" s="249">
        <f>IF(N763="základní",J763,0)</f>
        <v>0</v>
      </c>
      <c r="BF763" s="249">
        <f>IF(N763="snížená",J763,0)</f>
        <v>0</v>
      </c>
      <c r="BG763" s="249">
        <f>IF(N763="zákl. přenesená",J763,0)</f>
        <v>0</v>
      </c>
      <c r="BH763" s="249">
        <f>IF(N763="sníž. přenesená",J763,0)</f>
        <v>0</v>
      </c>
      <c r="BI763" s="249">
        <f>IF(N763="nulová",J763,0)</f>
        <v>0</v>
      </c>
      <c r="BJ763" s="25" t="s">
        <v>25</v>
      </c>
      <c r="BK763" s="249">
        <f>ROUND(I763*H763,2)</f>
        <v>0</v>
      </c>
      <c r="BL763" s="25" t="s">
        <v>294</v>
      </c>
      <c r="BM763" s="25" t="s">
        <v>1955</v>
      </c>
    </row>
    <row r="764" spans="2:51" s="12" customFormat="1" ht="13.5">
      <c r="B764" s="253"/>
      <c r="C764" s="254"/>
      <c r="D764" s="250" t="s">
        <v>215</v>
      </c>
      <c r="E764" s="255" t="s">
        <v>38</v>
      </c>
      <c r="F764" s="256" t="s">
        <v>1956</v>
      </c>
      <c r="G764" s="254"/>
      <c r="H764" s="257">
        <v>1.325</v>
      </c>
      <c r="I764" s="258"/>
      <c r="J764" s="254"/>
      <c r="K764" s="254"/>
      <c r="L764" s="259"/>
      <c r="M764" s="260"/>
      <c r="N764" s="261"/>
      <c r="O764" s="261"/>
      <c r="P764" s="261"/>
      <c r="Q764" s="261"/>
      <c r="R764" s="261"/>
      <c r="S764" s="261"/>
      <c r="T764" s="262"/>
      <c r="AT764" s="263" t="s">
        <v>215</v>
      </c>
      <c r="AU764" s="263" t="s">
        <v>90</v>
      </c>
      <c r="AV764" s="12" t="s">
        <v>90</v>
      </c>
      <c r="AW764" s="12" t="s">
        <v>45</v>
      </c>
      <c r="AX764" s="12" t="s">
        <v>82</v>
      </c>
      <c r="AY764" s="263" t="s">
        <v>204</v>
      </c>
    </row>
    <row r="765" spans="2:51" s="13" customFormat="1" ht="13.5">
      <c r="B765" s="264"/>
      <c r="C765" s="265"/>
      <c r="D765" s="250" t="s">
        <v>215</v>
      </c>
      <c r="E765" s="266" t="s">
        <v>38</v>
      </c>
      <c r="F765" s="267" t="s">
        <v>217</v>
      </c>
      <c r="G765" s="265"/>
      <c r="H765" s="268">
        <v>1.325</v>
      </c>
      <c r="I765" s="269"/>
      <c r="J765" s="265"/>
      <c r="K765" s="265"/>
      <c r="L765" s="270"/>
      <c r="M765" s="271"/>
      <c r="N765" s="272"/>
      <c r="O765" s="272"/>
      <c r="P765" s="272"/>
      <c r="Q765" s="272"/>
      <c r="R765" s="272"/>
      <c r="S765" s="272"/>
      <c r="T765" s="273"/>
      <c r="AT765" s="274" t="s">
        <v>215</v>
      </c>
      <c r="AU765" s="274" t="s">
        <v>90</v>
      </c>
      <c r="AV765" s="13" t="s">
        <v>211</v>
      </c>
      <c r="AW765" s="13" t="s">
        <v>45</v>
      </c>
      <c r="AX765" s="13" t="s">
        <v>25</v>
      </c>
      <c r="AY765" s="274" t="s">
        <v>204</v>
      </c>
    </row>
    <row r="766" spans="2:65" s="1" customFormat="1" ht="25.5" customHeight="1">
      <c r="B766" s="48"/>
      <c r="C766" s="238" t="s">
        <v>1190</v>
      </c>
      <c r="D766" s="238" t="s">
        <v>206</v>
      </c>
      <c r="E766" s="239" t="s">
        <v>1957</v>
      </c>
      <c r="F766" s="240" t="s">
        <v>1958</v>
      </c>
      <c r="G766" s="241" t="s">
        <v>343</v>
      </c>
      <c r="H766" s="242">
        <v>4.6</v>
      </c>
      <c r="I766" s="243"/>
      <c r="J766" s="244">
        <f>ROUND(I766*H766,2)</f>
        <v>0</v>
      </c>
      <c r="K766" s="240" t="s">
        <v>210</v>
      </c>
      <c r="L766" s="74"/>
      <c r="M766" s="245" t="s">
        <v>38</v>
      </c>
      <c r="N766" s="246" t="s">
        <v>53</v>
      </c>
      <c r="O766" s="49"/>
      <c r="P766" s="247">
        <f>O766*H766</f>
        <v>0</v>
      </c>
      <c r="Q766" s="247">
        <v>0.00149</v>
      </c>
      <c r="R766" s="247">
        <f>Q766*H766</f>
        <v>0.006854</v>
      </c>
      <c r="S766" s="247">
        <v>0</v>
      </c>
      <c r="T766" s="248">
        <f>S766*H766</f>
        <v>0</v>
      </c>
      <c r="AR766" s="25" t="s">
        <v>294</v>
      </c>
      <c r="AT766" s="25" t="s">
        <v>206</v>
      </c>
      <c r="AU766" s="25" t="s">
        <v>90</v>
      </c>
      <c r="AY766" s="25" t="s">
        <v>204</v>
      </c>
      <c r="BE766" s="249">
        <f>IF(N766="základní",J766,0)</f>
        <v>0</v>
      </c>
      <c r="BF766" s="249">
        <f>IF(N766="snížená",J766,0)</f>
        <v>0</v>
      </c>
      <c r="BG766" s="249">
        <f>IF(N766="zákl. přenesená",J766,0)</f>
        <v>0</v>
      </c>
      <c r="BH766" s="249">
        <f>IF(N766="sníž. přenesená",J766,0)</f>
        <v>0</v>
      </c>
      <c r="BI766" s="249">
        <f>IF(N766="nulová",J766,0)</f>
        <v>0</v>
      </c>
      <c r="BJ766" s="25" t="s">
        <v>25</v>
      </c>
      <c r="BK766" s="249">
        <f>ROUND(I766*H766,2)</f>
        <v>0</v>
      </c>
      <c r="BL766" s="25" t="s">
        <v>294</v>
      </c>
      <c r="BM766" s="25" t="s">
        <v>1959</v>
      </c>
    </row>
    <row r="767" spans="2:65" s="1" customFormat="1" ht="38.25" customHeight="1">
      <c r="B767" s="48"/>
      <c r="C767" s="238" t="s">
        <v>1195</v>
      </c>
      <c r="D767" s="238" t="s">
        <v>206</v>
      </c>
      <c r="E767" s="239" t="s">
        <v>1960</v>
      </c>
      <c r="F767" s="240" t="s">
        <v>1961</v>
      </c>
      <c r="G767" s="241" t="s">
        <v>343</v>
      </c>
      <c r="H767" s="242">
        <v>95.35</v>
      </c>
      <c r="I767" s="243"/>
      <c r="J767" s="244">
        <f>ROUND(I767*H767,2)</f>
        <v>0</v>
      </c>
      <c r="K767" s="240" t="s">
        <v>210</v>
      </c>
      <c r="L767" s="74"/>
      <c r="M767" s="245" t="s">
        <v>38</v>
      </c>
      <c r="N767" s="246" t="s">
        <v>53</v>
      </c>
      <c r="O767" s="49"/>
      <c r="P767" s="247">
        <f>O767*H767</f>
        <v>0</v>
      </c>
      <c r="Q767" s="247">
        <v>0.00294</v>
      </c>
      <c r="R767" s="247">
        <f>Q767*H767</f>
        <v>0.280329</v>
      </c>
      <c r="S767" s="247">
        <v>0</v>
      </c>
      <c r="T767" s="248">
        <f>S767*H767</f>
        <v>0</v>
      </c>
      <c r="AR767" s="25" t="s">
        <v>294</v>
      </c>
      <c r="AT767" s="25" t="s">
        <v>206</v>
      </c>
      <c r="AU767" s="25" t="s">
        <v>90</v>
      </c>
      <c r="AY767" s="25" t="s">
        <v>204</v>
      </c>
      <c r="BE767" s="249">
        <f>IF(N767="základní",J767,0)</f>
        <v>0</v>
      </c>
      <c r="BF767" s="249">
        <f>IF(N767="snížená",J767,0)</f>
        <v>0</v>
      </c>
      <c r="BG767" s="249">
        <f>IF(N767="zákl. přenesená",J767,0)</f>
        <v>0</v>
      </c>
      <c r="BH767" s="249">
        <f>IF(N767="sníž. přenesená",J767,0)</f>
        <v>0</v>
      </c>
      <c r="BI767" s="249">
        <f>IF(N767="nulová",J767,0)</f>
        <v>0</v>
      </c>
      <c r="BJ767" s="25" t="s">
        <v>25</v>
      </c>
      <c r="BK767" s="249">
        <f>ROUND(I767*H767,2)</f>
        <v>0</v>
      </c>
      <c r="BL767" s="25" t="s">
        <v>294</v>
      </c>
      <c r="BM767" s="25" t="s">
        <v>1962</v>
      </c>
    </row>
    <row r="768" spans="2:51" s="12" customFormat="1" ht="13.5">
      <c r="B768" s="253"/>
      <c r="C768" s="254"/>
      <c r="D768" s="250" t="s">
        <v>215</v>
      </c>
      <c r="E768" s="255" t="s">
        <v>38</v>
      </c>
      <c r="F768" s="256" t="s">
        <v>1963</v>
      </c>
      <c r="G768" s="254"/>
      <c r="H768" s="257">
        <v>95.35</v>
      </c>
      <c r="I768" s="258"/>
      <c r="J768" s="254"/>
      <c r="K768" s="254"/>
      <c r="L768" s="259"/>
      <c r="M768" s="260"/>
      <c r="N768" s="261"/>
      <c r="O768" s="261"/>
      <c r="P768" s="261"/>
      <c r="Q768" s="261"/>
      <c r="R768" s="261"/>
      <c r="S768" s="261"/>
      <c r="T768" s="262"/>
      <c r="AT768" s="263" t="s">
        <v>215</v>
      </c>
      <c r="AU768" s="263" t="s">
        <v>90</v>
      </c>
      <c r="AV768" s="12" t="s">
        <v>90</v>
      </c>
      <c r="AW768" s="12" t="s">
        <v>45</v>
      </c>
      <c r="AX768" s="12" t="s">
        <v>82</v>
      </c>
      <c r="AY768" s="263" t="s">
        <v>204</v>
      </c>
    </row>
    <row r="769" spans="2:51" s="13" customFormat="1" ht="13.5">
      <c r="B769" s="264"/>
      <c r="C769" s="265"/>
      <c r="D769" s="250" t="s">
        <v>215</v>
      </c>
      <c r="E769" s="266" t="s">
        <v>38</v>
      </c>
      <c r="F769" s="267" t="s">
        <v>217</v>
      </c>
      <c r="G769" s="265"/>
      <c r="H769" s="268">
        <v>95.35</v>
      </c>
      <c r="I769" s="269"/>
      <c r="J769" s="265"/>
      <c r="K769" s="265"/>
      <c r="L769" s="270"/>
      <c r="M769" s="271"/>
      <c r="N769" s="272"/>
      <c r="O769" s="272"/>
      <c r="P769" s="272"/>
      <c r="Q769" s="272"/>
      <c r="R769" s="272"/>
      <c r="S769" s="272"/>
      <c r="T769" s="273"/>
      <c r="AT769" s="274" t="s">
        <v>215</v>
      </c>
      <c r="AU769" s="274" t="s">
        <v>90</v>
      </c>
      <c r="AV769" s="13" t="s">
        <v>211</v>
      </c>
      <c r="AW769" s="13" t="s">
        <v>45</v>
      </c>
      <c r="AX769" s="13" t="s">
        <v>25</v>
      </c>
      <c r="AY769" s="274" t="s">
        <v>204</v>
      </c>
    </row>
    <row r="770" spans="2:65" s="1" customFormat="1" ht="25.5" customHeight="1">
      <c r="B770" s="48"/>
      <c r="C770" s="238" t="s">
        <v>1200</v>
      </c>
      <c r="D770" s="238" t="s">
        <v>206</v>
      </c>
      <c r="E770" s="239" t="s">
        <v>1964</v>
      </c>
      <c r="F770" s="240" t="s">
        <v>1965</v>
      </c>
      <c r="G770" s="241" t="s">
        <v>209</v>
      </c>
      <c r="H770" s="242">
        <v>1.155</v>
      </c>
      <c r="I770" s="243"/>
      <c r="J770" s="244">
        <f>ROUND(I770*H770,2)</f>
        <v>0</v>
      </c>
      <c r="K770" s="240" t="s">
        <v>210</v>
      </c>
      <c r="L770" s="74"/>
      <c r="M770" s="245" t="s">
        <v>38</v>
      </c>
      <c r="N770" s="246" t="s">
        <v>53</v>
      </c>
      <c r="O770" s="49"/>
      <c r="P770" s="247">
        <f>O770*H770</f>
        <v>0</v>
      </c>
      <c r="Q770" s="247">
        <v>0.00592</v>
      </c>
      <c r="R770" s="247">
        <f>Q770*H770</f>
        <v>0.0068376</v>
      </c>
      <c r="S770" s="247">
        <v>0</v>
      </c>
      <c r="T770" s="248">
        <f>S770*H770</f>
        <v>0</v>
      </c>
      <c r="AR770" s="25" t="s">
        <v>294</v>
      </c>
      <c r="AT770" s="25" t="s">
        <v>206</v>
      </c>
      <c r="AU770" s="25" t="s">
        <v>90</v>
      </c>
      <c r="AY770" s="25" t="s">
        <v>204</v>
      </c>
      <c r="BE770" s="249">
        <f>IF(N770="základní",J770,0)</f>
        <v>0</v>
      </c>
      <c r="BF770" s="249">
        <f>IF(N770="snížená",J770,0)</f>
        <v>0</v>
      </c>
      <c r="BG770" s="249">
        <f>IF(N770="zákl. přenesená",J770,0)</f>
        <v>0</v>
      </c>
      <c r="BH770" s="249">
        <f>IF(N770="sníž. přenesená",J770,0)</f>
        <v>0</v>
      </c>
      <c r="BI770" s="249">
        <f>IF(N770="nulová",J770,0)</f>
        <v>0</v>
      </c>
      <c r="BJ770" s="25" t="s">
        <v>25</v>
      </c>
      <c r="BK770" s="249">
        <f>ROUND(I770*H770,2)</f>
        <v>0</v>
      </c>
      <c r="BL770" s="25" t="s">
        <v>294</v>
      </c>
      <c r="BM770" s="25" t="s">
        <v>1966</v>
      </c>
    </row>
    <row r="771" spans="2:47" s="1" customFormat="1" ht="13.5">
      <c r="B771" s="48"/>
      <c r="C771" s="76"/>
      <c r="D771" s="250" t="s">
        <v>213</v>
      </c>
      <c r="E771" s="76"/>
      <c r="F771" s="251" t="s">
        <v>1967</v>
      </c>
      <c r="G771" s="76"/>
      <c r="H771" s="76"/>
      <c r="I771" s="206"/>
      <c r="J771" s="76"/>
      <c r="K771" s="76"/>
      <c r="L771" s="74"/>
      <c r="M771" s="252"/>
      <c r="N771" s="49"/>
      <c r="O771" s="49"/>
      <c r="P771" s="49"/>
      <c r="Q771" s="49"/>
      <c r="R771" s="49"/>
      <c r="S771" s="49"/>
      <c r="T771" s="97"/>
      <c r="AT771" s="25" t="s">
        <v>213</v>
      </c>
      <c r="AU771" s="25" t="s">
        <v>90</v>
      </c>
    </row>
    <row r="772" spans="2:51" s="12" customFormat="1" ht="13.5">
      <c r="B772" s="253"/>
      <c r="C772" s="254"/>
      <c r="D772" s="250" t="s">
        <v>215</v>
      </c>
      <c r="E772" s="255" t="s">
        <v>38</v>
      </c>
      <c r="F772" s="256" t="s">
        <v>1968</v>
      </c>
      <c r="G772" s="254"/>
      <c r="H772" s="257">
        <v>1.155</v>
      </c>
      <c r="I772" s="258"/>
      <c r="J772" s="254"/>
      <c r="K772" s="254"/>
      <c r="L772" s="259"/>
      <c r="M772" s="260"/>
      <c r="N772" s="261"/>
      <c r="O772" s="261"/>
      <c r="P772" s="261"/>
      <c r="Q772" s="261"/>
      <c r="R772" s="261"/>
      <c r="S772" s="261"/>
      <c r="T772" s="262"/>
      <c r="AT772" s="263" t="s">
        <v>215</v>
      </c>
      <c r="AU772" s="263" t="s">
        <v>90</v>
      </c>
      <c r="AV772" s="12" t="s">
        <v>90</v>
      </c>
      <c r="AW772" s="12" t="s">
        <v>45</v>
      </c>
      <c r="AX772" s="12" t="s">
        <v>82</v>
      </c>
      <c r="AY772" s="263" t="s">
        <v>204</v>
      </c>
    </row>
    <row r="773" spans="2:51" s="13" customFormat="1" ht="13.5">
      <c r="B773" s="264"/>
      <c r="C773" s="265"/>
      <c r="D773" s="250" t="s">
        <v>215</v>
      </c>
      <c r="E773" s="266" t="s">
        <v>38</v>
      </c>
      <c r="F773" s="267" t="s">
        <v>217</v>
      </c>
      <c r="G773" s="265"/>
      <c r="H773" s="268">
        <v>1.155</v>
      </c>
      <c r="I773" s="269"/>
      <c r="J773" s="265"/>
      <c r="K773" s="265"/>
      <c r="L773" s="270"/>
      <c r="M773" s="271"/>
      <c r="N773" s="272"/>
      <c r="O773" s="272"/>
      <c r="P773" s="272"/>
      <c r="Q773" s="272"/>
      <c r="R773" s="272"/>
      <c r="S773" s="272"/>
      <c r="T773" s="273"/>
      <c r="AT773" s="274" t="s">
        <v>215</v>
      </c>
      <c r="AU773" s="274" t="s">
        <v>90</v>
      </c>
      <c r="AV773" s="13" t="s">
        <v>211</v>
      </c>
      <c r="AW773" s="13" t="s">
        <v>45</v>
      </c>
      <c r="AX773" s="13" t="s">
        <v>25</v>
      </c>
      <c r="AY773" s="274" t="s">
        <v>204</v>
      </c>
    </row>
    <row r="774" spans="2:65" s="1" customFormat="1" ht="25.5" customHeight="1">
      <c r="B774" s="48"/>
      <c r="C774" s="238" t="s">
        <v>1208</v>
      </c>
      <c r="D774" s="238" t="s">
        <v>206</v>
      </c>
      <c r="E774" s="239" t="s">
        <v>1969</v>
      </c>
      <c r="F774" s="240" t="s">
        <v>1970</v>
      </c>
      <c r="G774" s="241" t="s">
        <v>780</v>
      </c>
      <c r="H774" s="242">
        <v>58</v>
      </c>
      <c r="I774" s="243"/>
      <c r="J774" s="244">
        <f>ROUND(I774*H774,2)</f>
        <v>0</v>
      </c>
      <c r="K774" s="240" t="s">
        <v>210</v>
      </c>
      <c r="L774" s="74"/>
      <c r="M774" s="245" t="s">
        <v>38</v>
      </c>
      <c r="N774" s="246" t="s">
        <v>53</v>
      </c>
      <c r="O774" s="49"/>
      <c r="P774" s="247">
        <f>O774*H774</f>
        <v>0</v>
      </c>
      <c r="Q774" s="247">
        <v>0.00028</v>
      </c>
      <c r="R774" s="247">
        <f>Q774*H774</f>
        <v>0.016239999999999997</v>
      </c>
      <c r="S774" s="247">
        <v>0</v>
      </c>
      <c r="T774" s="248">
        <f>S774*H774</f>
        <v>0</v>
      </c>
      <c r="AR774" s="25" t="s">
        <v>294</v>
      </c>
      <c r="AT774" s="25" t="s">
        <v>206</v>
      </c>
      <c r="AU774" s="25" t="s">
        <v>90</v>
      </c>
      <c r="AY774" s="25" t="s">
        <v>204</v>
      </c>
      <c r="BE774" s="249">
        <f>IF(N774="základní",J774,0)</f>
        <v>0</v>
      </c>
      <c r="BF774" s="249">
        <f>IF(N774="snížená",J774,0)</f>
        <v>0</v>
      </c>
      <c r="BG774" s="249">
        <f>IF(N774="zákl. přenesená",J774,0)</f>
        <v>0</v>
      </c>
      <c r="BH774" s="249">
        <f>IF(N774="sníž. přenesená",J774,0)</f>
        <v>0</v>
      </c>
      <c r="BI774" s="249">
        <f>IF(N774="nulová",J774,0)</f>
        <v>0</v>
      </c>
      <c r="BJ774" s="25" t="s">
        <v>25</v>
      </c>
      <c r="BK774" s="249">
        <f>ROUND(I774*H774,2)</f>
        <v>0</v>
      </c>
      <c r="BL774" s="25" t="s">
        <v>294</v>
      </c>
      <c r="BM774" s="25" t="s">
        <v>1971</v>
      </c>
    </row>
    <row r="775" spans="2:51" s="12" customFormat="1" ht="13.5">
      <c r="B775" s="253"/>
      <c r="C775" s="254"/>
      <c r="D775" s="250" t="s">
        <v>215</v>
      </c>
      <c r="E775" s="255" t="s">
        <v>38</v>
      </c>
      <c r="F775" s="256" t="s">
        <v>550</v>
      </c>
      <c r="G775" s="254"/>
      <c r="H775" s="257">
        <v>58</v>
      </c>
      <c r="I775" s="258"/>
      <c r="J775" s="254"/>
      <c r="K775" s="254"/>
      <c r="L775" s="259"/>
      <c r="M775" s="260"/>
      <c r="N775" s="261"/>
      <c r="O775" s="261"/>
      <c r="P775" s="261"/>
      <c r="Q775" s="261"/>
      <c r="R775" s="261"/>
      <c r="S775" s="261"/>
      <c r="T775" s="262"/>
      <c r="AT775" s="263" t="s">
        <v>215</v>
      </c>
      <c r="AU775" s="263" t="s">
        <v>90</v>
      </c>
      <c r="AV775" s="12" t="s">
        <v>90</v>
      </c>
      <c r="AW775" s="12" t="s">
        <v>45</v>
      </c>
      <c r="AX775" s="12" t="s">
        <v>82</v>
      </c>
      <c r="AY775" s="263" t="s">
        <v>204</v>
      </c>
    </row>
    <row r="776" spans="2:51" s="13" customFormat="1" ht="13.5">
      <c r="B776" s="264"/>
      <c r="C776" s="265"/>
      <c r="D776" s="250" t="s">
        <v>215</v>
      </c>
      <c r="E776" s="266" t="s">
        <v>38</v>
      </c>
      <c r="F776" s="267" t="s">
        <v>217</v>
      </c>
      <c r="G776" s="265"/>
      <c r="H776" s="268">
        <v>58</v>
      </c>
      <c r="I776" s="269"/>
      <c r="J776" s="265"/>
      <c r="K776" s="265"/>
      <c r="L776" s="270"/>
      <c r="M776" s="271"/>
      <c r="N776" s="272"/>
      <c r="O776" s="272"/>
      <c r="P776" s="272"/>
      <c r="Q776" s="272"/>
      <c r="R776" s="272"/>
      <c r="S776" s="272"/>
      <c r="T776" s="273"/>
      <c r="AT776" s="274" t="s">
        <v>215</v>
      </c>
      <c r="AU776" s="274" t="s">
        <v>90</v>
      </c>
      <c r="AV776" s="13" t="s">
        <v>211</v>
      </c>
      <c r="AW776" s="13" t="s">
        <v>45</v>
      </c>
      <c r="AX776" s="13" t="s">
        <v>25</v>
      </c>
      <c r="AY776" s="274" t="s">
        <v>204</v>
      </c>
    </row>
    <row r="777" spans="2:65" s="1" customFormat="1" ht="38.25" customHeight="1">
      <c r="B777" s="48"/>
      <c r="C777" s="238" t="s">
        <v>1213</v>
      </c>
      <c r="D777" s="238" t="s">
        <v>206</v>
      </c>
      <c r="E777" s="239" t="s">
        <v>1972</v>
      </c>
      <c r="F777" s="240" t="s">
        <v>1973</v>
      </c>
      <c r="G777" s="241" t="s">
        <v>780</v>
      </c>
      <c r="H777" s="242">
        <v>1</v>
      </c>
      <c r="I777" s="243"/>
      <c r="J777" s="244">
        <f>ROUND(I777*H777,2)</f>
        <v>0</v>
      </c>
      <c r="K777" s="240" t="s">
        <v>210</v>
      </c>
      <c r="L777" s="74"/>
      <c r="M777" s="245" t="s">
        <v>38</v>
      </c>
      <c r="N777" s="246" t="s">
        <v>53</v>
      </c>
      <c r="O777" s="49"/>
      <c r="P777" s="247">
        <f>O777*H777</f>
        <v>0</v>
      </c>
      <c r="Q777" s="247">
        <v>0.00397</v>
      </c>
      <c r="R777" s="247">
        <f>Q777*H777</f>
        <v>0.00397</v>
      </c>
      <c r="S777" s="247">
        <v>0</v>
      </c>
      <c r="T777" s="248">
        <f>S777*H777</f>
        <v>0</v>
      </c>
      <c r="AR777" s="25" t="s">
        <v>294</v>
      </c>
      <c r="AT777" s="25" t="s">
        <v>206</v>
      </c>
      <c r="AU777" s="25" t="s">
        <v>90</v>
      </c>
      <c r="AY777" s="25" t="s">
        <v>204</v>
      </c>
      <c r="BE777" s="249">
        <f>IF(N777="základní",J777,0)</f>
        <v>0</v>
      </c>
      <c r="BF777" s="249">
        <f>IF(N777="snížená",J777,0)</f>
        <v>0</v>
      </c>
      <c r="BG777" s="249">
        <f>IF(N777="zákl. přenesená",J777,0)</f>
        <v>0</v>
      </c>
      <c r="BH777" s="249">
        <f>IF(N777="sníž. přenesená",J777,0)</f>
        <v>0</v>
      </c>
      <c r="BI777" s="249">
        <f>IF(N777="nulová",J777,0)</f>
        <v>0</v>
      </c>
      <c r="BJ777" s="25" t="s">
        <v>25</v>
      </c>
      <c r="BK777" s="249">
        <f>ROUND(I777*H777,2)</f>
        <v>0</v>
      </c>
      <c r="BL777" s="25" t="s">
        <v>294</v>
      </c>
      <c r="BM777" s="25" t="s">
        <v>1974</v>
      </c>
    </row>
    <row r="778" spans="2:65" s="1" customFormat="1" ht="38.25" customHeight="1">
      <c r="B778" s="48"/>
      <c r="C778" s="238" t="s">
        <v>1218</v>
      </c>
      <c r="D778" s="238" t="s">
        <v>206</v>
      </c>
      <c r="E778" s="239" t="s">
        <v>1975</v>
      </c>
      <c r="F778" s="240" t="s">
        <v>1976</v>
      </c>
      <c r="G778" s="241" t="s">
        <v>780</v>
      </c>
      <c r="H778" s="242">
        <v>2</v>
      </c>
      <c r="I778" s="243"/>
      <c r="J778" s="244">
        <f>ROUND(I778*H778,2)</f>
        <v>0</v>
      </c>
      <c r="K778" s="240" t="s">
        <v>210</v>
      </c>
      <c r="L778" s="74"/>
      <c r="M778" s="245" t="s">
        <v>38</v>
      </c>
      <c r="N778" s="246" t="s">
        <v>53</v>
      </c>
      <c r="O778" s="49"/>
      <c r="P778" s="247">
        <f>O778*H778</f>
        <v>0</v>
      </c>
      <c r="Q778" s="247">
        <v>0.00939</v>
      </c>
      <c r="R778" s="247">
        <f>Q778*H778</f>
        <v>0.01878</v>
      </c>
      <c r="S778" s="247">
        <v>0</v>
      </c>
      <c r="T778" s="248">
        <f>S778*H778</f>
        <v>0</v>
      </c>
      <c r="AR778" s="25" t="s">
        <v>294</v>
      </c>
      <c r="AT778" s="25" t="s">
        <v>206</v>
      </c>
      <c r="AU778" s="25" t="s">
        <v>90</v>
      </c>
      <c r="AY778" s="25" t="s">
        <v>204</v>
      </c>
      <c r="BE778" s="249">
        <f>IF(N778="základní",J778,0)</f>
        <v>0</v>
      </c>
      <c r="BF778" s="249">
        <f>IF(N778="snížená",J778,0)</f>
        <v>0</v>
      </c>
      <c r="BG778" s="249">
        <f>IF(N778="zákl. přenesená",J778,0)</f>
        <v>0</v>
      </c>
      <c r="BH778" s="249">
        <f>IF(N778="sníž. přenesená",J778,0)</f>
        <v>0</v>
      </c>
      <c r="BI778" s="249">
        <f>IF(N778="nulová",J778,0)</f>
        <v>0</v>
      </c>
      <c r="BJ778" s="25" t="s">
        <v>25</v>
      </c>
      <c r="BK778" s="249">
        <f>ROUND(I778*H778,2)</f>
        <v>0</v>
      </c>
      <c r="BL778" s="25" t="s">
        <v>294</v>
      </c>
      <c r="BM778" s="25" t="s">
        <v>1977</v>
      </c>
    </row>
    <row r="779" spans="2:65" s="1" customFormat="1" ht="25.5" customHeight="1">
      <c r="B779" s="48"/>
      <c r="C779" s="238" t="s">
        <v>1223</v>
      </c>
      <c r="D779" s="238" t="s">
        <v>206</v>
      </c>
      <c r="E779" s="239" t="s">
        <v>1978</v>
      </c>
      <c r="F779" s="240" t="s">
        <v>1979</v>
      </c>
      <c r="G779" s="241" t="s">
        <v>949</v>
      </c>
      <c r="H779" s="306"/>
      <c r="I779" s="243"/>
      <c r="J779" s="244">
        <f>ROUND(I779*H779,2)</f>
        <v>0</v>
      </c>
      <c r="K779" s="240" t="s">
        <v>210</v>
      </c>
      <c r="L779" s="74"/>
      <c r="M779" s="245" t="s">
        <v>38</v>
      </c>
      <c r="N779" s="246" t="s">
        <v>53</v>
      </c>
      <c r="O779" s="49"/>
      <c r="P779" s="247">
        <f>O779*H779</f>
        <v>0</v>
      </c>
      <c r="Q779" s="247">
        <v>0</v>
      </c>
      <c r="R779" s="247">
        <f>Q779*H779</f>
        <v>0</v>
      </c>
      <c r="S779" s="247">
        <v>0</v>
      </c>
      <c r="T779" s="248">
        <f>S779*H779</f>
        <v>0</v>
      </c>
      <c r="AR779" s="25" t="s">
        <v>294</v>
      </c>
      <c r="AT779" s="25" t="s">
        <v>206</v>
      </c>
      <c r="AU779" s="25" t="s">
        <v>90</v>
      </c>
      <c r="AY779" s="25" t="s">
        <v>204</v>
      </c>
      <c r="BE779" s="249">
        <f>IF(N779="základní",J779,0)</f>
        <v>0</v>
      </c>
      <c r="BF779" s="249">
        <f>IF(N779="snížená",J779,0)</f>
        <v>0</v>
      </c>
      <c r="BG779" s="249">
        <f>IF(N779="zákl. přenesená",J779,0)</f>
        <v>0</v>
      </c>
      <c r="BH779" s="249">
        <f>IF(N779="sníž. přenesená",J779,0)</f>
        <v>0</v>
      </c>
      <c r="BI779" s="249">
        <f>IF(N779="nulová",J779,0)</f>
        <v>0</v>
      </c>
      <c r="BJ779" s="25" t="s">
        <v>25</v>
      </c>
      <c r="BK779" s="249">
        <f>ROUND(I779*H779,2)</f>
        <v>0</v>
      </c>
      <c r="BL779" s="25" t="s">
        <v>294</v>
      </c>
      <c r="BM779" s="25" t="s">
        <v>1980</v>
      </c>
    </row>
    <row r="780" spans="2:47" s="1" customFormat="1" ht="13.5">
      <c r="B780" s="48"/>
      <c r="C780" s="76"/>
      <c r="D780" s="250" t="s">
        <v>213</v>
      </c>
      <c r="E780" s="76"/>
      <c r="F780" s="251" t="s">
        <v>1981</v>
      </c>
      <c r="G780" s="76"/>
      <c r="H780" s="76"/>
      <c r="I780" s="206"/>
      <c r="J780" s="76"/>
      <c r="K780" s="76"/>
      <c r="L780" s="74"/>
      <c r="M780" s="252"/>
      <c r="N780" s="49"/>
      <c r="O780" s="49"/>
      <c r="P780" s="49"/>
      <c r="Q780" s="49"/>
      <c r="R780" s="49"/>
      <c r="S780" s="49"/>
      <c r="T780" s="97"/>
      <c r="AT780" s="25" t="s">
        <v>213</v>
      </c>
      <c r="AU780" s="25" t="s">
        <v>90</v>
      </c>
    </row>
    <row r="781" spans="2:63" s="11" customFormat="1" ht="29.85" customHeight="1">
      <c r="B781" s="222"/>
      <c r="C781" s="223"/>
      <c r="D781" s="224" t="s">
        <v>81</v>
      </c>
      <c r="E781" s="236" t="s">
        <v>1035</v>
      </c>
      <c r="F781" s="236" t="s">
        <v>1036</v>
      </c>
      <c r="G781" s="223"/>
      <c r="H781" s="223"/>
      <c r="I781" s="226"/>
      <c r="J781" s="237">
        <f>BK781</f>
        <v>0</v>
      </c>
      <c r="K781" s="223"/>
      <c r="L781" s="228"/>
      <c r="M781" s="229"/>
      <c r="N781" s="230"/>
      <c r="O781" s="230"/>
      <c r="P781" s="231">
        <f>SUM(P782:P801)</f>
        <v>0</v>
      </c>
      <c r="Q781" s="230"/>
      <c r="R781" s="231">
        <f>SUM(R782:R801)</f>
        <v>0.3119325</v>
      </c>
      <c r="S781" s="230"/>
      <c r="T781" s="232">
        <f>SUM(T782:T801)</f>
        <v>0</v>
      </c>
      <c r="AR781" s="233" t="s">
        <v>90</v>
      </c>
      <c r="AT781" s="234" t="s">
        <v>81</v>
      </c>
      <c r="AU781" s="234" t="s">
        <v>25</v>
      </c>
      <c r="AY781" s="233" t="s">
        <v>204</v>
      </c>
      <c r="BK781" s="235">
        <f>SUM(BK782:BK801)</f>
        <v>0</v>
      </c>
    </row>
    <row r="782" spans="2:65" s="1" customFormat="1" ht="25.5" customHeight="1">
      <c r="B782" s="48"/>
      <c r="C782" s="238" t="s">
        <v>1228</v>
      </c>
      <c r="D782" s="238" t="s">
        <v>206</v>
      </c>
      <c r="E782" s="239" t="s">
        <v>1982</v>
      </c>
      <c r="F782" s="240" t="s">
        <v>1983</v>
      </c>
      <c r="G782" s="241" t="s">
        <v>209</v>
      </c>
      <c r="H782" s="242">
        <v>11.25</v>
      </c>
      <c r="I782" s="243"/>
      <c r="J782" s="244">
        <f>ROUND(I782*H782,2)</f>
        <v>0</v>
      </c>
      <c r="K782" s="240" t="s">
        <v>210</v>
      </c>
      <c r="L782" s="74"/>
      <c r="M782" s="245" t="s">
        <v>38</v>
      </c>
      <c r="N782" s="246" t="s">
        <v>53</v>
      </c>
      <c r="O782" s="49"/>
      <c r="P782" s="247">
        <f>O782*H782</f>
        <v>0</v>
      </c>
      <c r="Q782" s="247">
        <v>0.00025</v>
      </c>
      <c r="R782" s="247">
        <f>Q782*H782</f>
        <v>0.0028125</v>
      </c>
      <c r="S782" s="247">
        <v>0</v>
      </c>
      <c r="T782" s="248">
        <f>S782*H782</f>
        <v>0</v>
      </c>
      <c r="AR782" s="25" t="s">
        <v>294</v>
      </c>
      <c r="AT782" s="25" t="s">
        <v>206</v>
      </c>
      <c r="AU782" s="25" t="s">
        <v>90</v>
      </c>
      <c r="AY782" s="25" t="s">
        <v>204</v>
      </c>
      <c r="BE782" s="249">
        <f>IF(N782="základní",J782,0)</f>
        <v>0</v>
      </c>
      <c r="BF782" s="249">
        <f>IF(N782="snížená",J782,0)</f>
        <v>0</v>
      </c>
      <c r="BG782" s="249">
        <f>IF(N782="zákl. přenesená",J782,0)</f>
        <v>0</v>
      </c>
      <c r="BH782" s="249">
        <f>IF(N782="sníž. přenesená",J782,0)</f>
        <v>0</v>
      </c>
      <c r="BI782" s="249">
        <f>IF(N782="nulová",J782,0)</f>
        <v>0</v>
      </c>
      <c r="BJ782" s="25" t="s">
        <v>25</v>
      </c>
      <c r="BK782" s="249">
        <f>ROUND(I782*H782,2)</f>
        <v>0</v>
      </c>
      <c r="BL782" s="25" t="s">
        <v>294</v>
      </c>
      <c r="BM782" s="25" t="s">
        <v>1984</v>
      </c>
    </row>
    <row r="783" spans="2:47" s="1" customFormat="1" ht="13.5">
      <c r="B783" s="48"/>
      <c r="C783" s="76"/>
      <c r="D783" s="250" t="s">
        <v>213</v>
      </c>
      <c r="E783" s="76"/>
      <c r="F783" s="251" t="s">
        <v>1985</v>
      </c>
      <c r="G783" s="76"/>
      <c r="H783" s="76"/>
      <c r="I783" s="206"/>
      <c r="J783" s="76"/>
      <c r="K783" s="76"/>
      <c r="L783" s="74"/>
      <c r="M783" s="252"/>
      <c r="N783" s="49"/>
      <c r="O783" s="49"/>
      <c r="P783" s="49"/>
      <c r="Q783" s="49"/>
      <c r="R783" s="49"/>
      <c r="S783" s="49"/>
      <c r="T783" s="97"/>
      <c r="AT783" s="25" t="s">
        <v>213</v>
      </c>
      <c r="AU783" s="25" t="s">
        <v>90</v>
      </c>
    </row>
    <row r="784" spans="2:51" s="12" customFormat="1" ht="13.5">
      <c r="B784" s="253"/>
      <c r="C784" s="254"/>
      <c r="D784" s="250" t="s">
        <v>215</v>
      </c>
      <c r="E784" s="255" t="s">
        <v>38</v>
      </c>
      <c r="F784" s="256" t="s">
        <v>1986</v>
      </c>
      <c r="G784" s="254"/>
      <c r="H784" s="257">
        <v>11.25</v>
      </c>
      <c r="I784" s="258"/>
      <c r="J784" s="254"/>
      <c r="K784" s="254"/>
      <c r="L784" s="259"/>
      <c r="M784" s="260"/>
      <c r="N784" s="261"/>
      <c r="O784" s="261"/>
      <c r="P784" s="261"/>
      <c r="Q784" s="261"/>
      <c r="R784" s="261"/>
      <c r="S784" s="261"/>
      <c r="T784" s="262"/>
      <c r="AT784" s="263" t="s">
        <v>215</v>
      </c>
      <c r="AU784" s="263" t="s">
        <v>90</v>
      </c>
      <c r="AV784" s="12" t="s">
        <v>90</v>
      </c>
      <c r="AW784" s="12" t="s">
        <v>45</v>
      </c>
      <c r="AX784" s="12" t="s">
        <v>82</v>
      </c>
      <c r="AY784" s="263" t="s">
        <v>204</v>
      </c>
    </row>
    <row r="785" spans="2:51" s="13" customFormat="1" ht="13.5">
      <c r="B785" s="264"/>
      <c r="C785" s="265"/>
      <c r="D785" s="250" t="s">
        <v>215</v>
      </c>
      <c r="E785" s="266" t="s">
        <v>38</v>
      </c>
      <c r="F785" s="267" t="s">
        <v>217</v>
      </c>
      <c r="G785" s="265"/>
      <c r="H785" s="268">
        <v>11.25</v>
      </c>
      <c r="I785" s="269"/>
      <c r="J785" s="265"/>
      <c r="K785" s="265"/>
      <c r="L785" s="270"/>
      <c r="M785" s="271"/>
      <c r="N785" s="272"/>
      <c r="O785" s="272"/>
      <c r="P785" s="272"/>
      <c r="Q785" s="272"/>
      <c r="R785" s="272"/>
      <c r="S785" s="272"/>
      <c r="T785" s="273"/>
      <c r="AT785" s="274" t="s">
        <v>215</v>
      </c>
      <c r="AU785" s="274" t="s">
        <v>90</v>
      </c>
      <c r="AV785" s="13" t="s">
        <v>211</v>
      </c>
      <c r="AW785" s="13" t="s">
        <v>45</v>
      </c>
      <c r="AX785" s="13" t="s">
        <v>25</v>
      </c>
      <c r="AY785" s="274" t="s">
        <v>204</v>
      </c>
    </row>
    <row r="786" spans="2:65" s="1" customFormat="1" ht="25.5" customHeight="1">
      <c r="B786" s="48"/>
      <c r="C786" s="285" t="s">
        <v>1234</v>
      </c>
      <c r="D786" s="285" t="s">
        <v>478</v>
      </c>
      <c r="E786" s="286" t="s">
        <v>1987</v>
      </c>
      <c r="F786" s="287" t="s">
        <v>1988</v>
      </c>
      <c r="G786" s="288" t="s">
        <v>1045</v>
      </c>
      <c r="H786" s="289">
        <v>6</v>
      </c>
      <c r="I786" s="290"/>
      <c r="J786" s="291">
        <f>ROUND(I786*H786,2)</f>
        <v>0</v>
      </c>
      <c r="K786" s="287" t="s">
        <v>38</v>
      </c>
      <c r="L786" s="292"/>
      <c r="M786" s="293" t="s">
        <v>38</v>
      </c>
      <c r="N786" s="294" t="s">
        <v>53</v>
      </c>
      <c r="O786" s="49"/>
      <c r="P786" s="247">
        <f>O786*H786</f>
        <v>0</v>
      </c>
      <c r="Q786" s="247">
        <v>0</v>
      </c>
      <c r="R786" s="247">
        <f>Q786*H786</f>
        <v>0</v>
      </c>
      <c r="S786" s="247">
        <v>0</v>
      </c>
      <c r="T786" s="248">
        <f>S786*H786</f>
        <v>0</v>
      </c>
      <c r="AR786" s="25" t="s">
        <v>392</v>
      </c>
      <c r="AT786" s="25" t="s">
        <v>478</v>
      </c>
      <c r="AU786" s="25" t="s">
        <v>90</v>
      </c>
      <c r="AY786" s="25" t="s">
        <v>204</v>
      </c>
      <c r="BE786" s="249">
        <f>IF(N786="základní",J786,0)</f>
        <v>0</v>
      </c>
      <c r="BF786" s="249">
        <f>IF(N786="snížená",J786,0)</f>
        <v>0</v>
      </c>
      <c r="BG786" s="249">
        <f>IF(N786="zákl. přenesená",J786,0)</f>
        <v>0</v>
      </c>
      <c r="BH786" s="249">
        <f>IF(N786="sníž. přenesená",J786,0)</f>
        <v>0</v>
      </c>
      <c r="BI786" s="249">
        <f>IF(N786="nulová",J786,0)</f>
        <v>0</v>
      </c>
      <c r="BJ786" s="25" t="s">
        <v>25</v>
      </c>
      <c r="BK786" s="249">
        <f>ROUND(I786*H786,2)</f>
        <v>0</v>
      </c>
      <c r="BL786" s="25" t="s">
        <v>294</v>
      </c>
      <c r="BM786" s="25" t="s">
        <v>1989</v>
      </c>
    </row>
    <row r="787" spans="2:65" s="1" customFormat="1" ht="25.5" customHeight="1">
      <c r="B787" s="48"/>
      <c r="C787" s="285" t="s">
        <v>1240</v>
      </c>
      <c r="D787" s="285" t="s">
        <v>478</v>
      </c>
      <c r="E787" s="286" t="s">
        <v>1990</v>
      </c>
      <c r="F787" s="287" t="s">
        <v>1991</v>
      </c>
      <c r="G787" s="288" t="s">
        <v>1045</v>
      </c>
      <c r="H787" s="289">
        <v>3</v>
      </c>
      <c r="I787" s="290"/>
      <c r="J787" s="291">
        <f>ROUND(I787*H787,2)</f>
        <v>0</v>
      </c>
      <c r="K787" s="287" t="s">
        <v>38</v>
      </c>
      <c r="L787" s="292"/>
      <c r="M787" s="293" t="s">
        <v>38</v>
      </c>
      <c r="N787" s="294" t="s">
        <v>53</v>
      </c>
      <c r="O787" s="49"/>
      <c r="P787" s="247">
        <f>O787*H787</f>
        <v>0</v>
      </c>
      <c r="Q787" s="247">
        <v>0</v>
      </c>
      <c r="R787" s="247">
        <f>Q787*H787</f>
        <v>0</v>
      </c>
      <c r="S787" s="247">
        <v>0</v>
      </c>
      <c r="T787" s="248">
        <f>S787*H787</f>
        <v>0</v>
      </c>
      <c r="AR787" s="25" t="s">
        <v>392</v>
      </c>
      <c r="AT787" s="25" t="s">
        <v>478</v>
      </c>
      <c r="AU787" s="25" t="s">
        <v>90</v>
      </c>
      <c r="AY787" s="25" t="s">
        <v>204</v>
      </c>
      <c r="BE787" s="249">
        <f>IF(N787="základní",J787,0)</f>
        <v>0</v>
      </c>
      <c r="BF787" s="249">
        <f>IF(N787="snížená",J787,0)</f>
        <v>0</v>
      </c>
      <c r="BG787" s="249">
        <f>IF(N787="zákl. přenesená",J787,0)</f>
        <v>0</v>
      </c>
      <c r="BH787" s="249">
        <f>IF(N787="sníž. přenesená",J787,0)</f>
        <v>0</v>
      </c>
      <c r="BI787" s="249">
        <f>IF(N787="nulová",J787,0)</f>
        <v>0</v>
      </c>
      <c r="BJ787" s="25" t="s">
        <v>25</v>
      </c>
      <c r="BK787" s="249">
        <f>ROUND(I787*H787,2)</f>
        <v>0</v>
      </c>
      <c r="BL787" s="25" t="s">
        <v>294</v>
      </c>
      <c r="BM787" s="25" t="s">
        <v>1992</v>
      </c>
    </row>
    <row r="788" spans="2:65" s="1" customFormat="1" ht="25.5" customHeight="1">
      <c r="B788" s="48"/>
      <c r="C788" s="238" t="s">
        <v>1246</v>
      </c>
      <c r="D788" s="238" t="s">
        <v>206</v>
      </c>
      <c r="E788" s="239" t="s">
        <v>1993</v>
      </c>
      <c r="F788" s="240" t="s">
        <v>1994</v>
      </c>
      <c r="G788" s="241" t="s">
        <v>780</v>
      </c>
      <c r="H788" s="242">
        <v>3</v>
      </c>
      <c r="I788" s="243"/>
      <c r="J788" s="244">
        <f>ROUND(I788*H788,2)</f>
        <v>0</v>
      </c>
      <c r="K788" s="240" t="s">
        <v>210</v>
      </c>
      <c r="L788" s="74"/>
      <c r="M788" s="245" t="s">
        <v>38</v>
      </c>
      <c r="N788" s="246" t="s">
        <v>53</v>
      </c>
      <c r="O788" s="49"/>
      <c r="P788" s="247">
        <f>O788*H788</f>
        <v>0</v>
      </c>
      <c r="Q788" s="247">
        <v>0.00025</v>
      </c>
      <c r="R788" s="247">
        <f>Q788*H788</f>
        <v>0.00075</v>
      </c>
      <c r="S788" s="247">
        <v>0</v>
      </c>
      <c r="T788" s="248">
        <f>S788*H788</f>
        <v>0</v>
      </c>
      <c r="AR788" s="25" t="s">
        <v>294</v>
      </c>
      <c r="AT788" s="25" t="s">
        <v>206</v>
      </c>
      <c r="AU788" s="25" t="s">
        <v>90</v>
      </c>
      <c r="AY788" s="25" t="s">
        <v>204</v>
      </c>
      <c r="BE788" s="249">
        <f>IF(N788="základní",J788,0)</f>
        <v>0</v>
      </c>
      <c r="BF788" s="249">
        <f>IF(N788="snížená",J788,0)</f>
        <v>0</v>
      </c>
      <c r="BG788" s="249">
        <f>IF(N788="zákl. přenesená",J788,0)</f>
        <v>0</v>
      </c>
      <c r="BH788" s="249">
        <f>IF(N788="sníž. přenesená",J788,0)</f>
        <v>0</v>
      </c>
      <c r="BI788" s="249">
        <f>IF(N788="nulová",J788,0)</f>
        <v>0</v>
      </c>
      <c r="BJ788" s="25" t="s">
        <v>25</v>
      </c>
      <c r="BK788" s="249">
        <f>ROUND(I788*H788,2)</f>
        <v>0</v>
      </c>
      <c r="BL788" s="25" t="s">
        <v>294</v>
      </c>
      <c r="BM788" s="25" t="s">
        <v>1995</v>
      </c>
    </row>
    <row r="789" spans="2:47" s="1" customFormat="1" ht="13.5">
      <c r="B789" s="48"/>
      <c r="C789" s="76"/>
      <c r="D789" s="250" t="s">
        <v>213</v>
      </c>
      <c r="E789" s="76"/>
      <c r="F789" s="251" t="s">
        <v>1985</v>
      </c>
      <c r="G789" s="76"/>
      <c r="H789" s="76"/>
      <c r="I789" s="206"/>
      <c r="J789" s="76"/>
      <c r="K789" s="76"/>
      <c r="L789" s="74"/>
      <c r="M789" s="252"/>
      <c r="N789" s="49"/>
      <c r="O789" s="49"/>
      <c r="P789" s="49"/>
      <c r="Q789" s="49"/>
      <c r="R789" s="49"/>
      <c r="S789" s="49"/>
      <c r="T789" s="97"/>
      <c r="AT789" s="25" t="s">
        <v>213</v>
      </c>
      <c r="AU789" s="25" t="s">
        <v>90</v>
      </c>
    </row>
    <row r="790" spans="2:65" s="1" customFormat="1" ht="25.5" customHeight="1">
      <c r="B790" s="48"/>
      <c r="C790" s="238" t="s">
        <v>1252</v>
      </c>
      <c r="D790" s="238" t="s">
        <v>206</v>
      </c>
      <c r="E790" s="239" t="s">
        <v>1996</v>
      </c>
      <c r="F790" s="240" t="s">
        <v>1997</v>
      </c>
      <c r="G790" s="241" t="s">
        <v>780</v>
      </c>
      <c r="H790" s="242">
        <v>17</v>
      </c>
      <c r="I790" s="243"/>
      <c r="J790" s="244">
        <f>ROUND(I790*H790,2)</f>
        <v>0</v>
      </c>
      <c r="K790" s="240" t="s">
        <v>210</v>
      </c>
      <c r="L790" s="74"/>
      <c r="M790" s="245" t="s">
        <v>38</v>
      </c>
      <c r="N790" s="246" t="s">
        <v>53</v>
      </c>
      <c r="O790" s="49"/>
      <c r="P790" s="247">
        <f>O790*H790</f>
        <v>0</v>
      </c>
      <c r="Q790" s="247">
        <v>0</v>
      </c>
      <c r="R790" s="247">
        <f>Q790*H790</f>
        <v>0</v>
      </c>
      <c r="S790" s="247">
        <v>0</v>
      </c>
      <c r="T790" s="248">
        <f>S790*H790</f>
        <v>0</v>
      </c>
      <c r="AR790" s="25" t="s">
        <v>294</v>
      </c>
      <c r="AT790" s="25" t="s">
        <v>206</v>
      </c>
      <c r="AU790" s="25" t="s">
        <v>90</v>
      </c>
      <c r="AY790" s="25" t="s">
        <v>204</v>
      </c>
      <c r="BE790" s="249">
        <f>IF(N790="základní",J790,0)</f>
        <v>0</v>
      </c>
      <c r="BF790" s="249">
        <f>IF(N790="snížená",J790,0)</f>
        <v>0</v>
      </c>
      <c r="BG790" s="249">
        <f>IF(N790="zákl. přenesená",J790,0)</f>
        <v>0</v>
      </c>
      <c r="BH790" s="249">
        <f>IF(N790="sníž. přenesená",J790,0)</f>
        <v>0</v>
      </c>
      <c r="BI790" s="249">
        <f>IF(N790="nulová",J790,0)</f>
        <v>0</v>
      </c>
      <c r="BJ790" s="25" t="s">
        <v>25</v>
      </c>
      <c r="BK790" s="249">
        <f>ROUND(I790*H790,2)</f>
        <v>0</v>
      </c>
      <c r="BL790" s="25" t="s">
        <v>294</v>
      </c>
      <c r="BM790" s="25" t="s">
        <v>1998</v>
      </c>
    </row>
    <row r="791" spans="2:47" s="1" customFormat="1" ht="13.5">
      <c r="B791" s="48"/>
      <c r="C791" s="76"/>
      <c r="D791" s="250" t="s">
        <v>213</v>
      </c>
      <c r="E791" s="76"/>
      <c r="F791" s="251" t="s">
        <v>1041</v>
      </c>
      <c r="G791" s="76"/>
      <c r="H791" s="76"/>
      <c r="I791" s="206"/>
      <c r="J791" s="76"/>
      <c r="K791" s="76"/>
      <c r="L791" s="74"/>
      <c r="M791" s="252"/>
      <c r="N791" s="49"/>
      <c r="O791" s="49"/>
      <c r="P791" s="49"/>
      <c r="Q791" s="49"/>
      <c r="R791" s="49"/>
      <c r="S791" s="49"/>
      <c r="T791" s="97"/>
      <c r="AT791" s="25" t="s">
        <v>213</v>
      </c>
      <c r="AU791" s="25" t="s">
        <v>90</v>
      </c>
    </row>
    <row r="792" spans="2:51" s="12" customFormat="1" ht="13.5">
      <c r="B792" s="253"/>
      <c r="C792" s="254"/>
      <c r="D792" s="250" t="s">
        <v>215</v>
      </c>
      <c r="E792" s="255" t="s">
        <v>38</v>
      </c>
      <c r="F792" s="256" t="s">
        <v>1999</v>
      </c>
      <c r="G792" s="254"/>
      <c r="H792" s="257">
        <v>17</v>
      </c>
      <c r="I792" s="258"/>
      <c r="J792" s="254"/>
      <c r="K792" s="254"/>
      <c r="L792" s="259"/>
      <c r="M792" s="260"/>
      <c r="N792" s="261"/>
      <c r="O792" s="261"/>
      <c r="P792" s="261"/>
      <c r="Q792" s="261"/>
      <c r="R792" s="261"/>
      <c r="S792" s="261"/>
      <c r="T792" s="262"/>
      <c r="AT792" s="263" t="s">
        <v>215</v>
      </c>
      <c r="AU792" s="263" t="s">
        <v>90</v>
      </c>
      <c r="AV792" s="12" t="s">
        <v>90</v>
      </c>
      <c r="AW792" s="12" t="s">
        <v>45</v>
      </c>
      <c r="AX792" s="12" t="s">
        <v>82</v>
      </c>
      <c r="AY792" s="263" t="s">
        <v>204</v>
      </c>
    </row>
    <row r="793" spans="2:51" s="13" customFormat="1" ht="13.5">
      <c r="B793" s="264"/>
      <c r="C793" s="265"/>
      <c r="D793" s="250" t="s">
        <v>215</v>
      </c>
      <c r="E793" s="266" t="s">
        <v>38</v>
      </c>
      <c r="F793" s="267" t="s">
        <v>217</v>
      </c>
      <c r="G793" s="265"/>
      <c r="H793" s="268">
        <v>17</v>
      </c>
      <c r="I793" s="269"/>
      <c r="J793" s="265"/>
      <c r="K793" s="265"/>
      <c r="L793" s="270"/>
      <c r="M793" s="271"/>
      <c r="N793" s="272"/>
      <c r="O793" s="272"/>
      <c r="P793" s="272"/>
      <c r="Q793" s="272"/>
      <c r="R793" s="272"/>
      <c r="S793" s="272"/>
      <c r="T793" s="273"/>
      <c r="AT793" s="274" t="s">
        <v>215</v>
      </c>
      <c r="AU793" s="274" t="s">
        <v>90</v>
      </c>
      <c r="AV793" s="13" t="s">
        <v>211</v>
      </c>
      <c r="AW793" s="13" t="s">
        <v>45</v>
      </c>
      <c r="AX793" s="13" t="s">
        <v>25</v>
      </c>
      <c r="AY793" s="274" t="s">
        <v>204</v>
      </c>
    </row>
    <row r="794" spans="2:65" s="1" customFormat="1" ht="38.25" customHeight="1">
      <c r="B794" s="48"/>
      <c r="C794" s="285" t="s">
        <v>1259</v>
      </c>
      <c r="D794" s="285" t="s">
        <v>478</v>
      </c>
      <c r="E794" s="286" t="s">
        <v>2000</v>
      </c>
      <c r="F794" s="287" t="s">
        <v>2001</v>
      </c>
      <c r="G794" s="288" t="s">
        <v>780</v>
      </c>
      <c r="H794" s="289">
        <v>11</v>
      </c>
      <c r="I794" s="290"/>
      <c r="J794" s="291">
        <f>ROUND(I794*H794,2)</f>
        <v>0</v>
      </c>
      <c r="K794" s="287" t="s">
        <v>38</v>
      </c>
      <c r="L794" s="292"/>
      <c r="M794" s="293" t="s">
        <v>38</v>
      </c>
      <c r="N794" s="294" t="s">
        <v>53</v>
      </c>
      <c r="O794" s="49"/>
      <c r="P794" s="247">
        <f>O794*H794</f>
        <v>0</v>
      </c>
      <c r="Q794" s="247">
        <v>0.0165</v>
      </c>
      <c r="R794" s="247">
        <f>Q794*H794</f>
        <v>0.1815</v>
      </c>
      <c r="S794" s="247">
        <v>0</v>
      </c>
      <c r="T794" s="248">
        <f>S794*H794</f>
        <v>0</v>
      </c>
      <c r="AR794" s="25" t="s">
        <v>392</v>
      </c>
      <c r="AT794" s="25" t="s">
        <v>478</v>
      </c>
      <c r="AU794" s="25" t="s">
        <v>90</v>
      </c>
      <c r="AY794" s="25" t="s">
        <v>204</v>
      </c>
      <c r="BE794" s="249">
        <f>IF(N794="základní",J794,0)</f>
        <v>0</v>
      </c>
      <c r="BF794" s="249">
        <f>IF(N794="snížená",J794,0)</f>
        <v>0</v>
      </c>
      <c r="BG794" s="249">
        <f>IF(N794="zákl. přenesená",J794,0)</f>
        <v>0</v>
      </c>
      <c r="BH794" s="249">
        <f>IF(N794="sníž. přenesená",J794,0)</f>
        <v>0</v>
      </c>
      <c r="BI794" s="249">
        <f>IF(N794="nulová",J794,0)</f>
        <v>0</v>
      </c>
      <c r="BJ794" s="25" t="s">
        <v>25</v>
      </c>
      <c r="BK794" s="249">
        <f>ROUND(I794*H794,2)</f>
        <v>0</v>
      </c>
      <c r="BL794" s="25" t="s">
        <v>294</v>
      </c>
      <c r="BM794" s="25" t="s">
        <v>2002</v>
      </c>
    </row>
    <row r="795" spans="2:65" s="1" customFormat="1" ht="38.25" customHeight="1">
      <c r="B795" s="48"/>
      <c r="C795" s="285" t="s">
        <v>1265</v>
      </c>
      <c r="D795" s="285" t="s">
        <v>478</v>
      </c>
      <c r="E795" s="286" t="s">
        <v>2003</v>
      </c>
      <c r="F795" s="287" t="s">
        <v>2004</v>
      </c>
      <c r="G795" s="288" t="s">
        <v>780</v>
      </c>
      <c r="H795" s="289">
        <v>6</v>
      </c>
      <c r="I795" s="290"/>
      <c r="J795" s="291">
        <f>ROUND(I795*H795,2)</f>
        <v>0</v>
      </c>
      <c r="K795" s="287" t="s">
        <v>38</v>
      </c>
      <c r="L795" s="292"/>
      <c r="M795" s="293" t="s">
        <v>38</v>
      </c>
      <c r="N795" s="294" t="s">
        <v>53</v>
      </c>
      <c r="O795" s="49"/>
      <c r="P795" s="247">
        <f>O795*H795</f>
        <v>0</v>
      </c>
      <c r="Q795" s="247">
        <v>0.021</v>
      </c>
      <c r="R795" s="247">
        <f>Q795*H795</f>
        <v>0.126</v>
      </c>
      <c r="S795" s="247">
        <v>0</v>
      </c>
      <c r="T795" s="248">
        <f>S795*H795</f>
        <v>0</v>
      </c>
      <c r="AR795" s="25" t="s">
        <v>392</v>
      </c>
      <c r="AT795" s="25" t="s">
        <v>478</v>
      </c>
      <c r="AU795" s="25" t="s">
        <v>90</v>
      </c>
      <c r="AY795" s="25" t="s">
        <v>204</v>
      </c>
      <c r="BE795" s="249">
        <f>IF(N795="základní",J795,0)</f>
        <v>0</v>
      </c>
      <c r="BF795" s="249">
        <f>IF(N795="snížená",J795,0)</f>
        <v>0</v>
      </c>
      <c r="BG795" s="249">
        <f>IF(N795="zákl. přenesená",J795,0)</f>
        <v>0</v>
      </c>
      <c r="BH795" s="249">
        <f>IF(N795="sníž. přenesená",J795,0)</f>
        <v>0</v>
      </c>
      <c r="BI795" s="249">
        <f>IF(N795="nulová",J795,0)</f>
        <v>0</v>
      </c>
      <c r="BJ795" s="25" t="s">
        <v>25</v>
      </c>
      <c r="BK795" s="249">
        <f>ROUND(I795*H795,2)</f>
        <v>0</v>
      </c>
      <c r="BL795" s="25" t="s">
        <v>294</v>
      </c>
      <c r="BM795" s="25" t="s">
        <v>2005</v>
      </c>
    </row>
    <row r="796" spans="2:65" s="1" customFormat="1" ht="25.5" customHeight="1">
      <c r="B796" s="48"/>
      <c r="C796" s="238" t="s">
        <v>1087</v>
      </c>
      <c r="D796" s="238" t="s">
        <v>206</v>
      </c>
      <c r="E796" s="239" t="s">
        <v>2006</v>
      </c>
      <c r="F796" s="240" t="s">
        <v>2007</v>
      </c>
      <c r="G796" s="241" t="s">
        <v>780</v>
      </c>
      <c r="H796" s="242">
        <v>1</v>
      </c>
      <c r="I796" s="243"/>
      <c r="J796" s="244">
        <f>ROUND(I796*H796,2)</f>
        <v>0</v>
      </c>
      <c r="K796" s="240" t="s">
        <v>210</v>
      </c>
      <c r="L796" s="74"/>
      <c r="M796" s="245" t="s">
        <v>38</v>
      </c>
      <c r="N796" s="246" t="s">
        <v>53</v>
      </c>
      <c r="O796" s="49"/>
      <c r="P796" s="247">
        <f>O796*H796</f>
        <v>0</v>
      </c>
      <c r="Q796" s="247">
        <v>0.00087</v>
      </c>
      <c r="R796" s="247">
        <f>Q796*H796</f>
        <v>0.00087</v>
      </c>
      <c r="S796" s="247">
        <v>0</v>
      </c>
      <c r="T796" s="248">
        <f>S796*H796</f>
        <v>0</v>
      </c>
      <c r="AR796" s="25" t="s">
        <v>294</v>
      </c>
      <c r="AT796" s="25" t="s">
        <v>206</v>
      </c>
      <c r="AU796" s="25" t="s">
        <v>90</v>
      </c>
      <c r="AY796" s="25" t="s">
        <v>204</v>
      </c>
      <c r="BE796" s="249">
        <f>IF(N796="základní",J796,0)</f>
        <v>0</v>
      </c>
      <c r="BF796" s="249">
        <f>IF(N796="snížená",J796,0)</f>
        <v>0</v>
      </c>
      <c r="BG796" s="249">
        <f>IF(N796="zákl. přenesená",J796,0)</f>
        <v>0</v>
      </c>
      <c r="BH796" s="249">
        <f>IF(N796="sníž. přenesená",J796,0)</f>
        <v>0</v>
      </c>
      <c r="BI796" s="249">
        <f>IF(N796="nulová",J796,0)</f>
        <v>0</v>
      </c>
      <c r="BJ796" s="25" t="s">
        <v>25</v>
      </c>
      <c r="BK796" s="249">
        <f>ROUND(I796*H796,2)</f>
        <v>0</v>
      </c>
      <c r="BL796" s="25" t="s">
        <v>294</v>
      </c>
      <c r="BM796" s="25" t="s">
        <v>2008</v>
      </c>
    </row>
    <row r="797" spans="2:47" s="1" customFormat="1" ht="13.5">
      <c r="B797" s="48"/>
      <c r="C797" s="76"/>
      <c r="D797" s="250" t="s">
        <v>213</v>
      </c>
      <c r="E797" s="76"/>
      <c r="F797" s="251" t="s">
        <v>1041</v>
      </c>
      <c r="G797" s="76"/>
      <c r="H797" s="76"/>
      <c r="I797" s="206"/>
      <c r="J797" s="76"/>
      <c r="K797" s="76"/>
      <c r="L797" s="74"/>
      <c r="M797" s="252"/>
      <c r="N797" s="49"/>
      <c r="O797" s="49"/>
      <c r="P797" s="49"/>
      <c r="Q797" s="49"/>
      <c r="R797" s="49"/>
      <c r="S797" s="49"/>
      <c r="T797" s="97"/>
      <c r="AT797" s="25" t="s">
        <v>213</v>
      </c>
      <c r="AU797" s="25" t="s">
        <v>90</v>
      </c>
    </row>
    <row r="798" spans="2:65" s="1" customFormat="1" ht="51" customHeight="1">
      <c r="B798" s="48"/>
      <c r="C798" s="285" t="s">
        <v>2009</v>
      </c>
      <c r="D798" s="285" t="s">
        <v>478</v>
      </c>
      <c r="E798" s="286" t="s">
        <v>2010</v>
      </c>
      <c r="F798" s="287" t="s">
        <v>1044</v>
      </c>
      <c r="G798" s="288" t="s">
        <v>1045</v>
      </c>
      <c r="H798" s="289">
        <v>1</v>
      </c>
      <c r="I798" s="290"/>
      <c r="J798" s="291">
        <f>ROUND(I798*H798,2)</f>
        <v>0</v>
      </c>
      <c r="K798" s="287" t="s">
        <v>38</v>
      </c>
      <c r="L798" s="292"/>
      <c r="M798" s="293" t="s">
        <v>38</v>
      </c>
      <c r="N798" s="294" t="s">
        <v>53</v>
      </c>
      <c r="O798" s="49"/>
      <c r="P798" s="247">
        <f>O798*H798</f>
        <v>0</v>
      </c>
      <c r="Q798" s="247">
        <v>0</v>
      </c>
      <c r="R798" s="247">
        <f>Q798*H798</f>
        <v>0</v>
      </c>
      <c r="S798" s="247">
        <v>0</v>
      </c>
      <c r="T798" s="248">
        <f>S798*H798</f>
        <v>0</v>
      </c>
      <c r="AR798" s="25" t="s">
        <v>392</v>
      </c>
      <c r="AT798" s="25" t="s">
        <v>478</v>
      </c>
      <c r="AU798" s="25" t="s">
        <v>90</v>
      </c>
      <c r="AY798" s="25" t="s">
        <v>204</v>
      </c>
      <c r="BE798" s="249">
        <f>IF(N798="základní",J798,0)</f>
        <v>0</v>
      </c>
      <c r="BF798" s="249">
        <f>IF(N798="snížená",J798,0)</f>
        <v>0</v>
      </c>
      <c r="BG798" s="249">
        <f>IF(N798="zákl. přenesená",J798,0)</f>
        <v>0</v>
      </c>
      <c r="BH798" s="249">
        <f>IF(N798="sníž. přenesená",J798,0)</f>
        <v>0</v>
      </c>
      <c r="BI798" s="249">
        <f>IF(N798="nulová",J798,0)</f>
        <v>0</v>
      </c>
      <c r="BJ798" s="25" t="s">
        <v>25</v>
      </c>
      <c r="BK798" s="249">
        <f>ROUND(I798*H798,2)</f>
        <v>0</v>
      </c>
      <c r="BL798" s="25" t="s">
        <v>294</v>
      </c>
      <c r="BM798" s="25" t="s">
        <v>2011</v>
      </c>
    </row>
    <row r="799" spans="2:65" s="1" customFormat="1" ht="16.5" customHeight="1">
      <c r="B799" s="48"/>
      <c r="C799" s="285" t="s">
        <v>2012</v>
      </c>
      <c r="D799" s="285" t="s">
        <v>478</v>
      </c>
      <c r="E799" s="286" t="s">
        <v>2013</v>
      </c>
      <c r="F799" s="287" t="s">
        <v>2014</v>
      </c>
      <c r="G799" s="288" t="s">
        <v>1045</v>
      </c>
      <c r="H799" s="289">
        <v>8</v>
      </c>
      <c r="I799" s="290"/>
      <c r="J799" s="291">
        <f>ROUND(I799*H799,2)</f>
        <v>0</v>
      </c>
      <c r="K799" s="287" t="s">
        <v>38</v>
      </c>
      <c r="L799" s="292"/>
      <c r="M799" s="293" t="s">
        <v>38</v>
      </c>
      <c r="N799" s="294" t="s">
        <v>53</v>
      </c>
      <c r="O799" s="49"/>
      <c r="P799" s="247">
        <f>O799*H799</f>
        <v>0</v>
      </c>
      <c r="Q799" s="247">
        <v>0</v>
      </c>
      <c r="R799" s="247">
        <f>Q799*H799</f>
        <v>0</v>
      </c>
      <c r="S799" s="247">
        <v>0</v>
      </c>
      <c r="T799" s="248">
        <f>S799*H799</f>
        <v>0</v>
      </c>
      <c r="AR799" s="25" t="s">
        <v>392</v>
      </c>
      <c r="AT799" s="25" t="s">
        <v>478</v>
      </c>
      <c r="AU799" s="25" t="s">
        <v>90</v>
      </c>
      <c r="AY799" s="25" t="s">
        <v>204</v>
      </c>
      <c r="BE799" s="249">
        <f>IF(N799="základní",J799,0)</f>
        <v>0</v>
      </c>
      <c r="BF799" s="249">
        <f>IF(N799="snížená",J799,0)</f>
        <v>0</v>
      </c>
      <c r="BG799" s="249">
        <f>IF(N799="zákl. přenesená",J799,0)</f>
        <v>0</v>
      </c>
      <c r="BH799" s="249">
        <f>IF(N799="sníž. přenesená",J799,0)</f>
        <v>0</v>
      </c>
      <c r="BI799" s="249">
        <f>IF(N799="nulová",J799,0)</f>
        <v>0</v>
      </c>
      <c r="BJ799" s="25" t="s">
        <v>25</v>
      </c>
      <c r="BK799" s="249">
        <f>ROUND(I799*H799,2)</f>
        <v>0</v>
      </c>
      <c r="BL799" s="25" t="s">
        <v>294</v>
      </c>
      <c r="BM799" s="25" t="s">
        <v>2015</v>
      </c>
    </row>
    <row r="800" spans="2:65" s="1" customFormat="1" ht="25.5" customHeight="1">
      <c r="B800" s="48"/>
      <c r="C800" s="238" t="s">
        <v>2016</v>
      </c>
      <c r="D800" s="238" t="s">
        <v>206</v>
      </c>
      <c r="E800" s="239" t="s">
        <v>2017</v>
      </c>
      <c r="F800" s="240" t="s">
        <v>2018</v>
      </c>
      <c r="G800" s="241" t="s">
        <v>949</v>
      </c>
      <c r="H800" s="306"/>
      <c r="I800" s="243"/>
      <c r="J800" s="244">
        <f>ROUND(I800*H800,2)</f>
        <v>0</v>
      </c>
      <c r="K800" s="240" t="s">
        <v>210</v>
      </c>
      <c r="L800" s="74"/>
      <c r="M800" s="245" t="s">
        <v>38</v>
      </c>
      <c r="N800" s="246" t="s">
        <v>53</v>
      </c>
      <c r="O800" s="49"/>
      <c r="P800" s="247">
        <f>O800*H800</f>
        <v>0</v>
      </c>
      <c r="Q800" s="247">
        <v>0</v>
      </c>
      <c r="R800" s="247">
        <f>Q800*H800</f>
        <v>0</v>
      </c>
      <c r="S800" s="247">
        <v>0</v>
      </c>
      <c r="T800" s="248">
        <f>S800*H800</f>
        <v>0</v>
      </c>
      <c r="AR800" s="25" t="s">
        <v>294</v>
      </c>
      <c r="AT800" s="25" t="s">
        <v>206</v>
      </c>
      <c r="AU800" s="25" t="s">
        <v>90</v>
      </c>
      <c r="AY800" s="25" t="s">
        <v>204</v>
      </c>
      <c r="BE800" s="249">
        <f>IF(N800="základní",J800,0)</f>
        <v>0</v>
      </c>
      <c r="BF800" s="249">
        <f>IF(N800="snížená",J800,0)</f>
        <v>0</v>
      </c>
      <c r="BG800" s="249">
        <f>IF(N800="zákl. přenesená",J800,0)</f>
        <v>0</v>
      </c>
      <c r="BH800" s="249">
        <f>IF(N800="sníž. přenesená",J800,0)</f>
        <v>0</v>
      </c>
      <c r="BI800" s="249">
        <f>IF(N800="nulová",J800,0)</f>
        <v>0</v>
      </c>
      <c r="BJ800" s="25" t="s">
        <v>25</v>
      </c>
      <c r="BK800" s="249">
        <f>ROUND(I800*H800,2)</f>
        <v>0</v>
      </c>
      <c r="BL800" s="25" t="s">
        <v>294</v>
      </c>
      <c r="BM800" s="25" t="s">
        <v>2019</v>
      </c>
    </row>
    <row r="801" spans="2:47" s="1" customFormat="1" ht="13.5">
      <c r="B801" s="48"/>
      <c r="C801" s="76"/>
      <c r="D801" s="250" t="s">
        <v>213</v>
      </c>
      <c r="E801" s="76"/>
      <c r="F801" s="251" t="s">
        <v>1051</v>
      </c>
      <c r="G801" s="76"/>
      <c r="H801" s="76"/>
      <c r="I801" s="206"/>
      <c r="J801" s="76"/>
      <c r="K801" s="76"/>
      <c r="L801" s="74"/>
      <c r="M801" s="252"/>
      <c r="N801" s="49"/>
      <c r="O801" s="49"/>
      <c r="P801" s="49"/>
      <c r="Q801" s="49"/>
      <c r="R801" s="49"/>
      <c r="S801" s="49"/>
      <c r="T801" s="97"/>
      <c r="AT801" s="25" t="s">
        <v>213</v>
      </c>
      <c r="AU801" s="25" t="s">
        <v>90</v>
      </c>
    </row>
    <row r="802" spans="2:63" s="11" customFormat="1" ht="29.85" customHeight="1">
      <c r="B802" s="222"/>
      <c r="C802" s="223"/>
      <c r="D802" s="224" t="s">
        <v>81</v>
      </c>
      <c r="E802" s="236" t="s">
        <v>1052</v>
      </c>
      <c r="F802" s="236" t="s">
        <v>1053</v>
      </c>
      <c r="G802" s="223"/>
      <c r="H802" s="223"/>
      <c r="I802" s="226"/>
      <c r="J802" s="237">
        <f>BK802</f>
        <v>0</v>
      </c>
      <c r="K802" s="223"/>
      <c r="L802" s="228"/>
      <c r="M802" s="229"/>
      <c r="N802" s="230"/>
      <c r="O802" s="230"/>
      <c r="P802" s="231">
        <f>SUM(P803:P819)</f>
        <v>0</v>
      </c>
      <c r="Q802" s="230"/>
      <c r="R802" s="231">
        <f>SUM(R803:R819)</f>
        <v>0.006331100000000001</v>
      </c>
      <c r="S802" s="230"/>
      <c r="T802" s="232">
        <f>SUM(T803:T819)</f>
        <v>0.479979</v>
      </c>
      <c r="AR802" s="233" t="s">
        <v>90</v>
      </c>
      <c r="AT802" s="234" t="s">
        <v>81</v>
      </c>
      <c r="AU802" s="234" t="s">
        <v>25</v>
      </c>
      <c r="AY802" s="233" t="s">
        <v>204</v>
      </c>
      <c r="BK802" s="235">
        <f>SUM(BK803:BK819)</f>
        <v>0</v>
      </c>
    </row>
    <row r="803" spans="2:65" s="1" customFormat="1" ht="16.5" customHeight="1">
      <c r="B803" s="48"/>
      <c r="C803" s="238" t="s">
        <v>2020</v>
      </c>
      <c r="D803" s="238" t="s">
        <v>206</v>
      </c>
      <c r="E803" s="239" t="s">
        <v>2021</v>
      </c>
      <c r="F803" s="240" t="s">
        <v>2022</v>
      </c>
      <c r="G803" s="241" t="s">
        <v>209</v>
      </c>
      <c r="H803" s="242">
        <v>53.331</v>
      </c>
      <c r="I803" s="243"/>
      <c r="J803" s="244">
        <f>ROUND(I803*H803,2)</f>
        <v>0</v>
      </c>
      <c r="K803" s="240" t="s">
        <v>210</v>
      </c>
      <c r="L803" s="74"/>
      <c r="M803" s="245" t="s">
        <v>38</v>
      </c>
      <c r="N803" s="246" t="s">
        <v>53</v>
      </c>
      <c r="O803" s="49"/>
      <c r="P803" s="247">
        <f>O803*H803</f>
        <v>0</v>
      </c>
      <c r="Q803" s="247">
        <v>0</v>
      </c>
      <c r="R803" s="247">
        <f>Q803*H803</f>
        <v>0</v>
      </c>
      <c r="S803" s="247">
        <v>0.009</v>
      </c>
      <c r="T803" s="248">
        <f>S803*H803</f>
        <v>0.479979</v>
      </c>
      <c r="AR803" s="25" t="s">
        <v>294</v>
      </c>
      <c r="AT803" s="25" t="s">
        <v>206</v>
      </c>
      <c r="AU803" s="25" t="s">
        <v>90</v>
      </c>
      <c r="AY803" s="25" t="s">
        <v>204</v>
      </c>
      <c r="BE803" s="249">
        <f>IF(N803="základní",J803,0)</f>
        <v>0</v>
      </c>
      <c r="BF803" s="249">
        <f>IF(N803="snížená",J803,0)</f>
        <v>0</v>
      </c>
      <c r="BG803" s="249">
        <f>IF(N803="zákl. přenesená",J803,0)</f>
        <v>0</v>
      </c>
      <c r="BH803" s="249">
        <f>IF(N803="sníž. přenesená",J803,0)</f>
        <v>0</v>
      </c>
      <c r="BI803" s="249">
        <f>IF(N803="nulová",J803,0)</f>
        <v>0</v>
      </c>
      <c r="BJ803" s="25" t="s">
        <v>25</v>
      </c>
      <c r="BK803" s="249">
        <f>ROUND(I803*H803,2)</f>
        <v>0</v>
      </c>
      <c r="BL803" s="25" t="s">
        <v>294</v>
      </c>
      <c r="BM803" s="25" t="s">
        <v>2023</v>
      </c>
    </row>
    <row r="804" spans="2:51" s="12" customFormat="1" ht="13.5">
      <c r="B804" s="253"/>
      <c r="C804" s="254"/>
      <c r="D804" s="250" t="s">
        <v>215</v>
      </c>
      <c r="E804" s="255" t="s">
        <v>38</v>
      </c>
      <c r="F804" s="256" t="s">
        <v>1478</v>
      </c>
      <c r="G804" s="254"/>
      <c r="H804" s="257">
        <v>53.331</v>
      </c>
      <c r="I804" s="258"/>
      <c r="J804" s="254"/>
      <c r="K804" s="254"/>
      <c r="L804" s="259"/>
      <c r="M804" s="260"/>
      <c r="N804" s="261"/>
      <c r="O804" s="261"/>
      <c r="P804" s="261"/>
      <c r="Q804" s="261"/>
      <c r="R804" s="261"/>
      <c r="S804" s="261"/>
      <c r="T804" s="262"/>
      <c r="AT804" s="263" t="s">
        <v>215</v>
      </c>
      <c r="AU804" s="263" t="s">
        <v>90</v>
      </c>
      <c r="AV804" s="12" t="s">
        <v>90</v>
      </c>
      <c r="AW804" s="12" t="s">
        <v>45</v>
      </c>
      <c r="AX804" s="12" t="s">
        <v>82</v>
      </c>
      <c r="AY804" s="263" t="s">
        <v>204</v>
      </c>
    </row>
    <row r="805" spans="2:51" s="13" customFormat="1" ht="13.5">
      <c r="B805" s="264"/>
      <c r="C805" s="265"/>
      <c r="D805" s="250" t="s">
        <v>215</v>
      </c>
      <c r="E805" s="266" t="s">
        <v>38</v>
      </c>
      <c r="F805" s="267" t="s">
        <v>217</v>
      </c>
      <c r="G805" s="265"/>
      <c r="H805" s="268">
        <v>53.331</v>
      </c>
      <c r="I805" s="269"/>
      <c r="J805" s="265"/>
      <c r="K805" s="265"/>
      <c r="L805" s="270"/>
      <c r="M805" s="271"/>
      <c r="N805" s="272"/>
      <c r="O805" s="272"/>
      <c r="P805" s="272"/>
      <c r="Q805" s="272"/>
      <c r="R805" s="272"/>
      <c r="S805" s="272"/>
      <c r="T805" s="273"/>
      <c r="AT805" s="274" t="s">
        <v>215</v>
      </c>
      <c r="AU805" s="274" t="s">
        <v>90</v>
      </c>
      <c r="AV805" s="13" t="s">
        <v>211</v>
      </c>
      <c r="AW805" s="13" t="s">
        <v>45</v>
      </c>
      <c r="AX805" s="13" t="s">
        <v>25</v>
      </c>
      <c r="AY805" s="274" t="s">
        <v>204</v>
      </c>
    </row>
    <row r="806" spans="2:65" s="1" customFormat="1" ht="25.5" customHeight="1">
      <c r="B806" s="48"/>
      <c r="C806" s="238" t="s">
        <v>2024</v>
      </c>
      <c r="D806" s="238" t="s">
        <v>206</v>
      </c>
      <c r="E806" s="239" t="s">
        <v>1055</v>
      </c>
      <c r="F806" s="240" t="s">
        <v>1056</v>
      </c>
      <c r="G806" s="241" t="s">
        <v>343</v>
      </c>
      <c r="H806" s="242">
        <v>46.685</v>
      </c>
      <c r="I806" s="243"/>
      <c r="J806" s="244">
        <f>ROUND(I806*H806,2)</f>
        <v>0</v>
      </c>
      <c r="K806" s="240" t="s">
        <v>210</v>
      </c>
      <c r="L806" s="74"/>
      <c r="M806" s="245" t="s">
        <v>38</v>
      </c>
      <c r="N806" s="246" t="s">
        <v>53</v>
      </c>
      <c r="O806" s="49"/>
      <c r="P806" s="247">
        <f>O806*H806</f>
        <v>0</v>
      </c>
      <c r="Q806" s="247">
        <v>6E-05</v>
      </c>
      <c r="R806" s="247">
        <f>Q806*H806</f>
        <v>0.0028011000000000004</v>
      </c>
      <c r="S806" s="247">
        <v>0</v>
      </c>
      <c r="T806" s="248">
        <f>S806*H806</f>
        <v>0</v>
      </c>
      <c r="AR806" s="25" t="s">
        <v>294</v>
      </c>
      <c r="AT806" s="25" t="s">
        <v>206</v>
      </c>
      <c r="AU806" s="25" t="s">
        <v>90</v>
      </c>
      <c r="AY806" s="25" t="s">
        <v>204</v>
      </c>
      <c r="BE806" s="249">
        <f>IF(N806="základní",J806,0)</f>
        <v>0</v>
      </c>
      <c r="BF806" s="249">
        <f>IF(N806="snížená",J806,0)</f>
        <v>0</v>
      </c>
      <c r="BG806" s="249">
        <f>IF(N806="zákl. přenesená",J806,0)</f>
        <v>0</v>
      </c>
      <c r="BH806" s="249">
        <f>IF(N806="sníž. přenesená",J806,0)</f>
        <v>0</v>
      </c>
      <c r="BI806" s="249">
        <f>IF(N806="nulová",J806,0)</f>
        <v>0</v>
      </c>
      <c r="BJ806" s="25" t="s">
        <v>25</v>
      </c>
      <c r="BK806" s="249">
        <f>ROUND(I806*H806,2)</f>
        <v>0</v>
      </c>
      <c r="BL806" s="25" t="s">
        <v>294</v>
      </c>
      <c r="BM806" s="25" t="s">
        <v>2025</v>
      </c>
    </row>
    <row r="807" spans="2:47" s="1" customFormat="1" ht="13.5">
      <c r="B807" s="48"/>
      <c r="C807" s="76"/>
      <c r="D807" s="250" t="s">
        <v>213</v>
      </c>
      <c r="E807" s="76"/>
      <c r="F807" s="251" t="s">
        <v>1058</v>
      </c>
      <c r="G807" s="76"/>
      <c r="H807" s="76"/>
      <c r="I807" s="206"/>
      <c r="J807" s="76"/>
      <c r="K807" s="76"/>
      <c r="L807" s="74"/>
      <c r="M807" s="252"/>
      <c r="N807" s="49"/>
      <c r="O807" s="49"/>
      <c r="P807" s="49"/>
      <c r="Q807" s="49"/>
      <c r="R807" s="49"/>
      <c r="S807" s="49"/>
      <c r="T807" s="97"/>
      <c r="AT807" s="25" t="s">
        <v>213</v>
      </c>
      <c r="AU807" s="25" t="s">
        <v>90</v>
      </c>
    </row>
    <row r="808" spans="2:51" s="12" customFormat="1" ht="13.5">
      <c r="B808" s="253"/>
      <c r="C808" s="254"/>
      <c r="D808" s="250" t="s">
        <v>215</v>
      </c>
      <c r="E808" s="255" t="s">
        <v>38</v>
      </c>
      <c r="F808" s="256" t="s">
        <v>2026</v>
      </c>
      <c r="G808" s="254"/>
      <c r="H808" s="257">
        <v>46.685</v>
      </c>
      <c r="I808" s="258"/>
      <c r="J808" s="254"/>
      <c r="K808" s="254"/>
      <c r="L808" s="259"/>
      <c r="M808" s="260"/>
      <c r="N808" s="261"/>
      <c r="O808" s="261"/>
      <c r="P808" s="261"/>
      <c r="Q808" s="261"/>
      <c r="R808" s="261"/>
      <c r="S808" s="261"/>
      <c r="T808" s="262"/>
      <c r="AT808" s="263" t="s">
        <v>215</v>
      </c>
      <c r="AU808" s="263" t="s">
        <v>90</v>
      </c>
      <c r="AV808" s="12" t="s">
        <v>90</v>
      </c>
      <c r="AW808" s="12" t="s">
        <v>45</v>
      </c>
      <c r="AX808" s="12" t="s">
        <v>82</v>
      </c>
      <c r="AY808" s="263" t="s">
        <v>204</v>
      </c>
    </row>
    <row r="809" spans="2:51" s="13" customFormat="1" ht="13.5">
      <c r="B809" s="264"/>
      <c r="C809" s="265"/>
      <c r="D809" s="250" t="s">
        <v>215</v>
      </c>
      <c r="E809" s="266" t="s">
        <v>38</v>
      </c>
      <c r="F809" s="267" t="s">
        <v>217</v>
      </c>
      <c r="G809" s="265"/>
      <c r="H809" s="268">
        <v>46.685</v>
      </c>
      <c r="I809" s="269"/>
      <c r="J809" s="265"/>
      <c r="K809" s="265"/>
      <c r="L809" s="270"/>
      <c r="M809" s="271"/>
      <c r="N809" s="272"/>
      <c r="O809" s="272"/>
      <c r="P809" s="272"/>
      <c r="Q809" s="272"/>
      <c r="R809" s="272"/>
      <c r="S809" s="272"/>
      <c r="T809" s="273"/>
      <c r="AT809" s="274" t="s">
        <v>215</v>
      </c>
      <c r="AU809" s="274" t="s">
        <v>90</v>
      </c>
      <c r="AV809" s="13" t="s">
        <v>211</v>
      </c>
      <c r="AW809" s="13" t="s">
        <v>45</v>
      </c>
      <c r="AX809" s="13" t="s">
        <v>25</v>
      </c>
      <c r="AY809" s="274" t="s">
        <v>204</v>
      </c>
    </row>
    <row r="810" spans="2:65" s="1" customFormat="1" ht="16.5" customHeight="1">
      <c r="B810" s="48"/>
      <c r="C810" s="238" t="s">
        <v>2027</v>
      </c>
      <c r="D810" s="238" t="s">
        <v>206</v>
      </c>
      <c r="E810" s="239" t="s">
        <v>1101</v>
      </c>
      <c r="F810" s="240" t="s">
        <v>1102</v>
      </c>
      <c r="G810" s="241" t="s">
        <v>780</v>
      </c>
      <c r="H810" s="242">
        <v>1</v>
      </c>
      <c r="I810" s="243"/>
      <c r="J810" s="244">
        <f>ROUND(I810*H810,2)</f>
        <v>0</v>
      </c>
      <c r="K810" s="240" t="s">
        <v>210</v>
      </c>
      <c r="L810" s="74"/>
      <c r="M810" s="245" t="s">
        <v>38</v>
      </c>
      <c r="N810" s="246" t="s">
        <v>53</v>
      </c>
      <c r="O810" s="49"/>
      <c r="P810" s="247">
        <f>O810*H810</f>
        <v>0</v>
      </c>
      <c r="Q810" s="247">
        <v>0.00033</v>
      </c>
      <c r="R810" s="247">
        <f>Q810*H810</f>
        <v>0.00033</v>
      </c>
      <c r="S810" s="247">
        <v>0</v>
      </c>
      <c r="T810" s="248">
        <f>S810*H810</f>
        <v>0</v>
      </c>
      <c r="AR810" s="25" t="s">
        <v>294</v>
      </c>
      <c r="AT810" s="25" t="s">
        <v>206</v>
      </c>
      <c r="AU810" s="25" t="s">
        <v>90</v>
      </c>
      <c r="AY810" s="25" t="s">
        <v>204</v>
      </c>
      <c r="BE810" s="249">
        <f>IF(N810="základní",J810,0)</f>
        <v>0</v>
      </c>
      <c r="BF810" s="249">
        <f>IF(N810="snížená",J810,0)</f>
        <v>0</v>
      </c>
      <c r="BG810" s="249">
        <f>IF(N810="zákl. přenesená",J810,0)</f>
        <v>0</v>
      </c>
      <c r="BH810" s="249">
        <f>IF(N810="sníž. přenesená",J810,0)</f>
        <v>0</v>
      </c>
      <c r="BI810" s="249">
        <f>IF(N810="nulová",J810,0)</f>
        <v>0</v>
      </c>
      <c r="BJ810" s="25" t="s">
        <v>25</v>
      </c>
      <c r="BK810" s="249">
        <f>ROUND(I810*H810,2)</f>
        <v>0</v>
      </c>
      <c r="BL810" s="25" t="s">
        <v>294</v>
      </c>
      <c r="BM810" s="25" t="s">
        <v>2028</v>
      </c>
    </row>
    <row r="811" spans="2:47" s="1" customFormat="1" ht="13.5">
      <c r="B811" s="48"/>
      <c r="C811" s="76"/>
      <c r="D811" s="250" t="s">
        <v>213</v>
      </c>
      <c r="E811" s="76"/>
      <c r="F811" s="251" t="s">
        <v>1095</v>
      </c>
      <c r="G811" s="76"/>
      <c r="H811" s="76"/>
      <c r="I811" s="206"/>
      <c r="J811" s="76"/>
      <c r="K811" s="76"/>
      <c r="L811" s="74"/>
      <c r="M811" s="252"/>
      <c r="N811" s="49"/>
      <c r="O811" s="49"/>
      <c r="P811" s="49"/>
      <c r="Q811" s="49"/>
      <c r="R811" s="49"/>
      <c r="S811" s="49"/>
      <c r="T811" s="97"/>
      <c r="AT811" s="25" t="s">
        <v>213</v>
      </c>
      <c r="AU811" s="25" t="s">
        <v>90</v>
      </c>
    </row>
    <row r="812" spans="2:65" s="1" customFormat="1" ht="38.25" customHeight="1">
      <c r="B812" s="48"/>
      <c r="C812" s="285" t="s">
        <v>2029</v>
      </c>
      <c r="D812" s="285" t="s">
        <v>478</v>
      </c>
      <c r="E812" s="286" t="s">
        <v>2030</v>
      </c>
      <c r="F812" s="287" t="s">
        <v>2031</v>
      </c>
      <c r="G812" s="288" t="s">
        <v>1045</v>
      </c>
      <c r="H812" s="289">
        <v>1</v>
      </c>
      <c r="I812" s="290"/>
      <c r="J812" s="291">
        <f>ROUND(I812*H812,2)</f>
        <v>0</v>
      </c>
      <c r="K812" s="287" t="s">
        <v>38</v>
      </c>
      <c r="L812" s="292"/>
      <c r="M812" s="293" t="s">
        <v>38</v>
      </c>
      <c r="N812" s="294" t="s">
        <v>53</v>
      </c>
      <c r="O812" s="49"/>
      <c r="P812" s="247">
        <f>O812*H812</f>
        <v>0</v>
      </c>
      <c r="Q812" s="247">
        <v>0</v>
      </c>
      <c r="R812" s="247">
        <f>Q812*H812</f>
        <v>0</v>
      </c>
      <c r="S812" s="247">
        <v>0</v>
      </c>
      <c r="T812" s="248">
        <f>S812*H812</f>
        <v>0</v>
      </c>
      <c r="AR812" s="25" t="s">
        <v>392</v>
      </c>
      <c r="AT812" s="25" t="s">
        <v>478</v>
      </c>
      <c r="AU812" s="25" t="s">
        <v>90</v>
      </c>
      <c r="AY812" s="25" t="s">
        <v>204</v>
      </c>
      <c r="BE812" s="249">
        <f>IF(N812="základní",J812,0)</f>
        <v>0</v>
      </c>
      <c r="BF812" s="249">
        <f>IF(N812="snížená",J812,0)</f>
        <v>0</v>
      </c>
      <c r="BG812" s="249">
        <f>IF(N812="zákl. přenesená",J812,0)</f>
        <v>0</v>
      </c>
      <c r="BH812" s="249">
        <f>IF(N812="sníž. přenesená",J812,0)</f>
        <v>0</v>
      </c>
      <c r="BI812" s="249">
        <f>IF(N812="nulová",J812,0)</f>
        <v>0</v>
      </c>
      <c r="BJ812" s="25" t="s">
        <v>25</v>
      </c>
      <c r="BK812" s="249">
        <f>ROUND(I812*H812,2)</f>
        <v>0</v>
      </c>
      <c r="BL812" s="25" t="s">
        <v>294</v>
      </c>
      <c r="BM812" s="25" t="s">
        <v>2032</v>
      </c>
    </row>
    <row r="813" spans="2:65" s="1" customFormat="1" ht="51" customHeight="1">
      <c r="B813" s="48"/>
      <c r="C813" s="285" t="s">
        <v>2033</v>
      </c>
      <c r="D813" s="285" t="s">
        <v>478</v>
      </c>
      <c r="E813" s="286" t="s">
        <v>2034</v>
      </c>
      <c r="F813" s="287" t="s">
        <v>2035</v>
      </c>
      <c r="G813" s="288" t="s">
        <v>1045</v>
      </c>
      <c r="H813" s="289">
        <v>1</v>
      </c>
      <c r="I813" s="290"/>
      <c r="J813" s="291">
        <f>ROUND(I813*H813,2)</f>
        <v>0</v>
      </c>
      <c r="K813" s="287" t="s">
        <v>38</v>
      </c>
      <c r="L813" s="292"/>
      <c r="M813" s="293" t="s">
        <v>38</v>
      </c>
      <c r="N813" s="294" t="s">
        <v>53</v>
      </c>
      <c r="O813" s="49"/>
      <c r="P813" s="247">
        <f>O813*H813</f>
        <v>0</v>
      </c>
      <c r="Q813" s="247">
        <v>0</v>
      </c>
      <c r="R813" s="247">
        <f>Q813*H813</f>
        <v>0</v>
      </c>
      <c r="S813" s="247">
        <v>0</v>
      </c>
      <c r="T813" s="248">
        <f>S813*H813</f>
        <v>0</v>
      </c>
      <c r="AR813" s="25" t="s">
        <v>392</v>
      </c>
      <c r="AT813" s="25" t="s">
        <v>478</v>
      </c>
      <c r="AU813" s="25" t="s">
        <v>90</v>
      </c>
      <c r="AY813" s="25" t="s">
        <v>204</v>
      </c>
      <c r="BE813" s="249">
        <f>IF(N813="základní",J813,0)</f>
        <v>0</v>
      </c>
      <c r="BF813" s="249">
        <f>IF(N813="snížená",J813,0)</f>
        <v>0</v>
      </c>
      <c r="BG813" s="249">
        <f>IF(N813="zákl. přenesená",J813,0)</f>
        <v>0</v>
      </c>
      <c r="BH813" s="249">
        <f>IF(N813="sníž. přenesená",J813,0)</f>
        <v>0</v>
      </c>
      <c r="BI813" s="249">
        <f>IF(N813="nulová",J813,0)</f>
        <v>0</v>
      </c>
      <c r="BJ813" s="25" t="s">
        <v>25</v>
      </c>
      <c r="BK813" s="249">
        <f>ROUND(I813*H813,2)</f>
        <v>0</v>
      </c>
      <c r="BL813" s="25" t="s">
        <v>294</v>
      </c>
      <c r="BM813" s="25" t="s">
        <v>2036</v>
      </c>
    </row>
    <row r="814" spans="2:65" s="1" customFormat="1" ht="16.5" customHeight="1">
      <c r="B814" s="48"/>
      <c r="C814" s="238" t="s">
        <v>2037</v>
      </c>
      <c r="D814" s="238" t="s">
        <v>206</v>
      </c>
      <c r="E814" s="239" t="s">
        <v>1125</v>
      </c>
      <c r="F814" s="240" t="s">
        <v>1126</v>
      </c>
      <c r="G814" s="241" t="s">
        <v>780</v>
      </c>
      <c r="H814" s="242">
        <v>1</v>
      </c>
      <c r="I814" s="243"/>
      <c r="J814" s="244">
        <f>ROUND(I814*H814,2)</f>
        <v>0</v>
      </c>
      <c r="K814" s="240" t="s">
        <v>210</v>
      </c>
      <c r="L814" s="74"/>
      <c r="M814" s="245" t="s">
        <v>38</v>
      </c>
      <c r="N814" s="246" t="s">
        <v>53</v>
      </c>
      <c r="O814" s="49"/>
      <c r="P814" s="247">
        <f>O814*H814</f>
        <v>0</v>
      </c>
      <c r="Q814" s="247">
        <v>0</v>
      </c>
      <c r="R814" s="247">
        <f>Q814*H814</f>
        <v>0</v>
      </c>
      <c r="S814" s="247">
        <v>0</v>
      </c>
      <c r="T814" s="248">
        <f>S814*H814</f>
        <v>0</v>
      </c>
      <c r="AR814" s="25" t="s">
        <v>294</v>
      </c>
      <c r="AT814" s="25" t="s">
        <v>206</v>
      </c>
      <c r="AU814" s="25" t="s">
        <v>90</v>
      </c>
      <c r="AY814" s="25" t="s">
        <v>204</v>
      </c>
      <c r="BE814" s="249">
        <f>IF(N814="základní",J814,0)</f>
        <v>0</v>
      </c>
      <c r="BF814" s="249">
        <f>IF(N814="snížená",J814,0)</f>
        <v>0</v>
      </c>
      <c r="BG814" s="249">
        <f>IF(N814="zákl. přenesená",J814,0)</f>
        <v>0</v>
      </c>
      <c r="BH814" s="249">
        <f>IF(N814="sníž. přenesená",J814,0)</f>
        <v>0</v>
      </c>
      <c r="BI814" s="249">
        <f>IF(N814="nulová",J814,0)</f>
        <v>0</v>
      </c>
      <c r="BJ814" s="25" t="s">
        <v>25</v>
      </c>
      <c r="BK814" s="249">
        <f>ROUND(I814*H814,2)</f>
        <v>0</v>
      </c>
      <c r="BL814" s="25" t="s">
        <v>294</v>
      </c>
      <c r="BM814" s="25" t="s">
        <v>2038</v>
      </c>
    </row>
    <row r="815" spans="2:47" s="1" customFormat="1" ht="13.5">
      <c r="B815" s="48"/>
      <c r="C815" s="76"/>
      <c r="D815" s="250" t="s">
        <v>213</v>
      </c>
      <c r="E815" s="76"/>
      <c r="F815" s="251" t="s">
        <v>1095</v>
      </c>
      <c r="G815" s="76"/>
      <c r="H815" s="76"/>
      <c r="I815" s="206"/>
      <c r="J815" s="76"/>
      <c r="K815" s="76"/>
      <c r="L815" s="74"/>
      <c r="M815" s="252"/>
      <c r="N815" s="49"/>
      <c r="O815" s="49"/>
      <c r="P815" s="49"/>
      <c r="Q815" s="49"/>
      <c r="R815" s="49"/>
      <c r="S815" s="49"/>
      <c r="T815" s="97"/>
      <c r="AT815" s="25" t="s">
        <v>213</v>
      </c>
      <c r="AU815" s="25" t="s">
        <v>90</v>
      </c>
    </row>
    <row r="816" spans="2:51" s="12" customFormat="1" ht="13.5">
      <c r="B816" s="253"/>
      <c r="C816" s="254"/>
      <c r="D816" s="250" t="s">
        <v>215</v>
      </c>
      <c r="E816" s="255" t="s">
        <v>38</v>
      </c>
      <c r="F816" s="256" t="s">
        <v>25</v>
      </c>
      <c r="G816" s="254"/>
      <c r="H816" s="257">
        <v>1</v>
      </c>
      <c r="I816" s="258"/>
      <c r="J816" s="254"/>
      <c r="K816" s="254"/>
      <c r="L816" s="259"/>
      <c r="M816" s="260"/>
      <c r="N816" s="261"/>
      <c r="O816" s="261"/>
      <c r="P816" s="261"/>
      <c r="Q816" s="261"/>
      <c r="R816" s="261"/>
      <c r="S816" s="261"/>
      <c r="T816" s="262"/>
      <c r="AT816" s="263" t="s">
        <v>215</v>
      </c>
      <c r="AU816" s="263" t="s">
        <v>90</v>
      </c>
      <c r="AV816" s="12" t="s">
        <v>90</v>
      </c>
      <c r="AW816" s="12" t="s">
        <v>45</v>
      </c>
      <c r="AX816" s="12" t="s">
        <v>25</v>
      </c>
      <c r="AY816" s="263" t="s">
        <v>204</v>
      </c>
    </row>
    <row r="817" spans="2:65" s="1" customFormat="1" ht="16.5" customHeight="1">
      <c r="B817" s="48"/>
      <c r="C817" s="285" t="s">
        <v>2039</v>
      </c>
      <c r="D817" s="285" t="s">
        <v>478</v>
      </c>
      <c r="E817" s="286" t="s">
        <v>1129</v>
      </c>
      <c r="F817" s="287" t="s">
        <v>2040</v>
      </c>
      <c r="G817" s="288" t="s">
        <v>780</v>
      </c>
      <c r="H817" s="289">
        <v>1</v>
      </c>
      <c r="I817" s="290"/>
      <c r="J817" s="291">
        <f>ROUND(I817*H817,2)</f>
        <v>0</v>
      </c>
      <c r="K817" s="287" t="s">
        <v>210</v>
      </c>
      <c r="L817" s="292"/>
      <c r="M817" s="293" t="s">
        <v>38</v>
      </c>
      <c r="N817" s="294" t="s">
        <v>53</v>
      </c>
      <c r="O817" s="49"/>
      <c r="P817" s="247">
        <f>O817*H817</f>
        <v>0</v>
      </c>
      <c r="Q817" s="247">
        <v>0.0032</v>
      </c>
      <c r="R817" s="247">
        <f>Q817*H817</f>
        <v>0.0032</v>
      </c>
      <c r="S817" s="247">
        <v>0</v>
      </c>
      <c r="T817" s="248">
        <f>S817*H817</f>
        <v>0</v>
      </c>
      <c r="AR817" s="25" t="s">
        <v>392</v>
      </c>
      <c r="AT817" s="25" t="s">
        <v>478</v>
      </c>
      <c r="AU817" s="25" t="s">
        <v>90</v>
      </c>
      <c r="AY817" s="25" t="s">
        <v>204</v>
      </c>
      <c r="BE817" s="249">
        <f>IF(N817="základní",J817,0)</f>
        <v>0</v>
      </c>
      <c r="BF817" s="249">
        <f>IF(N817="snížená",J817,0)</f>
        <v>0</v>
      </c>
      <c r="BG817" s="249">
        <f>IF(N817="zákl. přenesená",J817,0)</f>
        <v>0</v>
      </c>
      <c r="BH817" s="249">
        <f>IF(N817="sníž. přenesená",J817,0)</f>
        <v>0</v>
      </c>
      <c r="BI817" s="249">
        <f>IF(N817="nulová",J817,0)</f>
        <v>0</v>
      </c>
      <c r="BJ817" s="25" t="s">
        <v>25</v>
      </c>
      <c r="BK817" s="249">
        <f>ROUND(I817*H817,2)</f>
        <v>0</v>
      </c>
      <c r="BL817" s="25" t="s">
        <v>294</v>
      </c>
      <c r="BM817" s="25" t="s">
        <v>2041</v>
      </c>
    </row>
    <row r="818" spans="2:65" s="1" customFormat="1" ht="25.5" customHeight="1">
      <c r="B818" s="48"/>
      <c r="C818" s="238" t="s">
        <v>2042</v>
      </c>
      <c r="D818" s="238" t="s">
        <v>206</v>
      </c>
      <c r="E818" s="239" t="s">
        <v>2043</v>
      </c>
      <c r="F818" s="240" t="s">
        <v>2044</v>
      </c>
      <c r="G818" s="241" t="s">
        <v>949</v>
      </c>
      <c r="H818" s="306"/>
      <c r="I818" s="243"/>
      <c r="J818" s="244">
        <f>ROUND(I818*H818,2)</f>
        <v>0</v>
      </c>
      <c r="K818" s="240" t="s">
        <v>210</v>
      </c>
      <c r="L818" s="74"/>
      <c r="M818" s="245" t="s">
        <v>38</v>
      </c>
      <c r="N818" s="246" t="s">
        <v>53</v>
      </c>
      <c r="O818" s="49"/>
      <c r="P818" s="247">
        <f>O818*H818</f>
        <v>0</v>
      </c>
      <c r="Q818" s="247">
        <v>0</v>
      </c>
      <c r="R818" s="247">
        <f>Q818*H818</f>
        <v>0</v>
      </c>
      <c r="S818" s="247">
        <v>0</v>
      </c>
      <c r="T818" s="248">
        <f>S818*H818</f>
        <v>0</v>
      </c>
      <c r="AR818" s="25" t="s">
        <v>294</v>
      </c>
      <c r="AT818" s="25" t="s">
        <v>206</v>
      </c>
      <c r="AU818" s="25" t="s">
        <v>90</v>
      </c>
      <c r="AY818" s="25" t="s">
        <v>204</v>
      </c>
      <c r="BE818" s="249">
        <f>IF(N818="základní",J818,0)</f>
        <v>0</v>
      </c>
      <c r="BF818" s="249">
        <f>IF(N818="snížená",J818,0)</f>
        <v>0</v>
      </c>
      <c r="BG818" s="249">
        <f>IF(N818="zákl. přenesená",J818,0)</f>
        <v>0</v>
      </c>
      <c r="BH818" s="249">
        <f>IF(N818="sníž. přenesená",J818,0)</f>
        <v>0</v>
      </c>
      <c r="BI818" s="249">
        <f>IF(N818="nulová",J818,0)</f>
        <v>0</v>
      </c>
      <c r="BJ818" s="25" t="s">
        <v>25</v>
      </c>
      <c r="BK818" s="249">
        <f>ROUND(I818*H818,2)</f>
        <v>0</v>
      </c>
      <c r="BL818" s="25" t="s">
        <v>294</v>
      </c>
      <c r="BM818" s="25" t="s">
        <v>2045</v>
      </c>
    </row>
    <row r="819" spans="2:47" s="1" customFormat="1" ht="13.5">
      <c r="B819" s="48"/>
      <c r="C819" s="76"/>
      <c r="D819" s="250" t="s">
        <v>213</v>
      </c>
      <c r="E819" s="76"/>
      <c r="F819" s="251" t="s">
        <v>1136</v>
      </c>
      <c r="G819" s="76"/>
      <c r="H819" s="76"/>
      <c r="I819" s="206"/>
      <c r="J819" s="76"/>
      <c r="K819" s="76"/>
      <c r="L819" s="74"/>
      <c r="M819" s="252"/>
      <c r="N819" s="49"/>
      <c r="O819" s="49"/>
      <c r="P819" s="49"/>
      <c r="Q819" s="49"/>
      <c r="R819" s="49"/>
      <c r="S819" s="49"/>
      <c r="T819" s="97"/>
      <c r="AT819" s="25" t="s">
        <v>213</v>
      </c>
      <c r="AU819" s="25" t="s">
        <v>90</v>
      </c>
    </row>
    <row r="820" spans="2:63" s="11" customFormat="1" ht="29.85" customHeight="1">
      <c r="B820" s="222"/>
      <c r="C820" s="223"/>
      <c r="D820" s="224" t="s">
        <v>81</v>
      </c>
      <c r="E820" s="236" t="s">
        <v>1137</v>
      </c>
      <c r="F820" s="236" t="s">
        <v>1138</v>
      </c>
      <c r="G820" s="223"/>
      <c r="H820" s="223"/>
      <c r="I820" s="226"/>
      <c r="J820" s="237">
        <f>BK820</f>
        <v>0</v>
      </c>
      <c r="K820" s="223"/>
      <c r="L820" s="228"/>
      <c r="M820" s="229"/>
      <c r="N820" s="230"/>
      <c r="O820" s="230"/>
      <c r="P820" s="231">
        <f>SUM(P821:P865)</f>
        <v>0</v>
      </c>
      <c r="Q820" s="230"/>
      <c r="R820" s="231">
        <f>SUM(R821:R865)</f>
        <v>4.2521963</v>
      </c>
      <c r="S820" s="230"/>
      <c r="T820" s="232">
        <f>SUM(T821:T865)</f>
        <v>0</v>
      </c>
      <c r="AR820" s="233" t="s">
        <v>90</v>
      </c>
      <c r="AT820" s="234" t="s">
        <v>81</v>
      </c>
      <c r="AU820" s="234" t="s">
        <v>25</v>
      </c>
      <c r="AY820" s="233" t="s">
        <v>204</v>
      </c>
      <c r="BK820" s="235">
        <f>SUM(BK821:BK865)</f>
        <v>0</v>
      </c>
    </row>
    <row r="821" spans="2:65" s="1" customFormat="1" ht="25.5" customHeight="1">
      <c r="B821" s="48"/>
      <c r="C821" s="238" t="s">
        <v>2046</v>
      </c>
      <c r="D821" s="238" t="s">
        <v>206</v>
      </c>
      <c r="E821" s="239" t="s">
        <v>2047</v>
      </c>
      <c r="F821" s="240" t="s">
        <v>2048</v>
      </c>
      <c r="G821" s="241" t="s">
        <v>343</v>
      </c>
      <c r="H821" s="242">
        <v>184.04</v>
      </c>
      <c r="I821" s="243"/>
      <c r="J821" s="244">
        <f>ROUND(I821*H821,2)</f>
        <v>0</v>
      </c>
      <c r="K821" s="240" t="s">
        <v>210</v>
      </c>
      <c r="L821" s="74"/>
      <c r="M821" s="245" t="s">
        <v>38</v>
      </c>
      <c r="N821" s="246" t="s">
        <v>53</v>
      </c>
      <c r="O821" s="49"/>
      <c r="P821" s="247">
        <f>O821*H821</f>
        <v>0</v>
      </c>
      <c r="Q821" s="247">
        <v>0.00062</v>
      </c>
      <c r="R821" s="247">
        <f>Q821*H821</f>
        <v>0.11410479999999999</v>
      </c>
      <c r="S821" s="247">
        <v>0</v>
      </c>
      <c r="T821" s="248">
        <f>S821*H821</f>
        <v>0</v>
      </c>
      <c r="AR821" s="25" t="s">
        <v>294</v>
      </c>
      <c r="AT821" s="25" t="s">
        <v>206</v>
      </c>
      <c r="AU821" s="25" t="s">
        <v>90</v>
      </c>
      <c r="AY821" s="25" t="s">
        <v>204</v>
      </c>
      <c r="BE821" s="249">
        <f>IF(N821="základní",J821,0)</f>
        <v>0</v>
      </c>
      <c r="BF821" s="249">
        <f>IF(N821="snížená",J821,0)</f>
        <v>0</v>
      </c>
      <c r="BG821" s="249">
        <f>IF(N821="zákl. přenesená",J821,0)</f>
        <v>0</v>
      </c>
      <c r="BH821" s="249">
        <f>IF(N821="sníž. přenesená",J821,0)</f>
        <v>0</v>
      </c>
      <c r="BI821" s="249">
        <f>IF(N821="nulová",J821,0)</f>
        <v>0</v>
      </c>
      <c r="BJ821" s="25" t="s">
        <v>25</v>
      </c>
      <c r="BK821" s="249">
        <f>ROUND(I821*H821,2)</f>
        <v>0</v>
      </c>
      <c r="BL821" s="25" t="s">
        <v>294</v>
      </c>
      <c r="BM821" s="25" t="s">
        <v>2049</v>
      </c>
    </row>
    <row r="822" spans="2:51" s="12" customFormat="1" ht="13.5">
      <c r="B822" s="253"/>
      <c r="C822" s="254"/>
      <c r="D822" s="250" t="s">
        <v>215</v>
      </c>
      <c r="E822" s="255" t="s">
        <v>38</v>
      </c>
      <c r="F822" s="256" t="s">
        <v>2050</v>
      </c>
      <c r="G822" s="254"/>
      <c r="H822" s="257">
        <v>184.04</v>
      </c>
      <c r="I822" s="258"/>
      <c r="J822" s="254"/>
      <c r="K822" s="254"/>
      <c r="L822" s="259"/>
      <c r="M822" s="260"/>
      <c r="N822" s="261"/>
      <c r="O822" s="261"/>
      <c r="P822" s="261"/>
      <c r="Q822" s="261"/>
      <c r="R822" s="261"/>
      <c r="S822" s="261"/>
      <c r="T822" s="262"/>
      <c r="AT822" s="263" t="s">
        <v>215</v>
      </c>
      <c r="AU822" s="263" t="s">
        <v>90</v>
      </c>
      <c r="AV822" s="12" t="s">
        <v>90</v>
      </c>
      <c r="AW822" s="12" t="s">
        <v>45</v>
      </c>
      <c r="AX822" s="12" t="s">
        <v>82</v>
      </c>
      <c r="AY822" s="263" t="s">
        <v>204</v>
      </c>
    </row>
    <row r="823" spans="2:51" s="13" customFormat="1" ht="13.5">
      <c r="B823" s="264"/>
      <c r="C823" s="265"/>
      <c r="D823" s="250" t="s">
        <v>215</v>
      </c>
      <c r="E823" s="266" t="s">
        <v>38</v>
      </c>
      <c r="F823" s="267" t="s">
        <v>217</v>
      </c>
      <c r="G823" s="265"/>
      <c r="H823" s="268">
        <v>184.04</v>
      </c>
      <c r="I823" s="269"/>
      <c r="J823" s="265"/>
      <c r="K823" s="265"/>
      <c r="L823" s="270"/>
      <c r="M823" s="271"/>
      <c r="N823" s="272"/>
      <c r="O823" s="272"/>
      <c r="P823" s="272"/>
      <c r="Q823" s="272"/>
      <c r="R823" s="272"/>
      <c r="S823" s="272"/>
      <c r="T823" s="273"/>
      <c r="AT823" s="274" t="s">
        <v>215</v>
      </c>
      <c r="AU823" s="274" t="s">
        <v>90</v>
      </c>
      <c r="AV823" s="13" t="s">
        <v>211</v>
      </c>
      <c r="AW823" s="13" t="s">
        <v>45</v>
      </c>
      <c r="AX823" s="13" t="s">
        <v>25</v>
      </c>
      <c r="AY823" s="274" t="s">
        <v>204</v>
      </c>
    </row>
    <row r="824" spans="2:65" s="1" customFormat="1" ht="16.5" customHeight="1">
      <c r="B824" s="48"/>
      <c r="C824" s="285" t="s">
        <v>2051</v>
      </c>
      <c r="D824" s="285" t="s">
        <v>478</v>
      </c>
      <c r="E824" s="286" t="s">
        <v>2052</v>
      </c>
      <c r="F824" s="287" t="s">
        <v>2053</v>
      </c>
      <c r="G824" s="288" t="s">
        <v>780</v>
      </c>
      <c r="H824" s="289">
        <v>1013</v>
      </c>
      <c r="I824" s="290"/>
      <c r="J824" s="291">
        <f>ROUND(I824*H824,2)</f>
        <v>0</v>
      </c>
      <c r="K824" s="287" t="s">
        <v>38</v>
      </c>
      <c r="L824" s="292"/>
      <c r="M824" s="293" t="s">
        <v>38</v>
      </c>
      <c r="N824" s="294" t="s">
        <v>53</v>
      </c>
      <c r="O824" s="49"/>
      <c r="P824" s="247">
        <f>O824*H824</f>
        <v>0</v>
      </c>
      <c r="Q824" s="247">
        <v>0.00045</v>
      </c>
      <c r="R824" s="247">
        <f>Q824*H824</f>
        <v>0.45585</v>
      </c>
      <c r="S824" s="247">
        <v>0</v>
      </c>
      <c r="T824" s="248">
        <f>S824*H824</f>
        <v>0</v>
      </c>
      <c r="AR824" s="25" t="s">
        <v>392</v>
      </c>
      <c r="AT824" s="25" t="s">
        <v>478</v>
      </c>
      <c r="AU824" s="25" t="s">
        <v>90</v>
      </c>
      <c r="AY824" s="25" t="s">
        <v>204</v>
      </c>
      <c r="BE824" s="249">
        <f>IF(N824="základní",J824,0)</f>
        <v>0</v>
      </c>
      <c r="BF824" s="249">
        <f>IF(N824="snížená",J824,0)</f>
        <v>0</v>
      </c>
      <c r="BG824" s="249">
        <f>IF(N824="zákl. přenesená",J824,0)</f>
        <v>0</v>
      </c>
      <c r="BH824" s="249">
        <f>IF(N824="sníž. přenesená",J824,0)</f>
        <v>0</v>
      </c>
      <c r="BI824" s="249">
        <f>IF(N824="nulová",J824,0)</f>
        <v>0</v>
      </c>
      <c r="BJ824" s="25" t="s">
        <v>25</v>
      </c>
      <c r="BK824" s="249">
        <f>ROUND(I824*H824,2)</f>
        <v>0</v>
      </c>
      <c r="BL824" s="25" t="s">
        <v>294</v>
      </c>
      <c r="BM824" s="25" t="s">
        <v>2054</v>
      </c>
    </row>
    <row r="825" spans="2:51" s="12" customFormat="1" ht="13.5">
      <c r="B825" s="253"/>
      <c r="C825" s="254"/>
      <c r="D825" s="250" t="s">
        <v>215</v>
      </c>
      <c r="E825" s="255" t="s">
        <v>38</v>
      </c>
      <c r="F825" s="256" t="s">
        <v>2055</v>
      </c>
      <c r="G825" s="254"/>
      <c r="H825" s="257">
        <v>1013</v>
      </c>
      <c r="I825" s="258"/>
      <c r="J825" s="254"/>
      <c r="K825" s="254"/>
      <c r="L825" s="259"/>
      <c r="M825" s="260"/>
      <c r="N825" s="261"/>
      <c r="O825" s="261"/>
      <c r="P825" s="261"/>
      <c r="Q825" s="261"/>
      <c r="R825" s="261"/>
      <c r="S825" s="261"/>
      <c r="T825" s="262"/>
      <c r="AT825" s="263" t="s">
        <v>215</v>
      </c>
      <c r="AU825" s="263" t="s">
        <v>90</v>
      </c>
      <c r="AV825" s="12" t="s">
        <v>90</v>
      </c>
      <c r="AW825" s="12" t="s">
        <v>45</v>
      </c>
      <c r="AX825" s="12" t="s">
        <v>82</v>
      </c>
      <c r="AY825" s="263" t="s">
        <v>204</v>
      </c>
    </row>
    <row r="826" spans="2:51" s="13" customFormat="1" ht="13.5">
      <c r="B826" s="264"/>
      <c r="C826" s="265"/>
      <c r="D826" s="250" t="s">
        <v>215</v>
      </c>
      <c r="E826" s="266" t="s">
        <v>38</v>
      </c>
      <c r="F826" s="267" t="s">
        <v>217</v>
      </c>
      <c r="G826" s="265"/>
      <c r="H826" s="268">
        <v>1013</v>
      </c>
      <c r="I826" s="269"/>
      <c r="J826" s="265"/>
      <c r="K826" s="265"/>
      <c r="L826" s="270"/>
      <c r="M826" s="271"/>
      <c r="N826" s="272"/>
      <c r="O826" s="272"/>
      <c r="P826" s="272"/>
      <c r="Q826" s="272"/>
      <c r="R826" s="272"/>
      <c r="S826" s="272"/>
      <c r="T826" s="273"/>
      <c r="AT826" s="274" t="s">
        <v>215</v>
      </c>
      <c r="AU826" s="274" t="s">
        <v>90</v>
      </c>
      <c r="AV826" s="13" t="s">
        <v>211</v>
      </c>
      <c r="AW826" s="13" t="s">
        <v>45</v>
      </c>
      <c r="AX826" s="13" t="s">
        <v>25</v>
      </c>
      <c r="AY826" s="274" t="s">
        <v>204</v>
      </c>
    </row>
    <row r="827" spans="2:65" s="1" customFormat="1" ht="25.5" customHeight="1">
      <c r="B827" s="48"/>
      <c r="C827" s="238" t="s">
        <v>2056</v>
      </c>
      <c r="D827" s="238" t="s">
        <v>206</v>
      </c>
      <c r="E827" s="239" t="s">
        <v>2057</v>
      </c>
      <c r="F827" s="240" t="s">
        <v>2058</v>
      </c>
      <c r="G827" s="241" t="s">
        <v>209</v>
      </c>
      <c r="H827" s="242">
        <v>0.465</v>
      </c>
      <c r="I827" s="243"/>
      <c r="J827" s="244">
        <f>ROUND(I827*H827,2)</f>
        <v>0</v>
      </c>
      <c r="K827" s="240" t="s">
        <v>210</v>
      </c>
      <c r="L827" s="74"/>
      <c r="M827" s="245" t="s">
        <v>38</v>
      </c>
      <c r="N827" s="246" t="s">
        <v>53</v>
      </c>
      <c r="O827" s="49"/>
      <c r="P827" s="247">
        <f>O827*H827</f>
        <v>0</v>
      </c>
      <c r="Q827" s="247">
        <v>0.0039</v>
      </c>
      <c r="R827" s="247">
        <f>Q827*H827</f>
        <v>0.0018135</v>
      </c>
      <c r="S827" s="247">
        <v>0</v>
      </c>
      <c r="T827" s="248">
        <f>S827*H827</f>
        <v>0</v>
      </c>
      <c r="AR827" s="25" t="s">
        <v>294</v>
      </c>
      <c r="AT827" s="25" t="s">
        <v>206</v>
      </c>
      <c r="AU827" s="25" t="s">
        <v>90</v>
      </c>
      <c r="AY827" s="25" t="s">
        <v>204</v>
      </c>
      <c r="BE827" s="249">
        <f>IF(N827="základní",J827,0)</f>
        <v>0</v>
      </c>
      <c r="BF827" s="249">
        <f>IF(N827="snížená",J827,0)</f>
        <v>0</v>
      </c>
      <c r="BG827" s="249">
        <f>IF(N827="zákl. přenesená",J827,0)</f>
        <v>0</v>
      </c>
      <c r="BH827" s="249">
        <f>IF(N827="sníž. přenesená",J827,0)</f>
        <v>0</v>
      </c>
      <c r="BI827" s="249">
        <f>IF(N827="nulová",J827,0)</f>
        <v>0</v>
      </c>
      <c r="BJ827" s="25" t="s">
        <v>25</v>
      </c>
      <c r="BK827" s="249">
        <f>ROUND(I827*H827,2)</f>
        <v>0</v>
      </c>
      <c r="BL827" s="25" t="s">
        <v>294</v>
      </c>
      <c r="BM827" s="25" t="s">
        <v>2059</v>
      </c>
    </row>
    <row r="828" spans="2:65" s="1" customFormat="1" ht="25.5" customHeight="1">
      <c r="B828" s="48"/>
      <c r="C828" s="285" t="s">
        <v>2060</v>
      </c>
      <c r="D828" s="285" t="s">
        <v>478</v>
      </c>
      <c r="E828" s="286" t="s">
        <v>1692</v>
      </c>
      <c r="F828" s="287" t="s">
        <v>1693</v>
      </c>
      <c r="G828" s="288" t="s">
        <v>780</v>
      </c>
      <c r="H828" s="289">
        <v>5.1</v>
      </c>
      <c r="I828" s="290"/>
      <c r="J828" s="291">
        <f>ROUND(I828*H828,2)</f>
        <v>0</v>
      </c>
      <c r="K828" s="287" t="s">
        <v>210</v>
      </c>
      <c r="L828" s="292"/>
      <c r="M828" s="293" t="s">
        <v>38</v>
      </c>
      <c r="N828" s="294" t="s">
        <v>53</v>
      </c>
      <c r="O828" s="49"/>
      <c r="P828" s="247">
        <f>O828*H828</f>
        <v>0</v>
      </c>
      <c r="Q828" s="247">
        <v>0.028</v>
      </c>
      <c r="R828" s="247">
        <f>Q828*H828</f>
        <v>0.14279999999999998</v>
      </c>
      <c r="S828" s="247">
        <v>0</v>
      </c>
      <c r="T828" s="248">
        <f>S828*H828</f>
        <v>0</v>
      </c>
      <c r="AR828" s="25" t="s">
        <v>249</v>
      </c>
      <c r="AT828" s="25" t="s">
        <v>478</v>
      </c>
      <c r="AU828" s="25" t="s">
        <v>90</v>
      </c>
      <c r="AY828" s="25" t="s">
        <v>204</v>
      </c>
      <c r="BE828" s="249">
        <f>IF(N828="základní",J828,0)</f>
        <v>0</v>
      </c>
      <c r="BF828" s="249">
        <f>IF(N828="snížená",J828,0)</f>
        <v>0</v>
      </c>
      <c r="BG828" s="249">
        <f>IF(N828="zákl. přenesená",J828,0)</f>
        <v>0</v>
      </c>
      <c r="BH828" s="249">
        <f>IF(N828="sníž. přenesená",J828,0)</f>
        <v>0</v>
      </c>
      <c r="BI828" s="249">
        <f>IF(N828="nulová",J828,0)</f>
        <v>0</v>
      </c>
      <c r="BJ828" s="25" t="s">
        <v>25</v>
      </c>
      <c r="BK828" s="249">
        <f>ROUND(I828*H828,2)</f>
        <v>0</v>
      </c>
      <c r="BL828" s="25" t="s">
        <v>211</v>
      </c>
      <c r="BM828" s="25" t="s">
        <v>2061</v>
      </c>
    </row>
    <row r="829" spans="2:47" s="1" customFormat="1" ht="13.5">
      <c r="B829" s="48"/>
      <c r="C829" s="76"/>
      <c r="D829" s="250" t="s">
        <v>502</v>
      </c>
      <c r="E829" s="76"/>
      <c r="F829" s="251" t="s">
        <v>1695</v>
      </c>
      <c r="G829" s="76"/>
      <c r="H829" s="76"/>
      <c r="I829" s="206"/>
      <c r="J829" s="76"/>
      <c r="K829" s="76"/>
      <c r="L829" s="74"/>
      <c r="M829" s="252"/>
      <c r="N829" s="49"/>
      <c r="O829" s="49"/>
      <c r="P829" s="49"/>
      <c r="Q829" s="49"/>
      <c r="R829" s="49"/>
      <c r="S829" s="49"/>
      <c r="T829" s="97"/>
      <c r="AT829" s="25" t="s">
        <v>502</v>
      </c>
      <c r="AU829" s="25" t="s">
        <v>90</v>
      </c>
    </row>
    <row r="830" spans="2:51" s="12" customFormat="1" ht="13.5">
      <c r="B830" s="253"/>
      <c r="C830" s="254"/>
      <c r="D830" s="250" t="s">
        <v>215</v>
      </c>
      <c r="E830" s="255" t="s">
        <v>38</v>
      </c>
      <c r="F830" s="256" t="s">
        <v>233</v>
      </c>
      <c r="G830" s="254"/>
      <c r="H830" s="257">
        <v>5</v>
      </c>
      <c r="I830" s="258"/>
      <c r="J830" s="254"/>
      <c r="K830" s="254"/>
      <c r="L830" s="259"/>
      <c r="M830" s="260"/>
      <c r="N830" s="261"/>
      <c r="O830" s="261"/>
      <c r="P830" s="261"/>
      <c r="Q830" s="261"/>
      <c r="R830" s="261"/>
      <c r="S830" s="261"/>
      <c r="T830" s="262"/>
      <c r="AT830" s="263" t="s">
        <v>215</v>
      </c>
      <c r="AU830" s="263" t="s">
        <v>90</v>
      </c>
      <c r="AV830" s="12" t="s">
        <v>90</v>
      </c>
      <c r="AW830" s="12" t="s">
        <v>45</v>
      </c>
      <c r="AX830" s="12" t="s">
        <v>82</v>
      </c>
      <c r="AY830" s="263" t="s">
        <v>204</v>
      </c>
    </row>
    <row r="831" spans="2:51" s="13" customFormat="1" ht="13.5">
      <c r="B831" s="264"/>
      <c r="C831" s="265"/>
      <c r="D831" s="250" t="s">
        <v>215</v>
      </c>
      <c r="E831" s="266" t="s">
        <v>38</v>
      </c>
      <c r="F831" s="267" t="s">
        <v>217</v>
      </c>
      <c r="G831" s="265"/>
      <c r="H831" s="268">
        <v>5</v>
      </c>
      <c r="I831" s="269"/>
      <c r="J831" s="265"/>
      <c r="K831" s="265"/>
      <c r="L831" s="270"/>
      <c r="M831" s="271"/>
      <c r="N831" s="272"/>
      <c r="O831" s="272"/>
      <c r="P831" s="272"/>
      <c r="Q831" s="272"/>
      <c r="R831" s="272"/>
      <c r="S831" s="272"/>
      <c r="T831" s="273"/>
      <c r="AT831" s="274" t="s">
        <v>215</v>
      </c>
      <c r="AU831" s="274" t="s">
        <v>90</v>
      </c>
      <c r="AV831" s="13" t="s">
        <v>211</v>
      </c>
      <c r="AW831" s="13" t="s">
        <v>45</v>
      </c>
      <c r="AX831" s="13" t="s">
        <v>82</v>
      </c>
      <c r="AY831" s="274" t="s">
        <v>204</v>
      </c>
    </row>
    <row r="832" spans="2:51" s="12" customFormat="1" ht="13.5">
      <c r="B832" s="253"/>
      <c r="C832" s="254"/>
      <c r="D832" s="250" t="s">
        <v>215</v>
      </c>
      <c r="E832" s="255" t="s">
        <v>38</v>
      </c>
      <c r="F832" s="256" t="s">
        <v>2062</v>
      </c>
      <c r="G832" s="254"/>
      <c r="H832" s="257">
        <v>5.1</v>
      </c>
      <c r="I832" s="258"/>
      <c r="J832" s="254"/>
      <c r="K832" s="254"/>
      <c r="L832" s="259"/>
      <c r="M832" s="260"/>
      <c r="N832" s="261"/>
      <c r="O832" s="261"/>
      <c r="P832" s="261"/>
      <c r="Q832" s="261"/>
      <c r="R832" s="261"/>
      <c r="S832" s="261"/>
      <c r="T832" s="262"/>
      <c r="AT832" s="263" t="s">
        <v>215</v>
      </c>
      <c r="AU832" s="263" t="s">
        <v>90</v>
      </c>
      <c r="AV832" s="12" t="s">
        <v>90</v>
      </c>
      <c r="AW832" s="12" t="s">
        <v>45</v>
      </c>
      <c r="AX832" s="12" t="s">
        <v>25</v>
      </c>
      <c r="AY832" s="263" t="s">
        <v>204</v>
      </c>
    </row>
    <row r="833" spans="2:65" s="1" customFormat="1" ht="25.5" customHeight="1">
      <c r="B833" s="48"/>
      <c r="C833" s="238" t="s">
        <v>2063</v>
      </c>
      <c r="D833" s="238" t="s">
        <v>206</v>
      </c>
      <c r="E833" s="239" t="s">
        <v>2064</v>
      </c>
      <c r="F833" s="240" t="s">
        <v>2065</v>
      </c>
      <c r="G833" s="241" t="s">
        <v>209</v>
      </c>
      <c r="H833" s="242">
        <v>0.469</v>
      </c>
      <c r="I833" s="243"/>
      <c r="J833" s="244">
        <f>ROUND(I833*H833,2)</f>
        <v>0</v>
      </c>
      <c r="K833" s="240" t="s">
        <v>210</v>
      </c>
      <c r="L833" s="74"/>
      <c r="M833" s="245" t="s">
        <v>38</v>
      </c>
      <c r="N833" s="246" t="s">
        <v>53</v>
      </c>
      <c r="O833" s="49"/>
      <c r="P833" s="247">
        <f>O833*H833</f>
        <v>0</v>
      </c>
      <c r="Q833" s="247">
        <v>0</v>
      </c>
      <c r="R833" s="247">
        <f>Q833*H833</f>
        <v>0</v>
      </c>
      <c r="S833" s="247">
        <v>0</v>
      </c>
      <c r="T833" s="248">
        <f>S833*H833</f>
        <v>0</v>
      </c>
      <c r="AR833" s="25" t="s">
        <v>294</v>
      </c>
      <c r="AT833" s="25" t="s">
        <v>206</v>
      </c>
      <c r="AU833" s="25" t="s">
        <v>90</v>
      </c>
      <c r="AY833" s="25" t="s">
        <v>204</v>
      </c>
      <c r="BE833" s="249">
        <f>IF(N833="základní",J833,0)</f>
        <v>0</v>
      </c>
      <c r="BF833" s="249">
        <f>IF(N833="snížená",J833,0)</f>
        <v>0</v>
      </c>
      <c r="BG833" s="249">
        <f>IF(N833="zákl. přenesená",J833,0)</f>
        <v>0</v>
      </c>
      <c r="BH833" s="249">
        <f>IF(N833="sníž. přenesená",J833,0)</f>
        <v>0</v>
      </c>
      <c r="BI833" s="249">
        <f>IF(N833="nulová",J833,0)</f>
        <v>0</v>
      </c>
      <c r="BJ833" s="25" t="s">
        <v>25</v>
      </c>
      <c r="BK833" s="249">
        <f>ROUND(I833*H833,2)</f>
        <v>0</v>
      </c>
      <c r="BL833" s="25" t="s">
        <v>294</v>
      </c>
      <c r="BM833" s="25" t="s">
        <v>2066</v>
      </c>
    </row>
    <row r="834" spans="2:65" s="1" customFormat="1" ht="25.5" customHeight="1">
      <c r="B834" s="48"/>
      <c r="C834" s="238" t="s">
        <v>2067</v>
      </c>
      <c r="D834" s="238" t="s">
        <v>206</v>
      </c>
      <c r="E834" s="239" t="s">
        <v>1184</v>
      </c>
      <c r="F834" s="240" t="s">
        <v>1185</v>
      </c>
      <c r="G834" s="241" t="s">
        <v>209</v>
      </c>
      <c r="H834" s="242">
        <v>220.16</v>
      </c>
      <c r="I834" s="243"/>
      <c r="J834" s="244">
        <f>ROUND(I834*H834,2)</f>
        <v>0</v>
      </c>
      <c r="K834" s="240" t="s">
        <v>210</v>
      </c>
      <c r="L834" s="74"/>
      <c r="M834" s="245" t="s">
        <v>38</v>
      </c>
      <c r="N834" s="246" t="s">
        <v>53</v>
      </c>
      <c r="O834" s="49"/>
      <c r="P834" s="247">
        <f>O834*H834</f>
        <v>0</v>
      </c>
      <c r="Q834" s="247">
        <v>0.00392</v>
      </c>
      <c r="R834" s="247">
        <f>Q834*H834</f>
        <v>0.8630272</v>
      </c>
      <c r="S834" s="247">
        <v>0</v>
      </c>
      <c r="T834" s="248">
        <f>S834*H834</f>
        <v>0</v>
      </c>
      <c r="AR834" s="25" t="s">
        <v>294</v>
      </c>
      <c r="AT834" s="25" t="s">
        <v>206</v>
      </c>
      <c r="AU834" s="25" t="s">
        <v>90</v>
      </c>
      <c r="AY834" s="25" t="s">
        <v>204</v>
      </c>
      <c r="BE834" s="249">
        <f>IF(N834="základní",J834,0)</f>
        <v>0</v>
      </c>
      <c r="BF834" s="249">
        <f>IF(N834="snížená",J834,0)</f>
        <v>0</v>
      </c>
      <c r="BG834" s="249">
        <f>IF(N834="zákl. přenesená",J834,0)</f>
        <v>0</v>
      </c>
      <c r="BH834" s="249">
        <f>IF(N834="sníž. přenesená",J834,0)</f>
        <v>0</v>
      </c>
      <c r="BI834" s="249">
        <f>IF(N834="nulová",J834,0)</f>
        <v>0</v>
      </c>
      <c r="BJ834" s="25" t="s">
        <v>25</v>
      </c>
      <c r="BK834" s="249">
        <f>ROUND(I834*H834,2)</f>
        <v>0</v>
      </c>
      <c r="BL834" s="25" t="s">
        <v>294</v>
      </c>
      <c r="BM834" s="25" t="s">
        <v>2068</v>
      </c>
    </row>
    <row r="835" spans="2:51" s="12" customFormat="1" ht="13.5">
      <c r="B835" s="253"/>
      <c r="C835" s="254"/>
      <c r="D835" s="250" t="s">
        <v>215</v>
      </c>
      <c r="E835" s="255" t="s">
        <v>38</v>
      </c>
      <c r="F835" s="256" t="s">
        <v>1648</v>
      </c>
      <c r="G835" s="254"/>
      <c r="H835" s="257">
        <v>252.56</v>
      </c>
      <c r="I835" s="258"/>
      <c r="J835" s="254"/>
      <c r="K835" s="254"/>
      <c r="L835" s="259"/>
      <c r="M835" s="260"/>
      <c r="N835" s="261"/>
      <c r="O835" s="261"/>
      <c r="P835" s="261"/>
      <c r="Q835" s="261"/>
      <c r="R835" s="261"/>
      <c r="S835" s="261"/>
      <c r="T835" s="262"/>
      <c r="AT835" s="263" t="s">
        <v>215</v>
      </c>
      <c r="AU835" s="263" t="s">
        <v>90</v>
      </c>
      <c r="AV835" s="12" t="s">
        <v>90</v>
      </c>
      <c r="AW835" s="12" t="s">
        <v>45</v>
      </c>
      <c r="AX835" s="12" t="s">
        <v>82</v>
      </c>
      <c r="AY835" s="263" t="s">
        <v>204</v>
      </c>
    </row>
    <row r="836" spans="2:51" s="12" customFormat="1" ht="13.5">
      <c r="B836" s="253"/>
      <c r="C836" s="254"/>
      <c r="D836" s="250" t="s">
        <v>215</v>
      </c>
      <c r="E836" s="255" t="s">
        <v>38</v>
      </c>
      <c r="F836" s="256" t="s">
        <v>2069</v>
      </c>
      <c r="G836" s="254"/>
      <c r="H836" s="257">
        <v>-32.4</v>
      </c>
      <c r="I836" s="258"/>
      <c r="J836" s="254"/>
      <c r="K836" s="254"/>
      <c r="L836" s="259"/>
      <c r="M836" s="260"/>
      <c r="N836" s="261"/>
      <c r="O836" s="261"/>
      <c r="P836" s="261"/>
      <c r="Q836" s="261"/>
      <c r="R836" s="261"/>
      <c r="S836" s="261"/>
      <c r="T836" s="262"/>
      <c r="AT836" s="263" t="s">
        <v>215</v>
      </c>
      <c r="AU836" s="263" t="s">
        <v>90</v>
      </c>
      <c r="AV836" s="12" t="s">
        <v>90</v>
      </c>
      <c r="AW836" s="12" t="s">
        <v>45</v>
      </c>
      <c r="AX836" s="12" t="s">
        <v>82</v>
      </c>
      <c r="AY836" s="263" t="s">
        <v>204</v>
      </c>
    </row>
    <row r="837" spans="2:51" s="13" customFormat="1" ht="13.5">
      <c r="B837" s="264"/>
      <c r="C837" s="265"/>
      <c r="D837" s="250" t="s">
        <v>215</v>
      </c>
      <c r="E837" s="266" t="s">
        <v>38</v>
      </c>
      <c r="F837" s="267" t="s">
        <v>217</v>
      </c>
      <c r="G837" s="265"/>
      <c r="H837" s="268">
        <v>220.16</v>
      </c>
      <c r="I837" s="269"/>
      <c r="J837" s="265"/>
      <c r="K837" s="265"/>
      <c r="L837" s="270"/>
      <c r="M837" s="271"/>
      <c r="N837" s="272"/>
      <c r="O837" s="272"/>
      <c r="P837" s="272"/>
      <c r="Q837" s="272"/>
      <c r="R837" s="272"/>
      <c r="S837" s="272"/>
      <c r="T837" s="273"/>
      <c r="AT837" s="274" t="s">
        <v>215</v>
      </c>
      <c r="AU837" s="274" t="s">
        <v>90</v>
      </c>
      <c r="AV837" s="13" t="s">
        <v>211</v>
      </c>
      <c r="AW837" s="13" t="s">
        <v>45</v>
      </c>
      <c r="AX837" s="13" t="s">
        <v>25</v>
      </c>
      <c r="AY837" s="274" t="s">
        <v>204</v>
      </c>
    </row>
    <row r="838" spans="2:65" s="1" customFormat="1" ht="25.5" customHeight="1">
      <c r="B838" s="48"/>
      <c r="C838" s="238" t="s">
        <v>2070</v>
      </c>
      <c r="D838" s="238" t="s">
        <v>206</v>
      </c>
      <c r="E838" s="239" t="s">
        <v>2071</v>
      </c>
      <c r="F838" s="240" t="s">
        <v>2072</v>
      </c>
      <c r="G838" s="241" t="s">
        <v>209</v>
      </c>
      <c r="H838" s="242">
        <v>32.4</v>
      </c>
      <c r="I838" s="243"/>
      <c r="J838" s="244">
        <f>ROUND(I838*H838,2)</f>
        <v>0</v>
      </c>
      <c r="K838" s="240" t="s">
        <v>210</v>
      </c>
      <c r="L838" s="74"/>
      <c r="M838" s="245" t="s">
        <v>38</v>
      </c>
      <c r="N838" s="246" t="s">
        <v>53</v>
      </c>
      <c r="O838" s="49"/>
      <c r="P838" s="247">
        <f>O838*H838</f>
        <v>0</v>
      </c>
      <c r="Q838" s="247">
        <v>0.00437</v>
      </c>
      <c r="R838" s="247">
        <f>Q838*H838</f>
        <v>0.141588</v>
      </c>
      <c r="S838" s="247">
        <v>0</v>
      </c>
      <c r="T838" s="248">
        <f>S838*H838</f>
        <v>0</v>
      </c>
      <c r="AR838" s="25" t="s">
        <v>294</v>
      </c>
      <c r="AT838" s="25" t="s">
        <v>206</v>
      </c>
      <c r="AU838" s="25" t="s">
        <v>90</v>
      </c>
      <c r="AY838" s="25" t="s">
        <v>204</v>
      </c>
      <c r="BE838" s="249">
        <f>IF(N838="základní",J838,0)</f>
        <v>0</v>
      </c>
      <c r="BF838" s="249">
        <f>IF(N838="snížená",J838,0)</f>
        <v>0</v>
      </c>
      <c r="BG838" s="249">
        <f>IF(N838="zákl. přenesená",J838,0)</f>
        <v>0</v>
      </c>
      <c r="BH838" s="249">
        <f>IF(N838="sníž. přenesená",J838,0)</f>
        <v>0</v>
      </c>
      <c r="BI838" s="249">
        <f>IF(N838="nulová",J838,0)</f>
        <v>0</v>
      </c>
      <c r="BJ838" s="25" t="s">
        <v>25</v>
      </c>
      <c r="BK838" s="249">
        <f>ROUND(I838*H838,2)</f>
        <v>0</v>
      </c>
      <c r="BL838" s="25" t="s">
        <v>294</v>
      </c>
      <c r="BM838" s="25" t="s">
        <v>2073</v>
      </c>
    </row>
    <row r="839" spans="2:51" s="12" customFormat="1" ht="13.5">
      <c r="B839" s="253"/>
      <c r="C839" s="254"/>
      <c r="D839" s="250" t="s">
        <v>215</v>
      </c>
      <c r="E839" s="255" t="s">
        <v>38</v>
      </c>
      <c r="F839" s="256" t="s">
        <v>1745</v>
      </c>
      <c r="G839" s="254"/>
      <c r="H839" s="257">
        <v>32.4</v>
      </c>
      <c r="I839" s="258"/>
      <c r="J839" s="254"/>
      <c r="K839" s="254"/>
      <c r="L839" s="259"/>
      <c r="M839" s="260"/>
      <c r="N839" s="261"/>
      <c r="O839" s="261"/>
      <c r="P839" s="261"/>
      <c r="Q839" s="261"/>
      <c r="R839" s="261"/>
      <c r="S839" s="261"/>
      <c r="T839" s="262"/>
      <c r="AT839" s="263" t="s">
        <v>215</v>
      </c>
      <c r="AU839" s="263" t="s">
        <v>90</v>
      </c>
      <c r="AV839" s="12" t="s">
        <v>90</v>
      </c>
      <c r="AW839" s="12" t="s">
        <v>45</v>
      </c>
      <c r="AX839" s="12" t="s">
        <v>82</v>
      </c>
      <c r="AY839" s="263" t="s">
        <v>204</v>
      </c>
    </row>
    <row r="840" spans="2:51" s="13" customFormat="1" ht="13.5">
      <c r="B840" s="264"/>
      <c r="C840" s="265"/>
      <c r="D840" s="250" t="s">
        <v>215</v>
      </c>
      <c r="E840" s="266" t="s">
        <v>38</v>
      </c>
      <c r="F840" s="267" t="s">
        <v>217</v>
      </c>
      <c r="G840" s="265"/>
      <c r="H840" s="268">
        <v>32.4</v>
      </c>
      <c r="I840" s="269"/>
      <c r="J840" s="265"/>
      <c r="K840" s="265"/>
      <c r="L840" s="270"/>
      <c r="M840" s="271"/>
      <c r="N840" s="272"/>
      <c r="O840" s="272"/>
      <c r="P840" s="272"/>
      <c r="Q840" s="272"/>
      <c r="R840" s="272"/>
      <c r="S840" s="272"/>
      <c r="T840" s="273"/>
      <c r="AT840" s="274" t="s">
        <v>215</v>
      </c>
      <c r="AU840" s="274" t="s">
        <v>90</v>
      </c>
      <c r="AV840" s="13" t="s">
        <v>211</v>
      </c>
      <c r="AW840" s="13" t="s">
        <v>45</v>
      </c>
      <c r="AX840" s="13" t="s">
        <v>25</v>
      </c>
      <c r="AY840" s="274" t="s">
        <v>204</v>
      </c>
    </row>
    <row r="841" spans="2:65" s="1" customFormat="1" ht="25.5" customHeight="1">
      <c r="B841" s="48"/>
      <c r="C841" s="285" t="s">
        <v>2074</v>
      </c>
      <c r="D841" s="285" t="s">
        <v>478</v>
      </c>
      <c r="E841" s="286" t="s">
        <v>2075</v>
      </c>
      <c r="F841" s="287" t="s">
        <v>2076</v>
      </c>
      <c r="G841" s="288" t="s">
        <v>209</v>
      </c>
      <c r="H841" s="289">
        <v>35.64</v>
      </c>
      <c r="I841" s="290"/>
      <c r="J841" s="291">
        <f>ROUND(I841*H841,2)</f>
        <v>0</v>
      </c>
      <c r="K841" s="287" t="s">
        <v>38</v>
      </c>
      <c r="L841" s="292"/>
      <c r="M841" s="293" t="s">
        <v>38</v>
      </c>
      <c r="N841" s="294" t="s">
        <v>53</v>
      </c>
      <c r="O841" s="49"/>
      <c r="P841" s="247">
        <f>O841*H841</f>
        <v>0</v>
      </c>
      <c r="Q841" s="247">
        <v>0.0192</v>
      </c>
      <c r="R841" s="247">
        <f>Q841*H841</f>
        <v>0.6842879999999999</v>
      </c>
      <c r="S841" s="247">
        <v>0</v>
      </c>
      <c r="T841" s="248">
        <f>S841*H841</f>
        <v>0</v>
      </c>
      <c r="AR841" s="25" t="s">
        <v>392</v>
      </c>
      <c r="AT841" s="25" t="s">
        <v>478</v>
      </c>
      <c r="AU841" s="25" t="s">
        <v>90</v>
      </c>
      <c r="AY841" s="25" t="s">
        <v>204</v>
      </c>
      <c r="BE841" s="249">
        <f>IF(N841="základní",J841,0)</f>
        <v>0</v>
      </c>
      <c r="BF841" s="249">
        <f>IF(N841="snížená",J841,0)</f>
        <v>0</v>
      </c>
      <c r="BG841" s="249">
        <f>IF(N841="zákl. přenesená",J841,0)</f>
        <v>0</v>
      </c>
      <c r="BH841" s="249">
        <f>IF(N841="sníž. přenesená",J841,0)</f>
        <v>0</v>
      </c>
      <c r="BI841" s="249">
        <f>IF(N841="nulová",J841,0)</f>
        <v>0</v>
      </c>
      <c r="BJ841" s="25" t="s">
        <v>25</v>
      </c>
      <c r="BK841" s="249">
        <f>ROUND(I841*H841,2)</f>
        <v>0</v>
      </c>
      <c r="BL841" s="25" t="s">
        <v>294</v>
      </c>
      <c r="BM841" s="25" t="s">
        <v>2077</v>
      </c>
    </row>
    <row r="842" spans="2:51" s="12" customFormat="1" ht="13.5">
      <c r="B842" s="253"/>
      <c r="C842" s="254"/>
      <c r="D842" s="250" t="s">
        <v>215</v>
      </c>
      <c r="E842" s="255" t="s">
        <v>38</v>
      </c>
      <c r="F842" s="256" t="s">
        <v>2078</v>
      </c>
      <c r="G842" s="254"/>
      <c r="H842" s="257">
        <v>35.64</v>
      </c>
      <c r="I842" s="258"/>
      <c r="J842" s="254"/>
      <c r="K842" s="254"/>
      <c r="L842" s="259"/>
      <c r="M842" s="260"/>
      <c r="N842" s="261"/>
      <c r="O842" s="261"/>
      <c r="P842" s="261"/>
      <c r="Q842" s="261"/>
      <c r="R842" s="261"/>
      <c r="S842" s="261"/>
      <c r="T842" s="262"/>
      <c r="AT842" s="263" t="s">
        <v>215</v>
      </c>
      <c r="AU842" s="263" t="s">
        <v>90</v>
      </c>
      <c r="AV842" s="12" t="s">
        <v>90</v>
      </c>
      <c r="AW842" s="12" t="s">
        <v>45</v>
      </c>
      <c r="AX842" s="12" t="s">
        <v>82</v>
      </c>
      <c r="AY842" s="263" t="s">
        <v>204</v>
      </c>
    </row>
    <row r="843" spans="2:51" s="13" customFormat="1" ht="13.5">
      <c r="B843" s="264"/>
      <c r="C843" s="265"/>
      <c r="D843" s="250" t="s">
        <v>215</v>
      </c>
      <c r="E843" s="266" t="s">
        <v>38</v>
      </c>
      <c r="F843" s="267" t="s">
        <v>217</v>
      </c>
      <c r="G843" s="265"/>
      <c r="H843" s="268">
        <v>35.64</v>
      </c>
      <c r="I843" s="269"/>
      <c r="J843" s="265"/>
      <c r="K843" s="265"/>
      <c r="L843" s="270"/>
      <c r="M843" s="271"/>
      <c r="N843" s="272"/>
      <c r="O843" s="272"/>
      <c r="P843" s="272"/>
      <c r="Q843" s="272"/>
      <c r="R843" s="272"/>
      <c r="S843" s="272"/>
      <c r="T843" s="273"/>
      <c r="AT843" s="274" t="s">
        <v>215</v>
      </c>
      <c r="AU843" s="274" t="s">
        <v>90</v>
      </c>
      <c r="AV843" s="13" t="s">
        <v>211</v>
      </c>
      <c r="AW843" s="13" t="s">
        <v>45</v>
      </c>
      <c r="AX843" s="13" t="s">
        <v>25</v>
      </c>
      <c r="AY843" s="274" t="s">
        <v>204</v>
      </c>
    </row>
    <row r="844" spans="2:65" s="1" customFormat="1" ht="25.5" customHeight="1">
      <c r="B844" s="48"/>
      <c r="C844" s="285" t="s">
        <v>2079</v>
      </c>
      <c r="D844" s="285" t="s">
        <v>478</v>
      </c>
      <c r="E844" s="286" t="s">
        <v>2080</v>
      </c>
      <c r="F844" s="287" t="s">
        <v>2081</v>
      </c>
      <c r="G844" s="288" t="s">
        <v>209</v>
      </c>
      <c r="H844" s="289">
        <v>253.184</v>
      </c>
      <c r="I844" s="290"/>
      <c r="J844" s="291">
        <f>ROUND(I844*H844,2)</f>
        <v>0</v>
      </c>
      <c r="K844" s="287" t="s">
        <v>38</v>
      </c>
      <c r="L844" s="292"/>
      <c r="M844" s="293" t="s">
        <v>38</v>
      </c>
      <c r="N844" s="294" t="s">
        <v>53</v>
      </c>
      <c r="O844" s="49"/>
      <c r="P844" s="247">
        <f>O844*H844</f>
        <v>0</v>
      </c>
      <c r="Q844" s="247">
        <v>0.007</v>
      </c>
      <c r="R844" s="247">
        <f>Q844*H844</f>
        <v>1.772288</v>
      </c>
      <c r="S844" s="247">
        <v>0</v>
      </c>
      <c r="T844" s="248">
        <f>S844*H844</f>
        <v>0</v>
      </c>
      <c r="AR844" s="25" t="s">
        <v>392</v>
      </c>
      <c r="AT844" s="25" t="s">
        <v>478</v>
      </c>
      <c r="AU844" s="25" t="s">
        <v>90</v>
      </c>
      <c r="AY844" s="25" t="s">
        <v>204</v>
      </c>
      <c r="BE844" s="249">
        <f>IF(N844="základní",J844,0)</f>
        <v>0</v>
      </c>
      <c r="BF844" s="249">
        <f>IF(N844="snížená",J844,0)</f>
        <v>0</v>
      </c>
      <c r="BG844" s="249">
        <f>IF(N844="zákl. přenesená",J844,0)</f>
        <v>0</v>
      </c>
      <c r="BH844" s="249">
        <f>IF(N844="sníž. přenesená",J844,0)</f>
        <v>0</v>
      </c>
      <c r="BI844" s="249">
        <f>IF(N844="nulová",J844,0)</f>
        <v>0</v>
      </c>
      <c r="BJ844" s="25" t="s">
        <v>25</v>
      </c>
      <c r="BK844" s="249">
        <f>ROUND(I844*H844,2)</f>
        <v>0</v>
      </c>
      <c r="BL844" s="25" t="s">
        <v>294</v>
      </c>
      <c r="BM844" s="25" t="s">
        <v>2082</v>
      </c>
    </row>
    <row r="845" spans="2:51" s="12" customFormat="1" ht="13.5">
      <c r="B845" s="253"/>
      <c r="C845" s="254"/>
      <c r="D845" s="250" t="s">
        <v>215</v>
      </c>
      <c r="E845" s="255" t="s">
        <v>38</v>
      </c>
      <c r="F845" s="256" t="s">
        <v>2083</v>
      </c>
      <c r="G845" s="254"/>
      <c r="H845" s="257">
        <v>253.184</v>
      </c>
      <c r="I845" s="258"/>
      <c r="J845" s="254"/>
      <c r="K845" s="254"/>
      <c r="L845" s="259"/>
      <c r="M845" s="260"/>
      <c r="N845" s="261"/>
      <c r="O845" s="261"/>
      <c r="P845" s="261"/>
      <c r="Q845" s="261"/>
      <c r="R845" s="261"/>
      <c r="S845" s="261"/>
      <c r="T845" s="262"/>
      <c r="AT845" s="263" t="s">
        <v>215</v>
      </c>
      <c r="AU845" s="263" t="s">
        <v>90</v>
      </c>
      <c r="AV845" s="12" t="s">
        <v>90</v>
      </c>
      <c r="AW845" s="12" t="s">
        <v>45</v>
      </c>
      <c r="AX845" s="12" t="s">
        <v>25</v>
      </c>
      <c r="AY845" s="263" t="s">
        <v>204</v>
      </c>
    </row>
    <row r="846" spans="2:65" s="1" customFormat="1" ht="25.5" customHeight="1">
      <c r="B846" s="48"/>
      <c r="C846" s="238" t="s">
        <v>2084</v>
      </c>
      <c r="D846" s="238" t="s">
        <v>206</v>
      </c>
      <c r="E846" s="239" t="s">
        <v>2085</v>
      </c>
      <c r="F846" s="240" t="s">
        <v>2086</v>
      </c>
      <c r="G846" s="241" t="s">
        <v>209</v>
      </c>
      <c r="H846" s="242">
        <v>11.89</v>
      </c>
      <c r="I846" s="243"/>
      <c r="J846" s="244">
        <f>ROUND(I846*H846,2)</f>
        <v>0</v>
      </c>
      <c r="K846" s="240" t="s">
        <v>210</v>
      </c>
      <c r="L846" s="74"/>
      <c r="M846" s="245" t="s">
        <v>38</v>
      </c>
      <c r="N846" s="246" t="s">
        <v>53</v>
      </c>
      <c r="O846" s="49"/>
      <c r="P846" s="247">
        <f>O846*H846</f>
        <v>0</v>
      </c>
      <c r="Q846" s="247">
        <v>0</v>
      </c>
      <c r="R846" s="247">
        <f>Q846*H846</f>
        <v>0</v>
      </c>
      <c r="S846" s="247">
        <v>0</v>
      </c>
      <c r="T846" s="248">
        <f>S846*H846</f>
        <v>0</v>
      </c>
      <c r="AR846" s="25" t="s">
        <v>294</v>
      </c>
      <c r="AT846" s="25" t="s">
        <v>206</v>
      </c>
      <c r="AU846" s="25" t="s">
        <v>90</v>
      </c>
      <c r="AY846" s="25" t="s">
        <v>204</v>
      </c>
      <c r="BE846" s="249">
        <f>IF(N846="základní",J846,0)</f>
        <v>0</v>
      </c>
      <c r="BF846" s="249">
        <f>IF(N846="snížená",J846,0)</f>
        <v>0</v>
      </c>
      <c r="BG846" s="249">
        <f>IF(N846="zákl. přenesená",J846,0)</f>
        <v>0</v>
      </c>
      <c r="BH846" s="249">
        <f>IF(N846="sníž. přenesená",J846,0)</f>
        <v>0</v>
      </c>
      <c r="BI846" s="249">
        <f>IF(N846="nulová",J846,0)</f>
        <v>0</v>
      </c>
      <c r="BJ846" s="25" t="s">
        <v>25</v>
      </c>
      <c r="BK846" s="249">
        <f>ROUND(I846*H846,2)</f>
        <v>0</v>
      </c>
      <c r="BL846" s="25" t="s">
        <v>294</v>
      </c>
      <c r="BM846" s="25" t="s">
        <v>2087</v>
      </c>
    </row>
    <row r="847" spans="2:51" s="12" customFormat="1" ht="13.5">
      <c r="B847" s="253"/>
      <c r="C847" s="254"/>
      <c r="D847" s="250" t="s">
        <v>215</v>
      </c>
      <c r="E847" s="255" t="s">
        <v>38</v>
      </c>
      <c r="F847" s="256" t="s">
        <v>2088</v>
      </c>
      <c r="G847" s="254"/>
      <c r="H847" s="257">
        <v>11.89</v>
      </c>
      <c r="I847" s="258"/>
      <c r="J847" s="254"/>
      <c r="K847" s="254"/>
      <c r="L847" s="259"/>
      <c r="M847" s="260"/>
      <c r="N847" s="261"/>
      <c r="O847" s="261"/>
      <c r="P847" s="261"/>
      <c r="Q847" s="261"/>
      <c r="R847" s="261"/>
      <c r="S847" s="261"/>
      <c r="T847" s="262"/>
      <c r="AT847" s="263" t="s">
        <v>215</v>
      </c>
      <c r="AU847" s="263" t="s">
        <v>90</v>
      </c>
      <c r="AV847" s="12" t="s">
        <v>90</v>
      </c>
      <c r="AW847" s="12" t="s">
        <v>45</v>
      </c>
      <c r="AX847" s="12" t="s">
        <v>82</v>
      </c>
      <c r="AY847" s="263" t="s">
        <v>204</v>
      </c>
    </row>
    <row r="848" spans="2:51" s="13" customFormat="1" ht="13.5">
      <c r="B848" s="264"/>
      <c r="C848" s="265"/>
      <c r="D848" s="250" t="s">
        <v>215</v>
      </c>
      <c r="E848" s="266" t="s">
        <v>38</v>
      </c>
      <c r="F848" s="267" t="s">
        <v>217</v>
      </c>
      <c r="G848" s="265"/>
      <c r="H848" s="268">
        <v>11.89</v>
      </c>
      <c r="I848" s="269"/>
      <c r="J848" s="265"/>
      <c r="K848" s="265"/>
      <c r="L848" s="270"/>
      <c r="M848" s="271"/>
      <c r="N848" s="272"/>
      <c r="O848" s="272"/>
      <c r="P848" s="272"/>
      <c r="Q848" s="272"/>
      <c r="R848" s="272"/>
      <c r="S848" s="272"/>
      <c r="T848" s="273"/>
      <c r="AT848" s="274" t="s">
        <v>215</v>
      </c>
      <c r="AU848" s="274" t="s">
        <v>90</v>
      </c>
      <c r="AV848" s="13" t="s">
        <v>211</v>
      </c>
      <c r="AW848" s="13" t="s">
        <v>45</v>
      </c>
      <c r="AX848" s="13" t="s">
        <v>25</v>
      </c>
      <c r="AY848" s="274" t="s">
        <v>204</v>
      </c>
    </row>
    <row r="849" spans="2:65" s="1" customFormat="1" ht="25.5" customHeight="1">
      <c r="B849" s="48"/>
      <c r="C849" s="238" t="s">
        <v>2089</v>
      </c>
      <c r="D849" s="238" t="s">
        <v>206</v>
      </c>
      <c r="E849" s="239" t="s">
        <v>1201</v>
      </c>
      <c r="F849" s="240" t="s">
        <v>1202</v>
      </c>
      <c r="G849" s="241" t="s">
        <v>209</v>
      </c>
      <c r="H849" s="242">
        <v>252.56</v>
      </c>
      <c r="I849" s="243"/>
      <c r="J849" s="244">
        <f>ROUND(I849*H849,2)</f>
        <v>0</v>
      </c>
      <c r="K849" s="240" t="s">
        <v>210</v>
      </c>
      <c r="L849" s="74"/>
      <c r="M849" s="245" t="s">
        <v>38</v>
      </c>
      <c r="N849" s="246" t="s">
        <v>53</v>
      </c>
      <c r="O849" s="49"/>
      <c r="P849" s="247">
        <f>O849*H849</f>
        <v>0</v>
      </c>
      <c r="Q849" s="247">
        <v>0</v>
      </c>
      <c r="R849" s="247">
        <f>Q849*H849</f>
        <v>0</v>
      </c>
      <c r="S849" s="247">
        <v>0</v>
      </c>
      <c r="T849" s="248">
        <f>S849*H849</f>
        <v>0</v>
      </c>
      <c r="AR849" s="25" t="s">
        <v>294</v>
      </c>
      <c r="AT849" s="25" t="s">
        <v>206</v>
      </c>
      <c r="AU849" s="25" t="s">
        <v>90</v>
      </c>
      <c r="AY849" s="25" t="s">
        <v>204</v>
      </c>
      <c r="BE849" s="249">
        <f>IF(N849="základní",J849,0)</f>
        <v>0</v>
      </c>
      <c r="BF849" s="249">
        <f>IF(N849="snížená",J849,0)</f>
        <v>0</v>
      </c>
      <c r="BG849" s="249">
        <f>IF(N849="zákl. přenesená",J849,0)</f>
        <v>0</v>
      </c>
      <c r="BH849" s="249">
        <f>IF(N849="sníž. přenesená",J849,0)</f>
        <v>0</v>
      </c>
      <c r="BI849" s="249">
        <f>IF(N849="nulová",J849,0)</f>
        <v>0</v>
      </c>
      <c r="BJ849" s="25" t="s">
        <v>25</v>
      </c>
      <c r="BK849" s="249">
        <f>ROUND(I849*H849,2)</f>
        <v>0</v>
      </c>
      <c r="BL849" s="25" t="s">
        <v>294</v>
      </c>
      <c r="BM849" s="25" t="s">
        <v>2090</v>
      </c>
    </row>
    <row r="850" spans="2:51" s="12" customFormat="1" ht="13.5">
      <c r="B850" s="253"/>
      <c r="C850" s="254"/>
      <c r="D850" s="250" t="s">
        <v>215</v>
      </c>
      <c r="E850" s="255" t="s">
        <v>38</v>
      </c>
      <c r="F850" s="256" t="s">
        <v>1648</v>
      </c>
      <c r="G850" s="254"/>
      <c r="H850" s="257">
        <v>252.56</v>
      </c>
      <c r="I850" s="258"/>
      <c r="J850" s="254"/>
      <c r="K850" s="254"/>
      <c r="L850" s="259"/>
      <c r="M850" s="260"/>
      <c r="N850" s="261"/>
      <c r="O850" s="261"/>
      <c r="P850" s="261"/>
      <c r="Q850" s="261"/>
      <c r="R850" s="261"/>
      <c r="S850" s="261"/>
      <c r="T850" s="262"/>
      <c r="AT850" s="263" t="s">
        <v>215</v>
      </c>
      <c r="AU850" s="263" t="s">
        <v>90</v>
      </c>
      <c r="AV850" s="12" t="s">
        <v>90</v>
      </c>
      <c r="AW850" s="12" t="s">
        <v>45</v>
      </c>
      <c r="AX850" s="12" t="s">
        <v>82</v>
      </c>
      <c r="AY850" s="263" t="s">
        <v>204</v>
      </c>
    </row>
    <row r="851" spans="2:51" s="13" customFormat="1" ht="13.5">
      <c r="B851" s="264"/>
      <c r="C851" s="265"/>
      <c r="D851" s="250" t="s">
        <v>215</v>
      </c>
      <c r="E851" s="266" t="s">
        <v>38</v>
      </c>
      <c r="F851" s="267" t="s">
        <v>217</v>
      </c>
      <c r="G851" s="265"/>
      <c r="H851" s="268">
        <v>252.56</v>
      </c>
      <c r="I851" s="269"/>
      <c r="J851" s="265"/>
      <c r="K851" s="265"/>
      <c r="L851" s="270"/>
      <c r="M851" s="271"/>
      <c r="N851" s="272"/>
      <c r="O851" s="272"/>
      <c r="P851" s="272"/>
      <c r="Q851" s="272"/>
      <c r="R851" s="272"/>
      <c r="S851" s="272"/>
      <c r="T851" s="273"/>
      <c r="AT851" s="274" t="s">
        <v>215</v>
      </c>
      <c r="AU851" s="274" t="s">
        <v>90</v>
      </c>
      <c r="AV851" s="13" t="s">
        <v>211</v>
      </c>
      <c r="AW851" s="13" t="s">
        <v>45</v>
      </c>
      <c r="AX851" s="13" t="s">
        <v>25</v>
      </c>
      <c r="AY851" s="274" t="s">
        <v>204</v>
      </c>
    </row>
    <row r="852" spans="2:65" s="1" customFormat="1" ht="16.5" customHeight="1">
      <c r="B852" s="48"/>
      <c r="C852" s="238" t="s">
        <v>2091</v>
      </c>
      <c r="D852" s="238" t="s">
        <v>206</v>
      </c>
      <c r="E852" s="239" t="s">
        <v>1209</v>
      </c>
      <c r="F852" s="240" t="s">
        <v>1210</v>
      </c>
      <c r="G852" s="241" t="s">
        <v>209</v>
      </c>
      <c r="H852" s="242">
        <v>252.56</v>
      </c>
      <c r="I852" s="243"/>
      <c r="J852" s="244">
        <f>ROUND(I852*H852,2)</f>
        <v>0</v>
      </c>
      <c r="K852" s="240" t="s">
        <v>210</v>
      </c>
      <c r="L852" s="74"/>
      <c r="M852" s="245" t="s">
        <v>38</v>
      </c>
      <c r="N852" s="246" t="s">
        <v>53</v>
      </c>
      <c r="O852" s="49"/>
      <c r="P852" s="247">
        <f>O852*H852</f>
        <v>0</v>
      </c>
      <c r="Q852" s="247">
        <v>0.0003</v>
      </c>
      <c r="R852" s="247">
        <f>Q852*H852</f>
        <v>0.07576799999999999</v>
      </c>
      <c r="S852" s="247">
        <v>0</v>
      </c>
      <c r="T852" s="248">
        <f>S852*H852</f>
        <v>0</v>
      </c>
      <c r="AR852" s="25" t="s">
        <v>294</v>
      </c>
      <c r="AT852" s="25" t="s">
        <v>206</v>
      </c>
      <c r="AU852" s="25" t="s">
        <v>90</v>
      </c>
      <c r="AY852" s="25" t="s">
        <v>204</v>
      </c>
      <c r="BE852" s="249">
        <f>IF(N852="základní",J852,0)</f>
        <v>0</v>
      </c>
      <c r="BF852" s="249">
        <f>IF(N852="snížená",J852,0)</f>
        <v>0</v>
      </c>
      <c r="BG852" s="249">
        <f>IF(N852="zákl. přenesená",J852,0)</f>
        <v>0</v>
      </c>
      <c r="BH852" s="249">
        <f>IF(N852="sníž. přenesená",J852,0)</f>
        <v>0</v>
      </c>
      <c r="BI852" s="249">
        <f>IF(N852="nulová",J852,0)</f>
        <v>0</v>
      </c>
      <c r="BJ852" s="25" t="s">
        <v>25</v>
      </c>
      <c r="BK852" s="249">
        <f>ROUND(I852*H852,2)</f>
        <v>0</v>
      </c>
      <c r="BL852" s="25" t="s">
        <v>294</v>
      </c>
      <c r="BM852" s="25" t="s">
        <v>2092</v>
      </c>
    </row>
    <row r="853" spans="2:47" s="1" customFormat="1" ht="13.5">
      <c r="B853" s="48"/>
      <c r="C853" s="76"/>
      <c r="D853" s="250" t="s">
        <v>213</v>
      </c>
      <c r="E853" s="76"/>
      <c r="F853" s="251" t="s">
        <v>1212</v>
      </c>
      <c r="G853" s="76"/>
      <c r="H853" s="76"/>
      <c r="I853" s="206"/>
      <c r="J853" s="76"/>
      <c r="K853" s="76"/>
      <c r="L853" s="74"/>
      <c r="M853" s="252"/>
      <c r="N853" s="49"/>
      <c r="O853" s="49"/>
      <c r="P853" s="49"/>
      <c r="Q853" s="49"/>
      <c r="R853" s="49"/>
      <c r="S853" s="49"/>
      <c r="T853" s="97"/>
      <c r="AT853" s="25" t="s">
        <v>213</v>
      </c>
      <c r="AU853" s="25" t="s">
        <v>90</v>
      </c>
    </row>
    <row r="854" spans="2:65" s="1" customFormat="1" ht="16.5" customHeight="1">
      <c r="B854" s="48"/>
      <c r="C854" s="238" t="s">
        <v>2093</v>
      </c>
      <c r="D854" s="238" t="s">
        <v>206</v>
      </c>
      <c r="E854" s="239" t="s">
        <v>2094</v>
      </c>
      <c r="F854" s="240" t="s">
        <v>2095</v>
      </c>
      <c r="G854" s="241" t="s">
        <v>343</v>
      </c>
      <c r="H854" s="242">
        <v>15.2</v>
      </c>
      <c r="I854" s="243"/>
      <c r="J854" s="244">
        <f>ROUND(I854*H854,2)</f>
        <v>0</v>
      </c>
      <c r="K854" s="240" t="s">
        <v>210</v>
      </c>
      <c r="L854" s="74"/>
      <c r="M854" s="245" t="s">
        <v>38</v>
      </c>
      <c r="N854" s="246" t="s">
        <v>53</v>
      </c>
      <c r="O854" s="49"/>
      <c r="P854" s="247">
        <f>O854*H854</f>
        <v>0</v>
      </c>
      <c r="Q854" s="247">
        <v>0</v>
      </c>
      <c r="R854" s="247">
        <f>Q854*H854</f>
        <v>0</v>
      </c>
      <c r="S854" s="247">
        <v>0</v>
      </c>
      <c r="T854" s="248">
        <f>S854*H854</f>
        <v>0</v>
      </c>
      <c r="AR854" s="25" t="s">
        <v>294</v>
      </c>
      <c r="AT854" s="25" t="s">
        <v>206</v>
      </c>
      <c r="AU854" s="25" t="s">
        <v>90</v>
      </c>
      <c r="AY854" s="25" t="s">
        <v>204</v>
      </c>
      <c r="BE854" s="249">
        <f>IF(N854="základní",J854,0)</f>
        <v>0</v>
      </c>
      <c r="BF854" s="249">
        <f>IF(N854="snížená",J854,0)</f>
        <v>0</v>
      </c>
      <c r="BG854" s="249">
        <f>IF(N854="zákl. přenesená",J854,0)</f>
        <v>0</v>
      </c>
      <c r="BH854" s="249">
        <f>IF(N854="sníž. přenesená",J854,0)</f>
        <v>0</v>
      </c>
      <c r="BI854" s="249">
        <f>IF(N854="nulová",J854,0)</f>
        <v>0</v>
      </c>
      <c r="BJ854" s="25" t="s">
        <v>25</v>
      </c>
      <c r="BK854" s="249">
        <f>ROUND(I854*H854,2)</f>
        <v>0</v>
      </c>
      <c r="BL854" s="25" t="s">
        <v>294</v>
      </c>
      <c r="BM854" s="25" t="s">
        <v>2096</v>
      </c>
    </row>
    <row r="855" spans="2:47" s="1" customFormat="1" ht="13.5">
      <c r="B855" s="48"/>
      <c r="C855" s="76"/>
      <c r="D855" s="250" t="s">
        <v>213</v>
      </c>
      <c r="E855" s="76"/>
      <c r="F855" s="251" t="s">
        <v>1212</v>
      </c>
      <c r="G855" s="76"/>
      <c r="H855" s="76"/>
      <c r="I855" s="206"/>
      <c r="J855" s="76"/>
      <c r="K855" s="76"/>
      <c r="L855" s="74"/>
      <c r="M855" s="252"/>
      <c r="N855" s="49"/>
      <c r="O855" s="49"/>
      <c r="P855" s="49"/>
      <c r="Q855" s="49"/>
      <c r="R855" s="49"/>
      <c r="S855" s="49"/>
      <c r="T855" s="97"/>
      <c r="AT855" s="25" t="s">
        <v>213</v>
      </c>
      <c r="AU855" s="25" t="s">
        <v>90</v>
      </c>
    </row>
    <row r="856" spans="2:51" s="12" customFormat="1" ht="13.5">
      <c r="B856" s="253"/>
      <c r="C856" s="254"/>
      <c r="D856" s="250" t="s">
        <v>215</v>
      </c>
      <c r="E856" s="255" t="s">
        <v>38</v>
      </c>
      <c r="F856" s="256" t="s">
        <v>2097</v>
      </c>
      <c r="G856" s="254"/>
      <c r="H856" s="257">
        <v>6.4</v>
      </c>
      <c r="I856" s="258"/>
      <c r="J856" s="254"/>
      <c r="K856" s="254"/>
      <c r="L856" s="259"/>
      <c r="M856" s="260"/>
      <c r="N856" s="261"/>
      <c r="O856" s="261"/>
      <c r="P856" s="261"/>
      <c r="Q856" s="261"/>
      <c r="R856" s="261"/>
      <c r="S856" s="261"/>
      <c r="T856" s="262"/>
      <c r="AT856" s="263" t="s">
        <v>215</v>
      </c>
      <c r="AU856" s="263" t="s">
        <v>90</v>
      </c>
      <c r="AV856" s="12" t="s">
        <v>90</v>
      </c>
      <c r="AW856" s="12" t="s">
        <v>45</v>
      </c>
      <c r="AX856" s="12" t="s">
        <v>82</v>
      </c>
      <c r="AY856" s="263" t="s">
        <v>204</v>
      </c>
    </row>
    <row r="857" spans="2:51" s="12" customFormat="1" ht="13.5">
      <c r="B857" s="253"/>
      <c r="C857" s="254"/>
      <c r="D857" s="250" t="s">
        <v>215</v>
      </c>
      <c r="E857" s="255" t="s">
        <v>38</v>
      </c>
      <c r="F857" s="256" t="s">
        <v>2098</v>
      </c>
      <c r="G857" s="254"/>
      <c r="H857" s="257">
        <v>8.8</v>
      </c>
      <c r="I857" s="258"/>
      <c r="J857" s="254"/>
      <c r="K857" s="254"/>
      <c r="L857" s="259"/>
      <c r="M857" s="260"/>
      <c r="N857" s="261"/>
      <c r="O857" s="261"/>
      <c r="P857" s="261"/>
      <c r="Q857" s="261"/>
      <c r="R857" s="261"/>
      <c r="S857" s="261"/>
      <c r="T857" s="262"/>
      <c r="AT857" s="263" t="s">
        <v>215</v>
      </c>
      <c r="AU857" s="263" t="s">
        <v>90</v>
      </c>
      <c r="AV857" s="12" t="s">
        <v>90</v>
      </c>
      <c r="AW857" s="12" t="s">
        <v>45</v>
      </c>
      <c r="AX857" s="12" t="s">
        <v>82</v>
      </c>
      <c r="AY857" s="263" t="s">
        <v>204</v>
      </c>
    </row>
    <row r="858" spans="2:51" s="13" customFormat="1" ht="13.5">
      <c r="B858" s="264"/>
      <c r="C858" s="265"/>
      <c r="D858" s="250" t="s">
        <v>215</v>
      </c>
      <c r="E858" s="266" t="s">
        <v>38</v>
      </c>
      <c r="F858" s="267" t="s">
        <v>217</v>
      </c>
      <c r="G858" s="265"/>
      <c r="H858" s="268">
        <v>15.2</v>
      </c>
      <c r="I858" s="269"/>
      <c r="J858" s="265"/>
      <c r="K858" s="265"/>
      <c r="L858" s="270"/>
      <c r="M858" s="271"/>
      <c r="N858" s="272"/>
      <c r="O858" s="272"/>
      <c r="P858" s="272"/>
      <c r="Q858" s="272"/>
      <c r="R858" s="272"/>
      <c r="S858" s="272"/>
      <c r="T858" s="273"/>
      <c r="AT858" s="274" t="s">
        <v>215</v>
      </c>
      <c r="AU858" s="274" t="s">
        <v>90</v>
      </c>
      <c r="AV858" s="13" t="s">
        <v>211</v>
      </c>
      <c r="AW858" s="13" t="s">
        <v>45</v>
      </c>
      <c r="AX858" s="13" t="s">
        <v>25</v>
      </c>
      <c r="AY858" s="274" t="s">
        <v>204</v>
      </c>
    </row>
    <row r="859" spans="2:65" s="1" customFormat="1" ht="38.25" customHeight="1">
      <c r="B859" s="48"/>
      <c r="C859" s="285" t="s">
        <v>2099</v>
      </c>
      <c r="D859" s="285" t="s">
        <v>478</v>
      </c>
      <c r="E859" s="286" t="s">
        <v>2100</v>
      </c>
      <c r="F859" s="287" t="s">
        <v>2101</v>
      </c>
      <c r="G859" s="288" t="s">
        <v>343</v>
      </c>
      <c r="H859" s="289">
        <v>16.72</v>
      </c>
      <c r="I859" s="290"/>
      <c r="J859" s="291">
        <f>ROUND(I859*H859,2)</f>
        <v>0</v>
      </c>
      <c r="K859" s="287" t="s">
        <v>210</v>
      </c>
      <c r="L859" s="292"/>
      <c r="M859" s="293" t="s">
        <v>38</v>
      </c>
      <c r="N859" s="294" t="s">
        <v>53</v>
      </c>
      <c r="O859" s="49"/>
      <c r="P859" s="247">
        <f>O859*H859</f>
        <v>0</v>
      </c>
      <c r="Q859" s="247">
        <v>4E-05</v>
      </c>
      <c r="R859" s="247">
        <f>Q859*H859</f>
        <v>0.0006688</v>
      </c>
      <c r="S859" s="247">
        <v>0</v>
      </c>
      <c r="T859" s="248">
        <f>S859*H859</f>
        <v>0</v>
      </c>
      <c r="AR859" s="25" t="s">
        <v>392</v>
      </c>
      <c r="AT859" s="25" t="s">
        <v>478</v>
      </c>
      <c r="AU859" s="25" t="s">
        <v>90</v>
      </c>
      <c r="AY859" s="25" t="s">
        <v>204</v>
      </c>
      <c r="BE859" s="249">
        <f>IF(N859="základní",J859,0)</f>
        <v>0</v>
      </c>
      <c r="BF859" s="249">
        <f>IF(N859="snížená",J859,0)</f>
        <v>0</v>
      </c>
      <c r="BG859" s="249">
        <f>IF(N859="zákl. přenesená",J859,0)</f>
        <v>0</v>
      </c>
      <c r="BH859" s="249">
        <f>IF(N859="sníž. přenesená",J859,0)</f>
        <v>0</v>
      </c>
      <c r="BI859" s="249">
        <f>IF(N859="nulová",J859,0)</f>
        <v>0</v>
      </c>
      <c r="BJ859" s="25" t="s">
        <v>25</v>
      </c>
      <c r="BK859" s="249">
        <f>ROUND(I859*H859,2)</f>
        <v>0</v>
      </c>
      <c r="BL859" s="25" t="s">
        <v>294</v>
      </c>
      <c r="BM859" s="25" t="s">
        <v>2102</v>
      </c>
    </row>
    <row r="860" spans="2:51" s="12" customFormat="1" ht="13.5">
      <c r="B860" s="253"/>
      <c r="C860" s="254"/>
      <c r="D860" s="250" t="s">
        <v>215</v>
      </c>
      <c r="E860" s="255" t="s">
        <v>38</v>
      </c>
      <c r="F860" s="256" t="s">
        <v>2097</v>
      </c>
      <c r="G860" s="254"/>
      <c r="H860" s="257">
        <v>6.4</v>
      </c>
      <c r="I860" s="258"/>
      <c r="J860" s="254"/>
      <c r="K860" s="254"/>
      <c r="L860" s="259"/>
      <c r="M860" s="260"/>
      <c r="N860" s="261"/>
      <c r="O860" s="261"/>
      <c r="P860" s="261"/>
      <c r="Q860" s="261"/>
      <c r="R860" s="261"/>
      <c r="S860" s="261"/>
      <c r="T860" s="262"/>
      <c r="AT860" s="263" t="s">
        <v>215</v>
      </c>
      <c r="AU860" s="263" t="s">
        <v>90</v>
      </c>
      <c r="AV860" s="12" t="s">
        <v>90</v>
      </c>
      <c r="AW860" s="12" t="s">
        <v>45</v>
      </c>
      <c r="AX860" s="12" t="s">
        <v>82</v>
      </c>
      <c r="AY860" s="263" t="s">
        <v>204</v>
      </c>
    </row>
    <row r="861" spans="2:51" s="12" customFormat="1" ht="13.5">
      <c r="B861" s="253"/>
      <c r="C861" s="254"/>
      <c r="D861" s="250" t="s">
        <v>215</v>
      </c>
      <c r="E861" s="255" t="s">
        <v>38</v>
      </c>
      <c r="F861" s="256" t="s">
        <v>2098</v>
      </c>
      <c r="G861" s="254"/>
      <c r="H861" s="257">
        <v>8.8</v>
      </c>
      <c r="I861" s="258"/>
      <c r="J861" s="254"/>
      <c r="K861" s="254"/>
      <c r="L861" s="259"/>
      <c r="M861" s="260"/>
      <c r="N861" s="261"/>
      <c r="O861" s="261"/>
      <c r="P861" s="261"/>
      <c r="Q861" s="261"/>
      <c r="R861" s="261"/>
      <c r="S861" s="261"/>
      <c r="T861" s="262"/>
      <c r="AT861" s="263" t="s">
        <v>215</v>
      </c>
      <c r="AU861" s="263" t="s">
        <v>90</v>
      </c>
      <c r="AV861" s="12" t="s">
        <v>90</v>
      </c>
      <c r="AW861" s="12" t="s">
        <v>45</v>
      </c>
      <c r="AX861" s="12" t="s">
        <v>82</v>
      </c>
      <c r="AY861" s="263" t="s">
        <v>204</v>
      </c>
    </row>
    <row r="862" spans="2:51" s="13" customFormat="1" ht="13.5">
      <c r="B862" s="264"/>
      <c r="C862" s="265"/>
      <c r="D862" s="250" t="s">
        <v>215</v>
      </c>
      <c r="E862" s="266" t="s">
        <v>38</v>
      </c>
      <c r="F862" s="267" t="s">
        <v>217</v>
      </c>
      <c r="G862" s="265"/>
      <c r="H862" s="268">
        <v>15.2</v>
      </c>
      <c r="I862" s="269"/>
      <c r="J862" s="265"/>
      <c r="K862" s="265"/>
      <c r="L862" s="270"/>
      <c r="M862" s="271"/>
      <c r="N862" s="272"/>
      <c r="O862" s="272"/>
      <c r="P862" s="272"/>
      <c r="Q862" s="272"/>
      <c r="R862" s="272"/>
      <c r="S862" s="272"/>
      <c r="T862" s="273"/>
      <c r="AT862" s="274" t="s">
        <v>215</v>
      </c>
      <c r="AU862" s="274" t="s">
        <v>90</v>
      </c>
      <c r="AV862" s="13" t="s">
        <v>211</v>
      </c>
      <c r="AW862" s="13" t="s">
        <v>45</v>
      </c>
      <c r="AX862" s="13" t="s">
        <v>82</v>
      </c>
      <c r="AY862" s="274" t="s">
        <v>204</v>
      </c>
    </row>
    <row r="863" spans="2:51" s="12" customFormat="1" ht="13.5">
      <c r="B863" s="253"/>
      <c r="C863" s="254"/>
      <c r="D863" s="250" t="s">
        <v>215</v>
      </c>
      <c r="E863" s="255" t="s">
        <v>38</v>
      </c>
      <c r="F863" s="256" t="s">
        <v>2103</v>
      </c>
      <c r="G863" s="254"/>
      <c r="H863" s="257">
        <v>16.72</v>
      </c>
      <c r="I863" s="258"/>
      <c r="J863" s="254"/>
      <c r="K863" s="254"/>
      <c r="L863" s="259"/>
      <c r="M863" s="260"/>
      <c r="N863" s="261"/>
      <c r="O863" s="261"/>
      <c r="P863" s="261"/>
      <c r="Q863" s="261"/>
      <c r="R863" s="261"/>
      <c r="S863" s="261"/>
      <c r="T863" s="262"/>
      <c r="AT863" s="263" t="s">
        <v>215</v>
      </c>
      <c r="AU863" s="263" t="s">
        <v>90</v>
      </c>
      <c r="AV863" s="12" t="s">
        <v>90</v>
      </c>
      <c r="AW863" s="12" t="s">
        <v>45</v>
      </c>
      <c r="AX863" s="12" t="s">
        <v>25</v>
      </c>
      <c r="AY863" s="263" t="s">
        <v>204</v>
      </c>
    </row>
    <row r="864" spans="2:65" s="1" customFormat="1" ht="25.5" customHeight="1">
      <c r="B864" s="48"/>
      <c r="C864" s="238" t="s">
        <v>2104</v>
      </c>
      <c r="D864" s="238" t="s">
        <v>206</v>
      </c>
      <c r="E864" s="239" t="s">
        <v>2105</v>
      </c>
      <c r="F864" s="240" t="s">
        <v>2106</v>
      </c>
      <c r="G864" s="241" t="s">
        <v>949</v>
      </c>
      <c r="H864" s="306"/>
      <c r="I864" s="243"/>
      <c r="J864" s="244">
        <f>ROUND(I864*H864,2)</f>
        <v>0</v>
      </c>
      <c r="K864" s="240" t="s">
        <v>210</v>
      </c>
      <c r="L864" s="74"/>
      <c r="M864" s="245" t="s">
        <v>38</v>
      </c>
      <c r="N864" s="246" t="s">
        <v>53</v>
      </c>
      <c r="O864" s="49"/>
      <c r="P864" s="247">
        <f>O864*H864</f>
        <v>0</v>
      </c>
      <c r="Q864" s="247">
        <v>0</v>
      </c>
      <c r="R864" s="247">
        <f>Q864*H864</f>
        <v>0</v>
      </c>
      <c r="S864" s="247">
        <v>0</v>
      </c>
      <c r="T864" s="248">
        <f>S864*H864</f>
        <v>0</v>
      </c>
      <c r="AR864" s="25" t="s">
        <v>294</v>
      </c>
      <c r="AT864" s="25" t="s">
        <v>206</v>
      </c>
      <c r="AU864" s="25" t="s">
        <v>90</v>
      </c>
      <c r="AY864" s="25" t="s">
        <v>204</v>
      </c>
      <c r="BE864" s="249">
        <f>IF(N864="základní",J864,0)</f>
        <v>0</v>
      </c>
      <c r="BF864" s="249">
        <f>IF(N864="snížená",J864,0)</f>
        <v>0</v>
      </c>
      <c r="BG864" s="249">
        <f>IF(N864="zákl. přenesená",J864,0)</f>
        <v>0</v>
      </c>
      <c r="BH864" s="249">
        <f>IF(N864="sníž. přenesená",J864,0)</f>
        <v>0</v>
      </c>
      <c r="BI864" s="249">
        <f>IF(N864="nulová",J864,0)</f>
        <v>0</v>
      </c>
      <c r="BJ864" s="25" t="s">
        <v>25</v>
      </c>
      <c r="BK864" s="249">
        <f>ROUND(I864*H864,2)</f>
        <v>0</v>
      </c>
      <c r="BL864" s="25" t="s">
        <v>294</v>
      </c>
      <c r="BM864" s="25" t="s">
        <v>2107</v>
      </c>
    </row>
    <row r="865" spans="2:47" s="1" customFormat="1" ht="13.5">
      <c r="B865" s="48"/>
      <c r="C865" s="76"/>
      <c r="D865" s="250" t="s">
        <v>213</v>
      </c>
      <c r="E865" s="76"/>
      <c r="F865" s="251" t="s">
        <v>951</v>
      </c>
      <c r="G865" s="76"/>
      <c r="H865" s="76"/>
      <c r="I865" s="206"/>
      <c r="J865" s="76"/>
      <c r="K865" s="76"/>
      <c r="L865" s="74"/>
      <c r="M865" s="252"/>
      <c r="N865" s="49"/>
      <c r="O865" s="49"/>
      <c r="P865" s="49"/>
      <c r="Q865" s="49"/>
      <c r="R865" s="49"/>
      <c r="S865" s="49"/>
      <c r="T865" s="97"/>
      <c r="AT865" s="25" t="s">
        <v>213</v>
      </c>
      <c r="AU865" s="25" t="s">
        <v>90</v>
      </c>
    </row>
    <row r="866" spans="2:63" s="11" customFormat="1" ht="29.85" customHeight="1">
      <c r="B866" s="222"/>
      <c r="C866" s="223"/>
      <c r="D866" s="224" t="s">
        <v>81</v>
      </c>
      <c r="E866" s="236" t="s">
        <v>2108</v>
      </c>
      <c r="F866" s="236" t="s">
        <v>2109</v>
      </c>
      <c r="G866" s="223"/>
      <c r="H866" s="223"/>
      <c r="I866" s="226"/>
      <c r="J866" s="237">
        <f>BK866</f>
        <v>0</v>
      </c>
      <c r="K866" s="223"/>
      <c r="L866" s="228"/>
      <c r="M866" s="229"/>
      <c r="N866" s="230"/>
      <c r="O866" s="230"/>
      <c r="P866" s="231">
        <f>SUM(P867:P890)</f>
        <v>0</v>
      </c>
      <c r="Q866" s="230"/>
      <c r="R866" s="231">
        <f>SUM(R867:R890)</f>
        <v>5.7518264199999996</v>
      </c>
      <c r="S866" s="230"/>
      <c r="T866" s="232">
        <f>SUM(T867:T890)</f>
        <v>0</v>
      </c>
      <c r="AR866" s="233" t="s">
        <v>90</v>
      </c>
      <c r="AT866" s="234" t="s">
        <v>81</v>
      </c>
      <c r="AU866" s="234" t="s">
        <v>25</v>
      </c>
      <c r="AY866" s="233" t="s">
        <v>204</v>
      </c>
      <c r="BK866" s="235">
        <f>SUM(BK867:BK890)</f>
        <v>0</v>
      </c>
    </row>
    <row r="867" spans="2:65" s="1" customFormat="1" ht="25.5" customHeight="1">
      <c r="B867" s="48"/>
      <c r="C867" s="238" t="s">
        <v>2110</v>
      </c>
      <c r="D867" s="238" t="s">
        <v>206</v>
      </c>
      <c r="E867" s="239" t="s">
        <v>2111</v>
      </c>
      <c r="F867" s="240" t="s">
        <v>2112</v>
      </c>
      <c r="G867" s="241" t="s">
        <v>209</v>
      </c>
      <c r="H867" s="242">
        <v>171.714</v>
      </c>
      <c r="I867" s="243"/>
      <c r="J867" s="244">
        <f>ROUND(I867*H867,2)</f>
        <v>0</v>
      </c>
      <c r="K867" s="240" t="s">
        <v>210</v>
      </c>
      <c r="L867" s="74"/>
      <c r="M867" s="245" t="s">
        <v>38</v>
      </c>
      <c r="N867" s="246" t="s">
        <v>53</v>
      </c>
      <c r="O867" s="49"/>
      <c r="P867" s="247">
        <f>O867*H867</f>
        <v>0</v>
      </c>
      <c r="Q867" s="247">
        <v>0.003</v>
      </c>
      <c r="R867" s="247">
        <f>Q867*H867</f>
        <v>0.515142</v>
      </c>
      <c r="S867" s="247">
        <v>0</v>
      </c>
      <c r="T867" s="248">
        <f>S867*H867</f>
        <v>0</v>
      </c>
      <c r="AR867" s="25" t="s">
        <v>294</v>
      </c>
      <c r="AT867" s="25" t="s">
        <v>206</v>
      </c>
      <c r="AU867" s="25" t="s">
        <v>90</v>
      </c>
      <c r="AY867" s="25" t="s">
        <v>204</v>
      </c>
      <c r="BE867" s="249">
        <f>IF(N867="základní",J867,0)</f>
        <v>0</v>
      </c>
      <c r="BF867" s="249">
        <f>IF(N867="snížená",J867,0)</f>
        <v>0</v>
      </c>
      <c r="BG867" s="249">
        <f>IF(N867="zákl. přenesená",J867,0)</f>
        <v>0</v>
      </c>
      <c r="BH867" s="249">
        <f>IF(N867="sníž. přenesená",J867,0)</f>
        <v>0</v>
      </c>
      <c r="BI867" s="249">
        <f>IF(N867="nulová",J867,0)</f>
        <v>0</v>
      </c>
      <c r="BJ867" s="25" t="s">
        <v>25</v>
      </c>
      <c r="BK867" s="249">
        <f>ROUND(I867*H867,2)</f>
        <v>0</v>
      </c>
      <c r="BL867" s="25" t="s">
        <v>294</v>
      </c>
      <c r="BM867" s="25" t="s">
        <v>2113</v>
      </c>
    </row>
    <row r="868" spans="2:51" s="12" customFormat="1" ht="13.5">
      <c r="B868" s="253"/>
      <c r="C868" s="254"/>
      <c r="D868" s="250" t="s">
        <v>215</v>
      </c>
      <c r="E868" s="255" t="s">
        <v>38</v>
      </c>
      <c r="F868" s="256" t="s">
        <v>1548</v>
      </c>
      <c r="G868" s="254"/>
      <c r="H868" s="257">
        <v>105.283</v>
      </c>
      <c r="I868" s="258"/>
      <c r="J868" s="254"/>
      <c r="K868" s="254"/>
      <c r="L868" s="259"/>
      <c r="M868" s="260"/>
      <c r="N868" s="261"/>
      <c r="O868" s="261"/>
      <c r="P868" s="261"/>
      <c r="Q868" s="261"/>
      <c r="R868" s="261"/>
      <c r="S868" s="261"/>
      <c r="T868" s="262"/>
      <c r="AT868" s="263" t="s">
        <v>215</v>
      </c>
      <c r="AU868" s="263" t="s">
        <v>90</v>
      </c>
      <c r="AV868" s="12" t="s">
        <v>90</v>
      </c>
      <c r="AW868" s="12" t="s">
        <v>45</v>
      </c>
      <c r="AX868" s="12" t="s">
        <v>82</v>
      </c>
      <c r="AY868" s="263" t="s">
        <v>204</v>
      </c>
    </row>
    <row r="869" spans="2:51" s="12" customFormat="1" ht="13.5">
      <c r="B869" s="253"/>
      <c r="C869" s="254"/>
      <c r="D869" s="250" t="s">
        <v>215</v>
      </c>
      <c r="E869" s="255" t="s">
        <v>38</v>
      </c>
      <c r="F869" s="256" t="s">
        <v>1549</v>
      </c>
      <c r="G869" s="254"/>
      <c r="H869" s="257">
        <v>66.431</v>
      </c>
      <c r="I869" s="258"/>
      <c r="J869" s="254"/>
      <c r="K869" s="254"/>
      <c r="L869" s="259"/>
      <c r="M869" s="260"/>
      <c r="N869" s="261"/>
      <c r="O869" s="261"/>
      <c r="P869" s="261"/>
      <c r="Q869" s="261"/>
      <c r="R869" s="261"/>
      <c r="S869" s="261"/>
      <c r="T869" s="262"/>
      <c r="AT869" s="263" t="s">
        <v>215</v>
      </c>
      <c r="AU869" s="263" t="s">
        <v>90</v>
      </c>
      <c r="AV869" s="12" t="s">
        <v>90</v>
      </c>
      <c r="AW869" s="12" t="s">
        <v>45</v>
      </c>
      <c r="AX869" s="12" t="s">
        <v>82</v>
      </c>
      <c r="AY869" s="263" t="s">
        <v>204</v>
      </c>
    </row>
    <row r="870" spans="2:51" s="13" customFormat="1" ht="13.5">
      <c r="B870" s="264"/>
      <c r="C870" s="265"/>
      <c r="D870" s="250" t="s">
        <v>215</v>
      </c>
      <c r="E870" s="266" t="s">
        <v>38</v>
      </c>
      <c r="F870" s="267" t="s">
        <v>217</v>
      </c>
      <c r="G870" s="265"/>
      <c r="H870" s="268">
        <v>171.714</v>
      </c>
      <c r="I870" s="269"/>
      <c r="J870" s="265"/>
      <c r="K870" s="265"/>
      <c r="L870" s="270"/>
      <c r="M870" s="271"/>
      <c r="N870" s="272"/>
      <c r="O870" s="272"/>
      <c r="P870" s="272"/>
      <c r="Q870" s="272"/>
      <c r="R870" s="272"/>
      <c r="S870" s="272"/>
      <c r="T870" s="273"/>
      <c r="AT870" s="274" t="s">
        <v>215</v>
      </c>
      <c r="AU870" s="274" t="s">
        <v>90</v>
      </c>
      <c r="AV870" s="13" t="s">
        <v>211</v>
      </c>
      <c r="AW870" s="13" t="s">
        <v>45</v>
      </c>
      <c r="AX870" s="13" t="s">
        <v>25</v>
      </c>
      <c r="AY870" s="274" t="s">
        <v>204</v>
      </c>
    </row>
    <row r="871" spans="2:65" s="1" customFormat="1" ht="38.25" customHeight="1">
      <c r="B871" s="48"/>
      <c r="C871" s="285" t="s">
        <v>2114</v>
      </c>
      <c r="D871" s="285" t="s">
        <v>478</v>
      </c>
      <c r="E871" s="286" t="s">
        <v>2115</v>
      </c>
      <c r="F871" s="287" t="s">
        <v>2116</v>
      </c>
      <c r="G871" s="288" t="s">
        <v>209</v>
      </c>
      <c r="H871" s="289">
        <v>188.885</v>
      </c>
      <c r="I871" s="290"/>
      <c r="J871" s="291">
        <f>ROUND(I871*H871,2)</f>
        <v>0</v>
      </c>
      <c r="K871" s="287" t="s">
        <v>38</v>
      </c>
      <c r="L871" s="292"/>
      <c r="M871" s="293" t="s">
        <v>38</v>
      </c>
      <c r="N871" s="294" t="s">
        <v>53</v>
      </c>
      <c r="O871" s="49"/>
      <c r="P871" s="247">
        <f>O871*H871</f>
        <v>0</v>
      </c>
      <c r="Q871" s="247">
        <v>0.0192</v>
      </c>
      <c r="R871" s="247">
        <f>Q871*H871</f>
        <v>3.6265919999999996</v>
      </c>
      <c r="S871" s="247">
        <v>0</v>
      </c>
      <c r="T871" s="248">
        <f>S871*H871</f>
        <v>0</v>
      </c>
      <c r="AR871" s="25" t="s">
        <v>392</v>
      </c>
      <c r="AT871" s="25" t="s">
        <v>478</v>
      </c>
      <c r="AU871" s="25" t="s">
        <v>90</v>
      </c>
      <c r="AY871" s="25" t="s">
        <v>204</v>
      </c>
      <c r="BE871" s="249">
        <f>IF(N871="základní",J871,0)</f>
        <v>0</v>
      </c>
      <c r="BF871" s="249">
        <f>IF(N871="snížená",J871,0)</f>
        <v>0</v>
      </c>
      <c r="BG871" s="249">
        <f>IF(N871="zákl. přenesená",J871,0)</f>
        <v>0</v>
      </c>
      <c r="BH871" s="249">
        <f>IF(N871="sníž. přenesená",J871,0)</f>
        <v>0</v>
      </c>
      <c r="BI871" s="249">
        <f>IF(N871="nulová",J871,0)</f>
        <v>0</v>
      </c>
      <c r="BJ871" s="25" t="s">
        <v>25</v>
      </c>
      <c r="BK871" s="249">
        <f>ROUND(I871*H871,2)</f>
        <v>0</v>
      </c>
      <c r="BL871" s="25" t="s">
        <v>294</v>
      </c>
      <c r="BM871" s="25" t="s">
        <v>2117</v>
      </c>
    </row>
    <row r="872" spans="2:51" s="12" customFormat="1" ht="13.5">
      <c r="B872" s="253"/>
      <c r="C872" s="254"/>
      <c r="D872" s="250" t="s">
        <v>215</v>
      </c>
      <c r="E872" s="255" t="s">
        <v>38</v>
      </c>
      <c r="F872" s="256" t="s">
        <v>2118</v>
      </c>
      <c r="G872" s="254"/>
      <c r="H872" s="257">
        <v>188.885</v>
      </c>
      <c r="I872" s="258"/>
      <c r="J872" s="254"/>
      <c r="K872" s="254"/>
      <c r="L872" s="259"/>
      <c r="M872" s="260"/>
      <c r="N872" s="261"/>
      <c r="O872" s="261"/>
      <c r="P872" s="261"/>
      <c r="Q872" s="261"/>
      <c r="R872" s="261"/>
      <c r="S872" s="261"/>
      <c r="T872" s="262"/>
      <c r="AT872" s="263" t="s">
        <v>215</v>
      </c>
      <c r="AU872" s="263" t="s">
        <v>90</v>
      </c>
      <c r="AV872" s="12" t="s">
        <v>90</v>
      </c>
      <c r="AW872" s="12" t="s">
        <v>45</v>
      </c>
      <c r="AX872" s="12" t="s">
        <v>25</v>
      </c>
      <c r="AY872" s="263" t="s">
        <v>204</v>
      </c>
    </row>
    <row r="873" spans="2:65" s="1" customFormat="1" ht="25.5" customHeight="1">
      <c r="B873" s="48"/>
      <c r="C873" s="238" t="s">
        <v>2119</v>
      </c>
      <c r="D873" s="238" t="s">
        <v>206</v>
      </c>
      <c r="E873" s="239" t="s">
        <v>2120</v>
      </c>
      <c r="F873" s="240" t="s">
        <v>2121</v>
      </c>
      <c r="G873" s="241" t="s">
        <v>209</v>
      </c>
      <c r="H873" s="242">
        <v>171.714</v>
      </c>
      <c r="I873" s="243"/>
      <c r="J873" s="244">
        <f>ROUND(I873*H873,2)</f>
        <v>0</v>
      </c>
      <c r="K873" s="240" t="s">
        <v>210</v>
      </c>
      <c r="L873" s="74"/>
      <c r="M873" s="245" t="s">
        <v>38</v>
      </c>
      <c r="N873" s="246" t="s">
        <v>53</v>
      </c>
      <c r="O873" s="49"/>
      <c r="P873" s="247">
        <f>O873*H873</f>
        <v>0</v>
      </c>
      <c r="Q873" s="247">
        <v>0.008</v>
      </c>
      <c r="R873" s="247">
        <f>Q873*H873</f>
        <v>1.373712</v>
      </c>
      <c r="S873" s="247">
        <v>0</v>
      </c>
      <c r="T873" s="248">
        <f>S873*H873</f>
        <v>0</v>
      </c>
      <c r="AR873" s="25" t="s">
        <v>294</v>
      </c>
      <c r="AT873" s="25" t="s">
        <v>206</v>
      </c>
      <c r="AU873" s="25" t="s">
        <v>90</v>
      </c>
      <c r="AY873" s="25" t="s">
        <v>204</v>
      </c>
      <c r="BE873" s="249">
        <f>IF(N873="základní",J873,0)</f>
        <v>0</v>
      </c>
      <c r="BF873" s="249">
        <f>IF(N873="snížená",J873,0)</f>
        <v>0</v>
      </c>
      <c r="BG873" s="249">
        <f>IF(N873="zákl. přenesená",J873,0)</f>
        <v>0</v>
      </c>
      <c r="BH873" s="249">
        <f>IF(N873="sníž. přenesená",J873,0)</f>
        <v>0</v>
      </c>
      <c r="BI873" s="249">
        <f>IF(N873="nulová",J873,0)</f>
        <v>0</v>
      </c>
      <c r="BJ873" s="25" t="s">
        <v>25</v>
      </c>
      <c r="BK873" s="249">
        <f>ROUND(I873*H873,2)</f>
        <v>0</v>
      </c>
      <c r="BL873" s="25" t="s">
        <v>294</v>
      </c>
      <c r="BM873" s="25" t="s">
        <v>2122</v>
      </c>
    </row>
    <row r="874" spans="2:51" s="12" customFormat="1" ht="13.5">
      <c r="B874" s="253"/>
      <c r="C874" s="254"/>
      <c r="D874" s="250" t="s">
        <v>215</v>
      </c>
      <c r="E874" s="255" t="s">
        <v>38</v>
      </c>
      <c r="F874" s="256" t="s">
        <v>2123</v>
      </c>
      <c r="G874" s="254"/>
      <c r="H874" s="257">
        <v>171.714</v>
      </c>
      <c r="I874" s="258"/>
      <c r="J874" s="254"/>
      <c r="K874" s="254"/>
      <c r="L874" s="259"/>
      <c r="M874" s="260"/>
      <c r="N874" s="261"/>
      <c r="O874" s="261"/>
      <c r="P874" s="261"/>
      <c r="Q874" s="261"/>
      <c r="R874" s="261"/>
      <c r="S874" s="261"/>
      <c r="T874" s="262"/>
      <c r="AT874" s="263" t="s">
        <v>215</v>
      </c>
      <c r="AU874" s="263" t="s">
        <v>90</v>
      </c>
      <c r="AV874" s="12" t="s">
        <v>90</v>
      </c>
      <c r="AW874" s="12" t="s">
        <v>45</v>
      </c>
      <c r="AX874" s="12" t="s">
        <v>82</v>
      </c>
      <c r="AY874" s="263" t="s">
        <v>204</v>
      </c>
    </row>
    <row r="875" spans="2:51" s="13" customFormat="1" ht="13.5">
      <c r="B875" s="264"/>
      <c r="C875" s="265"/>
      <c r="D875" s="250" t="s">
        <v>215</v>
      </c>
      <c r="E875" s="266" t="s">
        <v>38</v>
      </c>
      <c r="F875" s="267" t="s">
        <v>217</v>
      </c>
      <c r="G875" s="265"/>
      <c r="H875" s="268">
        <v>171.714</v>
      </c>
      <c r="I875" s="269"/>
      <c r="J875" s="265"/>
      <c r="K875" s="265"/>
      <c r="L875" s="270"/>
      <c r="M875" s="271"/>
      <c r="N875" s="272"/>
      <c r="O875" s="272"/>
      <c r="P875" s="272"/>
      <c r="Q875" s="272"/>
      <c r="R875" s="272"/>
      <c r="S875" s="272"/>
      <c r="T875" s="273"/>
      <c r="AT875" s="274" t="s">
        <v>215</v>
      </c>
      <c r="AU875" s="274" t="s">
        <v>90</v>
      </c>
      <c r="AV875" s="13" t="s">
        <v>211</v>
      </c>
      <c r="AW875" s="13" t="s">
        <v>45</v>
      </c>
      <c r="AX875" s="13" t="s">
        <v>25</v>
      </c>
      <c r="AY875" s="274" t="s">
        <v>204</v>
      </c>
    </row>
    <row r="876" spans="2:65" s="1" customFormat="1" ht="25.5" customHeight="1">
      <c r="B876" s="48"/>
      <c r="C876" s="238" t="s">
        <v>2124</v>
      </c>
      <c r="D876" s="238" t="s">
        <v>206</v>
      </c>
      <c r="E876" s="239" t="s">
        <v>2125</v>
      </c>
      <c r="F876" s="240" t="s">
        <v>2126</v>
      </c>
      <c r="G876" s="241" t="s">
        <v>209</v>
      </c>
      <c r="H876" s="242">
        <v>171.714</v>
      </c>
      <c r="I876" s="243"/>
      <c r="J876" s="244">
        <f>ROUND(I876*H876,2)</f>
        <v>0</v>
      </c>
      <c r="K876" s="240" t="s">
        <v>210</v>
      </c>
      <c r="L876" s="74"/>
      <c r="M876" s="245" t="s">
        <v>38</v>
      </c>
      <c r="N876" s="246" t="s">
        <v>53</v>
      </c>
      <c r="O876" s="49"/>
      <c r="P876" s="247">
        <f>O876*H876</f>
        <v>0</v>
      </c>
      <c r="Q876" s="247">
        <v>0.00093</v>
      </c>
      <c r="R876" s="247">
        <f>Q876*H876</f>
        <v>0.15969402000000002</v>
      </c>
      <c r="S876" s="247">
        <v>0</v>
      </c>
      <c r="T876" s="248">
        <f>S876*H876</f>
        <v>0</v>
      </c>
      <c r="AR876" s="25" t="s">
        <v>294</v>
      </c>
      <c r="AT876" s="25" t="s">
        <v>206</v>
      </c>
      <c r="AU876" s="25" t="s">
        <v>90</v>
      </c>
      <c r="AY876" s="25" t="s">
        <v>204</v>
      </c>
      <c r="BE876" s="249">
        <f>IF(N876="základní",J876,0)</f>
        <v>0</v>
      </c>
      <c r="BF876" s="249">
        <f>IF(N876="snížená",J876,0)</f>
        <v>0</v>
      </c>
      <c r="BG876" s="249">
        <f>IF(N876="zákl. přenesená",J876,0)</f>
        <v>0</v>
      </c>
      <c r="BH876" s="249">
        <f>IF(N876="sníž. přenesená",J876,0)</f>
        <v>0</v>
      </c>
      <c r="BI876" s="249">
        <f>IF(N876="nulová",J876,0)</f>
        <v>0</v>
      </c>
      <c r="BJ876" s="25" t="s">
        <v>25</v>
      </c>
      <c r="BK876" s="249">
        <f>ROUND(I876*H876,2)</f>
        <v>0</v>
      </c>
      <c r="BL876" s="25" t="s">
        <v>294</v>
      </c>
      <c r="BM876" s="25" t="s">
        <v>2127</v>
      </c>
    </row>
    <row r="877" spans="2:65" s="1" customFormat="1" ht="25.5" customHeight="1">
      <c r="B877" s="48"/>
      <c r="C877" s="238" t="s">
        <v>2128</v>
      </c>
      <c r="D877" s="238" t="s">
        <v>206</v>
      </c>
      <c r="E877" s="239" t="s">
        <v>2129</v>
      </c>
      <c r="F877" s="240" t="s">
        <v>2130</v>
      </c>
      <c r="G877" s="241" t="s">
        <v>343</v>
      </c>
      <c r="H877" s="242">
        <v>5.7</v>
      </c>
      <c r="I877" s="243"/>
      <c r="J877" s="244">
        <f>ROUND(I877*H877,2)</f>
        <v>0</v>
      </c>
      <c r="K877" s="240" t="s">
        <v>210</v>
      </c>
      <c r="L877" s="74"/>
      <c r="M877" s="245" t="s">
        <v>38</v>
      </c>
      <c r="N877" s="246" t="s">
        <v>53</v>
      </c>
      <c r="O877" s="49"/>
      <c r="P877" s="247">
        <f>O877*H877</f>
        <v>0</v>
      </c>
      <c r="Q877" s="247">
        <v>0.00031</v>
      </c>
      <c r="R877" s="247">
        <f>Q877*H877</f>
        <v>0.0017670000000000001</v>
      </c>
      <c r="S877" s="247">
        <v>0</v>
      </c>
      <c r="T877" s="248">
        <f>S877*H877</f>
        <v>0</v>
      </c>
      <c r="AR877" s="25" t="s">
        <v>294</v>
      </c>
      <c r="AT877" s="25" t="s">
        <v>206</v>
      </c>
      <c r="AU877" s="25" t="s">
        <v>90</v>
      </c>
      <c r="AY877" s="25" t="s">
        <v>204</v>
      </c>
      <c r="BE877" s="249">
        <f>IF(N877="základní",J877,0)</f>
        <v>0</v>
      </c>
      <c r="BF877" s="249">
        <f>IF(N877="snížená",J877,0)</f>
        <v>0</v>
      </c>
      <c r="BG877" s="249">
        <f>IF(N877="zákl. přenesená",J877,0)</f>
        <v>0</v>
      </c>
      <c r="BH877" s="249">
        <f>IF(N877="sníž. přenesená",J877,0)</f>
        <v>0</v>
      </c>
      <c r="BI877" s="249">
        <f>IF(N877="nulová",J877,0)</f>
        <v>0</v>
      </c>
      <c r="BJ877" s="25" t="s">
        <v>25</v>
      </c>
      <c r="BK877" s="249">
        <f>ROUND(I877*H877,2)</f>
        <v>0</v>
      </c>
      <c r="BL877" s="25" t="s">
        <v>294</v>
      </c>
      <c r="BM877" s="25" t="s">
        <v>2131</v>
      </c>
    </row>
    <row r="878" spans="2:47" s="1" customFormat="1" ht="13.5">
      <c r="B878" s="48"/>
      <c r="C878" s="76"/>
      <c r="D878" s="250" t="s">
        <v>213</v>
      </c>
      <c r="E878" s="76"/>
      <c r="F878" s="251" t="s">
        <v>2132</v>
      </c>
      <c r="G878" s="76"/>
      <c r="H878" s="76"/>
      <c r="I878" s="206"/>
      <c r="J878" s="76"/>
      <c r="K878" s="76"/>
      <c r="L878" s="74"/>
      <c r="M878" s="252"/>
      <c r="N878" s="49"/>
      <c r="O878" s="49"/>
      <c r="P878" s="49"/>
      <c r="Q878" s="49"/>
      <c r="R878" s="49"/>
      <c r="S878" s="49"/>
      <c r="T878" s="97"/>
      <c r="AT878" s="25" t="s">
        <v>213</v>
      </c>
      <c r="AU878" s="25" t="s">
        <v>90</v>
      </c>
    </row>
    <row r="879" spans="2:51" s="12" customFormat="1" ht="13.5">
      <c r="B879" s="253"/>
      <c r="C879" s="254"/>
      <c r="D879" s="250" t="s">
        <v>215</v>
      </c>
      <c r="E879" s="255" t="s">
        <v>38</v>
      </c>
      <c r="F879" s="256" t="s">
        <v>2133</v>
      </c>
      <c r="G879" s="254"/>
      <c r="H879" s="257">
        <v>1.5</v>
      </c>
      <c r="I879" s="258"/>
      <c r="J879" s="254"/>
      <c r="K879" s="254"/>
      <c r="L879" s="259"/>
      <c r="M879" s="260"/>
      <c r="N879" s="261"/>
      <c r="O879" s="261"/>
      <c r="P879" s="261"/>
      <c r="Q879" s="261"/>
      <c r="R879" s="261"/>
      <c r="S879" s="261"/>
      <c r="T879" s="262"/>
      <c r="AT879" s="263" t="s">
        <v>215</v>
      </c>
      <c r="AU879" s="263" t="s">
        <v>90</v>
      </c>
      <c r="AV879" s="12" t="s">
        <v>90</v>
      </c>
      <c r="AW879" s="12" t="s">
        <v>45</v>
      </c>
      <c r="AX879" s="12" t="s">
        <v>82</v>
      </c>
      <c r="AY879" s="263" t="s">
        <v>204</v>
      </c>
    </row>
    <row r="880" spans="2:51" s="12" customFormat="1" ht="13.5">
      <c r="B880" s="253"/>
      <c r="C880" s="254"/>
      <c r="D880" s="250" t="s">
        <v>215</v>
      </c>
      <c r="E880" s="255" t="s">
        <v>38</v>
      </c>
      <c r="F880" s="256" t="s">
        <v>2134</v>
      </c>
      <c r="G880" s="254"/>
      <c r="H880" s="257">
        <v>4.2</v>
      </c>
      <c r="I880" s="258"/>
      <c r="J880" s="254"/>
      <c r="K880" s="254"/>
      <c r="L880" s="259"/>
      <c r="M880" s="260"/>
      <c r="N880" s="261"/>
      <c r="O880" s="261"/>
      <c r="P880" s="261"/>
      <c r="Q880" s="261"/>
      <c r="R880" s="261"/>
      <c r="S880" s="261"/>
      <c r="T880" s="262"/>
      <c r="AT880" s="263" t="s">
        <v>215</v>
      </c>
      <c r="AU880" s="263" t="s">
        <v>90</v>
      </c>
      <c r="AV880" s="12" t="s">
        <v>90</v>
      </c>
      <c r="AW880" s="12" t="s">
        <v>45</v>
      </c>
      <c r="AX880" s="12" t="s">
        <v>82</v>
      </c>
      <c r="AY880" s="263" t="s">
        <v>204</v>
      </c>
    </row>
    <row r="881" spans="2:51" s="13" customFormat="1" ht="13.5">
      <c r="B881" s="264"/>
      <c r="C881" s="265"/>
      <c r="D881" s="250" t="s">
        <v>215</v>
      </c>
      <c r="E881" s="266" t="s">
        <v>38</v>
      </c>
      <c r="F881" s="267" t="s">
        <v>217</v>
      </c>
      <c r="G881" s="265"/>
      <c r="H881" s="268">
        <v>5.7</v>
      </c>
      <c r="I881" s="269"/>
      <c r="J881" s="265"/>
      <c r="K881" s="265"/>
      <c r="L881" s="270"/>
      <c r="M881" s="271"/>
      <c r="N881" s="272"/>
      <c r="O881" s="272"/>
      <c r="P881" s="272"/>
      <c r="Q881" s="272"/>
      <c r="R881" s="272"/>
      <c r="S881" s="272"/>
      <c r="T881" s="273"/>
      <c r="AT881" s="274" t="s">
        <v>215</v>
      </c>
      <c r="AU881" s="274" t="s">
        <v>90</v>
      </c>
      <c r="AV881" s="13" t="s">
        <v>211</v>
      </c>
      <c r="AW881" s="13" t="s">
        <v>45</v>
      </c>
      <c r="AX881" s="13" t="s">
        <v>25</v>
      </c>
      <c r="AY881" s="274" t="s">
        <v>204</v>
      </c>
    </row>
    <row r="882" spans="2:65" s="1" customFormat="1" ht="25.5" customHeight="1">
      <c r="B882" s="48"/>
      <c r="C882" s="238" t="s">
        <v>2135</v>
      </c>
      <c r="D882" s="238" t="s">
        <v>206</v>
      </c>
      <c r="E882" s="239" t="s">
        <v>2136</v>
      </c>
      <c r="F882" s="240" t="s">
        <v>2137</v>
      </c>
      <c r="G882" s="241" t="s">
        <v>343</v>
      </c>
      <c r="H882" s="242">
        <v>90.02</v>
      </c>
      <c r="I882" s="243"/>
      <c r="J882" s="244">
        <f>ROUND(I882*H882,2)</f>
        <v>0</v>
      </c>
      <c r="K882" s="240" t="s">
        <v>210</v>
      </c>
      <c r="L882" s="74"/>
      <c r="M882" s="245" t="s">
        <v>38</v>
      </c>
      <c r="N882" s="246" t="s">
        <v>53</v>
      </c>
      <c r="O882" s="49"/>
      <c r="P882" s="247">
        <f>O882*H882</f>
        <v>0</v>
      </c>
      <c r="Q882" s="247">
        <v>0.00026</v>
      </c>
      <c r="R882" s="247">
        <f>Q882*H882</f>
        <v>0.023405199999999998</v>
      </c>
      <c r="S882" s="247">
        <v>0</v>
      </c>
      <c r="T882" s="248">
        <f>S882*H882</f>
        <v>0</v>
      </c>
      <c r="AR882" s="25" t="s">
        <v>294</v>
      </c>
      <c r="AT882" s="25" t="s">
        <v>206</v>
      </c>
      <c r="AU882" s="25" t="s">
        <v>90</v>
      </c>
      <c r="AY882" s="25" t="s">
        <v>204</v>
      </c>
      <c r="BE882" s="249">
        <f>IF(N882="základní",J882,0)</f>
        <v>0</v>
      </c>
      <c r="BF882" s="249">
        <f>IF(N882="snížená",J882,0)</f>
        <v>0</v>
      </c>
      <c r="BG882" s="249">
        <f>IF(N882="zákl. přenesená",J882,0)</f>
        <v>0</v>
      </c>
      <c r="BH882" s="249">
        <f>IF(N882="sníž. přenesená",J882,0)</f>
        <v>0</v>
      </c>
      <c r="BI882" s="249">
        <f>IF(N882="nulová",J882,0)</f>
        <v>0</v>
      </c>
      <c r="BJ882" s="25" t="s">
        <v>25</v>
      </c>
      <c r="BK882" s="249">
        <f>ROUND(I882*H882,2)</f>
        <v>0</v>
      </c>
      <c r="BL882" s="25" t="s">
        <v>294</v>
      </c>
      <c r="BM882" s="25" t="s">
        <v>2138</v>
      </c>
    </row>
    <row r="883" spans="2:47" s="1" customFormat="1" ht="13.5">
      <c r="B883" s="48"/>
      <c r="C883" s="76"/>
      <c r="D883" s="250" t="s">
        <v>213</v>
      </c>
      <c r="E883" s="76"/>
      <c r="F883" s="251" t="s">
        <v>2132</v>
      </c>
      <c r="G883" s="76"/>
      <c r="H883" s="76"/>
      <c r="I883" s="206"/>
      <c r="J883" s="76"/>
      <c r="K883" s="76"/>
      <c r="L883" s="74"/>
      <c r="M883" s="252"/>
      <c r="N883" s="49"/>
      <c r="O883" s="49"/>
      <c r="P883" s="49"/>
      <c r="Q883" s="49"/>
      <c r="R883" s="49"/>
      <c r="S883" s="49"/>
      <c r="T883" s="97"/>
      <c r="AT883" s="25" t="s">
        <v>213</v>
      </c>
      <c r="AU883" s="25" t="s">
        <v>90</v>
      </c>
    </row>
    <row r="884" spans="2:51" s="12" customFormat="1" ht="13.5">
      <c r="B884" s="253"/>
      <c r="C884" s="254"/>
      <c r="D884" s="250" t="s">
        <v>215</v>
      </c>
      <c r="E884" s="255" t="s">
        <v>38</v>
      </c>
      <c r="F884" s="256" t="s">
        <v>2139</v>
      </c>
      <c r="G884" s="254"/>
      <c r="H884" s="257">
        <v>55.08</v>
      </c>
      <c r="I884" s="258"/>
      <c r="J884" s="254"/>
      <c r="K884" s="254"/>
      <c r="L884" s="259"/>
      <c r="M884" s="260"/>
      <c r="N884" s="261"/>
      <c r="O884" s="261"/>
      <c r="P884" s="261"/>
      <c r="Q884" s="261"/>
      <c r="R884" s="261"/>
      <c r="S884" s="261"/>
      <c r="T884" s="262"/>
      <c r="AT884" s="263" t="s">
        <v>215</v>
      </c>
      <c r="AU884" s="263" t="s">
        <v>90</v>
      </c>
      <c r="AV884" s="12" t="s">
        <v>90</v>
      </c>
      <c r="AW884" s="12" t="s">
        <v>45</v>
      </c>
      <c r="AX884" s="12" t="s">
        <v>82</v>
      </c>
      <c r="AY884" s="263" t="s">
        <v>204</v>
      </c>
    </row>
    <row r="885" spans="2:51" s="12" customFormat="1" ht="13.5">
      <c r="B885" s="253"/>
      <c r="C885" s="254"/>
      <c r="D885" s="250" t="s">
        <v>215</v>
      </c>
      <c r="E885" s="255" t="s">
        <v>38</v>
      </c>
      <c r="F885" s="256" t="s">
        <v>2140</v>
      </c>
      <c r="G885" s="254"/>
      <c r="H885" s="257">
        <v>34.94</v>
      </c>
      <c r="I885" s="258"/>
      <c r="J885" s="254"/>
      <c r="K885" s="254"/>
      <c r="L885" s="259"/>
      <c r="M885" s="260"/>
      <c r="N885" s="261"/>
      <c r="O885" s="261"/>
      <c r="P885" s="261"/>
      <c r="Q885" s="261"/>
      <c r="R885" s="261"/>
      <c r="S885" s="261"/>
      <c r="T885" s="262"/>
      <c r="AT885" s="263" t="s">
        <v>215</v>
      </c>
      <c r="AU885" s="263" t="s">
        <v>90</v>
      </c>
      <c r="AV885" s="12" t="s">
        <v>90</v>
      </c>
      <c r="AW885" s="12" t="s">
        <v>45</v>
      </c>
      <c r="AX885" s="12" t="s">
        <v>82</v>
      </c>
      <c r="AY885" s="263" t="s">
        <v>204</v>
      </c>
    </row>
    <row r="886" spans="2:51" s="13" customFormat="1" ht="13.5">
      <c r="B886" s="264"/>
      <c r="C886" s="265"/>
      <c r="D886" s="250" t="s">
        <v>215</v>
      </c>
      <c r="E886" s="266" t="s">
        <v>38</v>
      </c>
      <c r="F886" s="267" t="s">
        <v>217</v>
      </c>
      <c r="G886" s="265"/>
      <c r="H886" s="268">
        <v>90.02</v>
      </c>
      <c r="I886" s="269"/>
      <c r="J886" s="265"/>
      <c r="K886" s="265"/>
      <c r="L886" s="270"/>
      <c r="M886" s="271"/>
      <c r="N886" s="272"/>
      <c r="O886" s="272"/>
      <c r="P886" s="272"/>
      <c r="Q886" s="272"/>
      <c r="R886" s="272"/>
      <c r="S886" s="272"/>
      <c r="T886" s="273"/>
      <c r="AT886" s="274" t="s">
        <v>215</v>
      </c>
      <c r="AU886" s="274" t="s">
        <v>90</v>
      </c>
      <c r="AV886" s="13" t="s">
        <v>211</v>
      </c>
      <c r="AW886" s="13" t="s">
        <v>45</v>
      </c>
      <c r="AX886" s="13" t="s">
        <v>25</v>
      </c>
      <c r="AY886" s="274" t="s">
        <v>204</v>
      </c>
    </row>
    <row r="887" spans="2:65" s="1" customFormat="1" ht="16.5" customHeight="1">
      <c r="B887" s="48"/>
      <c r="C887" s="238" t="s">
        <v>2141</v>
      </c>
      <c r="D887" s="238" t="s">
        <v>206</v>
      </c>
      <c r="E887" s="239" t="s">
        <v>2142</v>
      </c>
      <c r="F887" s="240" t="s">
        <v>2143</v>
      </c>
      <c r="G887" s="241" t="s">
        <v>209</v>
      </c>
      <c r="H887" s="242">
        <v>171.714</v>
      </c>
      <c r="I887" s="243"/>
      <c r="J887" s="244">
        <f>ROUND(I887*H887,2)</f>
        <v>0</v>
      </c>
      <c r="K887" s="240" t="s">
        <v>210</v>
      </c>
      <c r="L887" s="74"/>
      <c r="M887" s="245" t="s">
        <v>38</v>
      </c>
      <c r="N887" s="246" t="s">
        <v>53</v>
      </c>
      <c r="O887" s="49"/>
      <c r="P887" s="247">
        <f>O887*H887</f>
        <v>0</v>
      </c>
      <c r="Q887" s="247">
        <v>0.0003</v>
      </c>
      <c r="R887" s="247">
        <f>Q887*H887</f>
        <v>0.051514199999999996</v>
      </c>
      <c r="S887" s="247">
        <v>0</v>
      </c>
      <c r="T887" s="248">
        <f>S887*H887</f>
        <v>0</v>
      </c>
      <c r="AR887" s="25" t="s">
        <v>294</v>
      </c>
      <c r="AT887" s="25" t="s">
        <v>206</v>
      </c>
      <c r="AU887" s="25" t="s">
        <v>90</v>
      </c>
      <c r="AY887" s="25" t="s">
        <v>204</v>
      </c>
      <c r="BE887" s="249">
        <f>IF(N887="základní",J887,0)</f>
        <v>0</v>
      </c>
      <c r="BF887" s="249">
        <f>IF(N887="snížená",J887,0)</f>
        <v>0</v>
      </c>
      <c r="BG887" s="249">
        <f>IF(N887="zákl. přenesená",J887,0)</f>
        <v>0</v>
      </c>
      <c r="BH887" s="249">
        <f>IF(N887="sníž. přenesená",J887,0)</f>
        <v>0</v>
      </c>
      <c r="BI887" s="249">
        <f>IF(N887="nulová",J887,0)</f>
        <v>0</v>
      </c>
      <c r="BJ887" s="25" t="s">
        <v>25</v>
      </c>
      <c r="BK887" s="249">
        <f>ROUND(I887*H887,2)</f>
        <v>0</v>
      </c>
      <c r="BL887" s="25" t="s">
        <v>294</v>
      </c>
      <c r="BM887" s="25" t="s">
        <v>2144</v>
      </c>
    </row>
    <row r="888" spans="2:47" s="1" customFormat="1" ht="13.5">
      <c r="B888" s="48"/>
      <c r="C888" s="76"/>
      <c r="D888" s="250" t="s">
        <v>213</v>
      </c>
      <c r="E888" s="76"/>
      <c r="F888" s="251" t="s">
        <v>2132</v>
      </c>
      <c r="G888" s="76"/>
      <c r="H888" s="76"/>
      <c r="I888" s="206"/>
      <c r="J888" s="76"/>
      <c r="K888" s="76"/>
      <c r="L888" s="74"/>
      <c r="M888" s="252"/>
      <c r="N888" s="49"/>
      <c r="O888" s="49"/>
      <c r="P888" s="49"/>
      <c r="Q888" s="49"/>
      <c r="R888" s="49"/>
      <c r="S888" s="49"/>
      <c r="T888" s="97"/>
      <c r="AT888" s="25" t="s">
        <v>213</v>
      </c>
      <c r="AU888" s="25" t="s">
        <v>90</v>
      </c>
    </row>
    <row r="889" spans="2:65" s="1" customFormat="1" ht="25.5" customHeight="1">
      <c r="B889" s="48"/>
      <c r="C889" s="238" t="s">
        <v>2145</v>
      </c>
      <c r="D889" s="238" t="s">
        <v>206</v>
      </c>
      <c r="E889" s="239" t="s">
        <v>2146</v>
      </c>
      <c r="F889" s="240" t="s">
        <v>2147</v>
      </c>
      <c r="G889" s="241" t="s">
        <v>949</v>
      </c>
      <c r="H889" s="306"/>
      <c r="I889" s="243"/>
      <c r="J889" s="244">
        <f>ROUND(I889*H889,2)</f>
        <v>0</v>
      </c>
      <c r="K889" s="240" t="s">
        <v>210</v>
      </c>
      <c r="L889" s="74"/>
      <c r="M889" s="245" t="s">
        <v>38</v>
      </c>
      <c r="N889" s="246" t="s">
        <v>53</v>
      </c>
      <c r="O889" s="49"/>
      <c r="P889" s="247">
        <f>O889*H889</f>
        <v>0</v>
      </c>
      <c r="Q889" s="247">
        <v>0</v>
      </c>
      <c r="R889" s="247">
        <f>Q889*H889</f>
        <v>0</v>
      </c>
      <c r="S889" s="247">
        <v>0</v>
      </c>
      <c r="T889" s="248">
        <f>S889*H889</f>
        <v>0</v>
      </c>
      <c r="AR889" s="25" t="s">
        <v>294</v>
      </c>
      <c r="AT889" s="25" t="s">
        <v>206</v>
      </c>
      <c r="AU889" s="25" t="s">
        <v>90</v>
      </c>
      <c r="AY889" s="25" t="s">
        <v>204</v>
      </c>
      <c r="BE889" s="249">
        <f>IF(N889="základní",J889,0)</f>
        <v>0</v>
      </c>
      <c r="BF889" s="249">
        <f>IF(N889="snížená",J889,0)</f>
        <v>0</v>
      </c>
      <c r="BG889" s="249">
        <f>IF(N889="zákl. přenesená",J889,0)</f>
        <v>0</v>
      </c>
      <c r="BH889" s="249">
        <f>IF(N889="sníž. přenesená",J889,0)</f>
        <v>0</v>
      </c>
      <c r="BI889" s="249">
        <f>IF(N889="nulová",J889,0)</f>
        <v>0</v>
      </c>
      <c r="BJ889" s="25" t="s">
        <v>25</v>
      </c>
      <c r="BK889" s="249">
        <f>ROUND(I889*H889,2)</f>
        <v>0</v>
      </c>
      <c r="BL889" s="25" t="s">
        <v>294</v>
      </c>
      <c r="BM889" s="25" t="s">
        <v>2148</v>
      </c>
    </row>
    <row r="890" spans="2:47" s="1" customFormat="1" ht="13.5">
      <c r="B890" s="48"/>
      <c r="C890" s="76"/>
      <c r="D890" s="250" t="s">
        <v>213</v>
      </c>
      <c r="E890" s="76"/>
      <c r="F890" s="251" t="s">
        <v>951</v>
      </c>
      <c r="G890" s="76"/>
      <c r="H890" s="76"/>
      <c r="I890" s="206"/>
      <c r="J890" s="76"/>
      <c r="K890" s="76"/>
      <c r="L890" s="74"/>
      <c r="M890" s="252"/>
      <c r="N890" s="49"/>
      <c r="O890" s="49"/>
      <c r="P890" s="49"/>
      <c r="Q890" s="49"/>
      <c r="R890" s="49"/>
      <c r="S890" s="49"/>
      <c r="T890" s="97"/>
      <c r="AT890" s="25" t="s">
        <v>213</v>
      </c>
      <c r="AU890" s="25" t="s">
        <v>90</v>
      </c>
    </row>
    <row r="891" spans="2:63" s="11" customFormat="1" ht="29.85" customHeight="1">
      <c r="B891" s="222"/>
      <c r="C891" s="223"/>
      <c r="D891" s="224" t="s">
        <v>81</v>
      </c>
      <c r="E891" s="236" t="s">
        <v>2149</v>
      </c>
      <c r="F891" s="236" t="s">
        <v>2150</v>
      </c>
      <c r="G891" s="223"/>
      <c r="H891" s="223"/>
      <c r="I891" s="226"/>
      <c r="J891" s="237">
        <f>BK891</f>
        <v>0</v>
      </c>
      <c r="K891" s="223"/>
      <c r="L891" s="228"/>
      <c r="M891" s="229"/>
      <c r="N891" s="230"/>
      <c r="O891" s="230"/>
      <c r="P891" s="231">
        <f>SUM(P892:P896)</f>
        <v>0</v>
      </c>
      <c r="Q891" s="230"/>
      <c r="R891" s="231">
        <f>SUM(R892:R896)</f>
        <v>0.009250000000000001</v>
      </c>
      <c r="S891" s="230"/>
      <c r="T891" s="232">
        <f>SUM(T892:T896)</f>
        <v>0</v>
      </c>
      <c r="AR891" s="233" t="s">
        <v>90</v>
      </c>
      <c r="AT891" s="234" t="s">
        <v>81</v>
      </c>
      <c r="AU891" s="234" t="s">
        <v>25</v>
      </c>
      <c r="AY891" s="233" t="s">
        <v>204</v>
      </c>
      <c r="BK891" s="235">
        <f>SUM(BK892:BK896)</f>
        <v>0</v>
      </c>
    </row>
    <row r="892" spans="2:65" s="1" customFormat="1" ht="25.5" customHeight="1">
      <c r="B892" s="48"/>
      <c r="C892" s="238" t="s">
        <v>2151</v>
      </c>
      <c r="D892" s="238" t="s">
        <v>206</v>
      </c>
      <c r="E892" s="239" t="s">
        <v>2152</v>
      </c>
      <c r="F892" s="240" t="s">
        <v>2153</v>
      </c>
      <c r="G892" s="241" t="s">
        <v>209</v>
      </c>
      <c r="H892" s="242">
        <v>37</v>
      </c>
      <c r="I892" s="243"/>
      <c r="J892" s="244">
        <f>ROUND(I892*H892,2)</f>
        <v>0</v>
      </c>
      <c r="K892" s="240" t="s">
        <v>210</v>
      </c>
      <c r="L892" s="74"/>
      <c r="M892" s="245" t="s">
        <v>38</v>
      </c>
      <c r="N892" s="246" t="s">
        <v>53</v>
      </c>
      <c r="O892" s="49"/>
      <c r="P892" s="247">
        <f>O892*H892</f>
        <v>0</v>
      </c>
      <c r="Q892" s="247">
        <v>8E-05</v>
      </c>
      <c r="R892" s="247">
        <f>Q892*H892</f>
        <v>0.0029600000000000004</v>
      </c>
      <c r="S892" s="247">
        <v>0</v>
      </c>
      <c r="T892" s="248">
        <f>S892*H892</f>
        <v>0</v>
      </c>
      <c r="AR892" s="25" t="s">
        <v>294</v>
      </c>
      <c r="AT892" s="25" t="s">
        <v>206</v>
      </c>
      <c r="AU892" s="25" t="s">
        <v>90</v>
      </c>
      <c r="AY892" s="25" t="s">
        <v>204</v>
      </c>
      <c r="BE892" s="249">
        <f>IF(N892="základní",J892,0)</f>
        <v>0</v>
      </c>
      <c r="BF892" s="249">
        <f>IF(N892="snížená",J892,0)</f>
        <v>0</v>
      </c>
      <c r="BG892" s="249">
        <f>IF(N892="zákl. přenesená",J892,0)</f>
        <v>0</v>
      </c>
      <c r="BH892" s="249">
        <f>IF(N892="sníž. přenesená",J892,0)</f>
        <v>0</v>
      </c>
      <c r="BI892" s="249">
        <f>IF(N892="nulová",J892,0)</f>
        <v>0</v>
      </c>
      <c r="BJ892" s="25" t="s">
        <v>25</v>
      </c>
      <c r="BK892" s="249">
        <f>ROUND(I892*H892,2)</f>
        <v>0</v>
      </c>
      <c r="BL892" s="25" t="s">
        <v>294</v>
      </c>
      <c r="BM892" s="25" t="s">
        <v>2154</v>
      </c>
    </row>
    <row r="893" spans="2:65" s="1" customFormat="1" ht="25.5" customHeight="1">
      <c r="B893" s="48"/>
      <c r="C893" s="238" t="s">
        <v>2155</v>
      </c>
      <c r="D893" s="238" t="s">
        <v>206</v>
      </c>
      <c r="E893" s="239" t="s">
        <v>2156</v>
      </c>
      <c r="F893" s="240" t="s">
        <v>2157</v>
      </c>
      <c r="G893" s="241" t="s">
        <v>209</v>
      </c>
      <c r="H893" s="242">
        <v>37</v>
      </c>
      <c r="I893" s="243"/>
      <c r="J893" s="244">
        <f>ROUND(I893*H893,2)</f>
        <v>0</v>
      </c>
      <c r="K893" s="240" t="s">
        <v>210</v>
      </c>
      <c r="L893" s="74"/>
      <c r="M893" s="245" t="s">
        <v>38</v>
      </c>
      <c r="N893" s="246" t="s">
        <v>53</v>
      </c>
      <c r="O893" s="49"/>
      <c r="P893" s="247">
        <f>O893*H893</f>
        <v>0</v>
      </c>
      <c r="Q893" s="247">
        <v>0.00017</v>
      </c>
      <c r="R893" s="247">
        <f>Q893*H893</f>
        <v>0.0062900000000000005</v>
      </c>
      <c r="S893" s="247">
        <v>0</v>
      </c>
      <c r="T893" s="248">
        <f>S893*H893</f>
        <v>0</v>
      </c>
      <c r="AR893" s="25" t="s">
        <v>294</v>
      </c>
      <c r="AT893" s="25" t="s">
        <v>206</v>
      </c>
      <c r="AU893" s="25" t="s">
        <v>90</v>
      </c>
      <c r="AY893" s="25" t="s">
        <v>204</v>
      </c>
      <c r="BE893" s="249">
        <f>IF(N893="základní",J893,0)</f>
        <v>0</v>
      </c>
      <c r="BF893" s="249">
        <f>IF(N893="snížená",J893,0)</f>
        <v>0</v>
      </c>
      <c r="BG893" s="249">
        <f>IF(N893="zákl. přenesená",J893,0)</f>
        <v>0</v>
      </c>
      <c r="BH893" s="249">
        <f>IF(N893="sníž. přenesená",J893,0)</f>
        <v>0</v>
      </c>
      <c r="BI893" s="249">
        <f>IF(N893="nulová",J893,0)</f>
        <v>0</v>
      </c>
      <c r="BJ893" s="25" t="s">
        <v>25</v>
      </c>
      <c r="BK893" s="249">
        <f>ROUND(I893*H893,2)</f>
        <v>0</v>
      </c>
      <c r="BL893" s="25" t="s">
        <v>294</v>
      </c>
      <c r="BM893" s="25" t="s">
        <v>2158</v>
      </c>
    </row>
    <row r="894" spans="2:51" s="12" customFormat="1" ht="13.5">
      <c r="B894" s="253"/>
      <c r="C894" s="254"/>
      <c r="D894" s="250" t="s">
        <v>215</v>
      </c>
      <c r="E894" s="255" t="s">
        <v>38</v>
      </c>
      <c r="F894" s="256" t="s">
        <v>2159</v>
      </c>
      <c r="G894" s="254"/>
      <c r="H894" s="257">
        <v>34</v>
      </c>
      <c r="I894" s="258"/>
      <c r="J894" s="254"/>
      <c r="K894" s="254"/>
      <c r="L894" s="259"/>
      <c r="M894" s="260"/>
      <c r="N894" s="261"/>
      <c r="O894" s="261"/>
      <c r="P894" s="261"/>
      <c r="Q894" s="261"/>
      <c r="R894" s="261"/>
      <c r="S894" s="261"/>
      <c r="T894" s="262"/>
      <c r="AT894" s="263" t="s">
        <v>215</v>
      </c>
      <c r="AU894" s="263" t="s">
        <v>90</v>
      </c>
      <c r="AV894" s="12" t="s">
        <v>90</v>
      </c>
      <c r="AW894" s="12" t="s">
        <v>45</v>
      </c>
      <c r="AX894" s="12" t="s">
        <v>82</v>
      </c>
      <c r="AY894" s="263" t="s">
        <v>204</v>
      </c>
    </row>
    <row r="895" spans="2:51" s="12" customFormat="1" ht="13.5">
      <c r="B895" s="253"/>
      <c r="C895" s="254"/>
      <c r="D895" s="250" t="s">
        <v>215</v>
      </c>
      <c r="E895" s="255" t="s">
        <v>38</v>
      </c>
      <c r="F895" s="256" t="s">
        <v>2160</v>
      </c>
      <c r="G895" s="254"/>
      <c r="H895" s="257">
        <v>3</v>
      </c>
      <c r="I895" s="258"/>
      <c r="J895" s="254"/>
      <c r="K895" s="254"/>
      <c r="L895" s="259"/>
      <c r="M895" s="260"/>
      <c r="N895" s="261"/>
      <c r="O895" s="261"/>
      <c r="P895" s="261"/>
      <c r="Q895" s="261"/>
      <c r="R895" s="261"/>
      <c r="S895" s="261"/>
      <c r="T895" s="262"/>
      <c r="AT895" s="263" t="s">
        <v>215</v>
      </c>
      <c r="AU895" s="263" t="s">
        <v>90</v>
      </c>
      <c r="AV895" s="12" t="s">
        <v>90</v>
      </c>
      <c r="AW895" s="12" t="s">
        <v>45</v>
      </c>
      <c r="AX895" s="12" t="s">
        <v>82</v>
      </c>
      <c r="AY895" s="263" t="s">
        <v>204</v>
      </c>
    </row>
    <row r="896" spans="2:51" s="13" customFormat="1" ht="13.5">
      <c r="B896" s="264"/>
      <c r="C896" s="265"/>
      <c r="D896" s="250" t="s">
        <v>215</v>
      </c>
      <c r="E896" s="266" t="s">
        <v>38</v>
      </c>
      <c r="F896" s="267" t="s">
        <v>217</v>
      </c>
      <c r="G896" s="265"/>
      <c r="H896" s="268">
        <v>37</v>
      </c>
      <c r="I896" s="269"/>
      <c r="J896" s="265"/>
      <c r="K896" s="265"/>
      <c r="L896" s="270"/>
      <c r="M896" s="271"/>
      <c r="N896" s="272"/>
      <c r="O896" s="272"/>
      <c r="P896" s="272"/>
      <c r="Q896" s="272"/>
      <c r="R896" s="272"/>
      <c r="S896" s="272"/>
      <c r="T896" s="273"/>
      <c r="AT896" s="274" t="s">
        <v>215</v>
      </c>
      <c r="AU896" s="274" t="s">
        <v>90</v>
      </c>
      <c r="AV896" s="13" t="s">
        <v>211</v>
      </c>
      <c r="AW896" s="13" t="s">
        <v>45</v>
      </c>
      <c r="AX896" s="13" t="s">
        <v>25</v>
      </c>
      <c r="AY896" s="274" t="s">
        <v>204</v>
      </c>
    </row>
    <row r="897" spans="2:63" s="11" customFormat="1" ht="29.85" customHeight="1">
      <c r="B897" s="222"/>
      <c r="C897" s="223"/>
      <c r="D897" s="224" t="s">
        <v>81</v>
      </c>
      <c r="E897" s="236" t="s">
        <v>1244</v>
      </c>
      <c r="F897" s="236" t="s">
        <v>1245</v>
      </c>
      <c r="G897" s="223"/>
      <c r="H897" s="223"/>
      <c r="I897" s="226"/>
      <c r="J897" s="237">
        <f>BK897</f>
        <v>0</v>
      </c>
      <c r="K897" s="223"/>
      <c r="L897" s="228"/>
      <c r="M897" s="229"/>
      <c r="N897" s="230"/>
      <c r="O897" s="230"/>
      <c r="P897" s="231">
        <f>SUM(P898:P910)</f>
        <v>0</v>
      </c>
      <c r="Q897" s="230"/>
      <c r="R897" s="231">
        <f>SUM(R898:R910)</f>
        <v>0.46636594</v>
      </c>
      <c r="S897" s="230"/>
      <c r="T897" s="232">
        <f>SUM(T898:T910)</f>
        <v>0</v>
      </c>
      <c r="AR897" s="233" t="s">
        <v>90</v>
      </c>
      <c r="AT897" s="234" t="s">
        <v>81</v>
      </c>
      <c r="AU897" s="234" t="s">
        <v>25</v>
      </c>
      <c r="AY897" s="233" t="s">
        <v>204</v>
      </c>
      <c r="BK897" s="235">
        <f>SUM(BK898:BK910)</f>
        <v>0</v>
      </c>
    </row>
    <row r="898" spans="2:65" s="1" customFormat="1" ht="25.5" customHeight="1">
      <c r="B898" s="48"/>
      <c r="C898" s="238" t="s">
        <v>2161</v>
      </c>
      <c r="D898" s="238" t="s">
        <v>206</v>
      </c>
      <c r="E898" s="239" t="s">
        <v>2162</v>
      </c>
      <c r="F898" s="240" t="s">
        <v>2163</v>
      </c>
      <c r="G898" s="241" t="s">
        <v>209</v>
      </c>
      <c r="H898" s="242">
        <v>1013.839</v>
      </c>
      <c r="I898" s="243"/>
      <c r="J898" s="244">
        <f>ROUND(I898*H898,2)</f>
        <v>0</v>
      </c>
      <c r="K898" s="240" t="s">
        <v>210</v>
      </c>
      <c r="L898" s="74"/>
      <c r="M898" s="245" t="s">
        <v>38</v>
      </c>
      <c r="N898" s="246" t="s">
        <v>53</v>
      </c>
      <c r="O898" s="49"/>
      <c r="P898" s="247">
        <f>O898*H898</f>
        <v>0</v>
      </c>
      <c r="Q898" s="247">
        <v>0.0002</v>
      </c>
      <c r="R898" s="247">
        <f>Q898*H898</f>
        <v>0.20276780000000003</v>
      </c>
      <c r="S898" s="247">
        <v>0</v>
      </c>
      <c r="T898" s="248">
        <f>S898*H898</f>
        <v>0</v>
      </c>
      <c r="AR898" s="25" t="s">
        <v>294</v>
      </c>
      <c r="AT898" s="25" t="s">
        <v>206</v>
      </c>
      <c r="AU898" s="25" t="s">
        <v>90</v>
      </c>
      <c r="AY898" s="25" t="s">
        <v>204</v>
      </c>
      <c r="BE898" s="249">
        <f>IF(N898="základní",J898,0)</f>
        <v>0</v>
      </c>
      <c r="BF898" s="249">
        <f>IF(N898="snížená",J898,0)</f>
        <v>0</v>
      </c>
      <c r="BG898" s="249">
        <f>IF(N898="zákl. přenesená",J898,0)</f>
        <v>0</v>
      </c>
      <c r="BH898" s="249">
        <f>IF(N898="sníž. přenesená",J898,0)</f>
        <v>0</v>
      </c>
      <c r="BI898" s="249">
        <f>IF(N898="nulová",J898,0)</f>
        <v>0</v>
      </c>
      <c r="BJ898" s="25" t="s">
        <v>25</v>
      </c>
      <c r="BK898" s="249">
        <f>ROUND(I898*H898,2)</f>
        <v>0</v>
      </c>
      <c r="BL898" s="25" t="s">
        <v>294</v>
      </c>
      <c r="BM898" s="25" t="s">
        <v>2164</v>
      </c>
    </row>
    <row r="899" spans="2:51" s="12" customFormat="1" ht="13.5">
      <c r="B899" s="253"/>
      <c r="C899" s="254"/>
      <c r="D899" s="250" t="s">
        <v>215</v>
      </c>
      <c r="E899" s="255" t="s">
        <v>38</v>
      </c>
      <c r="F899" s="256" t="s">
        <v>2165</v>
      </c>
      <c r="G899" s="254"/>
      <c r="H899" s="257">
        <v>138.975</v>
      </c>
      <c r="I899" s="258"/>
      <c r="J899" s="254"/>
      <c r="K899" s="254"/>
      <c r="L899" s="259"/>
      <c r="M899" s="260"/>
      <c r="N899" s="261"/>
      <c r="O899" s="261"/>
      <c r="P899" s="261"/>
      <c r="Q899" s="261"/>
      <c r="R899" s="261"/>
      <c r="S899" s="261"/>
      <c r="T899" s="262"/>
      <c r="AT899" s="263" t="s">
        <v>215</v>
      </c>
      <c r="AU899" s="263" t="s">
        <v>90</v>
      </c>
      <c r="AV899" s="12" t="s">
        <v>90</v>
      </c>
      <c r="AW899" s="12" t="s">
        <v>45</v>
      </c>
      <c r="AX899" s="12" t="s">
        <v>82</v>
      </c>
      <c r="AY899" s="263" t="s">
        <v>204</v>
      </c>
    </row>
    <row r="900" spans="2:51" s="12" customFormat="1" ht="13.5">
      <c r="B900" s="253"/>
      <c r="C900" s="254"/>
      <c r="D900" s="250" t="s">
        <v>215</v>
      </c>
      <c r="E900" s="255" t="s">
        <v>38</v>
      </c>
      <c r="F900" s="256" t="s">
        <v>2166</v>
      </c>
      <c r="G900" s="254"/>
      <c r="H900" s="257">
        <v>182.625</v>
      </c>
      <c r="I900" s="258"/>
      <c r="J900" s="254"/>
      <c r="K900" s="254"/>
      <c r="L900" s="259"/>
      <c r="M900" s="260"/>
      <c r="N900" s="261"/>
      <c r="O900" s="261"/>
      <c r="P900" s="261"/>
      <c r="Q900" s="261"/>
      <c r="R900" s="261"/>
      <c r="S900" s="261"/>
      <c r="T900" s="262"/>
      <c r="AT900" s="263" t="s">
        <v>215</v>
      </c>
      <c r="AU900" s="263" t="s">
        <v>90</v>
      </c>
      <c r="AV900" s="12" t="s">
        <v>90</v>
      </c>
      <c r="AW900" s="12" t="s">
        <v>45</v>
      </c>
      <c r="AX900" s="12" t="s">
        <v>82</v>
      </c>
      <c r="AY900" s="263" t="s">
        <v>204</v>
      </c>
    </row>
    <row r="901" spans="2:51" s="12" customFormat="1" ht="13.5">
      <c r="B901" s="253"/>
      <c r="C901" s="254"/>
      <c r="D901" s="250" t="s">
        <v>215</v>
      </c>
      <c r="E901" s="255" t="s">
        <v>38</v>
      </c>
      <c r="F901" s="256" t="s">
        <v>2167</v>
      </c>
      <c r="G901" s="254"/>
      <c r="H901" s="257">
        <v>-174.714</v>
      </c>
      <c r="I901" s="258"/>
      <c r="J901" s="254"/>
      <c r="K901" s="254"/>
      <c r="L901" s="259"/>
      <c r="M901" s="260"/>
      <c r="N901" s="261"/>
      <c r="O901" s="261"/>
      <c r="P901" s="261"/>
      <c r="Q901" s="261"/>
      <c r="R901" s="261"/>
      <c r="S901" s="261"/>
      <c r="T901" s="262"/>
      <c r="AT901" s="263" t="s">
        <v>215</v>
      </c>
      <c r="AU901" s="263" t="s">
        <v>90</v>
      </c>
      <c r="AV901" s="12" t="s">
        <v>90</v>
      </c>
      <c r="AW901" s="12" t="s">
        <v>45</v>
      </c>
      <c r="AX901" s="12" t="s">
        <v>82</v>
      </c>
      <c r="AY901" s="263" t="s">
        <v>204</v>
      </c>
    </row>
    <row r="902" spans="2:51" s="12" customFormat="1" ht="13.5">
      <c r="B902" s="253"/>
      <c r="C902" s="254"/>
      <c r="D902" s="250" t="s">
        <v>215</v>
      </c>
      <c r="E902" s="255" t="s">
        <v>38</v>
      </c>
      <c r="F902" s="256" t="s">
        <v>2168</v>
      </c>
      <c r="G902" s="254"/>
      <c r="H902" s="257">
        <v>540.338</v>
      </c>
      <c r="I902" s="258"/>
      <c r="J902" s="254"/>
      <c r="K902" s="254"/>
      <c r="L902" s="259"/>
      <c r="M902" s="260"/>
      <c r="N902" s="261"/>
      <c r="O902" s="261"/>
      <c r="P902" s="261"/>
      <c r="Q902" s="261"/>
      <c r="R902" s="261"/>
      <c r="S902" s="261"/>
      <c r="T902" s="262"/>
      <c r="AT902" s="263" t="s">
        <v>215</v>
      </c>
      <c r="AU902" s="263" t="s">
        <v>90</v>
      </c>
      <c r="AV902" s="12" t="s">
        <v>90</v>
      </c>
      <c r="AW902" s="12" t="s">
        <v>45</v>
      </c>
      <c r="AX902" s="12" t="s">
        <v>82</v>
      </c>
      <c r="AY902" s="263" t="s">
        <v>204</v>
      </c>
    </row>
    <row r="903" spans="2:51" s="12" customFormat="1" ht="13.5">
      <c r="B903" s="253"/>
      <c r="C903" s="254"/>
      <c r="D903" s="250" t="s">
        <v>215</v>
      </c>
      <c r="E903" s="255" t="s">
        <v>38</v>
      </c>
      <c r="F903" s="256" t="s">
        <v>2169</v>
      </c>
      <c r="G903" s="254"/>
      <c r="H903" s="257">
        <v>27.374</v>
      </c>
      <c r="I903" s="258"/>
      <c r="J903" s="254"/>
      <c r="K903" s="254"/>
      <c r="L903" s="259"/>
      <c r="M903" s="260"/>
      <c r="N903" s="261"/>
      <c r="O903" s="261"/>
      <c r="P903" s="261"/>
      <c r="Q903" s="261"/>
      <c r="R903" s="261"/>
      <c r="S903" s="261"/>
      <c r="T903" s="262"/>
      <c r="AT903" s="263" t="s">
        <v>215</v>
      </c>
      <c r="AU903" s="263" t="s">
        <v>90</v>
      </c>
      <c r="AV903" s="12" t="s">
        <v>90</v>
      </c>
      <c r="AW903" s="12" t="s">
        <v>45</v>
      </c>
      <c r="AX903" s="12" t="s">
        <v>82</v>
      </c>
      <c r="AY903" s="263" t="s">
        <v>204</v>
      </c>
    </row>
    <row r="904" spans="2:51" s="12" customFormat="1" ht="13.5">
      <c r="B904" s="253"/>
      <c r="C904" s="254"/>
      <c r="D904" s="250" t="s">
        <v>215</v>
      </c>
      <c r="E904" s="255" t="s">
        <v>38</v>
      </c>
      <c r="F904" s="256" t="s">
        <v>2170</v>
      </c>
      <c r="G904" s="254"/>
      <c r="H904" s="257">
        <v>37.416</v>
      </c>
      <c r="I904" s="258"/>
      <c r="J904" s="254"/>
      <c r="K904" s="254"/>
      <c r="L904" s="259"/>
      <c r="M904" s="260"/>
      <c r="N904" s="261"/>
      <c r="O904" s="261"/>
      <c r="P904" s="261"/>
      <c r="Q904" s="261"/>
      <c r="R904" s="261"/>
      <c r="S904" s="261"/>
      <c r="T904" s="262"/>
      <c r="AT904" s="263" t="s">
        <v>215</v>
      </c>
      <c r="AU904" s="263" t="s">
        <v>90</v>
      </c>
      <c r="AV904" s="12" t="s">
        <v>90</v>
      </c>
      <c r="AW904" s="12" t="s">
        <v>45</v>
      </c>
      <c r="AX904" s="12" t="s">
        <v>82</v>
      </c>
      <c r="AY904" s="263" t="s">
        <v>204</v>
      </c>
    </row>
    <row r="905" spans="2:51" s="12" customFormat="1" ht="13.5">
      <c r="B905" s="253"/>
      <c r="C905" s="254"/>
      <c r="D905" s="250" t="s">
        <v>215</v>
      </c>
      <c r="E905" s="255" t="s">
        <v>38</v>
      </c>
      <c r="F905" s="256" t="s">
        <v>2171</v>
      </c>
      <c r="G905" s="254"/>
      <c r="H905" s="257">
        <v>229.425</v>
      </c>
      <c r="I905" s="258"/>
      <c r="J905" s="254"/>
      <c r="K905" s="254"/>
      <c r="L905" s="259"/>
      <c r="M905" s="260"/>
      <c r="N905" s="261"/>
      <c r="O905" s="261"/>
      <c r="P905" s="261"/>
      <c r="Q905" s="261"/>
      <c r="R905" s="261"/>
      <c r="S905" s="261"/>
      <c r="T905" s="262"/>
      <c r="AT905" s="263" t="s">
        <v>215</v>
      </c>
      <c r="AU905" s="263" t="s">
        <v>90</v>
      </c>
      <c r="AV905" s="12" t="s">
        <v>90</v>
      </c>
      <c r="AW905" s="12" t="s">
        <v>45</v>
      </c>
      <c r="AX905" s="12" t="s">
        <v>82</v>
      </c>
      <c r="AY905" s="263" t="s">
        <v>204</v>
      </c>
    </row>
    <row r="906" spans="2:51" s="12" customFormat="1" ht="13.5">
      <c r="B906" s="253"/>
      <c r="C906" s="254"/>
      <c r="D906" s="250" t="s">
        <v>215</v>
      </c>
      <c r="E906" s="255" t="s">
        <v>38</v>
      </c>
      <c r="F906" s="256" t="s">
        <v>1745</v>
      </c>
      <c r="G906" s="254"/>
      <c r="H906" s="257">
        <v>32.4</v>
      </c>
      <c r="I906" s="258"/>
      <c r="J906" s="254"/>
      <c r="K906" s="254"/>
      <c r="L906" s="259"/>
      <c r="M906" s="260"/>
      <c r="N906" s="261"/>
      <c r="O906" s="261"/>
      <c r="P906" s="261"/>
      <c r="Q906" s="261"/>
      <c r="R906" s="261"/>
      <c r="S906" s="261"/>
      <c r="T906" s="262"/>
      <c r="AT906" s="263" t="s">
        <v>215</v>
      </c>
      <c r="AU906" s="263" t="s">
        <v>90</v>
      </c>
      <c r="AV906" s="12" t="s">
        <v>90</v>
      </c>
      <c r="AW906" s="12" t="s">
        <v>45</v>
      </c>
      <c r="AX906" s="12" t="s">
        <v>82</v>
      </c>
      <c r="AY906" s="263" t="s">
        <v>204</v>
      </c>
    </row>
    <row r="907" spans="2:51" s="13" customFormat="1" ht="13.5">
      <c r="B907" s="264"/>
      <c r="C907" s="265"/>
      <c r="D907" s="250" t="s">
        <v>215</v>
      </c>
      <c r="E907" s="266" t="s">
        <v>38</v>
      </c>
      <c r="F907" s="267" t="s">
        <v>217</v>
      </c>
      <c r="G907" s="265"/>
      <c r="H907" s="268">
        <v>1013.839</v>
      </c>
      <c r="I907" s="269"/>
      <c r="J907" s="265"/>
      <c r="K907" s="265"/>
      <c r="L907" s="270"/>
      <c r="M907" s="271"/>
      <c r="N907" s="272"/>
      <c r="O907" s="272"/>
      <c r="P907" s="272"/>
      <c r="Q907" s="272"/>
      <c r="R907" s="272"/>
      <c r="S907" s="272"/>
      <c r="T907" s="273"/>
      <c r="AT907" s="274" t="s">
        <v>215</v>
      </c>
      <c r="AU907" s="274" t="s">
        <v>90</v>
      </c>
      <c r="AV907" s="13" t="s">
        <v>211</v>
      </c>
      <c r="AW907" s="13" t="s">
        <v>45</v>
      </c>
      <c r="AX907" s="13" t="s">
        <v>25</v>
      </c>
      <c r="AY907" s="274" t="s">
        <v>204</v>
      </c>
    </row>
    <row r="908" spans="2:65" s="1" customFormat="1" ht="25.5" customHeight="1">
      <c r="B908" s="48"/>
      <c r="C908" s="238" t="s">
        <v>2172</v>
      </c>
      <c r="D908" s="238" t="s">
        <v>206</v>
      </c>
      <c r="E908" s="239" t="s">
        <v>2173</v>
      </c>
      <c r="F908" s="240" t="s">
        <v>2174</v>
      </c>
      <c r="G908" s="241" t="s">
        <v>209</v>
      </c>
      <c r="H908" s="242">
        <v>1013.839</v>
      </c>
      <c r="I908" s="243"/>
      <c r="J908" s="244">
        <f>ROUND(I908*H908,2)</f>
        <v>0</v>
      </c>
      <c r="K908" s="240" t="s">
        <v>210</v>
      </c>
      <c r="L908" s="74"/>
      <c r="M908" s="245" t="s">
        <v>38</v>
      </c>
      <c r="N908" s="246" t="s">
        <v>53</v>
      </c>
      <c r="O908" s="49"/>
      <c r="P908" s="247">
        <f>O908*H908</f>
        <v>0</v>
      </c>
      <c r="Q908" s="247">
        <v>0.00026</v>
      </c>
      <c r="R908" s="247">
        <f>Q908*H908</f>
        <v>0.26359814</v>
      </c>
      <c r="S908" s="247">
        <v>0</v>
      </c>
      <c r="T908" s="248">
        <f>S908*H908</f>
        <v>0</v>
      </c>
      <c r="AR908" s="25" t="s">
        <v>294</v>
      </c>
      <c r="AT908" s="25" t="s">
        <v>206</v>
      </c>
      <c r="AU908" s="25" t="s">
        <v>90</v>
      </c>
      <c r="AY908" s="25" t="s">
        <v>204</v>
      </c>
      <c r="BE908" s="249">
        <f>IF(N908="základní",J908,0)</f>
        <v>0</v>
      </c>
      <c r="BF908" s="249">
        <f>IF(N908="snížená",J908,0)</f>
        <v>0</v>
      </c>
      <c r="BG908" s="249">
        <f>IF(N908="zákl. přenesená",J908,0)</f>
        <v>0</v>
      </c>
      <c r="BH908" s="249">
        <f>IF(N908="sníž. přenesená",J908,0)</f>
        <v>0</v>
      </c>
      <c r="BI908" s="249">
        <f>IF(N908="nulová",J908,0)</f>
        <v>0</v>
      </c>
      <c r="BJ908" s="25" t="s">
        <v>25</v>
      </c>
      <c r="BK908" s="249">
        <f>ROUND(I908*H908,2)</f>
        <v>0</v>
      </c>
      <c r="BL908" s="25" t="s">
        <v>294</v>
      </c>
      <c r="BM908" s="25" t="s">
        <v>2175</v>
      </c>
    </row>
    <row r="909" spans="2:51" s="12" customFormat="1" ht="13.5">
      <c r="B909" s="253"/>
      <c r="C909" s="254"/>
      <c r="D909" s="250" t="s">
        <v>215</v>
      </c>
      <c r="E909" s="255" t="s">
        <v>38</v>
      </c>
      <c r="F909" s="256" t="s">
        <v>2176</v>
      </c>
      <c r="G909" s="254"/>
      <c r="H909" s="257">
        <v>1013.839</v>
      </c>
      <c r="I909" s="258"/>
      <c r="J909" s="254"/>
      <c r="K909" s="254"/>
      <c r="L909" s="259"/>
      <c r="M909" s="260"/>
      <c r="N909" s="261"/>
      <c r="O909" s="261"/>
      <c r="P909" s="261"/>
      <c r="Q909" s="261"/>
      <c r="R909" s="261"/>
      <c r="S909" s="261"/>
      <c r="T909" s="262"/>
      <c r="AT909" s="263" t="s">
        <v>215</v>
      </c>
      <c r="AU909" s="263" t="s">
        <v>90</v>
      </c>
      <c r="AV909" s="12" t="s">
        <v>90</v>
      </c>
      <c r="AW909" s="12" t="s">
        <v>45</v>
      </c>
      <c r="AX909" s="12" t="s">
        <v>82</v>
      </c>
      <c r="AY909" s="263" t="s">
        <v>204</v>
      </c>
    </row>
    <row r="910" spans="2:51" s="13" customFormat="1" ht="13.5">
      <c r="B910" s="264"/>
      <c r="C910" s="265"/>
      <c r="D910" s="250" t="s">
        <v>215</v>
      </c>
      <c r="E910" s="266" t="s">
        <v>38</v>
      </c>
      <c r="F910" s="267" t="s">
        <v>217</v>
      </c>
      <c r="G910" s="265"/>
      <c r="H910" s="268">
        <v>1013.839</v>
      </c>
      <c r="I910" s="269"/>
      <c r="J910" s="265"/>
      <c r="K910" s="265"/>
      <c r="L910" s="270"/>
      <c r="M910" s="271"/>
      <c r="N910" s="272"/>
      <c r="O910" s="272"/>
      <c r="P910" s="272"/>
      <c r="Q910" s="272"/>
      <c r="R910" s="272"/>
      <c r="S910" s="272"/>
      <c r="T910" s="273"/>
      <c r="AT910" s="274" t="s">
        <v>215</v>
      </c>
      <c r="AU910" s="274" t="s">
        <v>90</v>
      </c>
      <c r="AV910" s="13" t="s">
        <v>211</v>
      </c>
      <c r="AW910" s="13" t="s">
        <v>45</v>
      </c>
      <c r="AX910" s="13" t="s">
        <v>25</v>
      </c>
      <c r="AY910" s="274" t="s">
        <v>204</v>
      </c>
    </row>
    <row r="911" spans="2:63" s="11" customFormat="1" ht="29.85" customHeight="1">
      <c r="B911" s="222"/>
      <c r="C911" s="223"/>
      <c r="D911" s="224" t="s">
        <v>81</v>
      </c>
      <c r="E911" s="236" t="s">
        <v>2177</v>
      </c>
      <c r="F911" s="236" t="s">
        <v>2178</v>
      </c>
      <c r="G911" s="223"/>
      <c r="H911" s="223"/>
      <c r="I911" s="226"/>
      <c r="J911" s="237">
        <f>BK911</f>
        <v>0</v>
      </c>
      <c r="K911" s="223"/>
      <c r="L911" s="228"/>
      <c r="M911" s="229"/>
      <c r="N911" s="230"/>
      <c r="O911" s="230"/>
      <c r="P911" s="231">
        <f>SUM(P912:P914)</f>
        <v>0</v>
      </c>
      <c r="Q911" s="230"/>
      <c r="R911" s="231">
        <f>SUM(R912:R914)</f>
        <v>0.0642495</v>
      </c>
      <c r="S911" s="230"/>
      <c r="T911" s="232">
        <f>SUM(T912:T914)</f>
        <v>0</v>
      </c>
      <c r="AR911" s="233" t="s">
        <v>90</v>
      </c>
      <c r="AT911" s="234" t="s">
        <v>81</v>
      </c>
      <c r="AU911" s="234" t="s">
        <v>25</v>
      </c>
      <c r="AY911" s="233" t="s">
        <v>204</v>
      </c>
      <c r="BK911" s="235">
        <f>SUM(BK912:BK914)</f>
        <v>0</v>
      </c>
    </row>
    <row r="912" spans="2:65" s="1" customFormat="1" ht="25.5" customHeight="1">
      <c r="B912" s="48"/>
      <c r="C912" s="238" t="s">
        <v>2179</v>
      </c>
      <c r="D912" s="238" t="s">
        <v>206</v>
      </c>
      <c r="E912" s="239" t="s">
        <v>2180</v>
      </c>
      <c r="F912" s="240" t="s">
        <v>2181</v>
      </c>
      <c r="G912" s="241" t="s">
        <v>209</v>
      </c>
      <c r="H912" s="242">
        <v>36.925</v>
      </c>
      <c r="I912" s="243"/>
      <c r="J912" s="244">
        <f>ROUND(I912*H912,2)</f>
        <v>0</v>
      </c>
      <c r="K912" s="240" t="s">
        <v>210</v>
      </c>
      <c r="L912" s="74"/>
      <c r="M912" s="245" t="s">
        <v>38</v>
      </c>
      <c r="N912" s="246" t="s">
        <v>53</v>
      </c>
      <c r="O912" s="49"/>
      <c r="P912" s="247">
        <f>O912*H912</f>
        <v>0</v>
      </c>
      <c r="Q912" s="247">
        <v>0.00174</v>
      </c>
      <c r="R912" s="247">
        <f>Q912*H912</f>
        <v>0.0642495</v>
      </c>
      <c r="S912" s="247">
        <v>0</v>
      </c>
      <c r="T912" s="248">
        <f>S912*H912</f>
        <v>0</v>
      </c>
      <c r="AR912" s="25" t="s">
        <v>294</v>
      </c>
      <c r="AT912" s="25" t="s">
        <v>206</v>
      </c>
      <c r="AU912" s="25" t="s">
        <v>90</v>
      </c>
      <c r="AY912" s="25" t="s">
        <v>204</v>
      </c>
      <c r="BE912" s="249">
        <f>IF(N912="základní",J912,0)</f>
        <v>0</v>
      </c>
      <c r="BF912" s="249">
        <f>IF(N912="snížená",J912,0)</f>
        <v>0</v>
      </c>
      <c r="BG912" s="249">
        <f>IF(N912="zákl. přenesená",J912,0)</f>
        <v>0</v>
      </c>
      <c r="BH912" s="249">
        <f>IF(N912="sníž. přenesená",J912,0)</f>
        <v>0</v>
      </c>
      <c r="BI912" s="249">
        <f>IF(N912="nulová",J912,0)</f>
        <v>0</v>
      </c>
      <c r="BJ912" s="25" t="s">
        <v>25</v>
      </c>
      <c r="BK912" s="249">
        <f>ROUND(I912*H912,2)</f>
        <v>0</v>
      </c>
      <c r="BL912" s="25" t="s">
        <v>294</v>
      </c>
      <c r="BM912" s="25" t="s">
        <v>2182</v>
      </c>
    </row>
    <row r="913" spans="2:51" s="12" customFormat="1" ht="13.5">
      <c r="B913" s="253"/>
      <c r="C913" s="254"/>
      <c r="D913" s="250" t="s">
        <v>215</v>
      </c>
      <c r="E913" s="255" t="s">
        <v>38</v>
      </c>
      <c r="F913" s="256" t="s">
        <v>2183</v>
      </c>
      <c r="G913" s="254"/>
      <c r="H913" s="257">
        <v>36.925</v>
      </c>
      <c r="I913" s="258"/>
      <c r="J913" s="254"/>
      <c r="K913" s="254"/>
      <c r="L913" s="259"/>
      <c r="M913" s="260"/>
      <c r="N913" s="261"/>
      <c r="O913" s="261"/>
      <c r="P913" s="261"/>
      <c r="Q913" s="261"/>
      <c r="R913" s="261"/>
      <c r="S913" s="261"/>
      <c r="T913" s="262"/>
      <c r="AT913" s="263" t="s">
        <v>215</v>
      </c>
      <c r="AU913" s="263" t="s">
        <v>90</v>
      </c>
      <c r="AV913" s="12" t="s">
        <v>90</v>
      </c>
      <c r="AW913" s="12" t="s">
        <v>45</v>
      </c>
      <c r="AX913" s="12" t="s">
        <v>82</v>
      </c>
      <c r="AY913" s="263" t="s">
        <v>204</v>
      </c>
    </row>
    <row r="914" spans="2:51" s="13" customFormat="1" ht="13.5">
      <c r="B914" s="264"/>
      <c r="C914" s="265"/>
      <c r="D914" s="250" t="s">
        <v>215</v>
      </c>
      <c r="E914" s="266" t="s">
        <v>38</v>
      </c>
      <c r="F914" s="267" t="s">
        <v>217</v>
      </c>
      <c r="G914" s="265"/>
      <c r="H914" s="268">
        <v>36.925</v>
      </c>
      <c r="I914" s="269"/>
      <c r="J914" s="265"/>
      <c r="K914" s="265"/>
      <c r="L914" s="270"/>
      <c r="M914" s="310"/>
      <c r="N914" s="311"/>
      <c r="O914" s="311"/>
      <c r="P914" s="311"/>
      <c r="Q914" s="311"/>
      <c r="R914" s="311"/>
      <c r="S914" s="311"/>
      <c r="T914" s="312"/>
      <c r="AT914" s="274" t="s">
        <v>215</v>
      </c>
      <c r="AU914" s="274" t="s">
        <v>90</v>
      </c>
      <c r="AV914" s="13" t="s">
        <v>211</v>
      </c>
      <c r="AW914" s="13" t="s">
        <v>45</v>
      </c>
      <c r="AX914" s="13" t="s">
        <v>25</v>
      </c>
      <c r="AY914" s="274" t="s">
        <v>204</v>
      </c>
    </row>
    <row r="915" spans="2:12" s="1" customFormat="1" ht="6.95" customHeight="1">
      <c r="B915" s="69"/>
      <c r="C915" s="70"/>
      <c r="D915" s="70"/>
      <c r="E915" s="70"/>
      <c r="F915" s="70"/>
      <c r="G915" s="70"/>
      <c r="H915" s="70"/>
      <c r="I915" s="181"/>
      <c r="J915" s="70"/>
      <c r="K915" s="70"/>
      <c r="L915" s="74"/>
    </row>
  </sheetData>
  <sheetProtection password="CC35" sheet="1" objects="1" scenarios="1" formatColumns="0" formatRows="0" autoFilter="0"/>
  <autoFilter ref="C103:K914"/>
  <mergeCells count="13">
    <mergeCell ref="E7:H7"/>
    <mergeCell ref="E9:H9"/>
    <mergeCell ref="E11:H11"/>
    <mergeCell ref="E26:H26"/>
    <mergeCell ref="E47:H47"/>
    <mergeCell ref="E49:H49"/>
    <mergeCell ref="E51:H51"/>
    <mergeCell ref="J55:J56"/>
    <mergeCell ref="E92:H92"/>
    <mergeCell ref="E94:H94"/>
    <mergeCell ref="E96:H96"/>
    <mergeCell ref="G1:H1"/>
    <mergeCell ref="L2:V2"/>
  </mergeCells>
  <hyperlinks>
    <hyperlink ref="F1:G1" location="C2" display="1) Krycí list soupisu"/>
    <hyperlink ref="G1:H1" location="C58" display="2) Rekapitulace"/>
    <hyperlink ref="J1" location="C10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101</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s="1" customFormat="1" ht="16.5" customHeight="1">
      <c r="B9" s="48"/>
      <c r="C9" s="49"/>
      <c r="D9" s="49"/>
      <c r="E9" s="158" t="s">
        <v>160</v>
      </c>
      <c r="F9" s="49"/>
      <c r="G9" s="49"/>
      <c r="H9" s="49"/>
      <c r="I9" s="159"/>
      <c r="J9" s="49"/>
      <c r="K9" s="53"/>
    </row>
    <row r="10" spans="2:11" s="1" customFormat="1" ht="13.5">
      <c r="B10" s="48"/>
      <c r="C10" s="49"/>
      <c r="D10" s="41" t="s">
        <v>161</v>
      </c>
      <c r="E10" s="49"/>
      <c r="F10" s="49"/>
      <c r="G10" s="49"/>
      <c r="H10" s="49"/>
      <c r="I10" s="159"/>
      <c r="J10" s="49"/>
      <c r="K10" s="53"/>
    </row>
    <row r="11" spans="2:11" s="1" customFormat="1" ht="36.95" customHeight="1">
      <c r="B11" s="48"/>
      <c r="C11" s="49"/>
      <c r="D11" s="49"/>
      <c r="E11" s="160" t="s">
        <v>2184</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1" t="s">
        <v>21</v>
      </c>
      <c r="E13" s="49"/>
      <c r="F13" s="36" t="s">
        <v>22</v>
      </c>
      <c r="G13" s="49"/>
      <c r="H13" s="49"/>
      <c r="I13" s="161" t="s">
        <v>23</v>
      </c>
      <c r="J13" s="36" t="s">
        <v>38</v>
      </c>
      <c r="K13" s="53"/>
    </row>
    <row r="14" spans="2:11" s="1" customFormat="1" ht="14.4" customHeight="1">
      <c r="B14" s="48"/>
      <c r="C14" s="49"/>
      <c r="D14" s="41" t="s">
        <v>26</v>
      </c>
      <c r="E14" s="49"/>
      <c r="F14" s="36" t="s">
        <v>27</v>
      </c>
      <c r="G14" s="49"/>
      <c r="H14" s="49"/>
      <c r="I14" s="161" t="s">
        <v>28</v>
      </c>
      <c r="J14" s="162" t="str">
        <f>'Rekapitulace stavby'!AN8</f>
        <v>25. 1. 2018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1" t="s">
        <v>36</v>
      </c>
      <c r="E16" s="49"/>
      <c r="F16" s="49"/>
      <c r="G16" s="49"/>
      <c r="H16" s="49"/>
      <c r="I16" s="161" t="s">
        <v>37</v>
      </c>
      <c r="J16" s="36" t="s">
        <v>38</v>
      </c>
      <c r="K16" s="53"/>
    </row>
    <row r="17" spans="2:11" s="1" customFormat="1" ht="18" customHeight="1">
      <c r="B17" s="48"/>
      <c r="C17" s="49"/>
      <c r="D17" s="49"/>
      <c r="E17" s="36" t="s">
        <v>39</v>
      </c>
      <c r="F17" s="49"/>
      <c r="G17" s="49"/>
      <c r="H17" s="49"/>
      <c r="I17" s="161" t="s">
        <v>40</v>
      </c>
      <c r="J17" s="36" t="s">
        <v>38</v>
      </c>
      <c r="K17" s="53"/>
    </row>
    <row r="18" spans="2:11" s="1" customFormat="1" ht="6.95" customHeight="1">
      <c r="B18" s="48"/>
      <c r="C18" s="49"/>
      <c r="D18" s="49"/>
      <c r="E18" s="49"/>
      <c r="F18" s="49"/>
      <c r="G18" s="49"/>
      <c r="H18" s="49"/>
      <c r="I18" s="159"/>
      <c r="J18" s="49"/>
      <c r="K18" s="53"/>
    </row>
    <row r="19" spans="2:11" s="1" customFormat="1" ht="14.4" customHeight="1">
      <c r="B19" s="48"/>
      <c r="C19" s="49"/>
      <c r="D19" s="41" t="s">
        <v>41</v>
      </c>
      <c r="E19" s="49"/>
      <c r="F19" s="49"/>
      <c r="G19" s="49"/>
      <c r="H19" s="49"/>
      <c r="I19" s="161" t="s">
        <v>37</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1" t="s">
        <v>40</v>
      </c>
      <c r="J20" s="36"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1" t="s">
        <v>43</v>
      </c>
      <c r="E22" s="49"/>
      <c r="F22" s="49"/>
      <c r="G22" s="49"/>
      <c r="H22" s="49"/>
      <c r="I22" s="161" t="s">
        <v>37</v>
      </c>
      <c r="J22" s="36" t="s">
        <v>38</v>
      </c>
      <c r="K22" s="53"/>
    </row>
    <row r="23" spans="2:11" s="1" customFormat="1" ht="18" customHeight="1">
      <c r="B23" s="48"/>
      <c r="C23" s="49"/>
      <c r="D23" s="49"/>
      <c r="E23" s="36" t="s">
        <v>44</v>
      </c>
      <c r="F23" s="49"/>
      <c r="G23" s="49"/>
      <c r="H23" s="49"/>
      <c r="I23" s="161" t="s">
        <v>40</v>
      </c>
      <c r="J23" s="36"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1" t="s">
        <v>46</v>
      </c>
      <c r="E25" s="49"/>
      <c r="F25" s="49"/>
      <c r="G25" s="49"/>
      <c r="H25" s="49"/>
      <c r="I25" s="159"/>
      <c r="J25" s="49"/>
      <c r="K25" s="53"/>
    </row>
    <row r="26" spans="2:11" s="7" customFormat="1" ht="213.75" customHeight="1">
      <c r="B26" s="163"/>
      <c r="C26" s="164"/>
      <c r="D26" s="164"/>
      <c r="E26" s="46" t="s">
        <v>2185</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48</v>
      </c>
      <c r="E29" s="49"/>
      <c r="F29" s="49"/>
      <c r="G29" s="49"/>
      <c r="H29" s="49"/>
      <c r="I29" s="159"/>
      <c r="J29" s="170">
        <f>ROUND(J89,2)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50</v>
      </c>
      <c r="G31" s="49"/>
      <c r="H31" s="49"/>
      <c r="I31" s="171" t="s">
        <v>49</v>
      </c>
      <c r="J31" s="54" t="s">
        <v>51</v>
      </c>
      <c r="K31" s="53"/>
    </row>
    <row r="32" spans="2:11" s="1" customFormat="1" ht="14.4" customHeight="1">
      <c r="B32" s="48"/>
      <c r="C32" s="49"/>
      <c r="D32" s="57" t="s">
        <v>52</v>
      </c>
      <c r="E32" s="57" t="s">
        <v>53</v>
      </c>
      <c r="F32" s="172">
        <f>ROUND(SUM(BE89:BE176),2)</f>
        <v>0</v>
      </c>
      <c r="G32" s="49"/>
      <c r="H32" s="49"/>
      <c r="I32" s="173">
        <v>0.21</v>
      </c>
      <c r="J32" s="172">
        <f>ROUND(ROUND((SUM(BE89:BE176)),2)*I32,2)</f>
        <v>0</v>
      </c>
      <c r="K32" s="53"/>
    </row>
    <row r="33" spans="2:11" s="1" customFormat="1" ht="14.4" customHeight="1">
      <c r="B33" s="48"/>
      <c r="C33" s="49"/>
      <c r="D33" s="49"/>
      <c r="E33" s="57" t="s">
        <v>54</v>
      </c>
      <c r="F33" s="172">
        <f>ROUND(SUM(BF89:BF176),2)</f>
        <v>0</v>
      </c>
      <c r="G33" s="49"/>
      <c r="H33" s="49"/>
      <c r="I33" s="173">
        <v>0.15</v>
      </c>
      <c r="J33" s="172">
        <f>ROUND(ROUND((SUM(BF89:BF176)),2)*I33,2)</f>
        <v>0</v>
      </c>
      <c r="K33" s="53"/>
    </row>
    <row r="34" spans="2:11" s="1" customFormat="1" ht="14.4" customHeight="1" hidden="1">
      <c r="B34" s="48"/>
      <c r="C34" s="49"/>
      <c r="D34" s="49"/>
      <c r="E34" s="57" t="s">
        <v>55</v>
      </c>
      <c r="F34" s="172">
        <f>ROUND(SUM(BG89:BG176),2)</f>
        <v>0</v>
      </c>
      <c r="G34" s="49"/>
      <c r="H34" s="49"/>
      <c r="I34" s="173">
        <v>0.21</v>
      </c>
      <c r="J34" s="172">
        <v>0</v>
      </c>
      <c r="K34" s="53"/>
    </row>
    <row r="35" spans="2:11" s="1" customFormat="1" ht="14.4" customHeight="1" hidden="1">
      <c r="B35" s="48"/>
      <c r="C35" s="49"/>
      <c r="D35" s="49"/>
      <c r="E35" s="57" t="s">
        <v>56</v>
      </c>
      <c r="F35" s="172">
        <f>ROUND(SUM(BH89:BH176),2)</f>
        <v>0</v>
      </c>
      <c r="G35" s="49"/>
      <c r="H35" s="49"/>
      <c r="I35" s="173">
        <v>0.15</v>
      </c>
      <c r="J35" s="172">
        <v>0</v>
      </c>
      <c r="K35" s="53"/>
    </row>
    <row r="36" spans="2:11" s="1" customFormat="1" ht="14.4" customHeight="1" hidden="1">
      <c r="B36" s="48"/>
      <c r="C36" s="49"/>
      <c r="D36" s="49"/>
      <c r="E36" s="57" t="s">
        <v>57</v>
      </c>
      <c r="F36" s="172">
        <f>ROUND(SUM(BI89:BI176),2)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58</v>
      </c>
      <c r="E38" s="100"/>
      <c r="F38" s="100"/>
      <c r="G38" s="176" t="s">
        <v>59</v>
      </c>
      <c r="H38" s="177" t="s">
        <v>60</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1" t="s">
        <v>164</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1" t="s">
        <v>18</v>
      </c>
      <c r="D46" s="49"/>
      <c r="E46" s="49"/>
      <c r="F46" s="49"/>
      <c r="G46" s="49"/>
      <c r="H46" s="49"/>
      <c r="I46" s="159"/>
      <c r="J46" s="49"/>
      <c r="K46" s="53"/>
    </row>
    <row r="47" spans="2:11" s="1" customFormat="1" ht="16.5" customHeight="1">
      <c r="B47" s="48"/>
      <c r="C47" s="49"/>
      <c r="D47" s="49"/>
      <c r="E47" s="158" t="str">
        <f>E7</f>
        <v>Areál TJ Lokomotiva Cheb-I.etapa-Fáze I.B-Rekonstrukce haly s přístavbou šaten-Uznatelné výdaje</v>
      </c>
      <c r="F47" s="41"/>
      <c r="G47" s="41"/>
      <c r="H47" s="41"/>
      <c r="I47" s="159"/>
      <c r="J47" s="49"/>
      <c r="K47" s="53"/>
    </row>
    <row r="48" spans="2:11" ht="13.5">
      <c r="B48" s="29"/>
      <c r="C48" s="41" t="s">
        <v>159</v>
      </c>
      <c r="D48" s="30"/>
      <c r="E48" s="30"/>
      <c r="F48" s="30"/>
      <c r="G48" s="30"/>
      <c r="H48" s="30"/>
      <c r="I48" s="157"/>
      <c r="J48" s="30"/>
      <c r="K48" s="32"/>
    </row>
    <row r="49" spans="2:11" s="1" customFormat="1" ht="16.5" customHeight="1">
      <c r="B49" s="48"/>
      <c r="C49" s="49"/>
      <c r="D49" s="49"/>
      <c r="E49" s="158" t="s">
        <v>160</v>
      </c>
      <c r="F49" s="49"/>
      <c r="G49" s="49"/>
      <c r="H49" s="49"/>
      <c r="I49" s="159"/>
      <c r="J49" s="49"/>
      <c r="K49" s="53"/>
    </row>
    <row r="50" spans="2:11" s="1" customFormat="1" ht="14.4" customHeight="1">
      <c r="B50" s="48"/>
      <c r="C50" s="41" t="s">
        <v>161</v>
      </c>
      <c r="D50" s="49"/>
      <c r="E50" s="49"/>
      <c r="F50" s="49"/>
      <c r="G50" s="49"/>
      <c r="H50" s="49"/>
      <c r="I50" s="159"/>
      <c r="J50" s="49"/>
      <c r="K50" s="53"/>
    </row>
    <row r="51" spans="2:11" s="1" customFormat="1" ht="17.25" customHeight="1">
      <c r="B51" s="48"/>
      <c r="C51" s="49"/>
      <c r="D51" s="49"/>
      <c r="E51" s="160" t="str">
        <f>E11</f>
        <v>01/A1-D.2.1 - Soupis prací-D2.1-Konstrukční část-Sportovní hala-UZNATELNÉ VÝDAJE</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1" t="s">
        <v>26</v>
      </c>
      <c r="D53" s="49"/>
      <c r="E53" s="49"/>
      <c r="F53" s="36" t="str">
        <f>F14</f>
        <v>Cheb</v>
      </c>
      <c r="G53" s="49"/>
      <c r="H53" s="49"/>
      <c r="I53" s="161" t="s">
        <v>28</v>
      </c>
      <c r="J53" s="162" t="str">
        <f>IF(J14="","",J14)</f>
        <v>25. 1. 2018</v>
      </c>
      <c r="K53" s="53"/>
    </row>
    <row r="54" spans="2:11" s="1" customFormat="1" ht="6.95" customHeight="1">
      <c r="B54" s="48"/>
      <c r="C54" s="49"/>
      <c r="D54" s="49"/>
      <c r="E54" s="49"/>
      <c r="F54" s="49"/>
      <c r="G54" s="49"/>
      <c r="H54" s="49"/>
      <c r="I54" s="159"/>
      <c r="J54" s="49"/>
      <c r="K54" s="53"/>
    </row>
    <row r="55" spans="2:11" s="1" customFormat="1" ht="13.5">
      <c r="B55" s="48"/>
      <c r="C55" s="41" t="s">
        <v>36</v>
      </c>
      <c r="D55" s="49"/>
      <c r="E55" s="49"/>
      <c r="F55" s="36" t="str">
        <f>E17</f>
        <v>Město Cheb, Nám. Krále Jiřího z Poděbrad 1/14 Cheb</v>
      </c>
      <c r="G55" s="49"/>
      <c r="H55" s="49"/>
      <c r="I55" s="161" t="s">
        <v>43</v>
      </c>
      <c r="J55" s="46" t="str">
        <f>E23</f>
        <v>Ing. J. Šedivec-Staving Ateliér, Školní 27, Plzeň</v>
      </c>
      <c r="K55" s="53"/>
    </row>
    <row r="56" spans="2:11" s="1" customFormat="1" ht="14.4" customHeight="1">
      <c r="B56" s="48"/>
      <c r="C56" s="41" t="s">
        <v>41</v>
      </c>
      <c r="D56" s="49"/>
      <c r="E56" s="49"/>
      <c r="F56" s="36"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165</v>
      </c>
      <c r="D58" s="174"/>
      <c r="E58" s="174"/>
      <c r="F58" s="174"/>
      <c r="G58" s="174"/>
      <c r="H58" s="174"/>
      <c r="I58" s="188"/>
      <c r="J58" s="189" t="s">
        <v>166</v>
      </c>
      <c r="K58" s="190"/>
    </row>
    <row r="59" spans="2:11" s="1" customFormat="1" ht="10.3" customHeight="1">
      <c r="B59" s="48"/>
      <c r="C59" s="49"/>
      <c r="D59" s="49"/>
      <c r="E59" s="49"/>
      <c r="F59" s="49"/>
      <c r="G59" s="49"/>
      <c r="H59" s="49"/>
      <c r="I59" s="159"/>
      <c r="J59" s="49"/>
      <c r="K59" s="53"/>
    </row>
    <row r="60" spans="2:47" s="1" customFormat="1" ht="29.25" customHeight="1">
      <c r="B60" s="48"/>
      <c r="C60" s="191" t="s">
        <v>167</v>
      </c>
      <c r="D60" s="49"/>
      <c r="E60" s="49"/>
      <c r="F60" s="49"/>
      <c r="G60" s="49"/>
      <c r="H60" s="49"/>
      <c r="I60" s="159"/>
      <c r="J60" s="170">
        <f>J89</f>
        <v>0</v>
      </c>
      <c r="K60" s="53"/>
      <c r="AU60" s="25" t="s">
        <v>168</v>
      </c>
    </row>
    <row r="61" spans="2:11" s="8" customFormat="1" ht="24.95" customHeight="1">
      <c r="B61" s="192"/>
      <c r="C61" s="193"/>
      <c r="D61" s="194" t="s">
        <v>169</v>
      </c>
      <c r="E61" s="195"/>
      <c r="F61" s="195"/>
      <c r="G61" s="195"/>
      <c r="H61" s="195"/>
      <c r="I61" s="196"/>
      <c r="J61" s="197">
        <f>J90</f>
        <v>0</v>
      </c>
      <c r="K61" s="198"/>
    </row>
    <row r="62" spans="2:11" s="9" customFormat="1" ht="19.9" customHeight="1">
      <c r="B62" s="199"/>
      <c r="C62" s="200"/>
      <c r="D62" s="201" t="s">
        <v>171</v>
      </c>
      <c r="E62" s="202"/>
      <c r="F62" s="202"/>
      <c r="G62" s="202"/>
      <c r="H62" s="202"/>
      <c r="I62" s="203"/>
      <c r="J62" s="204">
        <f>J91</f>
        <v>0</v>
      </c>
      <c r="K62" s="205"/>
    </row>
    <row r="63" spans="2:11" s="9" customFormat="1" ht="19.9" customHeight="1">
      <c r="B63" s="199"/>
      <c r="C63" s="200"/>
      <c r="D63" s="201" t="s">
        <v>172</v>
      </c>
      <c r="E63" s="202"/>
      <c r="F63" s="202"/>
      <c r="G63" s="202"/>
      <c r="H63" s="202"/>
      <c r="I63" s="203"/>
      <c r="J63" s="204">
        <f>J97</f>
        <v>0</v>
      </c>
      <c r="K63" s="205"/>
    </row>
    <row r="64" spans="2:11" s="9" customFormat="1" ht="19.9" customHeight="1">
      <c r="B64" s="199"/>
      <c r="C64" s="200"/>
      <c r="D64" s="201" t="s">
        <v>1270</v>
      </c>
      <c r="E64" s="202"/>
      <c r="F64" s="202"/>
      <c r="G64" s="202"/>
      <c r="H64" s="202"/>
      <c r="I64" s="203"/>
      <c r="J64" s="204">
        <f>J118</f>
        <v>0</v>
      </c>
      <c r="K64" s="205"/>
    </row>
    <row r="65" spans="2:11" s="9" customFormat="1" ht="19.9" customHeight="1">
      <c r="B65" s="199"/>
      <c r="C65" s="200"/>
      <c r="D65" s="201" t="s">
        <v>175</v>
      </c>
      <c r="E65" s="202"/>
      <c r="F65" s="202"/>
      <c r="G65" s="202"/>
      <c r="H65" s="202"/>
      <c r="I65" s="203"/>
      <c r="J65" s="204">
        <f>J145</f>
        <v>0</v>
      </c>
      <c r="K65" s="205"/>
    </row>
    <row r="66" spans="2:11" s="9" customFormat="1" ht="19.9" customHeight="1">
      <c r="B66" s="199"/>
      <c r="C66" s="200"/>
      <c r="D66" s="201" t="s">
        <v>176</v>
      </c>
      <c r="E66" s="202"/>
      <c r="F66" s="202"/>
      <c r="G66" s="202"/>
      <c r="H66" s="202"/>
      <c r="I66" s="203"/>
      <c r="J66" s="204">
        <f>J163</f>
        <v>0</v>
      </c>
      <c r="K66" s="205"/>
    </row>
    <row r="67" spans="2:11" s="9" customFormat="1" ht="19.9" customHeight="1">
      <c r="B67" s="199"/>
      <c r="C67" s="200"/>
      <c r="D67" s="201" t="s">
        <v>177</v>
      </c>
      <c r="E67" s="202"/>
      <c r="F67" s="202"/>
      <c r="G67" s="202"/>
      <c r="H67" s="202"/>
      <c r="I67" s="203"/>
      <c r="J67" s="204">
        <f>J174</f>
        <v>0</v>
      </c>
      <c r="K67" s="205"/>
    </row>
    <row r="68" spans="2:11" s="1" customFormat="1" ht="21.8" customHeight="1">
      <c r="B68" s="48"/>
      <c r="C68" s="49"/>
      <c r="D68" s="49"/>
      <c r="E68" s="49"/>
      <c r="F68" s="49"/>
      <c r="G68" s="49"/>
      <c r="H68" s="49"/>
      <c r="I68" s="159"/>
      <c r="J68" s="49"/>
      <c r="K68" s="53"/>
    </row>
    <row r="69" spans="2:11" s="1" customFormat="1" ht="6.95" customHeight="1">
      <c r="B69" s="69"/>
      <c r="C69" s="70"/>
      <c r="D69" s="70"/>
      <c r="E69" s="70"/>
      <c r="F69" s="70"/>
      <c r="G69" s="70"/>
      <c r="H69" s="70"/>
      <c r="I69" s="181"/>
      <c r="J69" s="70"/>
      <c r="K69" s="71"/>
    </row>
    <row r="73" spans="2:12" s="1" customFormat="1" ht="6.95" customHeight="1">
      <c r="B73" s="72"/>
      <c r="C73" s="73"/>
      <c r="D73" s="73"/>
      <c r="E73" s="73"/>
      <c r="F73" s="73"/>
      <c r="G73" s="73"/>
      <c r="H73" s="73"/>
      <c r="I73" s="184"/>
      <c r="J73" s="73"/>
      <c r="K73" s="73"/>
      <c r="L73" s="74"/>
    </row>
    <row r="74" spans="2:12" s="1" customFormat="1" ht="36.95" customHeight="1">
      <c r="B74" s="48"/>
      <c r="C74" s="75" t="s">
        <v>188</v>
      </c>
      <c r="D74" s="76"/>
      <c r="E74" s="76"/>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4.4" customHeight="1">
      <c r="B76" s="48"/>
      <c r="C76" s="78" t="s">
        <v>18</v>
      </c>
      <c r="D76" s="76"/>
      <c r="E76" s="76"/>
      <c r="F76" s="76"/>
      <c r="G76" s="76"/>
      <c r="H76" s="76"/>
      <c r="I76" s="206"/>
      <c r="J76" s="76"/>
      <c r="K76" s="76"/>
      <c r="L76" s="74"/>
    </row>
    <row r="77" spans="2:12" s="1" customFormat="1" ht="16.5" customHeight="1">
      <c r="B77" s="48"/>
      <c r="C77" s="76"/>
      <c r="D77" s="76"/>
      <c r="E77" s="207" t="str">
        <f>E7</f>
        <v>Areál TJ Lokomotiva Cheb-I.etapa-Fáze I.B-Rekonstrukce haly s přístavbou šaten-Uznatelné výdaje</v>
      </c>
      <c r="F77" s="78"/>
      <c r="G77" s="78"/>
      <c r="H77" s="78"/>
      <c r="I77" s="206"/>
      <c r="J77" s="76"/>
      <c r="K77" s="76"/>
      <c r="L77" s="74"/>
    </row>
    <row r="78" spans="2:12" ht="13.5">
      <c r="B78" s="29"/>
      <c r="C78" s="78" t="s">
        <v>159</v>
      </c>
      <c r="D78" s="208"/>
      <c r="E78" s="208"/>
      <c r="F78" s="208"/>
      <c r="G78" s="208"/>
      <c r="H78" s="208"/>
      <c r="I78" s="151"/>
      <c r="J78" s="208"/>
      <c r="K78" s="208"/>
      <c r="L78" s="209"/>
    </row>
    <row r="79" spans="2:12" s="1" customFormat="1" ht="16.5" customHeight="1">
      <c r="B79" s="48"/>
      <c r="C79" s="76"/>
      <c r="D79" s="76"/>
      <c r="E79" s="207" t="s">
        <v>160</v>
      </c>
      <c r="F79" s="76"/>
      <c r="G79" s="76"/>
      <c r="H79" s="76"/>
      <c r="I79" s="206"/>
      <c r="J79" s="76"/>
      <c r="K79" s="76"/>
      <c r="L79" s="74"/>
    </row>
    <row r="80" spans="2:12" s="1" customFormat="1" ht="14.4" customHeight="1">
      <c r="B80" s="48"/>
      <c r="C80" s="78" t="s">
        <v>161</v>
      </c>
      <c r="D80" s="76"/>
      <c r="E80" s="76"/>
      <c r="F80" s="76"/>
      <c r="G80" s="76"/>
      <c r="H80" s="76"/>
      <c r="I80" s="206"/>
      <c r="J80" s="76"/>
      <c r="K80" s="76"/>
      <c r="L80" s="74"/>
    </row>
    <row r="81" spans="2:12" s="1" customFormat="1" ht="17.25" customHeight="1">
      <c r="B81" s="48"/>
      <c r="C81" s="76"/>
      <c r="D81" s="76"/>
      <c r="E81" s="84" t="str">
        <f>E11</f>
        <v>01/A1-D.2.1 - Soupis prací-D2.1-Konstrukční část-Sportovní hala-UZNATELNÉ VÝDAJE</v>
      </c>
      <c r="F81" s="76"/>
      <c r="G81" s="76"/>
      <c r="H81" s="76"/>
      <c r="I81" s="206"/>
      <c r="J81" s="76"/>
      <c r="K81" s="76"/>
      <c r="L81" s="74"/>
    </row>
    <row r="82" spans="2:12" s="1" customFormat="1" ht="6.95" customHeight="1">
      <c r="B82" s="48"/>
      <c r="C82" s="76"/>
      <c r="D82" s="76"/>
      <c r="E82" s="76"/>
      <c r="F82" s="76"/>
      <c r="G82" s="76"/>
      <c r="H82" s="76"/>
      <c r="I82" s="206"/>
      <c r="J82" s="76"/>
      <c r="K82" s="76"/>
      <c r="L82" s="74"/>
    </row>
    <row r="83" spans="2:12" s="1" customFormat="1" ht="18" customHeight="1">
      <c r="B83" s="48"/>
      <c r="C83" s="78" t="s">
        <v>26</v>
      </c>
      <c r="D83" s="76"/>
      <c r="E83" s="76"/>
      <c r="F83" s="210" t="str">
        <f>F14</f>
        <v>Cheb</v>
      </c>
      <c r="G83" s="76"/>
      <c r="H83" s="76"/>
      <c r="I83" s="211" t="s">
        <v>28</v>
      </c>
      <c r="J83" s="87" t="str">
        <f>IF(J14="","",J14)</f>
        <v>25. 1. 2018</v>
      </c>
      <c r="K83" s="76"/>
      <c r="L83" s="74"/>
    </row>
    <row r="84" spans="2:12" s="1" customFormat="1" ht="6.95" customHeight="1">
      <c r="B84" s="48"/>
      <c r="C84" s="76"/>
      <c r="D84" s="76"/>
      <c r="E84" s="76"/>
      <c r="F84" s="76"/>
      <c r="G84" s="76"/>
      <c r="H84" s="76"/>
      <c r="I84" s="206"/>
      <c r="J84" s="76"/>
      <c r="K84" s="76"/>
      <c r="L84" s="74"/>
    </row>
    <row r="85" spans="2:12" s="1" customFormat="1" ht="13.5">
      <c r="B85" s="48"/>
      <c r="C85" s="78" t="s">
        <v>36</v>
      </c>
      <c r="D85" s="76"/>
      <c r="E85" s="76"/>
      <c r="F85" s="210" t="str">
        <f>E17</f>
        <v>Město Cheb, Nám. Krále Jiřího z Poděbrad 1/14 Cheb</v>
      </c>
      <c r="G85" s="76"/>
      <c r="H85" s="76"/>
      <c r="I85" s="211" t="s">
        <v>43</v>
      </c>
      <c r="J85" s="210" t="str">
        <f>E23</f>
        <v>Ing. J. Šedivec-Staving Ateliér, Školní 27, Plzeň</v>
      </c>
      <c r="K85" s="76"/>
      <c r="L85" s="74"/>
    </row>
    <row r="86" spans="2:12" s="1" customFormat="1" ht="14.4" customHeight="1">
      <c r="B86" s="48"/>
      <c r="C86" s="78" t="s">
        <v>41</v>
      </c>
      <c r="D86" s="76"/>
      <c r="E86" s="76"/>
      <c r="F86" s="210" t="str">
        <f>IF(E20="","",E20)</f>
        <v/>
      </c>
      <c r="G86" s="76"/>
      <c r="H86" s="76"/>
      <c r="I86" s="206"/>
      <c r="J86" s="76"/>
      <c r="K86" s="76"/>
      <c r="L86" s="74"/>
    </row>
    <row r="87" spans="2:12" s="1" customFormat="1" ht="10.3" customHeight="1">
      <c r="B87" s="48"/>
      <c r="C87" s="76"/>
      <c r="D87" s="76"/>
      <c r="E87" s="76"/>
      <c r="F87" s="76"/>
      <c r="G87" s="76"/>
      <c r="H87" s="76"/>
      <c r="I87" s="206"/>
      <c r="J87" s="76"/>
      <c r="K87" s="76"/>
      <c r="L87" s="74"/>
    </row>
    <row r="88" spans="2:20" s="10" customFormat="1" ht="29.25" customHeight="1">
      <c r="B88" s="212"/>
      <c r="C88" s="213" t="s">
        <v>189</v>
      </c>
      <c r="D88" s="214" t="s">
        <v>67</v>
      </c>
      <c r="E88" s="214" t="s">
        <v>63</v>
      </c>
      <c r="F88" s="214" t="s">
        <v>190</v>
      </c>
      <c r="G88" s="214" t="s">
        <v>191</v>
      </c>
      <c r="H88" s="214" t="s">
        <v>192</v>
      </c>
      <c r="I88" s="215" t="s">
        <v>193</v>
      </c>
      <c r="J88" s="214" t="s">
        <v>166</v>
      </c>
      <c r="K88" s="216" t="s">
        <v>194</v>
      </c>
      <c r="L88" s="217"/>
      <c r="M88" s="104" t="s">
        <v>195</v>
      </c>
      <c r="N88" s="105" t="s">
        <v>52</v>
      </c>
      <c r="O88" s="105" t="s">
        <v>196</v>
      </c>
      <c r="P88" s="105" t="s">
        <v>197</v>
      </c>
      <c r="Q88" s="105" t="s">
        <v>198</v>
      </c>
      <c r="R88" s="105" t="s">
        <v>199</v>
      </c>
      <c r="S88" s="105" t="s">
        <v>200</v>
      </c>
      <c r="T88" s="106" t="s">
        <v>201</v>
      </c>
    </row>
    <row r="89" spans="2:63" s="1" customFormat="1" ht="29.25" customHeight="1">
      <c r="B89" s="48"/>
      <c r="C89" s="110" t="s">
        <v>167</v>
      </c>
      <c r="D89" s="76"/>
      <c r="E89" s="76"/>
      <c r="F89" s="76"/>
      <c r="G89" s="76"/>
      <c r="H89" s="76"/>
      <c r="I89" s="206"/>
      <c r="J89" s="218">
        <f>BK89</f>
        <v>0</v>
      </c>
      <c r="K89" s="76"/>
      <c r="L89" s="74"/>
      <c r="M89" s="107"/>
      <c r="N89" s="108"/>
      <c r="O89" s="108"/>
      <c r="P89" s="219">
        <f>P90</f>
        <v>0</v>
      </c>
      <c r="Q89" s="108"/>
      <c r="R89" s="219">
        <f>R90</f>
        <v>34.851388730000004</v>
      </c>
      <c r="S89" s="108"/>
      <c r="T89" s="220">
        <f>T90</f>
        <v>1.2072</v>
      </c>
      <c r="AT89" s="25" t="s">
        <v>81</v>
      </c>
      <c r="AU89" s="25" t="s">
        <v>168</v>
      </c>
      <c r="BK89" s="221">
        <f>BK90</f>
        <v>0</v>
      </c>
    </row>
    <row r="90" spans="2:63" s="11" customFormat="1" ht="37.4" customHeight="1">
      <c r="B90" s="222"/>
      <c r="C90" s="223"/>
      <c r="D90" s="224" t="s">
        <v>81</v>
      </c>
      <c r="E90" s="225" t="s">
        <v>202</v>
      </c>
      <c r="F90" s="225" t="s">
        <v>203</v>
      </c>
      <c r="G90" s="223"/>
      <c r="H90" s="223"/>
      <c r="I90" s="226"/>
      <c r="J90" s="227">
        <f>BK90</f>
        <v>0</v>
      </c>
      <c r="K90" s="223"/>
      <c r="L90" s="228"/>
      <c r="M90" s="229"/>
      <c r="N90" s="230"/>
      <c r="O90" s="230"/>
      <c r="P90" s="231">
        <f>P91+P97+P118+P145+P163+P174</f>
        <v>0</v>
      </c>
      <c r="Q90" s="230"/>
      <c r="R90" s="231">
        <f>R91+R97+R118+R145+R163+R174</f>
        <v>34.851388730000004</v>
      </c>
      <c r="S90" s="230"/>
      <c r="T90" s="232">
        <f>T91+T97+T118+T145+T163+T174</f>
        <v>1.2072</v>
      </c>
      <c r="AR90" s="233" t="s">
        <v>25</v>
      </c>
      <c r="AT90" s="234" t="s">
        <v>81</v>
      </c>
      <c r="AU90" s="234" t="s">
        <v>82</v>
      </c>
      <c r="AY90" s="233" t="s">
        <v>204</v>
      </c>
      <c r="BK90" s="235">
        <f>BK91+BK97+BK118+BK145+BK163+BK174</f>
        <v>0</v>
      </c>
    </row>
    <row r="91" spans="2:63" s="11" customFormat="1" ht="19.9" customHeight="1">
      <c r="B91" s="222"/>
      <c r="C91" s="223"/>
      <c r="D91" s="224" t="s">
        <v>81</v>
      </c>
      <c r="E91" s="236" t="s">
        <v>90</v>
      </c>
      <c r="F91" s="236" t="s">
        <v>262</v>
      </c>
      <c r="G91" s="223"/>
      <c r="H91" s="223"/>
      <c r="I91" s="226"/>
      <c r="J91" s="237">
        <f>BK91</f>
        <v>0</v>
      </c>
      <c r="K91" s="223"/>
      <c r="L91" s="228"/>
      <c r="M91" s="229"/>
      <c r="N91" s="230"/>
      <c r="O91" s="230"/>
      <c r="P91" s="231">
        <f>SUM(P92:P96)</f>
        <v>0</v>
      </c>
      <c r="Q91" s="230"/>
      <c r="R91" s="231">
        <f>SUM(R92:R96)</f>
        <v>5.436490640000001</v>
      </c>
      <c r="S91" s="230"/>
      <c r="T91" s="232">
        <f>SUM(T92:T96)</f>
        <v>0</v>
      </c>
      <c r="AR91" s="233" t="s">
        <v>25</v>
      </c>
      <c r="AT91" s="234" t="s">
        <v>81</v>
      </c>
      <c r="AU91" s="234" t="s">
        <v>25</v>
      </c>
      <c r="AY91" s="233" t="s">
        <v>204</v>
      </c>
      <c r="BK91" s="235">
        <f>SUM(BK92:BK96)</f>
        <v>0</v>
      </c>
    </row>
    <row r="92" spans="2:65" s="1" customFormat="1" ht="25.5" customHeight="1">
      <c r="B92" s="48"/>
      <c r="C92" s="238" t="s">
        <v>25</v>
      </c>
      <c r="D92" s="238" t="s">
        <v>206</v>
      </c>
      <c r="E92" s="239" t="s">
        <v>1367</v>
      </c>
      <c r="F92" s="240" t="s">
        <v>1368</v>
      </c>
      <c r="G92" s="241" t="s">
        <v>220</v>
      </c>
      <c r="H92" s="242">
        <v>2.216</v>
      </c>
      <c r="I92" s="243"/>
      <c r="J92" s="244">
        <f>ROUND(I92*H92,2)</f>
        <v>0</v>
      </c>
      <c r="K92" s="240" t="s">
        <v>210</v>
      </c>
      <c r="L92" s="74"/>
      <c r="M92" s="245" t="s">
        <v>38</v>
      </c>
      <c r="N92" s="246" t="s">
        <v>53</v>
      </c>
      <c r="O92" s="49"/>
      <c r="P92" s="247">
        <f>O92*H92</f>
        <v>0</v>
      </c>
      <c r="Q92" s="247">
        <v>2.45329</v>
      </c>
      <c r="R92" s="247">
        <f>Q92*H92</f>
        <v>5.436490640000001</v>
      </c>
      <c r="S92" s="247">
        <v>0</v>
      </c>
      <c r="T92" s="248">
        <f>S92*H92</f>
        <v>0</v>
      </c>
      <c r="AR92" s="25" t="s">
        <v>211</v>
      </c>
      <c r="AT92" s="25" t="s">
        <v>206</v>
      </c>
      <c r="AU92" s="25" t="s">
        <v>90</v>
      </c>
      <c r="AY92" s="25" t="s">
        <v>204</v>
      </c>
      <c r="BE92" s="249">
        <f>IF(N92="základní",J92,0)</f>
        <v>0</v>
      </c>
      <c r="BF92" s="249">
        <f>IF(N92="snížená",J92,0)</f>
        <v>0</v>
      </c>
      <c r="BG92" s="249">
        <f>IF(N92="zákl. přenesená",J92,0)</f>
        <v>0</v>
      </c>
      <c r="BH92" s="249">
        <f>IF(N92="sníž. přenesená",J92,0)</f>
        <v>0</v>
      </c>
      <c r="BI92" s="249">
        <f>IF(N92="nulová",J92,0)</f>
        <v>0</v>
      </c>
      <c r="BJ92" s="25" t="s">
        <v>25</v>
      </c>
      <c r="BK92" s="249">
        <f>ROUND(I92*H92,2)</f>
        <v>0</v>
      </c>
      <c r="BL92" s="25" t="s">
        <v>211</v>
      </c>
      <c r="BM92" s="25" t="s">
        <v>2186</v>
      </c>
    </row>
    <row r="93" spans="2:47" s="1" customFormat="1" ht="13.5">
      <c r="B93" s="48"/>
      <c r="C93" s="76"/>
      <c r="D93" s="250" t="s">
        <v>213</v>
      </c>
      <c r="E93" s="76"/>
      <c r="F93" s="251" t="s">
        <v>1370</v>
      </c>
      <c r="G93" s="76"/>
      <c r="H93" s="76"/>
      <c r="I93" s="206"/>
      <c r="J93" s="76"/>
      <c r="K93" s="76"/>
      <c r="L93" s="74"/>
      <c r="M93" s="252"/>
      <c r="N93" s="49"/>
      <c r="O93" s="49"/>
      <c r="P93" s="49"/>
      <c r="Q93" s="49"/>
      <c r="R93" s="49"/>
      <c r="S93" s="49"/>
      <c r="T93" s="97"/>
      <c r="AT93" s="25" t="s">
        <v>213</v>
      </c>
      <c r="AU93" s="25" t="s">
        <v>90</v>
      </c>
    </row>
    <row r="94" spans="2:47" s="1" customFormat="1" ht="13.5">
      <c r="B94" s="48"/>
      <c r="C94" s="76"/>
      <c r="D94" s="250" t="s">
        <v>502</v>
      </c>
      <c r="E94" s="76"/>
      <c r="F94" s="251" t="s">
        <v>2187</v>
      </c>
      <c r="G94" s="76"/>
      <c r="H94" s="76"/>
      <c r="I94" s="206"/>
      <c r="J94" s="76"/>
      <c r="K94" s="76"/>
      <c r="L94" s="74"/>
      <c r="M94" s="252"/>
      <c r="N94" s="49"/>
      <c r="O94" s="49"/>
      <c r="P94" s="49"/>
      <c r="Q94" s="49"/>
      <c r="R94" s="49"/>
      <c r="S94" s="49"/>
      <c r="T94" s="97"/>
      <c r="AT94" s="25" t="s">
        <v>502</v>
      </c>
      <c r="AU94" s="25" t="s">
        <v>90</v>
      </c>
    </row>
    <row r="95" spans="2:51" s="12" customFormat="1" ht="13.5">
      <c r="B95" s="253"/>
      <c r="C95" s="254"/>
      <c r="D95" s="250" t="s">
        <v>215</v>
      </c>
      <c r="E95" s="255" t="s">
        <v>38</v>
      </c>
      <c r="F95" s="256" t="s">
        <v>2188</v>
      </c>
      <c r="G95" s="254"/>
      <c r="H95" s="257">
        <v>2.216</v>
      </c>
      <c r="I95" s="258"/>
      <c r="J95" s="254"/>
      <c r="K95" s="254"/>
      <c r="L95" s="259"/>
      <c r="M95" s="260"/>
      <c r="N95" s="261"/>
      <c r="O95" s="261"/>
      <c r="P95" s="261"/>
      <c r="Q95" s="261"/>
      <c r="R95" s="261"/>
      <c r="S95" s="261"/>
      <c r="T95" s="262"/>
      <c r="AT95" s="263" t="s">
        <v>215</v>
      </c>
      <c r="AU95" s="263" t="s">
        <v>90</v>
      </c>
      <c r="AV95" s="12" t="s">
        <v>90</v>
      </c>
      <c r="AW95" s="12" t="s">
        <v>45</v>
      </c>
      <c r="AX95" s="12" t="s">
        <v>82</v>
      </c>
      <c r="AY95" s="263" t="s">
        <v>204</v>
      </c>
    </row>
    <row r="96" spans="2:51" s="13" customFormat="1" ht="13.5">
      <c r="B96" s="264"/>
      <c r="C96" s="265"/>
      <c r="D96" s="250" t="s">
        <v>215</v>
      </c>
      <c r="E96" s="266" t="s">
        <v>38</v>
      </c>
      <c r="F96" s="267" t="s">
        <v>217</v>
      </c>
      <c r="G96" s="265"/>
      <c r="H96" s="268">
        <v>2.216</v>
      </c>
      <c r="I96" s="269"/>
      <c r="J96" s="265"/>
      <c r="K96" s="265"/>
      <c r="L96" s="270"/>
      <c r="M96" s="271"/>
      <c r="N96" s="272"/>
      <c r="O96" s="272"/>
      <c r="P96" s="272"/>
      <c r="Q96" s="272"/>
      <c r="R96" s="272"/>
      <c r="S96" s="272"/>
      <c r="T96" s="273"/>
      <c r="AT96" s="274" t="s">
        <v>215</v>
      </c>
      <c r="AU96" s="274" t="s">
        <v>90</v>
      </c>
      <c r="AV96" s="13" t="s">
        <v>211</v>
      </c>
      <c r="AW96" s="13" t="s">
        <v>45</v>
      </c>
      <c r="AX96" s="13" t="s">
        <v>25</v>
      </c>
      <c r="AY96" s="274" t="s">
        <v>204</v>
      </c>
    </row>
    <row r="97" spans="2:63" s="11" customFormat="1" ht="29.85" customHeight="1">
      <c r="B97" s="222"/>
      <c r="C97" s="223"/>
      <c r="D97" s="224" t="s">
        <v>81</v>
      </c>
      <c r="E97" s="236" t="s">
        <v>113</v>
      </c>
      <c r="F97" s="236" t="s">
        <v>289</v>
      </c>
      <c r="G97" s="223"/>
      <c r="H97" s="223"/>
      <c r="I97" s="226"/>
      <c r="J97" s="237">
        <f>BK97</f>
        <v>0</v>
      </c>
      <c r="K97" s="223"/>
      <c r="L97" s="228"/>
      <c r="M97" s="229"/>
      <c r="N97" s="230"/>
      <c r="O97" s="230"/>
      <c r="P97" s="231">
        <f>SUM(P98:P117)</f>
        <v>0</v>
      </c>
      <c r="Q97" s="230"/>
      <c r="R97" s="231">
        <f>SUM(R98:R117)</f>
        <v>8.43341595</v>
      </c>
      <c r="S97" s="230"/>
      <c r="T97" s="232">
        <f>SUM(T98:T117)</f>
        <v>0</v>
      </c>
      <c r="AR97" s="233" t="s">
        <v>25</v>
      </c>
      <c r="AT97" s="234" t="s">
        <v>81</v>
      </c>
      <c r="AU97" s="234" t="s">
        <v>25</v>
      </c>
      <c r="AY97" s="233" t="s">
        <v>204</v>
      </c>
      <c r="BK97" s="235">
        <f>SUM(BK98:BK117)</f>
        <v>0</v>
      </c>
    </row>
    <row r="98" spans="2:65" s="1" customFormat="1" ht="25.5" customHeight="1">
      <c r="B98" s="48"/>
      <c r="C98" s="238" t="s">
        <v>90</v>
      </c>
      <c r="D98" s="238" t="s">
        <v>206</v>
      </c>
      <c r="E98" s="239" t="s">
        <v>2189</v>
      </c>
      <c r="F98" s="240" t="s">
        <v>2190</v>
      </c>
      <c r="G98" s="241" t="s">
        <v>220</v>
      </c>
      <c r="H98" s="242">
        <v>0.619</v>
      </c>
      <c r="I98" s="243"/>
      <c r="J98" s="244">
        <f>ROUND(I98*H98,2)</f>
        <v>0</v>
      </c>
      <c r="K98" s="240" t="s">
        <v>210</v>
      </c>
      <c r="L98" s="74"/>
      <c r="M98" s="245" t="s">
        <v>38</v>
      </c>
      <c r="N98" s="246" t="s">
        <v>53</v>
      </c>
      <c r="O98" s="49"/>
      <c r="P98" s="247">
        <f>O98*H98</f>
        <v>0</v>
      </c>
      <c r="Q98" s="247">
        <v>1.07965</v>
      </c>
      <c r="R98" s="247">
        <f>Q98*H98</f>
        <v>0.66830335</v>
      </c>
      <c r="S98" s="247">
        <v>0</v>
      </c>
      <c r="T98" s="248">
        <f>S98*H98</f>
        <v>0</v>
      </c>
      <c r="AR98" s="25" t="s">
        <v>211</v>
      </c>
      <c r="AT98" s="25" t="s">
        <v>206</v>
      </c>
      <c r="AU98" s="25" t="s">
        <v>90</v>
      </c>
      <c r="AY98" s="25" t="s">
        <v>204</v>
      </c>
      <c r="BE98" s="249">
        <f>IF(N98="základní",J98,0)</f>
        <v>0</v>
      </c>
      <c r="BF98" s="249">
        <f>IF(N98="snížená",J98,0)</f>
        <v>0</v>
      </c>
      <c r="BG98" s="249">
        <f>IF(N98="zákl. přenesená",J98,0)</f>
        <v>0</v>
      </c>
      <c r="BH98" s="249">
        <f>IF(N98="sníž. přenesená",J98,0)</f>
        <v>0</v>
      </c>
      <c r="BI98" s="249">
        <f>IF(N98="nulová",J98,0)</f>
        <v>0</v>
      </c>
      <c r="BJ98" s="25" t="s">
        <v>25</v>
      </c>
      <c r="BK98" s="249">
        <f>ROUND(I98*H98,2)</f>
        <v>0</v>
      </c>
      <c r="BL98" s="25" t="s">
        <v>211</v>
      </c>
      <c r="BM98" s="25" t="s">
        <v>2191</v>
      </c>
    </row>
    <row r="99" spans="2:51" s="12" customFormat="1" ht="13.5">
      <c r="B99" s="253"/>
      <c r="C99" s="254"/>
      <c r="D99" s="250" t="s">
        <v>215</v>
      </c>
      <c r="E99" s="255" t="s">
        <v>38</v>
      </c>
      <c r="F99" s="256" t="s">
        <v>2192</v>
      </c>
      <c r="G99" s="254"/>
      <c r="H99" s="257">
        <v>0.619</v>
      </c>
      <c r="I99" s="258"/>
      <c r="J99" s="254"/>
      <c r="K99" s="254"/>
      <c r="L99" s="259"/>
      <c r="M99" s="260"/>
      <c r="N99" s="261"/>
      <c r="O99" s="261"/>
      <c r="P99" s="261"/>
      <c r="Q99" s="261"/>
      <c r="R99" s="261"/>
      <c r="S99" s="261"/>
      <c r="T99" s="262"/>
      <c r="AT99" s="263" t="s">
        <v>215</v>
      </c>
      <c r="AU99" s="263" t="s">
        <v>90</v>
      </c>
      <c r="AV99" s="12" t="s">
        <v>90</v>
      </c>
      <c r="AW99" s="12" t="s">
        <v>45</v>
      </c>
      <c r="AX99" s="12" t="s">
        <v>82</v>
      </c>
      <c r="AY99" s="263" t="s">
        <v>204</v>
      </c>
    </row>
    <row r="100" spans="2:51" s="13" customFormat="1" ht="13.5">
      <c r="B100" s="264"/>
      <c r="C100" s="265"/>
      <c r="D100" s="250" t="s">
        <v>215</v>
      </c>
      <c r="E100" s="266" t="s">
        <v>38</v>
      </c>
      <c r="F100" s="267" t="s">
        <v>217</v>
      </c>
      <c r="G100" s="265"/>
      <c r="H100" s="268">
        <v>0.619</v>
      </c>
      <c r="I100" s="269"/>
      <c r="J100" s="265"/>
      <c r="K100" s="265"/>
      <c r="L100" s="270"/>
      <c r="M100" s="271"/>
      <c r="N100" s="272"/>
      <c r="O100" s="272"/>
      <c r="P100" s="272"/>
      <c r="Q100" s="272"/>
      <c r="R100" s="272"/>
      <c r="S100" s="272"/>
      <c r="T100" s="273"/>
      <c r="AT100" s="274" t="s">
        <v>215</v>
      </c>
      <c r="AU100" s="274" t="s">
        <v>90</v>
      </c>
      <c r="AV100" s="13" t="s">
        <v>211</v>
      </c>
      <c r="AW100" s="13" t="s">
        <v>45</v>
      </c>
      <c r="AX100" s="13" t="s">
        <v>25</v>
      </c>
      <c r="AY100" s="274" t="s">
        <v>204</v>
      </c>
    </row>
    <row r="101" spans="2:65" s="1" customFormat="1" ht="25.5" customHeight="1">
      <c r="B101" s="48"/>
      <c r="C101" s="238" t="s">
        <v>113</v>
      </c>
      <c r="D101" s="238" t="s">
        <v>206</v>
      </c>
      <c r="E101" s="239" t="s">
        <v>2193</v>
      </c>
      <c r="F101" s="240" t="s">
        <v>2194</v>
      </c>
      <c r="G101" s="241" t="s">
        <v>220</v>
      </c>
      <c r="H101" s="242">
        <v>0.201</v>
      </c>
      <c r="I101" s="243"/>
      <c r="J101" s="244">
        <f>ROUND(I101*H101,2)</f>
        <v>0</v>
      </c>
      <c r="K101" s="240" t="s">
        <v>210</v>
      </c>
      <c r="L101" s="74"/>
      <c r="M101" s="245" t="s">
        <v>38</v>
      </c>
      <c r="N101" s="246" t="s">
        <v>53</v>
      </c>
      <c r="O101" s="49"/>
      <c r="P101" s="247">
        <f>O101*H101</f>
        <v>0</v>
      </c>
      <c r="Q101" s="247">
        <v>2.33055</v>
      </c>
      <c r="R101" s="247">
        <f>Q101*H101</f>
        <v>0.46844055000000007</v>
      </c>
      <c r="S101" s="247">
        <v>0</v>
      </c>
      <c r="T101" s="248">
        <f>S101*H101</f>
        <v>0</v>
      </c>
      <c r="AR101" s="25" t="s">
        <v>211</v>
      </c>
      <c r="AT101" s="25" t="s">
        <v>206</v>
      </c>
      <c r="AU101" s="25" t="s">
        <v>90</v>
      </c>
      <c r="AY101" s="25" t="s">
        <v>204</v>
      </c>
      <c r="BE101" s="249">
        <f>IF(N101="základní",J101,0)</f>
        <v>0</v>
      </c>
      <c r="BF101" s="249">
        <f>IF(N101="snížená",J101,0)</f>
        <v>0</v>
      </c>
      <c r="BG101" s="249">
        <f>IF(N101="zákl. přenesená",J101,0)</f>
        <v>0</v>
      </c>
      <c r="BH101" s="249">
        <f>IF(N101="sníž. přenesená",J101,0)</f>
        <v>0</v>
      </c>
      <c r="BI101" s="249">
        <f>IF(N101="nulová",J101,0)</f>
        <v>0</v>
      </c>
      <c r="BJ101" s="25" t="s">
        <v>25</v>
      </c>
      <c r="BK101" s="249">
        <f>ROUND(I101*H101,2)</f>
        <v>0</v>
      </c>
      <c r="BL101" s="25" t="s">
        <v>211</v>
      </c>
      <c r="BM101" s="25" t="s">
        <v>2195</v>
      </c>
    </row>
    <row r="102" spans="2:51" s="12" customFormat="1" ht="13.5">
      <c r="B102" s="253"/>
      <c r="C102" s="254"/>
      <c r="D102" s="250" t="s">
        <v>215</v>
      </c>
      <c r="E102" s="255" t="s">
        <v>38</v>
      </c>
      <c r="F102" s="256" t="s">
        <v>2196</v>
      </c>
      <c r="G102" s="254"/>
      <c r="H102" s="257">
        <v>0.201</v>
      </c>
      <c r="I102" s="258"/>
      <c r="J102" s="254"/>
      <c r="K102" s="254"/>
      <c r="L102" s="259"/>
      <c r="M102" s="260"/>
      <c r="N102" s="261"/>
      <c r="O102" s="261"/>
      <c r="P102" s="261"/>
      <c r="Q102" s="261"/>
      <c r="R102" s="261"/>
      <c r="S102" s="261"/>
      <c r="T102" s="262"/>
      <c r="AT102" s="263" t="s">
        <v>215</v>
      </c>
      <c r="AU102" s="263" t="s">
        <v>90</v>
      </c>
      <c r="AV102" s="12" t="s">
        <v>90</v>
      </c>
      <c r="AW102" s="12" t="s">
        <v>45</v>
      </c>
      <c r="AX102" s="12" t="s">
        <v>82</v>
      </c>
      <c r="AY102" s="263" t="s">
        <v>204</v>
      </c>
    </row>
    <row r="103" spans="2:51" s="13" customFormat="1" ht="13.5">
      <c r="B103" s="264"/>
      <c r="C103" s="265"/>
      <c r="D103" s="250" t="s">
        <v>215</v>
      </c>
      <c r="E103" s="266" t="s">
        <v>38</v>
      </c>
      <c r="F103" s="267" t="s">
        <v>217</v>
      </c>
      <c r="G103" s="265"/>
      <c r="H103" s="268">
        <v>0.201</v>
      </c>
      <c r="I103" s="269"/>
      <c r="J103" s="265"/>
      <c r="K103" s="265"/>
      <c r="L103" s="270"/>
      <c r="M103" s="271"/>
      <c r="N103" s="272"/>
      <c r="O103" s="272"/>
      <c r="P103" s="272"/>
      <c r="Q103" s="272"/>
      <c r="R103" s="272"/>
      <c r="S103" s="272"/>
      <c r="T103" s="273"/>
      <c r="AT103" s="274" t="s">
        <v>215</v>
      </c>
      <c r="AU103" s="274" t="s">
        <v>90</v>
      </c>
      <c r="AV103" s="13" t="s">
        <v>211</v>
      </c>
      <c r="AW103" s="13" t="s">
        <v>45</v>
      </c>
      <c r="AX103" s="13" t="s">
        <v>25</v>
      </c>
      <c r="AY103" s="274" t="s">
        <v>204</v>
      </c>
    </row>
    <row r="104" spans="2:65" s="1" customFormat="1" ht="25.5" customHeight="1">
      <c r="B104" s="48"/>
      <c r="C104" s="238" t="s">
        <v>211</v>
      </c>
      <c r="D104" s="238" t="s">
        <v>206</v>
      </c>
      <c r="E104" s="239" t="s">
        <v>2197</v>
      </c>
      <c r="F104" s="240" t="s">
        <v>2198</v>
      </c>
      <c r="G104" s="241" t="s">
        <v>220</v>
      </c>
      <c r="H104" s="242">
        <v>2.716</v>
      </c>
      <c r="I104" s="243"/>
      <c r="J104" s="244">
        <f>ROUND(I104*H104,2)</f>
        <v>0</v>
      </c>
      <c r="K104" s="240" t="s">
        <v>210</v>
      </c>
      <c r="L104" s="74"/>
      <c r="M104" s="245" t="s">
        <v>38</v>
      </c>
      <c r="N104" s="246" t="s">
        <v>53</v>
      </c>
      <c r="O104" s="49"/>
      <c r="P104" s="247">
        <f>O104*H104</f>
        <v>0</v>
      </c>
      <c r="Q104" s="247">
        <v>2.45329</v>
      </c>
      <c r="R104" s="247">
        <f>Q104*H104</f>
        <v>6.66313564</v>
      </c>
      <c r="S104" s="247">
        <v>0</v>
      </c>
      <c r="T104" s="248">
        <f>S104*H104</f>
        <v>0</v>
      </c>
      <c r="AR104" s="25" t="s">
        <v>211</v>
      </c>
      <c r="AT104" s="25" t="s">
        <v>206</v>
      </c>
      <c r="AU104" s="25" t="s">
        <v>90</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2199</v>
      </c>
    </row>
    <row r="105" spans="2:47" s="1" customFormat="1" ht="13.5">
      <c r="B105" s="48"/>
      <c r="C105" s="76"/>
      <c r="D105" s="250" t="s">
        <v>213</v>
      </c>
      <c r="E105" s="76"/>
      <c r="F105" s="251" t="s">
        <v>2200</v>
      </c>
      <c r="G105" s="76"/>
      <c r="H105" s="76"/>
      <c r="I105" s="206"/>
      <c r="J105" s="76"/>
      <c r="K105" s="76"/>
      <c r="L105" s="74"/>
      <c r="M105" s="252"/>
      <c r="N105" s="49"/>
      <c r="O105" s="49"/>
      <c r="P105" s="49"/>
      <c r="Q105" s="49"/>
      <c r="R105" s="49"/>
      <c r="S105" s="49"/>
      <c r="T105" s="97"/>
      <c r="AT105" s="25" t="s">
        <v>213</v>
      </c>
      <c r="AU105" s="25" t="s">
        <v>90</v>
      </c>
    </row>
    <row r="106" spans="2:51" s="12" customFormat="1" ht="13.5">
      <c r="B106" s="253"/>
      <c r="C106" s="254"/>
      <c r="D106" s="250" t="s">
        <v>215</v>
      </c>
      <c r="E106" s="255" t="s">
        <v>38</v>
      </c>
      <c r="F106" s="256" t="s">
        <v>2201</v>
      </c>
      <c r="G106" s="254"/>
      <c r="H106" s="257">
        <v>2.716</v>
      </c>
      <c r="I106" s="258"/>
      <c r="J106" s="254"/>
      <c r="K106" s="254"/>
      <c r="L106" s="259"/>
      <c r="M106" s="260"/>
      <c r="N106" s="261"/>
      <c r="O106" s="261"/>
      <c r="P106" s="261"/>
      <c r="Q106" s="261"/>
      <c r="R106" s="261"/>
      <c r="S106" s="261"/>
      <c r="T106" s="262"/>
      <c r="AT106" s="263" t="s">
        <v>215</v>
      </c>
      <c r="AU106" s="263" t="s">
        <v>90</v>
      </c>
      <c r="AV106" s="12" t="s">
        <v>90</v>
      </c>
      <c r="AW106" s="12" t="s">
        <v>45</v>
      </c>
      <c r="AX106" s="12" t="s">
        <v>82</v>
      </c>
      <c r="AY106" s="263" t="s">
        <v>204</v>
      </c>
    </row>
    <row r="107" spans="2:51" s="13" customFormat="1" ht="13.5">
      <c r="B107" s="264"/>
      <c r="C107" s="265"/>
      <c r="D107" s="250" t="s">
        <v>215</v>
      </c>
      <c r="E107" s="266" t="s">
        <v>38</v>
      </c>
      <c r="F107" s="267" t="s">
        <v>217</v>
      </c>
      <c r="G107" s="265"/>
      <c r="H107" s="268">
        <v>2.716</v>
      </c>
      <c r="I107" s="269"/>
      <c r="J107" s="265"/>
      <c r="K107" s="265"/>
      <c r="L107" s="270"/>
      <c r="M107" s="271"/>
      <c r="N107" s="272"/>
      <c r="O107" s="272"/>
      <c r="P107" s="272"/>
      <c r="Q107" s="272"/>
      <c r="R107" s="272"/>
      <c r="S107" s="272"/>
      <c r="T107" s="273"/>
      <c r="AT107" s="274" t="s">
        <v>215</v>
      </c>
      <c r="AU107" s="274" t="s">
        <v>90</v>
      </c>
      <c r="AV107" s="13" t="s">
        <v>211</v>
      </c>
      <c r="AW107" s="13" t="s">
        <v>45</v>
      </c>
      <c r="AX107" s="13" t="s">
        <v>25</v>
      </c>
      <c r="AY107" s="274" t="s">
        <v>204</v>
      </c>
    </row>
    <row r="108" spans="2:65" s="1" customFormat="1" ht="38.25" customHeight="1">
      <c r="B108" s="48"/>
      <c r="C108" s="238" t="s">
        <v>233</v>
      </c>
      <c r="D108" s="238" t="s">
        <v>206</v>
      </c>
      <c r="E108" s="239" t="s">
        <v>324</v>
      </c>
      <c r="F108" s="240" t="s">
        <v>325</v>
      </c>
      <c r="G108" s="241" t="s">
        <v>209</v>
      </c>
      <c r="H108" s="242">
        <v>10.125</v>
      </c>
      <c r="I108" s="243"/>
      <c r="J108" s="244">
        <f>ROUND(I108*H108,2)</f>
        <v>0</v>
      </c>
      <c r="K108" s="240" t="s">
        <v>210</v>
      </c>
      <c r="L108" s="74"/>
      <c r="M108" s="245" t="s">
        <v>38</v>
      </c>
      <c r="N108" s="246" t="s">
        <v>53</v>
      </c>
      <c r="O108" s="49"/>
      <c r="P108" s="247">
        <f>O108*H108</f>
        <v>0</v>
      </c>
      <c r="Q108" s="247">
        <v>0.00187</v>
      </c>
      <c r="R108" s="247">
        <f>Q108*H108</f>
        <v>0.01893375</v>
      </c>
      <c r="S108" s="247">
        <v>0</v>
      </c>
      <c r="T108" s="248">
        <f>S108*H108</f>
        <v>0</v>
      </c>
      <c r="AR108" s="25" t="s">
        <v>211</v>
      </c>
      <c r="AT108" s="25" t="s">
        <v>206</v>
      </c>
      <c r="AU108" s="25" t="s">
        <v>90</v>
      </c>
      <c r="AY108" s="25" t="s">
        <v>204</v>
      </c>
      <c r="BE108" s="249">
        <f>IF(N108="základní",J108,0)</f>
        <v>0</v>
      </c>
      <c r="BF108" s="249">
        <f>IF(N108="snížená",J108,0)</f>
        <v>0</v>
      </c>
      <c r="BG108" s="249">
        <f>IF(N108="zákl. přenesená",J108,0)</f>
        <v>0</v>
      </c>
      <c r="BH108" s="249">
        <f>IF(N108="sníž. přenesená",J108,0)</f>
        <v>0</v>
      </c>
      <c r="BI108" s="249">
        <f>IF(N108="nulová",J108,0)</f>
        <v>0</v>
      </c>
      <c r="BJ108" s="25" t="s">
        <v>25</v>
      </c>
      <c r="BK108" s="249">
        <f>ROUND(I108*H108,2)</f>
        <v>0</v>
      </c>
      <c r="BL108" s="25" t="s">
        <v>211</v>
      </c>
      <c r="BM108" s="25" t="s">
        <v>2202</v>
      </c>
    </row>
    <row r="109" spans="2:47" s="1" customFormat="1" ht="13.5">
      <c r="B109" s="48"/>
      <c r="C109" s="76"/>
      <c r="D109" s="250" t="s">
        <v>213</v>
      </c>
      <c r="E109" s="76"/>
      <c r="F109" s="251" t="s">
        <v>327</v>
      </c>
      <c r="G109" s="76"/>
      <c r="H109" s="76"/>
      <c r="I109" s="206"/>
      <c r="J109" s="76"/>
      <c r="K109" s="76"/>
      <c r="L109" s="74"/>
      <c r="M109" s="252"/>
      <c r="N109" s="49"/>
      <c r="O109" s="49"/>
      <c r="P109" s="49"/>
      <c r="Q109" s="49"/>
      <c r="R109" s="49"/>
      <c r="S109" s="49"/>
      <c r="T109" s="97"/>
      <c r="AT109" s="25" t="s">
        <v>213</v>
      </c>
      <c r="AU109" s="25" t="s">
        <v>90</v>
      </c>
    </row>
    <row r="110" spans="2:51" s="12" customFormat="1" ht="13.5">
      <c r="B110" s="253"/>
      <c r="C110" s="254"/>
      <c r="D110" s="250" t="s">
        <v>215</v>
      </c>
      <c r="E110" s="255" t="s">
        <v>38</v>
      </c>
      <c r="F110" s="256" t="s">
        <v>2203</v>
      </c>
      <c r="G110" s="254"/>
      <c r="H110" s="257">
        <v>2.187</v>
      </c>
      <c r="I110" s="258"/>
      <c r="J110" s="254"/>
      <c r="K110" s="254"/>
      <c r="L110" s="259"/>
      <c r="M110" s="260"/>
      <c r="N110" s="261"/>
      <c r="O110" s="261"/>
      <c r="P110" s="261"/>
      <c r="Q110" s="261"/>
      <c r="R110" s="261"/>
      <c r="S110" s="261"/>
      <c r="T110" s="262"/>
      <c r="AT110" s="263" t="s">
        <v>215</v>
      </c>
      <c r="AU110" s="263" t="s">
        <v>90</v>
      </c>
      <c r="AV110" s="12" t="s">
        <v>90</v>
      </c>
      <c r="AW110" s="12" t="s">
        <v>45</v>
      </c>
      <c r="AX110" s="12" t="s">
        <v>82</v>
      </c>
      <c r="AY110" s="263" t="s">
        <v>204</v>
      </c>
    </row>
    <row r="111" spans="2:51" s="12" customFormat="1" ht="13.5">
      <c r="B111" s="253"/>
      <c r="C111" s="254"/>
      <c r="D111" s="250" t="s">
        <v>215</v>
      </c>
      <c r="E111" s="255" t="s">
        <v>38</v>
      </c>
      <c r="F111" s="256" t="s">
        <v>2204</v>
      </c>
      <c r="G111" s="254"/>
      <c r="H111" s="257">
        <v>7.938</v>
      </c>
      <c r="I111" s="258"/>
      <c r="J111" s="254"/>
      <c r="K111" s="254"/>
      <c r="L111" s="259"/>
      <c r="M111" s="260"/>
      <c r="N111" s="261"/>
      <c r="O111" s="261"/>
      <c r="P111" s="261"/>
      <c r="Q111" s="261"/>
      <c r="R111" s="261"/>
      <c r="S111" s="261"/>
      <c r="T111" s="262"/>
      <c r="AT111" s="263" t="s">
        <v>215</v>
      </c>
      <c r="AU111" s="263" t="s">
        <v>90</v>
      </c>
      <c r="AV111" s="12" t="s">
        <v>90</v>
      </c>
      <c r="AW111" s="12" t="s">
        <v>45</v>
      </c>
      <c r="AX111" s="12" t="s">
        <v>82</v>
      </c>
      <c r="AY111" s="263" t="s">
        <v>204</v>
      </c>
    </row>
    <row r="112" spans="2:51" s="13" customFormat="1" ht="13.5">
      <c r="B112" s="264"/>
      <c r="C112" s="265"/>
      <c r="D112" s="250" t="s">
        <v>215</v>
      </c>
      <c r="E112" s="266" t="s">
        <v>38</v>
      </c>
      <c r="F112" s="267" t="s">
        <v>217</v>
      </c>
      <c r="G112" s="265"/>
      <c r="H112" s="268">
        <v>10.125</v>
      </c>
      <c r="I112" s="269"/>
      <c r="J112" s="265"/>
      <c r="K112" s="265"/>
      <c r="L112" s="270"/>
      <c r="M112" s="271"/>
      <c r="N112" s="272"/>
      <c r="O112" s="272"/>
      <c r="P112" s="272"/>
      <c r="Q112" s="272"/>
      <c r="R112" s="272"/>
      <c r="S112" s="272"/>
      <c r="T112" s="273"/>
      <c r="AT112" s="274" t="s">
        <v>215</v>
      </c>
      <c r="AU112" s="274" t="s">
        <v>90</v>
      </c>
      <c r="AV112" s="13" t="s">
        <v>211</v>
      </c>
      <c r="AW112" s="13" t="s">
        <v>45</v>
      </c>
      <c r="AX112" s="13" t="s">
        <v>25</v>
      </c>
      <c r="AY112" s="274" t="s">
        <v>204</v>
      </c>
    </row>
    <row r="113" spans="2:65" s="1" customFormat="1" ht="38.25" customHeight="1">
      <c r="B113" s="48"/>
      <c r="C113" s="238" t="s">
        <v>239</v>
      </c>
      <c r="D113" s="238" t="s">
        <v>206</v>
      </c>
      <c r="E113" s="239" t="s">
        <v>332</v>
      </c>
      <c r="F113" s="240" t="s">
        <v>333</v>
      </c>
      <c r="G113" s="241" t="s">
        <v>209</v>
      </c>
      <c r="H113" s="242">
        <v>10.125</v>
      </c>
      <c r="I113" s="243"/>
      <c r="J113" s="244">
        <f>ROUND(I113*H113,2)</f>
        <v>0</v>
      </c>
      <c r="K113" s="240" t="s">
        <v>210</v>
      </c>
      <c r="L113" s="74"/>
      <c r="M113" s="245" t="s">
        <v>38</v>
      </c>
      <c r="N113" s="246" t="s">
        <v>53</v>
      </c>
      <c r="O113" s="49"/>
      <c r="P113" s="247">
        <f>O113*H113</f>
        <v>0</v>
      </c>
      <c r="Q113" s="247">
        <v>0</v>
      </c>
      <c r="R113" s="247">
        <f>Q113*H113</f>
        <v>0</v>
      </c>
      <c r="S113" s="247">
        <v>0</v>
      </c>
      <c r="T113" s="248">
        <f>S113*H113</f>
        <v>0</v>
      </c>
      <c r="AR113" s="25" t="s">
        <v>211</v>
      </c>
      <c r="AT113" s="25" t="s">
        <v>206</v>
      </c>
      <c r="AU113" s="25" t="s">
        <v>90</v>
      </c>
      <c r="AY113" s="25" t="s">
        <v>204</v>
      </c>
      <c r="BE113" s="249">
        <f>IF(N113="základní",J113,0)</f>
        <v>0</v>
      </c>
      <c r="BF113" s="249">
        <f>IF(N113="snížená",J113,0)</f>
        <v>0</v>
      </c>
      <c r="BG113" s="249">
        <f>IF(N113="zákl. přenesená",J113,0)</f>
        <v>0</v>
      </c>
      <c r="BH113" s="249">
        <f>IF(N113="sníž. přenesená",J113,0)</f>
        <v>0</v>
      </c>
      <c r="BI113" s="249">
        <f>IF(N113="nulová",J113,0)</f>
        <v>0</v>
      </c>
      <c r="BJ113" s="25" t="s">
        <v>25</v>
      </c>
      <c r="BK113" s="249">
        <f>ROUND(I113*H113,2)</f>
        <v>0</v>
      </c>
      <c r="BL113" s="25" t="s">
        <v>211</v>
      </c>
      <c r="BM113" s="25" t="s">
        <v>2205</v>
      </c>
    </row>
    <row r="114" spans="2:47" s="1" customFormat="1" ht="13.5">
      <c r="B114" s="48"/>
      <c r="C114" s="76"/>
      <c r="D114" s="250" t="s">
        <v>213</v>
      </c>
      <c r="E114" s="76"/>
      <c r="F114" s="251" t="s">
        <v>327</v>
      </c>
      <c r="G114" s="76"/>
      <c r="H114" s="76"/>
      <c r="I114" s="206"/>
      <c r="J114" s="76"/>
      <c r="K114" s="76"/>
      <c r="L114" s="74"/>
      <c r="M114" s="252"/>
      <c r="N114" s="49"/>
      <c r="O114" s="49"/>
      <c r="P114" s="49"/>
      <c r="Q114" s="49"/>
      <c r="R114" s="49"/>
      <c r="S114" s="49"/>
      <c r="T114" s="97"/>
      <c r="AT114" s="25" t="s">
        <v>213</v>
      </c>
      <c r="AU114" s="25" t="s">
        <v>90</v>
      </c>
    </row>
    <row r="115" spans="2:65" s="1" customFormat="1" ht="25.5" customHeight="1">
      <c r="B115" s="48"/>
      <c r="C115" s="238" t="s">
        <v>244</v>
      </c>
      <c r="D115" s="238" t="s">
        <v>206</v>
      </c>
      <c r="E115" s="239" t="s">
        <v>2206</v>
      </c>
      <c r="F115" s="240" t="s">
        <v>2207</v>
      </c>
      <c r="G115" s="241" t="s">
        <v>252</v>
      </c>
      <c r="H115" s="242">
        <v>0.586</v>
      </c>
      <c r="I115" s="243"/>
      <c r="J115" s="244">
        <f>ROUND(I115*H115,2)</f>
        <v>0</v>
      </c>
      <c r="K115" s="240" t="s">
        <v>210</v>
      </c>
      <c r="L115" s="74"/>
      <c r="M115" s="245" t="s">
        <v>38</v>
      </c>
      <c r="N115" s="246" t="s">
        <v>53</v>
      </c>
      <c r="O115" s="49"/>
      <c r="P115" s="247">
        <f>O115*H115</f>
        <v>0</v>
      </c>
      <c r="Q115" s="247">
        <v>1.04881</v>
      </c>
      <c r="R115" s="247">
        <f>Q115*H115</f>
        <v>0.61460266</v>
      </c>
      <c r="S115" s="247">
        <v>0</v>
      </c>
      <c r="T115" s="248">
        <f>S115*H115</f>
        <v>0</v>
      </c>
      <c r="AR115" s="25" t="s">
        <v>211</v>
      </c>
      <c r="AT115" s="25" t="s">
        <v>206</v>
      </c>
      <c r="AU115" s="25" t="s">
        <v>90</v>
      </c>
      <c r="AY115" s="25" t="s">
        <v>204</v>
      </c>
      <c r="BE115" s="249">
        <f>IF(N115="základní",J115,0)</f>
        <v>0</v>
      </c>
      <c r="BF115" s="249">
        <f>IF(N115="snížená",J115,0)</f>
        <v>0</v>
      </c>
      <c r="BG115" s="249">
        <f>IF(N115="zákl. přenesená",J115,0)</f>
        <v>0</v>
      </c>
      <c r="BH115" s="249">
        <f>IF(N115="sníž. přenesená",J115,0)</f>
        <v>0</v>
      </c>
      <c r="BI115" s="249">
        <f>IF(N115="nulová",J115,0)</f>
        <v>0</v>
      </c>
      <c r="BJ115" s="25" t="s">
        <v>25</v>
      </c>
      <c r="BK115" s="249">
        <f>ROUND(I115*H115,2)</f>
        <v>0</v>
      </c>
      <c r="BL115" s="25" t="s">
        <v>211</v>
      </c>
      <c r="BM115" s="25" t="s">
        <v>2208</v>
      </c>
    </row>
    <row r="116" spans="2:51" s="12" customFormat="1" ht="13.5">
      <c r="B116" s="253"/>
      <c r="C116" s="254"/>
      <c r="D116" s="250" t="s">
        <v>215</v>
      </c>
      <c r="E116" s="255" t="s">
        <v>38</v>
      </c>
      <c r="F116" s="256" t="s">
        <v>2209</v>
      </c>
      <c r="G116" s="254"/>
      <c r="H116" s="257">
        <v>0.586</v>
      </c>
      <c r="I116" s="258"/>
      <c r="J116" s="254"/>
      <c r="K116" s="254"/>
      <c r="L116" s="259"/>
      <c r="M116" s="260"/>
      <c r="N116" s="261"/>
      <c r="O116" s="261"/>
      <c r="P116" s="261"/>
      <c r="Q116" s="261"/>
      <c r="R116" s="261"/>
      <c r="S116" s="261"/>
      <c r="T116" s="262"/>
      <c r="AT116" s="263" t="s">
        <v>215</v>
      </c>
      <c r="AU116" s="263" t="s">
        <v>90</v>
      </c>
      <c r="AV116" s="12" t="s">
        <v>90</v>
      </c>
      <c r="AW116" s="12" t="s">
        <v>45</v>
      </c>
      <c r="AX116" s="12" t="s">
        <v>82</v>
      </c>
      <c r="AY116" s="263" t="s">
        <v>204</v>
      </c>
    </row>
    <row r="117" spans="2:51" s="13" customFormat="1" ht="13.5">
      <c r="B117" s="264"/>
      <c r="C117" s="265"/>
      <c r="D117" s="250" t="s">
        <v>215</v>
      </c>
      <c r="E117" s="266" t="s">
        <v>38</v>
      </c>
      <c r="F117" s="267" t="s">
        <v>217</v>
      </c>
      <c r="G117" s="265"/>
      <c r="H117" s="268">
        <v>0.586</v>
      </c>
      <c r="I117" s="269"/>
      <c r="J117" s="265"/>
      <c r="K117" s="265"/>
      <c r="L117" s="270"/>
      <c r="M117" s="271"/>
      <c r="N117" s="272"/>
      <c r="O117" s="272"/>
      <c r="P117" s="272"/>
      <c r="Q117" s="272"/>
      <c r="R117" s="272"/>
      <c r="S117" s="272"/>
      <c r="T117" s="273"/>
      <c r="AT117" s="274" t="s">
        <v>215</v>
      </c>
      <c r="AU117" s="274" t="s">
        <v>90</v>
      </c>
      <c r="AV117" s="13" t="s">
        <v>211</v>
      </c>
      <c r="AW117" s="13" t="s">
        <v>45</v>
      </c>
      <c r="AX117" s="13" t="s">
        <v>25</v>
      </c>
      <c r="AY117" s="274" t="s">
        <v>204</v>
      </c>
    </row>
    <row r="118" spans="2:63" s="11" customFormat="1" ht="29.85" customHeight="1">
      <c r="B118" s="222"/>
      <c r="C118" s="223"/>
      <c r="D118" s="224" t="s">
        <v>81</v>
      </c>
      <c r="E118" s="236" t="s">
        <v>211</v>
      </c>
      <c r="F118" s="236" t="s">
        <v>1496</v>
      </c>
      <c r="G118" s="223"/>
      <c r="H118" s="223"/>
      <c r="I118" s="226"/>
      <c r="J118" s="237">
        <f>BK118</f>
        <v>0</v>
      </c>
      <c r="K118" s="223"/>
      <c r="L118" s="228"/>
      <c r="M118" s="229"/>
      <c r="N118" s="230"/>
      <c r="O118" s="230"/>
      <c r="P118" s="231">
        <f>SUM(P119:P144)</f>
        <v>0</v>
      </c>
      <c r="Q118" s="230"/>
      <c r="R118" s="231">
        <f>SUM(R119:R144)</f>
        <v>20.976089020000003</v>
      </c>
      <c r="S118" s="230"/>
      <c r="T118" s="232">
        <f>SUM(T119:T144)</f>
        <v>0</v>
      </c>
      <c r="AR118" s="233" t="s">
        <v>25</v>
      </c>
      <c r="AT118" s="234" t="s">
        <v>81</v>
      </c>
      <c r="AU118" s="234" t="s">
        <v>25</v>
      </c>
      <c r="AY118" s="233" t="s">
        <v>204</v>
      </c>
      <c r="BK118" s="235">
        <f>SUM(BK119:BK144)</f>
        <v>0</v>
      </c>
    </row>
    <row r="119" spans="2:65" s="1" customFormat="1" ht="25.5" customHeight="1">
      <c r="B119" s="48"/>
      <c r="C119" s="238" t="s">
        <v>249</v>
      </c>
      <c r="D119" s="238" t="s">
        <v>206</v>
      </c>
      <c r="E119" s="239" t="s">
        <v>2210</v>
      </c>
      <c r="F119" s="240" t="s">
        <v>2211</v>
      </c>
      <c r="G119" s="241" t="s">
        <v>252</v>
      </c>
      <c r="H119" s="242">
        <v>0.56</v>
      </c>
      <c r="I119" s="243"/>
      <c r="J119" s="244">
        <f>ROUND(I119*H119,2)</f>
        <v>0</v>
      </c>
      <c r="K119" s="240" t="s">
        <v>210</v>
      </c>
      <c r="L119" s="74"/>
      <c r="M119" s="245" t="s">
        <v>38</v>
      </c>
      <c r="N119" s="246" t="s">
        <v>53</v>
      </c>
      <c r="O119" s="49"/>
      <c r="P119" s="247">
        <f>O119*H119</f>
        <v>0</v>
      </c>
      <c r="Q119" s="247">
        <v>0.01221</v>
      </c>
      <c r="R119" s="247">
        <f>Q119*H119</f>
        <v>0.006837600000000001</v>
      </c>
      <c r="S119" s="247">
        <v>0</v>
      </c>
      <c r="T119" s="248">
        <f>S119*H119</f>
        <v>0</v>
      </c>
      <c r="AR119" s="25" t="s">
        <v>211</v>
      </c>
      <c r="AT119" s="25" t="s">
        <v>206</v>
      </c>
      <c r="AU119" s="25" t="s">
        <v>90</v>
      </c>
      <c r="AY119" s="25" t="s">
        <v>204</v>
      </c>
      <c r="BE119" s="249">
        <f>IF(N119="základní",J119,0)</f>
        <v>0</v>
      </c>
      <c r="BF119" s="249">
        <f>IF(N119="snížená",J119,0)</f>
        <v>0</v>
      </c>
      <c r="BG119" s="249">
        <f>IF(N119="zákl. přenesená",J119,0)</f>
        <v>0</v>
      </c>
      <c r="BH119" s="249">
        <f>IF(N119="sníž. přenesená",J119,0)</f>
        <v>0</v>
      </c>
      <c r="BI119" s="249">
        <f>IF(N119="nulová",J119,0)</f>
        <v>0</v>
      </c>
      <c r="BJ119" s="25" t="s">
        <v>25</v>
      </c>
      <c r="BK119" s="249">
        <f>ROUND(I119*H119,2)</f>
        <v>0</v>
      </c>
      <c r="BL119" s="25" t="s">
        <v>211</v>
      </c>
      <c r="BM119" s="25" t="s">
        <v>2212</v>
      </c>
    </row>
    <row r="120" spans="2:47" s="1" customFormat="1" ht="13.5">
      <c r="B120" s="48"/>
      <c r="C120" s="76"/>
      <c r="D120" s="250" t="s">
        <v>213</v>
      </c>
      <c r="E120" s="76"/>
      <c r="F120" s="251" t="s">
        <v>1500</v>
      </c>
      <c r="G120" s="76"/>
      <c r="H120" s="76"/>
      <c r="I120" s="206"/>
      <c r="J120" s="76"/>
      <c r="K120" s="76"/>
      <c r="L120" s="74"/>
      <c r="M120" s="252"/>
      <c r="N120" s="49"/>
      <c r="O120" s="49"/>
      <c r="P120" s="49"/>
      <c r="Q120" s="49"/>
      <c r="R120" s="49"/>
      <c r="S120" s="49"/>
      <c r="T120" s="97"/>
      <c r="AT120" s="25" t="s">
        <v>213</v>
      </c>
      <c r="AU120" s="25" t="s">
        <v>90</v>
      </c>
    </row>
    <row r="121" spans="2:51" s="12" customFormat="1" ht="13.5">
      <c r="B121" s="253"/>
      <c r="C121" s="254"/>
      <c r="D121" s="250" t="s">
        <v>215</v>
      </c>
      <c r="E121" s="255" t="s">
        <v>38</v>
      </c>
      <c r="F121" s="256" t="s">
        <v>2213</v>
      </c>
      <c r="G121" s="254"/>
      <c r="H121" s="257">
        <v>0.56</v>
      </c>
      <c r="I121" s="258"/>
      <c r="J121" s="254"/>
      <c r="K121" s="254"/>
      <c r="L121" s="259"/>
      <c r="M121" s="260"/>
      <c r="N121" s="261"/>
      <c r="O121" s="261"/>
      <c r="P121" s="261"/>
      <c r="Q121" s="261"/>
      <c r="R121" s="261"/>
      <c r="S121" s="261"/>
      <c r="T121" s="262"/>
      <c r="AT121" s="263" t="s">
        <v>215</v>
      </c>
      <c r="AU121" s="263" t="s">
        <v>90</v>
      </c>
      <c r="AV121" s="12" t="s">
        <v>90</v>
      </c>
      <c r="AW121" s="12" t="s">
        <v>45</v>
      </c>
      <c r="AX121" s="12" t="s">
        <v>82</v>
      </c>
      <c r="AY121" s="263" t="s">
        <v>204</v>
      </c>
    </row>
    <row r="122" spans="2:51" s="13" customFormat="1" ht="13.5">
      <c r="B122" s="264"/>
      <c r="C122" s="265"/>
      <c r="D122" s="250" t="s">
        <v>215</v>
      </c>
      <c r="E122" s="266" t="s">
        <v>38</v>
      </c>
      <c r="F122" s="267" t="s">
        <v>217</v>
      </c>
      <c r="G122" s="265"/>
      <c r="H122" s="268">
        <v>0.56</v>
      </c>
      <c r="I122" s="269"/>
      <c r="J122" s="265"/>
      <c r="K122" s="265"/>
      <c r="L122" s="270"/>
      <c r="M122" s="271"/>
      <c r="N122" s="272"/>
      <c r="O122" s="272"/>
      <c r="P122" s="272"/>
      <c r="Q122" s="272"/>
      <c r="R122" s="272"/>
      <c r="S122" s="272"/>
      <c r="T122" s="273"/>
      <c r="AT122" s="274" t="s">
        <v>215</v>
      </c>
      <c r="AU122" s="274" t="s">
        <v>90</v>
      </c>
      <c r="AV122" s="13" t="s">
        <v>211</v>
      </c>
      <c r="AW122" s="13" t="s">
        <v>45</v>
      </c>
      <c r="AX122" s="13" t="s">
        <v>25</v>
      </c>
      <c r="AY122" s="274" t="s">
        <v>204</v>
      </c>
    </row>
    <row r="123" spans="2:65" s="1" customFormat="1" ht="16.5" customHeight="1">
      <c r="B123" s="48"/>
      <c r="C123" s="285" t="s">
        <v>255</v>
      </c>
      <c r="D123" s="285" t="s">
        <v>478</v>
      </c>
      <c r="E123" s="286" t="s">
        <v>2214</v>
      </c>
      <c r="F123" s="287" t="s">
        <v>2215</v>
      </c>
      <c r="G123" s="288" t="s">
        <v>252</v>
      </c>
      <c r="H123" s="289">
        <v>0.605</v>
      </c>
      <c r="I123" s="290"/>
      <c r="J123" s="291">
        <f>ROUND(I123*H123,2)</f>
        <v>0</v>
      </c>
      <c r="K123" s="287" t="s">
        <v>210</v>
      </c>
      <c r="L123" s="292"/>
      <c r="M123" s="293" t="s">
        <v>38</v>
      </c>
      <c r="N123" s="294" t="s">
        <v>53</v>
      </c>
      <c r="O123" s="49"/>
      <c r="P123" s="247">
        <f>O123*H123</f>
        <v>0</v>
      </c>
      <c r="Q123" s="247">
        <v>1</v>
      </c>
      <c r="R123" s="247">
        <f>Q123*H123</f>
        <v>0.605</v>
      </c>
      <c r="S123" s="247">
        <v>0</v>
      </c>
      <c r="T123" s="248">
        <f>S123*H123</f>
        <v>0</v>
      </c>
      <c r="AR123" s="25" t="s">
        <v>249</v>
      </c>
      <c r="AT123" s="25" t="s">
        <v>478</v>
      </c>
      <c r="AU123" s="25" t="s">
        <v>90</v>
      </c>
      <c r="AY123" s="25" t="s">
        <v>204</v>
      </c>
      <c r="BE123" s="249">
        <f>IF(N123="základní",J123,0)</f>
        <v>0</v>
      </c>
      <c r="BF123" s="249">
        <f>IF(N123="snížená",J123,0)</f>
        <v>0</v>
      </c>
      <c r="BG123" s="249">
        <f>IF(N123="zákl. přenesená",J123,0)</f>
        <v>0</v>
      </c>
      <c r="BH123" s="249">
        <f>IF(N123="sníž. přenesená",J123,0)</f>
        <v>0</v>
      </c>
      <c r="BI123" s="249">
        <f>IF(N123="nulová",J123,0)</f>
        <v>0</v>
      </c>
      <c r="BJ123" s="25" t="s">
        <v>25</v>
      </c>
      <c r="BK123" s="249">
        <f>ROUND(I123*H123,2)</f>
        <v>0</v>
      </c>
      <c r="BL123" s="25" t="s">
        <v>211</v>
      </c>
      <c r="BM123" s="25" t="s">
        <v>2216</v>
      </c>
    </row>
    <row r="124" spans="2:47" s="1" customFormat="1" ht="13.5">
      <c r="B124" s="48"/>
      <c r="C124" s="76"/>
      <c r="D124" s="250" t="s">
        <v>502</v>
      </c>
      <c r="E124" s="76"/>
      <c r="F124" s="251" t="s">
        <v>2217</v>
      </c>
      <c r="G124" s="76"/>
      <c r="H124" s="76"/>
      <c r="I124" s="206"/>
      <c r="J124" s="76"/>
      <c r="K124" s="76"/>
      <c r="L124" s="74"/>
      <c r="M124" s="252"/>
      <c r="N124" s="49"/>
      <c r="O124" s="49"/>
      <c r="P124" s="49"/>
      <c r="Q124" s="49"/>
      <c r="R124" s="49"/>
      <c r="S124" s="49"/>
      <c r="T124" s="97"/>
      <c r="AT124" s="25" t="s">
        <v>502</v>
      </c>
      <c r="AU124" s="25" t="s">
        <v>90</v>
      </c>
    </row>
    <row r="125" spans="2:51" s="12" customFormat="1" ht="13.5">
      <c r="B125" s="253"/>
      <c r="C125" s="254"/>
      <c r="D125" s="250" t="s">
        <v>215</v>
      </c>
      <c r="E125" s="255" t="s">
        <v>38</v>
      </c>
      <c r="F125" s="256" t="s">
        <v>2218</v>
      </c>
      <c r="G125" s="254"/>
      <c r="H125" s="257">
        <v>0.605</v>
      </c>
      <c r="I125" s="258"/>
      <c r="J125" s="254"/>
      <c r="K125" s="254"/>
      <c r="L125" s="259"/>
      <c r="M125" s="260"/>
      <c r="N125" s="261"/>
      <c r="O125" s="261"/>
      <c r="P125" s="261"/>
      <c r="Q125" s="261"/>
      <c r="R125" s="261"/>
      <c r="S125" s="261"/>
      <c r="T125" s="262"/>
      <c r="AT125" s="263" t="s">
        <v>215</v>
      </c>
      <c r="AU125" s="263" t="s">
        <v>90</v>
      </c>
      <c r="AV125" s="12" t="s">
        <v>90</v>
      </c>
      <c r="AW125" s="12" t="s">
        <v>45</v>
      </c>
      <c r="AX125" s="12" t="s">
        <v>82</v>
      </c>
      <c r="AY125" s="263" t="s">
        <v>204</v>
      </c>
    </row>
    <row r="126" spans="2:51" s="13" customFormat="1" ht="13.5">
      <c r="B126" s="264"/>
      <c r="C126" s="265"/>
      <c r="D126" s="250" t="s">
        <v>215</v>
      </c>
      <c r="E126" s="266" t="s">
        <v>38</v>
      </c>
      <c r="F126" s="267" t="s">
        <v>217</v>
      </c>
      <c r="G126" s="265"/>
      <c r="H126" s="268">
        <v>0.605</v>
      </c>
      <c r="I126" s="269"/>
      <c r="J126" s="265"/>
      <c r="K126" s="265"/>
      <c r="L126" s="270"/>
      <c r="M126" s="271"/>
      <c r="N126" s="272"/>
      <c r="O126" s="272"/>
      <c r="P126" s="272"/>
      <c r="Q126" s="272"/>
      <c r="R126" s="272"/>
      <c r="S126" s="272"/>
      <c r="T126" s="273"/>
      <c r="AT126" s="274" t="s">
        <v>215</v>
      </c>
      <c r="AU126" s="274" t="s">
        <v>90</v>
      </c>
      <c r="AV126" s="13" t="s">
        <v>211</v>
      </c>
      <c r="AW126" s="13" t="s">
        <v>45</v>
      </c>
      <c r="AX126" s="13" t="s">
        <v>25</v>
      </c>
      <c r="AY126" s="274" t="s">
        <v>204</v>
      </c>
    </row>
    <row r="127" spans="2:65" s="1" customFormat="1" ht="25.5" customHeight="1">
      <c r="B127" s="48"/>
      <c r="C127" s="238" t="s">
        <v>30</v>
      </c>
      <c r="D127" s="238" t="s">
        <v>206</v>
      </c>
      <c r="E127" s="239" t="s">
        <v>2219</v>
      </c>
      <c r="F127" s="240" t="s">
        <v>2220</v>
      </c>
      <c r="G127" s="241" t="s">
        <v>220</v>
      </c>
      <c r="H127" s="242">
        <v>7.66</v>
      </c>
      <c r="I127" s="243"/>
      <c r="J127" s="244">
        <f>ROUND(I127*H127,2)</f>
        <v>0</v>
      </c>
      <c r="K127" s="240" t="s">
        <v>210</v>
      </c>
      <c r="L127" s="74"/>
      <c r="M127" s="245" t="s">
        <v>38</v>
      </c>
      <c r="N127" s="246" t="s">
        <v>53</v>
      </c>
      <c r="O127" s="49"/>
      <c r="P127" s="247">
        <f>O127*H127</f>
        <v>0</v>
      </c>
      <c r="Q127" s="247">
        <v>2.45337</v>
      </c>
      <c r="R127" s="247">
        <f>Q127*H127</f>
        <v>18.792814200000002</v>
      </c>
      <c r="S127" s="247">
        <v>0</v>
      </c>
      <c r="T127" s="248">
        <f>S127*H127</f>
        <v>0</v>
      </c>
      <c r="AR127" s="25" t="s">
        <v>211</v>
      </c>
      <c r="AT127" s="25" t="s">
        <v>206</v>
      </c>
      <c r="AU127" s="25" t="s">
        <v>90</v>
      </c>
      <c r="AY127" s="25" t="s">
        <v>204</v>
      </c>
      <c r="BE127" s="249">
        <f>IF(N127="základní",J127,0)</f>
        <v>0</v>
      </c>
      <c r="BF127" s="249">
        <f>IF(N127="snížená",J127,0)</f>
        <v>0</v>
      </c>
      <c r="BG127" s="249">
        <f>IF(N127="zákl. přenesená",J127,0)</f>
        <v>0</v>
      </c>
      <c r="BH127" s="249">
        <f>IF(N127="sníž. přenesená",J127,0)</f>
        <v>0</v>
      </c>
      <c r="BI127" s="249">
        <f>IF(N127="nulová",J127,0)</f>
        <v>0</v>
      </c>
      <c r="BJ127" s="25" t="s">
        <v>25</v>
      </c>
      <c r="BK127" s="249">
        <f>ROUND(I127*H127,2)</f>
        <v>0</v>
      </c>
      <c r="BL127" s="25" t="s">
        <v>211</v>
      </c>
      <c r="BM127" s="25" t="s">
        <v>2221</v>
      </c>
    </row>
    <row r="128" spans="2:51" s="12" customFormat="1" ht="13.5">
      <c r="B128" s="253"/>
      <c r="C128" s="254"/>
      <c r="D128" s="250" t="s">
        <v>215</v>
      </c>
      <c r="E128" s="255" t="s">
        <v>38</v>
      </c>
      <c r="F128" s="256" t="s">
        <v>2222</v>
      </c>
      <c r="G128" s="254"/>
      <c r="H128" s="257">
        <v>4.171</v>
      </c>
      <c r="I128" s="258"/>
      <c r="J128" s="254"/>
      <c r="K128" s="254"/>
      <c r="L128" s="259"/>
      <c r="M128" s="260"/>
      <c r="N128" s="261"/>
      <c r="O128" s="261"/>
      <c r="P128" s="261"/>
      <c r="Q128" s="261"/>
      <c r="R128" s="261"/>
      <c r="S128" s="261"/>
      <c r="T128" s="262"/>
      <c r="AT128" s="263" t="s">
        <v>215</v>
      </c>
      <c r="AU128" s="263" t="s">
        <v>90</v>
      </c>
      <c r="AV128" s="12" t="s">
        <v>90</v>
      </c>
      <c r="AW128" s="12" t="s">
        <v>45</v>
      </c>
      <c r="AX128" s="12" t="s">
        <v>82</v>
      </c>
      <c r="AY128" s="263" t="s">
        <v>204</v>
      </c>
    </row>
    <row r="129" spans="2:51" s="12" customFormat="1" ht="13.5">
      <c r="B129" s="253"/>
      <c r="C129" s="254"/>
      <c r="D129" s="250" t="s">
        <v>215</v>
      </c>
      <c r="E129" s="255" t="s">
        <v>38</v>
      </c>
      <c r="F129" s="256" t="s">
        <v>2223</v>
      </c>
      <c r="G129" s="254"/>
      <c r="H129" s="257">
        <v>3.195</v>
      </c>
      <c r="I129" s="258"/>
      <c r="J129" s="254"/>
      <c r="K129" s="254"/>
      <c r="L129" s="259"/>
      <c r="M129" s="260"/>
      <c r="N129" s="261"/>
      <c r="O129" s="261"/>
      <c r="P129" s="261"/>
      <c r="Q129" s="261"/>
      <c r="R129" s="261"/>
      <c r="S129" s="261"/>
      <c r="T129" s="262"/>
      <c r="AT129" s="263" t="s">
        <v>215</v>
      </c>
      <c r="AU129" s="263" t="s">
        <v>90</v>
      </c>
      <c r="AV129" s="12" t="s">
        <v>90</v>
      </c>
      <c r="AW129" s="12" t="s">
        <v>45</v>
      </c>
      <c r="AX129" s="12" t="s">
        <v>82</v>
      </c>
      <c r="AY129" s="263" t="s">
        <v>204</v>
      </c>
    </row>
    <row r="130" spans="2:51" s="12" customFormat="1" ht="13.5">
      <c r="B130" s="253"/>
      <c r="C130" s="254"/>
      <c r="D130" s="250" t="s">
        <v>215</v>
      </c>
      <c r="E130" s="255" t="s">
        <v>38</v>
      </c>
      <c r="F130" s="256" t="s">
        <v>2224</v>
      </c>
      <c r="G130" s="254"/>
      <c r="H130" s="257">
        <v>0.093</v>
      </c>
      <c r="I130" s="258"/>
      <c r="J130" s="254"/>
      <c r="K130" s="254"/>
      <c r="L130" s="259"/>
      <c r="M130" s="260"/>
      <c r="N130" s="261"/>
      <c r="O130" s="261"/>
      <c r="P130" s="261"/>
      <c r="Q130" s="261"/>
      <c r="R130" s="261"/>
      <c r="S130" s="261"/>
      <c r="T130" s="262"/>
      <c r="AT130" s="263" t="s">
        <v>215</v>
      </c>
      <c r="AU130" s="263" t="s">
        <v>90</v>
      </c>
      <c r="AV130" s="12" t="s">
        <v>90</v>
      </c>
      <c r="AW130" s="12" t="s">
        <v>45</v>
      </c>
      <c r="AX130" s="12" t="s">
        <v>82</v>
      </c>
      <c r="AY130" s="263" t="s">
        <v>204</v>
      </c>
    </row>
    <row r="131" spans="2:51" s="12" customFormat="1" ht="13.5">
      <c r="B131" s="253"/>
      <c r="C131" s="254"/>
      <c r="D131" s="250" t="s">
        <v>215</v>
      </c>
      <c r="E131" s="255" t="s">
        <v>38</v>
      </c>
      <c r="F131" s="256" t="s">
        <v>2196</v>
      </c>
      <c r="G131" s="254"/>
      <c r="H131" s="257">
        <v>0.201</v>
      </c>
      <c r="I131" s="258"/>
      <c r="J131" s="254"/>
      <c r="K131" s="254"/>
      <c r="L131" s="259"/>
      <c r="M131" s="260"/>
      <c r="N131" s="261"/>
      <c r="O131" s="261"/>
      <c r="P131" s="261"/>
      <c r="Q131" s="261"/>
      <c r="R131" s="261"/>
      <c r="S131" s="261"/>
      <c r="T131" s="262"/>
      <c r="AT131" s="263" t="s">
        <v>215</v>
      </c>
      <c r="AU131" s="263" t="s">
        <v>90</v>
      </c>
      <c r="AV131" s="12" t="s">
        <v>90</v>
      </c>
      <c r="AW131" s="12" t="s">
        <v>45</v>
      </c>
      <c r="AX131" s="12" t="s">
        <v>82</v>
      </c>
      <c r="AY131" s="263" t="s">
        <v>204</v>
      </c>
    </row>
    <row r="132" spans="2:51" s="13" customFormat="1" ht="13.5">
      <c r="B132" s="264"/>
      <c r="C132" s="265"/>
      <c r="D132" s="250" t="s">
        <v>215</v>
      </c>
      <c r="E132" s="266" t="s">
        <v>38</v>
      </c>
      <c r="F132" s="267" t="s">
        <v>217</v>
      </c>
      <c r="G132" s="265"/>
      <c r="H132" s="268">
        <v>7.66</v>
      </c>
      <c r="I132" s="269"/>
      <c r="J132" s="265"/>
      <c r="K132" s="265"/>
      <c r="L132" s="270"/>
      <c r="M132" s="271"/>
      <c r="N132" s="272"/>
      <c r="O132" s="272"/>
      <c r="P132" s="272"/>
      <c r="Q132" s="272"/>
      <c r="R132" s="272"/>
      <c r="S132" s="272"/>
      <c r="T132" s="273"/>
      <c r="AT132" s="274" t="s">
        <v>215</v>
      </c>
      <c r="AU132" s="274" t="s">
        <v>90</v>
      </c>
      <c r="AV132" s="13" t="s">
        <v>211</v>
      </c>
      <c r="AW132" s="13" t="s">
        <v>45</v>
      </c>
      <c r="AX132" s="13" t="s">
        <v>25</v>
      </c>
      <c r="AY132" s="274" t="s">
        <v>204</v>
      </c>
    </row>
    <row r="133" spans="2:65" s="1" customFormat="1" ht="25.5" customHeight="1">
      <c r="B133" s="48"/>
      <c r="C133" s="238" t="s">
        <v>268</v>
      </c>
      <c r="D133" s="238" t="s">
        <v>206</v>
      </c>
      <c r="E133" s="239" t="s">
        <v>2225</v>
      </c>
      <c r="F133" s="240" t="s">
        <v>2226</v>
      </c>
      <c r="G133" s="241" t="s">
        <v>252</v>
      </c>
      <c r="H133" s="242">
        <v>0.952</v>
      </c>
      <c r="I133" s="243"/>
      <c r="J133" s="244">
        <f>ROUND(I133*H133,2)</f>
        <v>0</v>
      </c>
      <c r="K133" s="240" t="s">
        <v>210</v>
      </c>
      <c r="L133" s="74"/>
      <c r="M133" s="245" t="s">
        <v>38</v>
      </c>
      <c r="N133" s="246" t="s">
        <v>53</v>
      </c>
      <c r="O133" s="49"/>
      <c r="P133" s="247">
        <f>O133*H133</f>
        <v>0</v>
      </c>
      <c r="Q133" s="247">
        <v>1.04887</v>
      </c>
      <c r="R133" s="247">
        <f>Q133*H133</f>
        <v>0.99852424</v>
      </c>
      <c r="S133" s="247">
        <v>0</v>
      </c>
      <c r="T133" s="248">
        <f>S133*H133</f>
        <v>0</v>
      </c>
      <c r="AR133" s="25" t="s">
        <v>211</v>
      </c>
      <c r="AT133" s="25" t="s">
        <v>206</v>
      </c>
      <c r="AU133" s="25" t="s">
        <v>90</v>
      </c>
      <c r="AY133" s="25" t="s">
        <v>204</v>
      </c>
      <c r="BE133" s="249">
        <f>IF(N133="základní",J133,0)</f>
        <v>0</v>
      </c>
      <c r="BF133" s="249">
        <f>IF(N133="snížená",J133,0)</f>
        <v>0</v>
      </c>
      <c r="BG133" s="249">
        <f>IF(N133="zákl. přenesená",J133,0)</f>
        <v>0</v>
      </c>
      <c r="BH133" s="249">
        <f>IF(N133="sníž. přenesená",J133,0)</f>
        <v>0</v>
      </c>
      <c r="BI133" s="249">
        <f>IF(N133="nulová",J133,0)</f>
        <v>0</v>
      </c>
      <c r="BJ133" s="25" t="s">
        <v>25</v>
      </c>
      <c r="BK133" s="249">
        <f>ROUND(I133*H133,2)</f>
        <v>0</v>
      </c>
      <c r="BL133" s="25" t="s">
        <v>211</v>
      </c>
      <c r="BM133" s="25" t="s">
        <v>2227</v>
      </c>
    </row>
    <row r="134" spans="2:51" s="12" customFormat="1" ht="13.5">
      <c r="B134" s="253"/>
      <c r="C134" s="254"/>
      <c r="D134" s="250" t="s">
        <v>215</v>
      </c>
      <c r="E134" s="255" t="s">
        <v>38</v>
      </c>
      <c r="F134" s="256" t="s">
        <v>2228</v>
      </c>
      <c r="G134" s="254"/>
      <c r="H134" s="257">
        <v>0.325</v>
      </c>
      <c r="I134" s="258"/>
      <c r="J134" s="254"/>
      <c r="K134" s="254"/>
      <c r="L134" s="259"/>
      <c r="M134" s="260"/>
      <c r="N134" s="261"/>
      <c r="O134" s="261"/>
      <c r="P134" s="261"/>
      <c r="Q134" s="261"/>
      <c r="R134" s="261"/>
      <c r="S134" s="261"/>
      <c r="T134" s="262"/>
      <c r="AT134" s="263" t="s">
        <v>215</v>
      </c>
      <c r="AU134" s="263" t="s">
        <v>90</v>
      </c>
      <c r="AV134" s="12" t="s">
        <v>90</v>
      </c>
      <c r="AW134" s="12" t="s">
        <v>45</v>
      </c>
      <c r="AX134" s="12" t="s">
        <v>82</v>
      </c>
      <c r="AY134" s="263" t="s">
        <v>204</v>
      </c>
    </row>
    <row r="135" spans="2:51" s="12" customFormat="1" ht="13.5">
      <c r="B135" s="253"/>
      <c r="C135" s="254"/>
      <c r="D135" s="250" t="s">
        <v>215</v>
      </c>
      <c r="E135" s="255" t="s">
        <v>38</v>
      </c>
      <c r="F135" s="256" t="s">
        <v>2229</v>
      </c>
      <c r="G135" s="254"/>
      <c r="H135" s="257">
        <v>0.627</v>
      </c>
      <c r="I135" s="258"/>
      <c r="J135" s="254"/>
      <c r="K135" s="254"/>
      <c r="L135" s="259"/>
      <c r="M135" s="260"/>
      <c r="N135" s="261"/>
      <c r="O135" s="261"/>
      <c r="P135" s="261"/>
      <c r="Q135" s="261"/>
      <c r="R135" s="261"/>
      <c r="S135" s="261"/>
      <c r="T135" s="262"/>
      <c r="AT135" s="263" t="s">
        <v>215</v>
      </c>
      <c r="AU135" s="263" t="s">
        <v>90</v>
      </c>
      <c r="AV135" s="12" t="s">
        <v>90</v>
      </c>
      <c r="AW135" s="12" t="s">
        <v>45</v>
      </c>
      <c r="AX135" s="12" t="s">
        <v>82</v>
      </c>
      <c r="AY135" s="263" t="s">
        <v>204</v>
      </c>
    </row>
    <row r="136" spans="2:51" s="13" customFormat="1" ht="13.5">
      <c r="B136" s="264"/>
      <c r="C136" s="265"/>
      <c r="D136" s="250" t="s">
        <v>215</v>
      </c>
      <c r="E136" s="266" t="s">
        <v>38</v>
      </c>
      <c r="F136" s="267" t="s">
        <v>217</v>
      </c>
      <c r="G136" s="265"/>
      <c r="H136" s="268">
        <v>0.952</v>
      </c>
      <c r="I136" s="269"/>
      <c r="J136" s="265"/>
      <c r="K136" s="265"/>
      <c r="L136" s="270"/>
      <c r="M136" s="271"/>
      <c r="N136" s="272"/>
      <c r="O136" s="272"/>
      <c r="P136" s="272"/>
      <c r="Q136" s="272"/>
      <c r="R136" s="272"/>
      <c r="S136" s="272"/>
      <c r="T136" s="273"/>
      <c r="AT136" s="274" t="s">
        <v>215</v>
      </c>
      <c r="AU136" s="274" t="s">
        <v>90</v>
      </c>
      <c r="AV136" s="13" t="s">
        <v>211</v>
      </c>
      <c r="AW136" s="13" t="s">
        <v>45</v>
      </c>
      <c r="AX136" s="13" t="s">
        <v>25</v>
      </c>
      <c r="AY136" s="274" t="s">
        <v>204</v>
      </c>
    </row>
    <row r="137" spans="2:65" s="1" customFormat="1" ht="25.5" customHeight="1">
      <c r="B137" s="48"/>
      <c r="C137" s="238" t="s">
        <v>274</v>
      </c>
      <c r="D137" s="238" t="s">
        <v>206</v>
      </c>
      <c r="E137" s="239" t="s">
        <v>2230</v>
      </c>
      <c r="F137" s="240" t="s">
        <v>2231</v>
      </c>
      <c r="G137" s="241" t="s">
        <v>209</v>
      </c>
      <c r="H137" s="242">
        <v>44.689</v>
      </c>
      <c r="I137" s="243"/>
      <c r="J137" s="244">
        <f>ROUND(I137*H137,2)</f>
        <v>0</v>
      </c>
      <c r="K137" s="240" t="s">
        <v>210</v>
      </c>
      <c r="L137" s="74"/>
      <c r="M137" s="245" t="s">
        <v>38</v>
      </c>
      <c r="N137" s="246" t="s">
        <v>53</v>
      </c>
      <c r="O137" s="49"/>
      <c r="P137" s="247">
        <f>O137*H137</f>
        <v>0</v>
      </c>
      <c r="Q137" s="247">
        <v>0.01282</v>
      </c>
      <c r="R137" s="247">
        <f>Q137*H137</f>
        <v>0.57291298</v>
      </c>
      <c r="S137" s="247">
        <v>0</v>
      </c>
      <c r="T137" s="248">
        <f>S137*H137</f>
        <v>0</v>
      </c>
      <c r="AR137" s="25" t="s">
        <v>211</v>
      </c>
      <c r="AT137" s="25" t="s">
        <v>206</v>
      </c>
      <c r="AU137" s="25" t="s">
        <v>90</v>
      </c>
      <c r="AY137" s="25" t="s">
        <v>204</v>
      </c>
      <c r="BE137" s="249">
        <f>IF(N137="základní",J137,0)</f>
        <v>0</v>
      </c>
      <c r="BF137" s="249">
        <f>IF(N137="snížená",J137,0)</f>
        <v>0</v>
      </c>
      <c r="BG137" s="249">
        <f>IF(N137="zákl. přenesená",J137,0)</f>
        <v>0</v>
      </c>
      <c r="BH137" s="249">
        <f>IF(N137="sníž. přenesená",J137,0)</f>
        <v>0</v>
      </c>
      <c r="BI137" s="249">
        <f>IF(N137="nulová",J137,0)</f>
        <v>0</v>
      </c>
      <c r="BJ137" s="25" t="s">
        <v>25</v>
      </c>
      <c r="BK137" s="249">
        <f>ROUND(I137*H137,2)</f>
        <v>0</v>
      </c>
      <c r="BL137" s="25" t="s">
        <v>211</v>
      </c>
      <c r="BM137" s="25" t="s">
        <v>2232</v>
      </c>
    </row>
    <row r="138" spans="2:51" s="12" customFormat="1" ht="13.5">
      <c r="B138" s="253"/>
      <c r="C138" s="254"/>
      <c r="D138" s="250" t="s">
        <v>215</v>
      </c>
      <c r="E138" s="255" t="s">
        <v>38</v>
      </c>
      <c r="F138" s="256" t="s">
        <v>2233</v>
      </c>
      <c r="G138" s="254"/>
      <c r="H138" s="257">
        <v>15.613</v>
      </c>
      <c r="I138" s="258"/>
      <c r="J138" s="254"/>
      <c r="K138" s="254"/>
      <c r="L138" s="259"/>
      <c r="M138" s="260"/>
      <c r="N138" s="261"/>
      <c r="O138" s="261"/>
      <c r="P138" s="261"/>
      <c r="Q138" s="261"/>
      <c r="R138" s="261"/>
      <c r="S138" s="261"/>
      <c r="T138" s="262"/>
      <c r="AT138" s="263" t="s">
        <v>215</v>
      </c>
      <c r="AU138" s="263" t="s">
        <v>90</v>
      </c>
      <c r="AV138" s="12" t="s">
        <v>90</v>
      </c>
      <c r="AW138" s="12" t="s">
        <v>45</v>
      </c>
      <c r="AX138" s="12" t="s">
        <v>82</v>
      </c>
      <c r="AY138" s="263" t="s">
        <v>204</v>
      </c>
    </row>
    <row r="139" spans="2:51" s="12" customFormat="1" ht="13.5">
      <c r="B139" s="253"/>
      <c r="C139" s="254"/>
      <c r="D139" s="250" t="s">
        <v>215</v>
      </c>
      <c r="E139" s="255" t="s">
        <v>38</v>
      </c>
      <c r="F139" s="256" t="s">
        <v>2234</v>
      </c>
      <c r="G139" s="254"/>
      <c r="H139" s="257">
        <v>16.214</v>
      </c>
      <c r="I139" s="258"/>
      <c r="J139" s="254"/>
      <c r="K139" s="254"/>
      <c r="L139" s="259"/>
      <c r="M139" s="260"/>
      <c r="N139" s="261"/>
      <c r="O139" s="261"/>
      <c r="P139" s="261"/>
      <c r="Q139" s="261"/>
      <c r="R139" s="261"/>
      <c r="S139" s="261"/>
      <c r="T139" s="262"/>
      <c r="AT139" s="263" t="s">
        <v>215</v>
      </c>
      <c r="AU139" s="263" t="s">
        <v>90</v>
      </c>
      <c r="AV139" s="12" t="s">
        <v>90</v>
      </c>
      <c r="AW139" s="12" t="s">
        <v>45</v>
      </c>
      <c r="AX139" s="12" t="s">
        <v>82</v>
      </c>
      <c r="AY139" s="263" t="s">
        <v>204</v>
      </c>
    </row>
    <row r="140" spans="2:51" s="12" customFormat="1" ht="13.5">
      <c r="B140" s="253"/>
      <c r="C140" s="254"/>
      <c r="D140" s="250" t="s">
        <v>215</v>
      </c>
      <c r="E140" s="255" t="s">
        <v>38</v>
      </c>
      <c r="F140" s="256" t="s">
        <v>2235</v>
      </c>
      <c r="G140" s="254"/>
      <c r="H140" s="257">
        <v>6.336</v>
      </c>
      <c r="I140" s="258"/>
      <c r="J140" s="254"/>
      <c r="K140" s="254"/>
      <c r="L140" s="259"/>
      <c r="M140" s="260"/>
      <c r="N140" s="261"/>
      <c r="O140" s="261"/>
      <c r="P140" s="261"/>
      <c r="Q140" s="261"/>
      <c r="R140" s="261"/>
      <c r="S140" s="261"/>
      <c r="T140" s="262"/>
      <c r="AT140" s="263" t="s">
        <v>215</v>
      </c>
      <c r="AU140" s="263" t="s">
        <v>90</v>
      </c>
      <c r="AV140" s="12" t="s">
        <v>90</v>
      </c>
      <c r="AW140" s="12" t="s">
        <v>45</v>
      </c>
      <c r="AX140" s="12" t="s">
        <v>82</v>
      </c>
      <c r="AY140" s="263" t="s">
        <v>204</v>
      </c>
    </row>
    <row r="141" spans="2:51" s="12" customFormat="1" ht="13.5">
      <c r="B141" s="253"/>
      <c r="C141" s="254"/>
      <c r="D141" s="250" t="s">
        <v>215</v>
      </c>
      <c r="E141" s="255" t="s">
        <v>38</v>
      </c>
      <c r="F141" s="256" t="s">
        <v>2236</v>
      </c>
      <c r="G141" s="254"/>
      <c r="H141" s="257">
        <v>2.463</v>
      </c>
      <c r="I141" s="258"/>
      <c r="J141" s="254"/>
      <c r="K141" s="254"/>
      <c r="L141" s="259"/>
      <c r="M141" s="260"/>
      <c r="N141" s="261"/>
      <c r="O141" s="261"/>
      <c r="P141" s="261"/>
      <c r="Q141" s="261"/>
      <c r="R141" s="261"/>
      <c r="S141" s="261"/>
      <c r="T141" s="262"/>
      <c r="AT141" s="263" t="s">
        <v>215</v>
      </c>
      <c r="AU141" s="263" t="s">
        <v>90</v>
      </c>
      <c r="AV141" s="12" t="s">
        <v>90</v>
      </c>
      <c r="AW141" s="12" t="s">
        <v>45</v>
      </c>
      <c r="AX141" s="12" t="s">
        <v>82</v>
      </c>
      <c r="AY141" s="263" t="s">
        <v>204</v>
      </c>
    </row>
    <row r="142" spans="2:51" s="12" customFormat="1" ht="13.5">
      <c r="B142" s="253"/>
      <c r="C142" s="254"/>
      <c r="D142" s="250" t="s">
        <v>215</v>
      </c>
      <c r="E142" s="255" t="s">
        <v>38</v>
      </c>
      <c r="F142" s="256" t="s">
        <v>2237</v>
      </c>
      <c r="G142" s="254"/>
      <c r="H142" s="257">
        <v>4.063</v>
      </c>
      <c r="I142" s="258"/>
      <c r="J142" s="254"/>
      <c r="K142" s="254"/>
      <c r="L142" s="259"/>
      <c r="M142" s="260"/>
      <c r="N142" s="261"/>
      <c r="O142" s="261"/>
      <c r="P142" s="261"/>
      <c r="Q142" s="261"/>
      <c r="R142" s="261"/>
      <c r="S142" s="261"/>
      <c r="T142" s="262"/>
      <c r="AT142" s="263" t="s">
        <v>215</v>
      </c>
      <c r="AU142" s="263" t="s">
        <v>90</v>
      </c>
      <c r="AV142" s="12" t="s">
        <v>90</v>
      </c>
      <c r="AW142" s="12" t="s">
        <v>45</v>
      </c>
      <c r="AX142" s="12" t="s">
        <v>82</v>
      </c>
      <c r="AY142" s="263" t="s">
        <v>204</v>
      </c>
    </row>
    <row r="143" spans="2:51" s="13" customFormat="1" ht="13.5">
      <c r="B143" s="264"/>
      <c r="C143" s="265"/>
      <c r="D143" s="250" t="s">
        <v>215</v>
      </c>
      <c r="E143" s="266" t="s">
        <v>38</v>
      </c>
      <c r="F143" s="267" t="s">
        <v>217</v>
      </c>
      <c r="G143" s="265"/>
      <c r="H143" s="268">
        <v>44.689</v>
      </c>
      <c r="I143" s="269"/>
      <c r="J143" s="265"/>
      <c r="K143" s="265"/>
      <c r="L143" s="270"/>
      <c r="M143" s="271"/>
      <c r="N143" s="272"/>
      <c r="O143" s="272"/>
      <c r="P143" s="272"/>
      <c r="Q143" s="272"/>
      <c r="R143" s="272"/>
      <c r="S143" s="272"/>
      <c r="T143" s="273"/>
      <c r="AT143" s="274" t="s">
        <v>215</v>
      </c>
      <c r="AU143" s="274" t="s">
        <v>90</v>
      </c>
      <c r="AV143" s="13" t="s">
        <v>211</v>
      </c>
      <c r="AW143" s="13" t="s">
        <v>45</v>
      </c>
      <c r="AX143" s="13" t="s">
        <v>25</v>
      </c>
      <c r="AY143" s="274" t="s">
        <v>204</v>
      </c>
    </row>
    <row r="144" spans="2:65" s="1" customFormat="1" ht="25.5" customHeight="1">
      <c r="B144" s="48"/>
      <c r="C144" s="238" t="s">
        <v>280</v>
      </c>
      <c r="D144" s="238" t="s">
        <v>206</v>
      </c>
      <c r="E144" s="239" t="s">
        <v>2238</v>
      </c>
      <c r="F144" s="240" t="s">
        <v>2239</v>
      </c>
      <c r="G144" s="241" t="s">
        <v>209</v>
      </c>
      <c r="H144" s="242">
        <v>44.689</v>
      </c>
      <c r="I144" s="243"/>
      <c r="J144" s="244">
        <f>ROUND(I144*H144,2)</f>
        <v>0</v>
      </c>
      <c r="K144" s="240" t="s">
        <v>210</v>
      </c>
      <c r="L144" s="74"/>
      <c r="M144" s="245" t="s">
        <v>38</v>
      </c>
      <c r="N144" s="246" t="s">
        <v>53</v>
      </c>
      <c r="O144" s="49"/>
      <c r="P144" s="247">
        <f>O144*H144</f>
        <v>0</v>
      </c>
      <c r="Q144" s="247">
        <v>0</v>
      </c>
      <c r="R144" s="247">
        <f>Q144*H144</f>
        <v>0</v>
      </c>
      <c r="S144" s="247">
        <v>0</v>
      </c>
      <c r="T144" s="248">
        <f>S144*H144</f>
        <v>0</v>
      </c>
      <c r="AR144" s="25" t="s">
        <v>211</v>
      </c>
      <c r="AT144" s="25" t="s">
        <v>206</v>
      </c>
      <c r="AU144" s="25" t="s">
        <v>90</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2240</v>
      </c>
    </row>
    <row r="145" spans="2:63" s="11" customFormat="1" ht="29.85" customHeight="1">
      <c r="B145" s="222"/>
      <c r="C145" s="223"/>
      <c r="D145" s="224" t="s">
        <v>81</v>
      </c>
      <c r="E145" s="236" t="s">
        <v>255</v>
      </c>
      <c r="F145" s="236" t="s">
        <v>572</v>
      </c>
      <c r="G145" s="223"/>
      <c r="H145" s="223"/>
      <c r="I145" s="226"/>
      <c r="J145" s="237">
        <f>BK145</f>
        <v>0</v>
      </c>
      <c r="K145" s="223"/>
      <c r="L145" s="228"/>
      <c r="M145" s="229"/>
      <c r="N145" s="230"/>
      <c r="O145" s="230"/>
      <c r="P145" s="231">
        <f>SUM(P146:P162)</f>
        <v>0</v>
      </c>
      <c r="Q145" s="230"/>
      <c r="R145" s="231">
        <f>SUM(R146:R162)</f>
        <v>0.00539312</v>
      </c>
      <c r="S145" s="230"/>
      <c r="T145" s="232">
        <f>SUM(T146:T162)</f>
        <v>1.2072</v>
      </c>
      <c r="AR145" s="233" t="s">
        <v>25</v>
      </c>
      <c r="AT145" s="234" t="s">
        <v>81</v>
      </c>
      <c r="AU145" s="234" t="s">
        <v>25</v>
      </c>
      <c r="AY145" s="233" t="s">
        <v>204</v>
      </c>
      <c r="BK145" s="235">
        <f>SUM(BK146:BK162)</f>
        <v>0</v>
      </c>
    </row>
    <row r="146" spans="2:65" s="1" customFormat="1" ht="25.5" customHeight="1">
      <c r="B146" s="48"/>
      <c r="C146" s="238" t="s">
        <v>284</v>
      </c>
      <c r="D146" s="238" t="s">
        <v>206</v>
      </c>
      <c r="E146" s="239" t="s">
        <v>2241</v>
      </c>
      <c r="F146" s="240" t="s">
        <v>2242</v>
      </c>
      <c r="G146" s="241" t="s">
        <v>343</v>
      </c>
      <c r="H146" s="242">
        <v>10.936</v>
      </c>
      <c r="I146" s="243"/>
      <c r="J146" s="244">
        <f>ROUND(I146*H146,2)</f>
        <v>0</v>
      </c>
      <c r="K146" s="240" t="s">
        <v>210</v>
      </c>
      <c r="L146" s="74"/>
      <c r="M146" s="245" t="s">
        <v>38</v>
      </c>
      <c r="N146" s="246" t="s">
        <v>53</v>
      </c>
      <c r="O146" s="49"/>
      <c r="P146" s="247">
        <f>O146*H146</f>
        <v>0</v>
      </c>
      <c r="Q146" s="247">
        <v>0.00042</v>
      </c>
      <c r="R146" s="247">
        <f>Q146*H146</f>
        <v>0.00459312</v>
      </c>
      <c r="S146" s="247">
        <v>0</v>
      </c>
      <c r="T146" s="248">
        <f>S146*H146</f>
        <v>0</v>
      </c>
      <c r="AR146" s="25" t="s">
        <v>211</v>
      </c>
      <c r="AT146" s="25" t="s">
        <v>206</v>
      </c>
      <c r="AU146" s="25" t="s">
        <v>90</v>
      </c>
      <c r="AY146" s="25" t="s">
        <v>204</v>
      </c>
      <c r="BE146" s="249">
        <f>IF(N146="základní",J146,0)</f>
        <v>0</v>
      </c>
      <c r="BF146" s="249">
        <f>IF(N146="snížená",J146,0)</f>
        <v>0</v>
      </c>
      <c r="BG146" s="249">
        <f>IF(N146="zákl. přenesená",J146,0)</f>
        <v>0</v>
      </c>
      <c r="BH146" s="249">
        <f>IF(N146="sníž. přenesená",J146,0)</f>
        <v>0</v>
      </c>
      <c r="BI146" s="249">
        <f>IF(N146="nulová",J146,0)</f>
        <v>0</v>
      </c>
      <c r="BJ146" s="25" t="s">
        <v>25</v>
      </c>
      <c r="BK146" s="249">
        <f>ROUND(I146*H146,2)</f>
        <v>0</v>
      </c>
      <c r="BL146" s="25" t="s">
        <v>211</v>
      </c>
      <c r="BM146" s="25" t="s">
        <v>2243</v>
      </c>
    </row>
    <row r="147" spans="2:47" s="1" customFormat="1" ht="13.5">
      <c r="B147" s="48"/>
      <c r="C147" s="76"/>
      <c r="D147" s="250" t="s">
        <v>213</v>
      </c>
      <c r="E147" s="76"/>
      <c r="F147" s="251" t="s">
        <v>2244</v>
      </c>
      <c r="G147" s="76"/>
      <c r="H147" s="76"/>
      <c r="I147" s="206"/>
      <c r="J147" s="76"/>
      <c r="K147" s="76"/>
      <c r="L147" s="74"/>
      <c r="M147" s="252"/>
      <c r="N147" s="49"/>
      <c r="O147" s="49"/>
      <c r="P147" s="49"/>
      <c r="Q147" s="49"/>
      <c r="R147" s="49"/>
      <c r="S147" s="49"/>
      <c r="T147" s="97"/>
      <c r="AT147" s="25" t="s">
        <v>213</v>
      </c>
      <c r="AU147" s="25" t="s">
        <v>90</v>
      </c>
    </row>
    <row r="148" spans="2:51" s="12" customFormat="1" ht="13.5">
      <c r="B148" s="253"/>
      <c r="C148" s="254"/>
      <c r="D148" s="250" t="s">
        <v>215</v>
      </c>
      <c r="E148" s="255" t="s">
        <v>38</v>
      </c>
      <c r="F148" s="256" t="s">
        <v>2245</v>
      </c>
      <c r="G148" s="254"/>
      <c r="H148" s="257">
        <v>10.936</v>
      </c>
      <c r="I148" s="258"/>
      <c r="J148" s="254"/>
      <c r="K148" s="254"/>
      <c r="L148" s="259"/>
      <c r="M148" s="260"/>
      <c r="N148" s="261"/>
      <c r="O148" s="261"/>
      <c r="P148" s="261"/>
      <c r="Q148" s="261"/>
      <c r="R148" s="261"/>
      <c r="S148" s="261"/>
      <c r="T148" s="262"/>
      <c r="AT148" s="263" t="s">
        <v>215</v>
      </c>
      <c r="AU148" s="263" t="s">
        <v>90</v>
      </c>
      <c r="AV148" s="12" t="s">
        <v>90</v>
      </c>
      <c r="AW148" s="12" t="s">
        <v>45</v>
      </c>
      <c r="AX148" s="12" t="s">
        <v>82</v>
      </c>
      <c r="AY148" s="263" t="s">
        <v>204</v>
      </c>
    </row>
    <row r="149" spans="2:51" s="13" customFormat="1" ht="13.5">
      <c r="B149" s="264"/>
      <c r="C149" s="265"/>
      <c r="D149" s="250" t="s">
        <v>215</v>
      </c>
      <c r="E149" s="266" t="s">
        <v>38</v>
      </c>
      <c r="F149" s="267" t="s">
        <v>217</v>
      </c>
      <c r="G149" s="265"/>
      <c r="H149" s="268">
        <v>10.936</v>
      </c>
      <c r="I149" s="269"/>
      <c r="J149" s="265"/>
      <c r="K149" s="265"/>
      <c r="L149" s="270"/>
      <c r="M149" s="271"/>
      <c r="N149" s="272"/>
      <c r="O149" s="272"/>
      <c r="P149" s="272"/>
      <c r="Q149" s="272"/>
      <c r="R149" s="272"/>
      <c r="S149" s="272"/>
      <c r="T149" s="273"/>
      <c r="AT149" s="274" t="s">
        <v>215</v>
      </c>
      <c r="AU149" s="274" t="s">
        <v>90</v>
      </c>
      <c r="AV149" s="13" t="s">
        <v>211</v>
      </c>
      <c r="AW149" s="13" t="s">
        <v>45</v>
      </c>
      <c r="AX149" s="13" t="s">
        <v>25</v>
      </c>
      <c r="AY149" s="274" t="s">
        <v>204</v>
      </c>
    </row>
    <row r="150" spans="2:65" s="1" customFormat="1" ht="25.5" customHeight="1">
      <c r="B150" s="48"/>
      <c r="C150" s="238" t="s">
        <v>10</v>
      </c>
      <c r="D150" s="238" t="s">
        <v>206</v>
      </c>
      <c r="E150" s="239" t="s">
        <v>2246</v>
      </c>
      <c r="F150" s="240" t="s">
        <v>2247</v>
      </c>
      <c r="G150" s="241" t="s">
        <v>780</v>
      </c>
      <c r="H150" s="242">
        <v>20</v>
      </c>
      <c r="I150" s="243"/>
      <c r="J150" s="244">
        <f>ROUND(I150*H150,2)</f>
        <v>0</v>
      </c>
      <c r="K150" s="240" t="s">
        <v>210</v>
      </c>
      <c r="L150" s="74"/>
      <c r="M150" s="245" t="s">
        <v>38</v>
      </c>
      <c r="N150" s="246" t="s">
        <v>53</v>
      </c>
      <c r="O150" s="49"/>
      <c r="P150" s="247">
        <f>O150*H150</f>
        <v>0</v>
      </c>
      <c r="Q150" s="247">
        <v>4E-05</v>
      </c>
      <c r="R150" s="247">
        <f>Q150*H150</f>
        <v>0.0008</v>
      </c>
      <c r="S150" s="247">
        <v>0</v>
      </c>
      <c r="T150" s="248">
        <f>S150*H150</f>
        <v>0</v>
      </c>
      <c r="AR150" s="25" t="s">
        <v>211</v>
      </c>
      <c r="AT150" s="25" t="s">
        <v>206</v>
      </c>
      <c r="AU150" s="25" t="s">
        <v>90</v>
      </c>
      <c r="AY150" s="25" t="s">
        <v>204</v>
      </c>
      <c r="BE150" s="249">
        <f>IF(N150="základní",J150,0)</f>
        <v>0</v>
      </c>
      <c r="BF150" s="249">
        <f>IF(N150="snížená",J150,0)</f>
        <v>0</v>
      </c>
      <c r="BG150" s="249">
        <f>IF(N150="zákl. přenesená",J150,0)</f>
        <v>0</v>
      </c>
      <c r="BH150" s="249">
        <f>IF(N150="sníž. přenesená",J150,0)</f>
        <v>0</v>
      </c>
      <c r="BI150" s="249">
        <f>IF(N150="nulová",J150,0)</f>
        <v>0</v>
      </c>
      <c r="BJ150" s="25" t="s">
        <v>25</v>
      </c>
      <c r="BK150" s="249">
        <f>ROUND(I150*H150,2)</f>
        <v>0</v>
      </c>
      <c r="BL150" s="25" t="s">
        <v>211</v>
      </c>
      <c r="BM150" s="25" t="s">
        <v>2248</v>
      </c>
    </row>
    <row r="151" spans="2:47" s="1" customFormat="1" ht="13.5">
      <c r="B151" s="48"/>
      <c r="C151" s="76"/>
      <c r="D151" s="250" t="s">
        <v>213</v>
      </c>
      <c r="E151" s="76"/>
      <c r="F151" s="251" t="s">
        <v>2249</v>
      </c>
      <c r="G151" s="76"/>
      <c r="H151" s="76"/>
      <c r="I151" s="206"/>
      <c r="J151" s="76"/>
      <c r="K151" s="76"/>
      <c r="L151" s="74"/>
      <c r="M151" s="252"/>
      <c r="N151" s="49"/>
      <c r="O151" s="49"/>
      <c r="P151" s="49"/>
      <c r="Q151" s="49"/>
      <c r="R151" s="49"/>
      <c r="S151" s="49"/>
      <c r="T151" s="97"/>
      <c r="AT151" s="25" t="s">
        <v>213</v>
      </c>
      <c r="AU151" s="25" t="s">
        <v>90</v>
      </c>
    </row>
    <row r="152" spans="2:51" s="12" customFormat="1" ht="13.5">
      <c r="B152" s="253"/>
      <c r="C152" s="254"/>
      <c r="D152" s="250" t="s">
        <v>215</v>
      </c>
      <c r="E152" s="255" t="s">
        <v>38</v>
      </c>
      <c r="F152" s="256" t="s">
        <v>318</v>
      </c>
      <c r="G152" s="254"/>
      <c r="H152" s="257">
        <v>20</v>
      </c>
      <c r="I152" s="258"/>
      <c r="J152" s="254"/>
      <c r="K152" s="254"/>
      <c r="L152" s="259"/>
      <c r="M152" s="260"/>
      <c r="N152" s="261"/>
      <c r="O152" s="261"/>
      <c r="P152" s="261"/>
      <c r="Q152" s="261"/>
      <c r="R152" s="261"/>
      <c r="S152" s="261"/>
      <c r="T152" s="262"/>
      <c r="AT152" s="263" t="s">
        <v>215</v>
      </c>
      <c r="AU152" s="263" t="s">
        <v>90</v>
      </c>
      <c r="AV152" s="12" t="s">
        <v>90</v>
      </c>
      <c r="AW152" s="12" t="s">
        <v>45</v>
      </c>
      <c r="AX152" s="12" t="s">
        <v>82</v>
      </c>
      <c r="AY152" s="263" t="s">
        <v>204</v>
      </c>
    </row>
    <row r="153" spans="2:51" s="13" customFormat="1" ht="13.5">
      <c r="B153" s="264"/>
      <c r="C153" s="265"/>
      <c r="D153" s="250" t="s">
        <v>215</v>
      </c>
      <c r="E153" s="266" t="s">
        <v>38</v>
      </c>
      <c r="F153" s="267" t="s">
        <v>217</v>
      </c>
      <c r="G153" s="265"/>
      <c r="H153" s="268">
        <v>20</v>
      </c>
      <c r="I153" s="269"/>
      <c r="J153" s="265"/>
      <c r="K153" s="265"/>
      <c r="L153" s="270"/>
      <c r="M153" s="271"/>
      <c r="N153" s="272"/>
      <c r="O153" s="272"/>
      <c r="P153" s="272"/>
      <c r="Q153" s="272"/>
      <c r="R153" s="272"/>
      <c r="S153" s="272"/>
      <c r="T153" s="273"/>
      <c r="AT153" s="274" t="s">
        <v>215</v>
      </c>
      <c r="AU153" s="274" t="s">
        <v>90</v>
      </c>
      <c r="AV153" s="13" t="s">
        <v>211</v>
      </c>
      <c r="AW153" s="13" t="s">
        <v>45</v>
      </c>
      <c r="AX153" s="13" t="s">
        <v>25</v>
      </c>
      <c r="AY153" s="274" t="s">
        <v>204</v>
      </c>
    </row>
    <row r="154" spans="2:65" s="1" customFormat="1" ht="38.25" customHeight="1">
      <c r="B154" s="48"/>
      <c r="C154" s="238" t="s">
        <v>294</v>
      </c>
      <c r="D154" s="238" t="s">
        <v>206</v>
      </c>
      <c r="E154" s="239" t="s">
        <v>2250</v>
      </c>
      <c r="F154" s="240" t="s">
        <v>2251</v>
      </c>
      <c r="G154" s="241" t="s">
        <v>780</v>
      </c>
      <c r="H154" s="242">
        <v>2</v>
      </c>
      <c r="I154" s="243"/>
      <c r="J154" s="244">
        <f>ROUND(I154*H154,2)</f>
        <v>0</v>
      </c>
      <c r="K154" s="240" t="s">
        <v>210</v>
      </c>
      <c r="L154" s="74"/>
      <c r="M154" s="245" t="s">
        <v>38</v>
      </c>
      <c r="N154" s="246" t="s">
        <v>53</v>
      </c>
      <c r="O154" s="49"/>
      <c r="P154" s="247">
        <f>O154*H154</f>
        <v>0</v>
      </c>
      <c r="Q154" s="247">
        <v>0</v>
      </c>
      <c r="R154" s="247">
        <f>Q154*H154</f>
        <v>0</v>
      </c>
      <c r="S154" s="247">
        <v>0.054</v>
      </c>
      <c r="T154" s="248">
        <f>S154*H154</f>
        <v>0.108</v>
      </c>
      <c r="AR154" s="25" t="s">
        <v>211</v>
      </c>
      <c r="AT154" s="25" t="s">
        <v>206</v>
      </c>
      <c r="AU154" s="25" t="s">
        <v>90</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211</v>
      </c>
      <c r="BM154" s="25" t="s">
        <v>2252</v>
      </c>
    </row>
    <row r="155" spans="2:65" s="1" customFormat="1" ht="38.25" customHeight="1">
      <c r="B155" s="48"/>
      <c r="C155" s="238" t="s">
        <v>300</v>
      </c>
      <c r="D155" s="238" t="s">
        <v>206</v>
      </c>
      <c r="E155" s="239" t="s">
        <v>2253</v>
      </c>
      <c r="F155" s="240" t="s">
        <v>2254</v>
      </c>
      <c r="G155" s="241" t="s">
        <v>780</v>
      </c>
      <c r="H155" s="242">
        <v>7</v>
      </c>
      <c r="I155" s="243"/>
      <c r="J155" s="244">
        <f>ROUND(I155*H155,2)</f>
        <v>0</v>
      </c>
      <c r="K155" s="240" t="s">
        <v>210</v>
      </c>
      <c r="L155" s="74"/>
      <c r="M155" s="245" t="s">
        <v>38</v>
      </c>
      <c r="N155" s="246" t="s">
        <v>53</v>
      </c>
      <c r="O155" s="49"/>
      <c r="P155" s="247">
        <f>O155*H155</f>
        <v>0</v>
      </c>
      <c r="Q155" s="247">
        <v>0</v>
      </c>
      <c r="R155" s="247">
        <f>Q155*H155</f>
        <v>0</v>
      </c>
      <c r="S155" s="247">
        <v>0.138</v>
      </c>
      <c r="T155" s="248">
        <f>S155*H155</f>
        <v>0.9660000000000001</v>
      </c>
      <c r="AR155" s="25" t="s">
        <v>211</v>
      </c>
      <c r="AT155" s="25" t="s">
        <v>206</v>
      </c>
      <c r="AU155" s="25" t="s">
        <v>90</v>
      </c>
      <c r="AY155" s="25" t="s">
        <v>204</v>
      </c>
      <c r="BE155" s="249">
        <f>IF(N155="základní",J155,0)</f>
        <v>0</v>
      </c>
      <c r="BF155" s="249">
        <f>IF(N155="snížená",J155,0)</f>
        <v>0</v>
      </c>
      <c r="BG155" s="249">
        <f>IF(N155="zákl. přenesená",J155,0)</f>
        <v>0</v>
      </c>
      <c r="BH155" s="249">
        <f>IF(N155="sníž. přenesená",J155,0)</f>
        <v>0</v>
      </c>
      <c r="BI155" s="249">
        <f>IF(N155="nulová",J155,0)</f>
        <v>0</v>
      </c>
      <c r="BJ155" s="25" t="s">
        <v>25</v>
      </c>
      <c r="BK155" s="249">
        <f>ROUND(I155*H155,2)</f>
        <v>0</v>
      </c>
      <c r="BL155" s="25" t="s">
        <v>211</v>
      </c>
      <c r="BM155" s="25" t="s">
        <v>2255</v>
      </c>
    </row>
    <row r="156" spans="2:51" s="12" customFormat="1" ht="13.5">
      <c r="B156" s="253"/>
      <c r="C156" s="254"/>
      <c r="D156" s="250" t="s">
        <v>215</v>
      </c>
      <c r="E156" s="255" t="s">
        <v>38</v>
      </c>
      <c r="F156" s="256" t="s">
        <v>2256</v>
      </c>
      <c r="G156" s="254"/>
      <c r="H156" s="257">
        <v>5</v>
      </c>
      <c r="I156" s="258"/>
      <c r="J156" s="254"/>
      <c r="K156" s="254"/>
      <c r="L156" s="259"/>
      <c r="M156" s="260"/>
      <c r="N156" s="261"/>
      <c r="O156" s="261"/>
      <c r="P156" s="261"/>
      <c r="Q156" s="261"/>
      <c r="R156" s="261"/>
      <c r="S156" s="261"/>
      <c r="T156" s="262"/>
      <c r="AT156" s="263" t="s">
        <v>215</v>
      </c>
      <c r="AU156" s="263" t="s">
        <v>90</v>
      </c>
      <c r="AV156" s="12" t="s">
        <v>90</v>
      </c>
      <c r="AW156" s="12" t="s">
        <v>45</v>
      </c>
      <c r="AX156" s="12" t="s">
        <v>82</v>
      </c>
      <c r="AY156" s="263" t="s">
        <v>204</v>
      </c>
    </row>
    <row r="157" spans="2:51" s="12" customFormat="1" ht="13.5">
      <c r="B157" s="253"/>
      <c r="C157" s="254"/>
      <c r="D157" s="250" t="s">
        <v>215</v>
      </c>
      <c r="E157" s="255" t="s">
        <v>38</v>
      </c>
      <c r="F157" s="256" t="s">
        <v>1705</v>
      </c>
      <c r="G157" s="254"/>
      <c r="H157" s="257">
        <v>2</v>
      </c>
      <c r="I157" s="258"/>
      <c r="J157" s="254"/>
      <c r="K157" s="254"/>
      <c r="L157" s="259"/>
      <c r="M157" s="260"/>
      <c r="N157" s="261"/>
      <c r="O157" s="261"/>
      <c r="P157" s="261"/>
      <c r="Q157" s="261"/>
      <c r="R157" s="261"/>
      <c r="S157" s="261"/>
      <c r="T157" s="262"/>
      <c r="AT157" s="263" t="s">
        <v>215</v>
      </c>
      <c r="AU157" s="263" t="s">
        <v>90</v>
      </c>
      <c r="AV157" s="12" t="s">
        <v>90</v>
      </c>
      <c r="AW157" s="12" t="s">
        <v>45</v>
      </c>
      <c r="AX157" s="12" t="s">
        <v>82</v>
      </c>
      <c r="AY157" s="263" t="s">
        <v>204</v>
      </c>
    </row>
    <row r="158" spans="2:51" s="13" customFormat="1" ht="13.5">
      <c r="B158" s="264"/>
      <c r="C158" s="265"/>
      <c r="D158" s="250" t="s">
        <v>215</v>
      </c>
      <c r="E158" s="266" t="s">
        <v>38</v>
      </c>
      <c r="F158" s="267" t="s">
        <v>217</v>
      </c>
      <c r="G158" s="265"/>
      <c r="H158" s="268">
        <v>7</v>
      </c>
      <c r="I158" s="269"/>
      <c r="J158" s="265"/>
      <c r="K158" s="265"/>
      <c r="L158" s="270"/>
      <c r="M158" s="271"/>
      <c r="N158" s="272"/>
      <c r="O158" s="272"/>
      <c r="P158" s="272"/>
      <c r="Q158" s="272"/>
      <c r="R158" s="272"/>
      <c r="S158" s="272"/>
      <c r="T158" s="273"/>
      <c r="AT158" s="274" t="s">
        <v>215</v>
      </c>
      <c r="AU158" s="274" t="s">
        <v>90</v>
      </c>
      <c r="AV158" s="13" t="s">
        <v>211</v>
      </c>
      <c r="AW158" s="13" t="s">
        <v>45</v>
      </c>
      <c r="AX158" s="13" t="s">
        <v>25</v>
      </c>
      <c r="AY158" s="274" t="s">
        <v>204</v>
      </c>
    </row>
    <row r="159" spans="2:65" s="1" customFormat="1" ht="38.25" customHeight="1">
      <c r="B159" s="48"/>
      <c r="C159" s="238" t="s">
        <v>306</v>
      </c>
      <c r="D159" s="238" t="s">
        <v>206</v>
      </c>
      <c r="E159" s="239" t="s">
        <v>773</v>
      </c>
      <c r="F159" s="240" t="s">
        <v>774</v>
      </c>
      <c r="G159" s="241" t="s">
        <v>220</v>
      </c>
      <c r="H159" s="242">
        <v>0.074</v>
      </c>
      <c r="I159" s="243"/>
      <c r="J159" s="244">
        <f>ROUND(I159*H159,2)</f>
        <v>0</v>
      </c>
      <c r="K159" s="240" t="s">
        <v>210</v>
      </c>
      <c r="L159" s="74"/>
      <c r="M159" s="245" t="s">
        <v>38</v>
      </c>
      <c r="N159" s="246" t="s">
        <v>53</v>
      </c>
      <c r="O159" s="49"/>
      <c r="P159" s="247">
        <f>O159*H159</f>
        <v>0</v>
      </c>
      <c r="Q159" s="247">
        <v>0</v>
      </c>
      <c r="R159" s="247">
        <f>Q159*H159</f>
        <v>0</v>
      </c>
      <c r="S159" s="247">
        <v>1.8</v>
      </c>
      <c r="T159" s="248">
        <f>S159*H159</f>
        <v>0.13319999999999999</v>
      </c>
      <c r="AR159" s="25" t="s">
        <v>211</v>
      </c>
      <c r="AT159" s="25" t="s">
        <v>206</v>
      </c>
      <c r="AU159" s="25" t="s">
        <v>90</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211</v>
      </c>
      <c r="BM159" s="25" t="s">
        <v>2257</v>
      </c>
    </row>
    <row r="160" spans="2:51" s="12" customFormat="1" ht="13.5">
      <c r="B160" s="253"/>
      <c r="C160" s="254"/>
      <c r="D160" s="250" t="s">
        <v>215</v>
      </c>
      <c r="E160" s="255" t="s">
        <v>38</v>
      </c>
      <c r="F160" s="256" t="s">
        <v>2258</v>
      </c>
      <c r="G160" s="254"/>
      <c r="H160" s="257">
        <v>0.052</v>
      </c>
      <c r="I160" s="258"/>
      <c r="J160" s="254"/>
      <c r="K160" s="254"/>
      <c r="L160" s="259"/>
      <c r="M160" s="260"/>
      <c r="N160" s="261"/>
      <c r="O160" s="261"/>
      <c r="P160" s="261"/>
      <c r="Q160" s="261"/>
      <c r="R160" s="261"/>
      <c r="S160" s="261"/>
      <c r="T160" s="262"/>
      <c r="AT160" s="263" t="s">
        <v>215</v>
      </c>
      <c r="AU160" s="263" t="s">
        <v>90</v>
      </c>
      <c r="AV160" s="12" t="s">
        <v>90</v>
      </c>
      <c r="AW160" s="12" t="s">
        <v>45</v>
      </c>
      <c r="AX160" s="12" t="s">
        <v>82</v>
      </c>
      <c r="AY160" s="263" t="s">
        <v>204</v>
      </c>
    </row>
    <row r="161" spans="2:51" s="12" customFormat="1" ht="13.5">
      <c r="B161" s="253"/>
      <c r="C161" s="254"/>
      <c r="D161" s="250" t="s">
        <v>215</v>
      </c>
      <c r="E161" s="255" t="s">
        <v>38</v>
      </c>
      <c r="F161" s="256" t="s">
        <v>2259</v>
      </c>
      <c r="G161" s="254"/>
      <c r="H161" s="257">
        <v>0.022</v>
      </c>
      <c r="I161" s="258"/>
      <c r="J161" s="254"/>
      <c r="K161" s="254"/>
      <c r="L161" s="259"/>
      <c r="M161" s="260"/>
      <c r="N161" s="261"/>
      <c r="O161" s="261"/>
      <c r="P161" s="261"/>
      <c r="Q161" s="261"/>
      <c r="R161" s="261"/>
      <c r="S161" s="261"/>
      <c r="T161" s="262"/>
      <c r="AT161" s="263" t="s">
        <v>215</v>
      </c>
      <c r="AU161" s="263" t="s">
        <v>90</v>
      </c>
      <c r="AV161" s="12" t="s">
        <v>90</v>
      </c>
      <c r="AW161" s="12" t="s">
        <v>45</v>
      </c>
      <c r="AX161" s="12" t="s">
        <v>82</v>
      </c>
      <c r="AY161" s="263" t="s">
        <v>204</v>
      </c>
    </row>
    <row r="162" spans="2:51" s="13" customFormat="1" ht="13.5">
      <c r="B162" s="264"/>
      <c r="C162" s="265"/>
      <c r="D162" s="250" t="s">
        <v>215</v>
      </c>
      <c r="E162" s="266" t="s">
        <v>38</v>
      </c>
      <c r="F162" s="267" t="s">
        <v>217</v>
      </c>
      <c r="G162" s="265"/>
      <c r="H162" s="268">
        <v>0.074</v>
      </c>
      <c r="I162" s="269"/>
      <c r="J162" s="265"/>
      <c r="K162" s="265"/>
      <c r="L162" s="270"/>
      <c r="M162" s="271"/>
      <c r="N162" s="272"/>
      <c r="O162" s="272"/>
      <c r="P162" s="272"/>
      <c r="Q162" s="272"/>
      <c r="R162" s="272"/>
      <c r="S162" s="272"/>
      <c r="T162" s="273"/>
      <c r="AT162" s="274" t="s">
        <v>215</v>
      </c>
      <c r="AU162" s="274" t="s">
        <v>90</v>
      </c>
      <c r="AV162" s="13" t="s">
        <v>211</v>
      </c>
      <c r="AW162" s="13" t="s">
        <v>45</v>
      </c>
      <c r="AX162" s="13" t="s">
        <v>25</v>
      </c>
      <c r="AY162" s="274" t="s">
        <v>204</v>
      </c>
    </row>
    <row r="163" spans="2:63" s="11" customFormat="1" ht="29.85" customHeight="1">
      <c r="B163" s="222"/>
      <c r="C163" s="223"/>
      <c r="D163" s="224" t="s">
        <v>81</v>
      </c>
      <c r="E163" s="236" t="s">
        <v>850</v>
      </c>
      <c r="F163" s="236" t="s">
        <v>851</v>
      </c>
      <c r="G163" s="223"/>
      <c r="H163" s="223"/>
      <c r="I163" s="226"/>
      <c r="J163" s="237">
        <f>BK163</f>
        <v>0</v>
      </c>
      <c r="K163" s="223"/>
      <c r="L163" s="228"/>
      <c r="M163" s="229"/>
      <c r="N163" s="230"/>
      <c r="O163" s="230"/>
      <c r="P163" s="231">
        <f>SUM(P164:P173)</f>
        <v>0</v>
      </c>
      <c r="Q163" s="230"/>
      <c r="R163" s="231">
        <f>SUM(R164:R173)</f>
        <v>0</v>
      </c>
      <c r="S163" s="230"/>
      <c r="T163" s="232">
        <f>SUM(T164:T173)</f>
        <v>0</v>
      </c>
      <c r="AR163" s="233" t="s">
        <v>25</v>
      </c>
      <c r="AT163" s="234" t="s">
        <v>81</v>
      </c>
      <c r="AU163" s="234" t="s">
        <v>25</v>
      </c>
      <c r="AY163" s="233" t="s">
        <v>204</v>
      </c>
      <c r="BK163" s="235">
        <f>SUM(BK164:BK173)</f>
        <v>0</v>
      </c>
    </row>
    <row r="164" spans="2:65" s="1" customFormat="1" ht="38.25" customHeight="1">
      <c r="B164" s="48"/>
      <c r="C164" s="238" t="s">
        <v>313</v>
      </c>
      <c r="D164" s="238" t="s">
        <v>206</v>
      </c>
      <c r="E164" s="239" t="s">
        <v>2260</v>
      </c>
      <c r="F164" s="240" t="s">
        <v>2261</v>
      </c>
      <c r="G164" s="241" t="s">
        <v>252</v>
      </c>
      <c r="H164" s="242">
        <v>1.207</v>
      </c>
      <c r="I164" s="243"/>
      <c r="J164" s="244">
        <f>ROUND(I164*H164,2)</f>
        <v>0</v>
      </c>
      <c r="K164" s="240" t="s">
        <v>210</v>
      </c>
      <c r="L164" s="74"/>
      <c r="M164" s="245" t="s">
        <v>38</v>
      </c>
      <c r="N164" s="246" t="s">
        <v>53</v>
      </c>
      <c r="O164" s="49"/>
      <c r="P164" s="247">
        <f>O164*H164</f>
        <v>0</v>
      </c>
      <c r="Q164" s="247">
        <v>0</v>
      </c>
      <c r="R164" s="247">
        <f>Q164*H164</f>
        <v>0</v>
      </c>
      <c r="S164" s="247">
        <v>0</v>
      </c>
      <c r="T164" s="248">
        <f>S164*H164</f>
        <v>0</v>
      </c>
      <c r="AR164" s="25" t="s">
        <v>211</v>
      </c>
      <c r="AT164" s="25" t="s">
        <v>206</v>
      </c>
      <c r="AU164" s="25" t="s">
        <v>90</v>
      </c>
      <c r="AY164" s="25" t="s">
        <v>204</v>
      </c>
      <c r="BE164" s="249">
        <f>IF(N164="základní",J164,0)</f>
        <v>0</v>
      </c>
      <c r="BF164" s="249">
        <f>IF(N164="snížená",J164,0)</f>
        <v>0</v>
      </c>
      <c r="BG164" s="249">
        <f>IF(N164="zákl. přenesená",J164,0)</f>
        <v>0</v>
      </c>
      <c r="BH164" s="249">
        <f>IF(N164="sníž. přenesená",J164,0)</f>
        <v>0</v>
      </c>
      <c r="BI164" s="249">
        <f>IF(N164="nulová",J164,0)</f>
        <v>0</v>
      </c>
      <c r="BJ164" s="25" t="s">
        <v>25</v>
      </c>
      <c r="BK164" s="249">
        <f>ROUND(I164*H164,2)</f>
        <v>0</v>
      </c>
      <c r="BL164" s="25" t="s">
        <v>211</v>
      </c>
      <c r="BM164" s="25" t="s">
        <v>2262</v>
      </c>
    </row>
    <row r="165" spans="2:47" s="1" customFormat="1" ht="13.5">
      <c r="B165" s="48"/>
      <c r="C165" s="76"/>
      <c r="D165" s="250" t="s">
        <v>213</v>
      </c>
      <c r="E165" s="76"/>
      <c r="F165" s="251" t="s">
        <v>856</v>
      </c>
      <c r="G165" s="76"/>
      <c r="H165" s="76"/>
      <c r="I165" s="206"/>
      <c r="J165" s="76"/>
      <c r="K165" s="76"/>
      <c r="L165" s="74"/>
      <c r="M165" s="252"/>
      <c r="N165" s="49"/>
      <c r="O165" s="49"/>
      <c r="P165" s="49"/>
      <c r="Q165" s="49"/>
      <c r="R165" s="49"/>
      <c r="S165" s="49"/>
      <c r="T165" s="97"/>
      <c r="AT165" s="25" t="s">
        <v>213</v>
      </c>
      <c r="AU165" s="25" t="s">
        <v>90</v>
      </c>
    </row>
    <row r="166" spans="2:65" s="1" customFormat="1" ht="25.5" customHeight="1">
      <c r="B166" s="48"/>
      <c r="C166" s="238" t="s">
        <v>318</v>
      </c>
      <c r="D166" s="238" t="s">
        <v>206</v>
      </c>
      <c r="E166" s="239" t="s">
        <v>858</v>
      </c>
      <c r="F166" s="240" t="s">
        <v>859</v>
      </c>
      <c r="G166" s="241" t="s">
        <v>252</v>
      </c>
      <c r="H166" s="242">
        <v>1.207</v>
      </c>
      <c r="I166" s="243"/>
      <c r="J166" s="244">
        <f>ROUND(I166*H166,2)</f>
        <v>0</v>
      </c>
      <c r="K166" s="240" t="s">
        <v>210</v>
      </c>
      <c r="L166" s="74"/>
      <c r="M166" s="245" t="s">
        <v>38</v>
      </c>
      <c r="N166" s="246" t="s">
        <v>53</v>
      </c>
      <c r="O166" s="49"/>
      <c r="P166" s="247">
        <f>O166*H166</f>
        <v>0</v>
      </c>
      <c r="Q166" s="247">
        <v>0</v>
      </c>
      <c r="R166" s="247">
        <f>Q166*H166</f>
        <v>0</v>
      </c>
      <c r="S166" s="247">
        <v>0</v>
      </c>
      <c r="T166" s="248">
        <f>S166*H166</f>
        <v>0</v>
      </c>
      <c r="AR166" s="25" t="s">
        <v>211</v>
      </c>
      <c r="AT166" s="25" t="s">
        <v>206</v>
      </c>
      <c r="AU166" s="25" t="s">
        <v>90</v>
      </c>
      <c r="AY166" s="25" t="s">
        <v>204</v>
      </c>
      <c r="BE166" s="249">
        <f>IF(N166="základní",J166,0)</f>
        <v>0</v>
      </c>
      <c r="BF166" s="249">
        <f>IF(N166="snížená",J166,0)</f>
        <v>0</v>
      </c>
      <c r="BG166" s="249">
        <f>IF(N166="zákl. přenesená",J166,0)</f>
        <v>0</v>
      </c>
      <c r="BH166" s="249">
        <f>IF(N166="sníž. přenesená",J166,0)</f>
        <v>0</v>
      </c>
      <c r="BI166" s="249">
        <f>IF(N166="nulová",J166,0)</f>
        <v>0</v>
      </c>
      <c r="BJ166" s="25" t="s">
        <v>25</v>
      </c>
      <c r="BK166" s="249">
        <f>ROUND(I166*H166,2)</f>
        <v>0</v>
      </c>
      <c r="BL166" s="25" t="s">
        <v>211</v>
      </c>
      <c r="BM166" s="25" t="s">
        <v>2263</v>
      </c>
    </row>
    <row r="167" spans="2:47" s="1" customFormat="1" ht="13.5">
      <c r="B167" s="48"/>
      <c r="C167" s="76"/>
      <c r="D167" s="250" t="s">
        <v>213</v>
      </c>
      <c r="E167" s="76"/>
      <c r="F167" s="251" t="s">
        <v>861</v>
      </c>
      <c r="G167" s="76"/>
      <c r="H167" s="76"/>
      <c r="I167" s="206"/>
      <c r="J167" s="76"/>
      <c r="K167" s="76"/>
      <c r="L167" s="74"/>
      <c r="M167" s="252"/>
      <c r="N167" s="49"/>
      <c r="O167" s="49"/>
      <c r="P167" s="49"/>
      <c r="Q167" s="49"/>
      <c r="R167" s="49"/>
      <c r="S167" s="49"/>
      <c r="T167" s="97"/>
      <c r="AT167" s="25" t="s">
        <v>213</v>
      </c>
      <c r="AU167" s="25" t="s">
        <v>90</v>
      </c>
    </row>
    <row r="168" spans="2:65" s="1" customFormat="1" ht="25.5" customHeight="1">
      <c r="B168" s="48"/>
      <c r="C168" s="238" t="s">
        <v>9</v>
      </c>
      <c r="D168" s="238" t="s">
        <v>206</v>
      </c>
      <c r="E168" s="239" t="s">
        <v>863</v>
      </c>
      <c r="F168" s="240" t="s">
        <v>864</v>
      </c>
      <c r="G168" s="241" t="s">
        <v>252</v>
      </c>
      <c r="H168" s="242">
        <v>7.242</v>
      </c>
      <c r="I168" s="243"/>
      <c r="J168" s="244">
        <f>ROUND(I168*H168,2)</f>
        <v>0</v>
      </c>
      <c r="K168" s="240" t="s">
        <v>210</v>
      </c>
      <c r="L168" s="74"/>
      <c r="M168" s="245" t="s">
        <v>38</v>
      </c>
      <c r="N168" s="246" t="s">
        <v>53</v>
      </c>
      <c r="O168" s="49"/>
      <c r="P168" s="247">
        <f>O168*H168</f>
        <v>0</v>
      </c>
      <c r="Q168" s="247">
        <v>0</v>
      </c>
      <c r="R168" s="247">
        <f>Q168*H168</f>
        <v>0</v>
      </c>
      <c r="S168" s="247">
        <v>0</v>
      </c>
      <c r="T168" s="248">
        <f>S168*H168</f>
        <v>0</v>
      </c>
      <c r="AR168" s="25" t="s">
        <v>211</v>
      </c>
      <c r="AT168" s="25" t="s">
        <v>206</v>
      </c>
      <c r="AU168" s="25" t="s">
        <v>90</v>
      </c>
      <c r="AY168" s="25" t="s">
        <v>204</v>
      </c>
      <c r="BE168" s="249">
        <f>IF(N168="základní",J168,0)</f>
        <v>0</v>
      </c>
      <c r="BF168" s="249">
        <f>IF(N168="snížená",J168,0)</f>
        <v>0</v>
      </c>
      <c r="BG168" s="249">
        <f>IF(N168="zákl. přenesená",J168,0)</f>
        <v>0</v>
      </c>
      <c r="BH168" s="249">
        <f>IF(N168="sníž. přenesená",J168,0)</f>
        <v>0</v>
      </c>
      <c r="BI168" s="249">
        <f>IF(N168="nulová",J168,0)</f>
        <v>0</v>
      </c>
      <c r="BJ168" s="25" t="s">
        <v>25</v>
      </c>
      <c r="BK168" s="249">
        <f>ROUND(I168*H168,2)</f>
        <v>0</v>
      </c>
      <c r="BL168" s="25" t="s">
        <v>211</v>
      </c>
      <c r="BM168" s="25" t="s">
        <v>2264</v>
      </c>
    </row>
    <row r="169" spans="2:47" s="1" customFormat="1" ht="13.5">
      <c r="B169" s="48"/>
      <c r="C169" s="76"/>
      <c r="D169" s="250" t="s">
        <v>213</v>
      </c>
      <c r="E169" s="76"/>
      <c r="F169" s="251" t="s">
        <v>861</v>
      </c>
      <c r="G169" s="76"/>
      <c r="H169" s="76"/>
      <c r="I169" s="206"/>
      <c r="J169" s="76"/>
      <c r="K169" s="76"/>
      <c r="L169" s="74"/>
      <c r="M169" s="252"/>
      <c r="N169" s="49"/>
      <c r="O169" s="49"/>
      <c r="P169" s="49"/>
      <c r="Q169" s="49"/>
      <c r="R169" s="49"/>
      <c r="S169" s="49"/>
      <c r="T169" s="97"/>
      <c r="AT169" s="25" t="s">
        <v>213</v>
      </c>
      <c r="AU169" s="25" t="s">
        <v>90</v>
      </c>
    </row>
    <row r="170" spans="2:51" s="12" customFormat="1" ht="13.5">
      <c r="B170" s="253"/>
      <c r="C170" s="254"/>
      <c r="D170" s="250" t="s">
        <v>215</v>
      </c>
      <c r="E170" s="255" t="s">
        <v>38</v>
      </c>
      <c r="F170" s="256" t="s">
        <v>2265</v>
      </c>
      <c r="G170" s="254"/>
      <c r="H170" s="257">
        <v>7.242</v>
      </c>
      <c r="I170" s="258"/>
      <c r="J170" s="254"/>
      <c r="K170" s="254"/>
      <c r="L170" s="259"/>
      <c r="M170" s="260"/>
      <c r="N170" s="261"/>
      <c r="O170" s="261"/>
      <c r="P170" s="261"/>
      <c r="Q170" s="261"/>
      <c r="R170" s="261"/>
      <c r="S170" s="261"/>
      <c r="T170" s="262"/>
      <c r="AT170" s="263" t="s">
        <v>215</v>
      </c>
      <c r="AU170" s="263" t="s">
        <v>90</v>
      </c>
      <c r="AV170" s="12" t="s">
        <v>90</v>
      </c>
      <c r="AW170" s="12" t="s">
        <v>45</v>
      </c>
      <c r="AX170" s="12" t="s">
        <v>82</v>
      </c>
      <c r="AY170" s="263" t="s">
        <v>204</v>
      </c>
    </row>
    <row r="171" spans="2:51" s="13" customFormat="1" ht="13.5">
      <c r="B171" s="264"/>
      <c r="C171" s="265"/>
      <c r="D171" s="250" t="s">
        <v>215</v>
      </c>
      <c r="E171" s="266" t="s">
        <v>38</v>
      </c>
      <c r="F171" s="267" t="s">
        <v>217</v>
      </c>
      <c r="G171" s="265"/>
      <c r="H171" s="268">
        <v>7.242</v>
      </c>
      <c r="I171" s="269"/>
      <c r="J171" s="265"/>
      <c r="K171" s="265"/>
      <c r="L171" s="270"/>
      <c r="M171" s="271"/>
      <c r="N171" s="272"/>
      <c r="O171" s="272"/>
      <c r="P171" s="272"/>
      <c r="Q171" s="272"/>
      <c r="R171" s="272"/>
      <c r="S171" s="272"/>
      <c r="T171" s="273"/>
      <c r="AT171" s="274" t="s">
        <v>215</v>
      </c>
      <c r="AU171" s="274" t="s">
        <v>90</v>
      </c>
      <c r="AV171" s="13" t="s">
        <v>211</v>
      </c>
      <c r="AW171" s="13" t="s">
        <v>45</v>
      </c>
      <c r="AX171" s="13" t="s">
        <v>25</v>
      </c>
      <c r="AY171" s="274" t="s">
        <v>204</v>
      </c>
    </row>
    <row r="172" spans="2:65" s="1" customFormat="1" ht="16.5" customHeight="1">
      <c r="B172" s="48"/>
      <c r="C172" s="238" t="s">
        <v>331</v>
      </c>
      <c r="D172" s="238" t="s">
        <v>206</v>
      </c>
      <c r="E172" s="239" t="s">
        <v>899</v>
      </c>
      <c r="F172" s="240" t="s">
        <v>900</v>
      </c>
      <c r="G172" s="241" t="s">
        <v>252</v>
      </c>
      <c r="H172" s="242">
        <v>1.207</v>
      </c>
      <c r="I172" s="243"/>
      <c r="J172" s="244">
        <f>ROUND(I172*H172,2)</f>
        <v>0</v>
      </c>
      <c r="K172" s="240" t="s">
        <v>210</v>
      </c>
      <c r="L172" s="74"/>
      <c r="M172" s="245" t="s">
        <v>38</v>
      </c>
      <c r="N172" s="246" t="s">
        <v>53</v>
      </c>
      <c r="O172" s="49"/>
      <c r="P172" s="247">
        <f>O172*H172</f>
        <v>0</v>
      </c>
      <c r="Q172" s="247">
        <v>0</v>
      </c>
      <c r="R172" s="247">
        <f>Q172*H172</f>
        <v>0</v>
      </c>
      <c r="S172" s="247">
        <v>0</v>
      </c>
      <c r="T172" s="248">
        <f>S172*H172</f>
        <v>0</v>
      </c>
      <c r="AR172" s="25" t="s">
        <v>211</v>
      </c>
      <c r="AT172" s="25" t="s">
        <v>206</v>
      </c>
      <c r="AU172" s="25" t="s">
        <v>90</v>
      </c>
      <c r="AY172" s="25" t="s">
        <v>204</v>
      </c>
      <c r="BE172" s="249">
        <f>IF(N172="základní",J172,0)</f>
        <v>0</v>
      </c>
      <c r="BF172" s="249">
        <f>IF(N172="snížená",J172,0)</f>
        <v>0</v>
      </c>
      <c r="BG172" s="249">
        <f>IF(N172="zákl. přenesená",J172,0)</f>
        <v>0</v>
      </c>
      <c r="BH172" s="249">
        <f>IF(N172="sníž. přenesená",J172,0)</f>
        <v>0</v>
      </c>
      <c r="BI172" s="249">
        <f>IF(N172="nulová",J172,0)</f>
        <v>0</v>
      </c>
      <c r="BJ172" s="25" t="s">
        <v>25</v>
      </c>
      <c r="BK172" s="249">
        <f>ROUND(I172*H172,2)</f>
        <v>0</v>
      </c>
      <c r="BL172" s="25" t="s">
        <v>211</v>
      </c>
      <c r="BM172" s="25" t="s">
        <v>2266</v>
      </c>
    </row>
    <row r="173" spans="2:47" s="1" customFormat="1" ht="13.5">
      <c r="B173" s="48"/>
      <c r="C173" s="76"/>
      <c r="D173" s="250" t="s">
        <v>213</v>
      </c>
      <c r="E173" s="76"/>
      <c r="F173" s="251" t="s">
        <v>871</v>
      </c>
      <c r="G173" s="76"/>
      <c r="H173" s="76"/>
      <c r="I173" s="206"/>
      <c r="J173" s="76"/>
      <c r="K173" s="76"/>
      <c r="L173" s="74"/>
      <c r="M173" s="252"/>
      <c r="N173" s="49"/>
      <c r="O173" s="49"/>
      <c r="P173" s="49"/>
      <c r="Q173" s="49"/>
      <c r="R173" s="49"/>
      <c r="S173" s="49"/>
      <c r="T173" s="97"/>
      <c r="AT173" s="25" t="s">
        <v>213</v>
      </c>
      <c r="AU173" s="25" t="s">
        <v>90</v>
      </c>
    </row>
    <row r="174" spans="2:63" s="11" customFormat="1" ht="29.85" customHeight="1">
      <c r="B174" s="222"/>
      <c r="C174" s="223"/>
      <c r="D174" s="224" t="s">
        <v>81</v>
      </c>
      <c r="E174" s="236" t="s">
        <v>909</v>
      </c>
      <c r="F174" s="236" t="s">
        <v>910</v>
      </c>
      <c r="G174" s="223"/>
      <c r="H174" s="223"/>
      <c r="I174" s="226"/>
      <c r="J174" s="237">
        <f>BK174</f>
        <v>0</v>
      </c>
      <c r="K174" s="223"/>
      <c r="L174" s="228"/>
      <c r="M174" s="229"/>
      <c r="N174" s="230"/>
      <c r="O174" s="230"/>
      <c r="P174" s="231">
        <f>SUM(P175:P176)</f>
        <v>0</v>
      </c>
      <c r="Q174" s="230"/>
      <c r="R174" s="231">
        <f>SUM(R175:R176)</f>
        <v>0</v>
      </c>
      <c r="S174" s="230"/>
      <c r="T174" s="232">
        <f>SUM(T175:T176)</f>
        <v>0</v>
      </c>
      <c r="AR174" s="233" t="s">
        <v>25</v>
      </c>
      <c r="AT174" s="234" t="s">
        <v>81</v>
      </c>
      <c r="AU174" s="234" t="s">
        <v>25</v>
      </c>
      <c r="AY174" s="233" t="s">
        <v>204</v>
      </c>
      <c r="BK174" s="235">
        <f>SUM(BK175:BK176)</f>
        <v>0</v>
      </c>
    </row>
    <row r="175" spans="2:65" s="1" customFormat="1" ht="38.25" customHeight="1">
      <c r="B175" s="48"/>
      <c r="C175" s="238" t="s">
        <v>335</v>
      </c>
      <c r="D175" s="238" t="s">
        <v>206</v>
      </c>
      <c r="E175" s="239" t="s">
        <v>2267</v>
      </c>
      <c r="F175" s="240" t="s">
        <v>2268</v>
      </c>
      <c r="G175" s="241" t="s">
        <v>252</v>
      </c>
      <c r="H175" s="242">
        <v>34.851</v>
      </c>
      <c r="I175" s="243"/>
      <c r="J175" s="244">
        <f>ROUND(I175*H175,2)</f>
        <v>0</v>
      </c>
      <c r="K175" s="240" t="s">
        <v>210</v>
      </c>
      <c r="L175" s="74"/>
      <c r="M175" s="245" t="s">
        <v>38</v>
      </c>
      <c r="N175" s="246" t="s">
        <v>53</v>
      </c>
      <c r="O175" s="49"/>
      <c r="P175" s="247">
        <f>O175*H175</f>
        <v>0</v>
      </c>
      <c r="Q175" s="247">
        <v>0</v>
      </c>
      <c r="R175" s="247">
        <f>Q175*H175</f>
        <v>0</v>
      </c>
      <c r="S175" s="247">
        <v>0</v>
      </c>
      <c r="T175" s="248">
        <f>S175*H175</f>
        <v>0</v>
      </c>
      <c r="AR175" s="25" t="s">
        <v>211</v>
      </c>
      <c r="AT175" s="25" t="s">
        <v>206</v>
      </c>
      <c r="AU175" s="25" t="s">
        <v>90</v>
      </c>
      <c r="AY175" s="25" t="s">
        <v>204</v>
      </c>
      <c r="BE175" s="249">
        <f>IF(N175="základní",J175,0)</f>
        <v>0</v>
      </c>
      <c r="BF175" s="249">
        <f>IF(N175="snížená",J175,0)</f>
        <v>0</v>
      </c>
      <c r="BG175" s="249">
        <f>IF(N175="zákl. přenesená",J175,0)</f>
        <v>0</v>
      </c>
      <c r="BH175" s="249">
        <f>IF(N175="sníž. přenesená",J175,0)</f>
        <v>0</v>
      </c>
      <c r="BI175" s="249">
        <f>IF(N175="nulová",J175,0)</f>
        <v>0</v>
      </c>
      <c r="BJ175" s="25" t="s">
        <v>25</v>
      </c>
      <c r="BK175" s="249">
        <f>ROUND(I175*H175,2)</f>
        <v>0</v>
      </c>
      <c r="BL175" s="25" t="s">
        <v>211</v>
      </c>
      <c r="BM175" s="25" t="s">
        <v>2269</v>
      </c>
    </row>
    <row r="176" spans="2:47" s="1" customFormat="1" ht="13.5">
      <c r="B176" s="48"/>
      <c r="C176" s="76"/>
      <c r="D176" s="250" t="s">
        <v>213</v>
      </c>
      <c r="E176" s="76"/>
      <c r="F176" s="251" t="s">
        <v>915</v>
      </c>
      <c r="G176" s="76"/>
      <c r="H176" s="76"/>
      <c r="I176" s="206"/>
      <c r="J176" s="76"/>
      <c r="K176" s="76"/>
      <c r="L176" s="74"/>
      <c r="M176" s="307"/>
      <c r="N176" s="308"/>
      <c r="O176" s="308"/>
      <c r="P176" s="308"/>
      <c r="Q176" s="308"/>
      <c r="R176" s="308"/>
      <c r="S176" s="308"/>
      <c r="T176" s="309"/>
      <c r="AT176" s="25" t="s">
        <v>213</v>
      </c>
      <c r="AU176" s="25" t="s">
        <v>90</v>
      </c>
    </row>
    <row r="177" spans="2:12" s="1" customFormat="1" ht="6.95" customHeight="1">
      <c r="B177" s="69"/>
      <c r="C177" s="70"/>
      <c r="D177" s="70"/>
      <c r="E177" s="70"/>
      <c r="F177" s="70"/>
      <c r="G177" s="70"/>
      <c r="H177" s="70"/>
      <c r="I177" s="181"/>
      <c r="J177" s="70"/>
      <c r="K177" s="70"/>
      <c r="L177" s="74"/>
    </row>
  </sheetData>
  <sheetProtection password="CC35" sheet="1" objects="1" scenarios="1" formatColumns="0" formatRows="0" autoFilter="0"/>
  <autoFilter ref="C88:K176"/>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104</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s="1" customFormat="1" ht="16.5" customHeight="1">
      <c r="B9" s="48"/>
      <c r="C9" s="49"/>
      <c r="D9" s="49"/>
      <c r="E9" s="158" t="s">
        <v>160</v>
      </c>
      <c r="F9" s="49"/>
      <c r="G9" s="49"/>
      <c r="H9" s="49"/>
      <c r="I9" s="159"/>
      <c r="J9" s="49"/>
      <c r="K9" s="53"/>
    </row>
    <row r="10" spans="2:11" s="1" customFormat="1" ht="13.5">
      <c r="B10" s="48"/>
      <c r="C10" s="49"/>
      <c r="D10" s="41" t="s">
        <v>161</v>
      </c>
      <c r="E10" s="49"/>
      <c r="F10" s="49"/>
      <c r="G10" s="49"/>
      <c r="H10" s="49"/>
      <c r="I10" s="159"/>
      <c r="J10" s="49"/>
      <c r="K10" s="53"/>
    </row>
    <row r="11" spans="2:11" s="1" customFormat="1" ht="36.95" customHeight="1">
      <c r="B11" s="48"/>
      <c r="C11" s="49"/>
      <c r="D11" s="49"/>
      <c r="E11" s="160" t="s">
        <v>2270</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1" t="s">
        <v>21</v>
      </c>
      <c r="E13" s="49"/>
      <c r="F13" s="36" t="s">
        <v>22</v>
      </c>
      <c r="G13" s="49"/>
      <c r="H13" s="49"/>
      <c r="I13" s="161" t="s">
        <v>23</v>
      </c>
      <c r="J13" s="36" t="s">
        <v>38</v>
      </c>
      <c r="K13" s="53"/>
    </row>
    <row r="14" spans="2:11" s="1" customFormat="1" ht="14.4" customHeight="1">
      <c r="B14" s="48"/>
      <c r="C14" s="49"/>
      <c r="D14" s="41" t="s">
        <v>26</v>
      </c>
      <c r="E14" s="49"/>
      <c r="F14" s="36" t="s">
        <v>27</v>
      </c>
      <c r="G14" s="49"/>
      <c r="H14" s="49"/>
      <c r="I14" s="161" t="s">
        <v>28</v>
      </c>
      <c r="J14" s="162" t="str">
        <f>'Rekapitulace stavby'!AN8</f>
        <v>25. 1. 2018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1" t="s">
        <v>36</v>
      </c>
      <c r="E16" s="49"/>
      <c r="F16" s="49"/>
      <c r="G16" s="49"/>
      <c r="H16" s="49"/>
      <c r="I16" s="161" t="s">
        <v>37</v>
      </c>
      <c r="J16" s="36" t="s">
        <v>38</v>
      </c>
      <c r="K16" s="53"/>
    </row>
    <row r="17" spans="2:11" s="1" customFormat="1" ht="18" customHeight="1">
      <c r="B17" s="48"/>
      <c r="C17" s="49"/>
      <c r="D17" s="49"/>
      <c r="E17" s="36" t="s">
        <v>39</v>
      </c>
      <c r="F17" s="49"/>
      <c r="G17" s="49"/>
      <c r="H17" s="49"/>
      <c r="I17" s="161" t="s">
        <v>40</v>
      </c>
      <c r="J17" s="36" t="s">
        <v>38</v>
      </c>
      <c r="K17" s="53"/>
    </row>
    <row r="18" spans="2:11" s="1" customFormat="1" ht="6.95" customHeight="1">
      <c r="B18" s="48"/>
      <c r="C18" s="49"/>
      <c r="D18" s="49"/>
      <c r="E18" s="49"/>
      <c r="F18" s="49"/>
      <c r="G18" s="49"/>
      <c r="H18" s="49"/>
      <c r="I18" s="159"/>
      <c r="J18" s="49"/>
      <c r="K18" s="53"/>
    </row>
    <row r="19" spans="2:11" s="1" customFormat="1" ht="14.4" customHeight="1">
      <c r="B19" s="48"/>
      <c r="C19" s="49"/>
      <c r="D19" s="41" t="s">
        <v>41</v>
      </c>
      <c r="E19" s="49"/>
      <c r="F19" s="49"/>
      <c r="G19" s="49"/>
      <c r="H19" s="49"/>
      <c r="I19" s="161" t="s">
        <v>37</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1" t="s">
        <v>40</v>
      </c>
      <c r="J20" s="36"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1" t="s">
        <v>43</v>
      </c>
      <c r="E22" s="49"/>
      <c r="F22" s="49"/>
      <c r="G22" s="49"/>
      <c r="H22" s="49"/>
      <c r="I22" s="161" t="s">
        <v>37</v>
      </c>
      <c r="J22" s="36" t="s">
        <v>38</v>
      </c>
      <c r="K22" s="53"/>
    </row>
    <row r="23" spans="2:11" s="1" customFormat="1" ht="18" customHeight="1">
      <c r="B23" s="48"/>
      <c r="C23" s="49"/>
      <c r="D23" s="49"/>
      <c r="E23" s="36" t="s">
        <v>44</v>
      </c>
      <c r="F23" s="49"/>
      <c r="G23" s="49"/>
      <c r="H23" s="49"/>
      <c r="I23" s="161" t="s">
        <v>40</v>
      </c>
      <c r="J23" s="36"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1" t="s">
        <v>46</v>
      </c>
      <c r="E25" s="49"/>
      <c r="F25" s="49"/>
      <c r="G25" s="49"/>
      <c r="H25" s="49"/>
      <c r="I25" s="159"/>
      <c r="J25" s="49"/>
      <c r="K25" s="53"/>
    </row>
    <row r="26" spans="2:11" s="7" customFormat="1" ht="213.75" customHeight="1">
      <c r="B26" s="163"/>
      <c r="C26" s="164"/>
      <c r="D26" s="164"/>
      <c r="E26" s="46" t="s">
        <v>2185</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48</v>
      </c>
      <c r="E29" s="49"/>
      <c r="F29" s="49"/>
      <c r="G29" s="49"/>
      <c r="H29" s="49"/>
      <c r="I29" s="159"/>
      <c r="J29" s="170">
        <f>ROUND(J88,2)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50</v>
      </c>
      <c r="G31" s="49"/>
      <c r="H31" s="49"/>
      <c r="I31" s="171" t="s">
        <v>49</v>
      </c>
      <c r="J31" s="54" t="s">
        <v>51</v>
      </c>
      <c r="K31" s="53"/>
    </row>
    <row r="32" spans="2:11" s="1" customFormat="1" ht="14.4" customHeight="1">
      <c r="B32" s="48"/>
      <c r="C32" s="49"/>
      <c r="D32" s="57" t="s">
        <v>52</v>
      </c>
      <c r="E32" s="57" t="s">
        <v>53</v>
      </c>
      <c r="F32" s="172">
        <f>ROUND(SUM(BE88:BE154),2)</f>
        <v>0</v>
      </c>
      <c r="G32" s="49"/>
      <c r="H32" s="49"/>
      <c r="I32" s="173">
        <v>0.21</v>
      </c>
      <c r="J32" s="172">
        <f>ROUND(ROUND((SUM(BE88:BE154)),2)*I32,2)</f>
        <v>0</v>
      </c>
      <c r="K32" s="53"/>
    </row>
    <row r="33" spans="2:11" s="1" customFormat="1" ht="14.4" customHeight="1">
      <c r="B33" s="48"/>
      <c r="C33" s="49"/>
      <c r="D33" s="49"/>
      <c r="E33" s="57" t="s">
        <v>54</v>
      </c>
      <c r="F33" s="172">
        <f>ROUND(SUM(BF88:BF154),2)</f>
        <v>0</v>
      </c>
      <c r="G33" s="49"/>
      <c r="H33" s="49"/>
      <c r="I33" s="173">
        <v>0.15</v>
      </c>
      <c r="J33" s="172">
        <f>ROUND(ROUND((SUM(BF88:BF154)),2)*I33,2)</f>
        <v>0</v>
      </c>
      <c r="K33" s="53"/>
    </row>
    <row r="34" spans="2:11" s="1" customFormat="1" ht="14.4" customHeight="1" hidden="1">
      <c r="B34" s="48"/>
      <c r="C34" s="49"/>
      <c r="D34" s="49"/>
      <c r="E34" s="57" t="s">
        <v>55</v>
      </c>
      <c r="F34" s="172">
        <f>ROUND(SUM(BG88:BG154),2)</f>
        <v>0</v>
      </c>
      <c r="G34" s="49"/>
      <c r="H34" s="49"/>
      <c r="I34" s="173">
        <v>0.21</v>
      </c>
      <c r="J34" s="172">
        <v>0</v>
      </c>
      <c r="K34" s="53"/>
    </row>
    <row r="35" spans="2:11" s="1" customFormat="1" ht="14.4" customHeight="1" hidden="1">
      <c r="B35" s="48"/>
      <c r="C35" s="49"/>
      <c r="D35" s="49"/>
      <c r="E35" s="57" t="s">
        <v>56</v>
      </c>
      <c r="F35" s="172">
        <f>ROUND(SUM(BH88:BH154),2)</f>
        <v>0</v>
      </c>
      <c r="G35" s="49"/>
      <c r="H35" s="49"/>
      <c r="I35" s="173">
        <v>0.15</v>
      </c>
      <c r="J35" s="172">
        <v>0</v>
      </c>
      <c r="K35" s="53"/>
    </row>
    <row r="36" spans="2:11" s="1" customFormat="1" ht="14.4" customHeight="1" hidden="1">
      <c r="B36" s="48"/>
      <c r="C36" s="49"/>
      <c r="D36" s="49"/>
      <c r="E36" s="57" t="s">
        <v>57</v>
      </c>
      <c r="F36" s="172">
        <f>ROUND(SUM(BI88:BI154),2)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58</v>
      </c>
      <c r="E38" s="100"/>
      <c r="F38" s="100"/>
      <c r="G38" s="176" t="s">
        <v>59</v>
      </c>
      <c r="H38" s="177" t="s">
        <v>60</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1" t="s">
        <v>164</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1" t="s">
        <v>18</v>
      </c>
      <c r="D46" s="49"/>
      <c r="E46" s="49"/>
      <c r="F46" s="49"/>
      <c r="G46" s="49"/>
      <c r="H46" s="49"/>
      <c r="I46" s="159"/>
      <c r="J46" s="49"/>
      <c r="K46" s="53"/>
    </row>
    <row r="47" spans="2:11" s="1" customFormat="1" ht="16.5" customHeight="1">
      <c r="B47" s="48"/>
      <c r="C47" s="49"/>
      <c r="D47" s="49"/>
      <c r="E47" s="158" t="str">
        <f>E7</f>
        <v>Areál TJ Lokomotiva Cheb-I.etapa-Fáze I.B-Rekonstrukce haly s přístavbou šaten-Uznatelné výdaje</v>
      </c>
      <c r="F47" s="41"/>
      <c r="G47" s="41"/>
      <c r="H47" s="41"/>
      <c r="I47" s="159"/>
      <c r="J47" s="49"/>
      <c r="K47" s="53"/>
    </row>
    <row r="48" spans="2:11" ht="13.5">
      <c r="B48" s="29"/>
      <c r="C48" s="41" t="s">
        <v>159</v>
      </c>
      <c r="D48" s="30"/>
      <c r="E48" s="30"/>
      <c r="F48" s="30"/>
      <c r="G48" s="30"/>
      <c r="H48" s="30"/>
      <c r="I48" s="157"/>
      <c r="J48" s="30"/>
      <c r="K48" s="32"/>
    </row>
    <row r="49" spans="2:11" s="1" customFormat="1" ht="16.5" customHeight="1">
      <c r="B49" s="48"/>
      <c r="C49" s="49"/>
      <c r="D49" s="49"/>
      <c r="E49" s="158" t="s">
        <v>160</v>
      </c>
      <c r="F49" s="49"/>
      <c r="G49" s="49"/>
      <c r="H49" s="49"/>
      <c r="I49" s="159"/>
      <c r="J49" s="49"/>
      <c r="K49" s="53"/>
    </row>
    <row r="50" spans="2:11" s="1" customFormat="1" ht="14.4" customHeight="1">
      <c r="B50" s="48"/>
      <c r="C50" s="41" t="s">
        <v>161</v>
      </c>
      <c r="D50" s="49"/>
      <c r="E50" s="49"/>
      <c r="F50" s="49"/>
      <c r="G50" s="49"/>
      <c r="H50" s="49"/>
      <c r="I50" s="159"/>
      <c r="J50" s="49"/>
      <c r="K50" s="53"/>
    </row>
    <row r="51" spans="2:11" s="1" customFormat="1" ht="17.25" customHeight="1">
      <c r="B51" s="48"/>
      <c r="C51" s="49"/>
      <c r="D51" s="49"/>
      <c r="E51" s="160" t="str">
        <f>E11</f>
        <v>01/A1-D.2.2 - Soupis prací-D2.2-Konstrukční část-Přístavba šaten-UZNATELNÉ VÝDAJE</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1" t="s">
        <v>26</v>
      </c>
      <c r="D53" s="49"/>
      <c r="E53" s="49"/>
      <c r="F53" s="36" t="str">
        <f>F14</f>
        <v>Cheb</v>
      </c>
      <c r="G53" s="49"/>
      <c r="H53" s="49"/>
      <c r="I53" s="161" t="s">
        <v>28</v>
      </c>
      <c r="J53" s="162" t="str">
        <f>IF(J14="","",J14)</f>
        <v>25. 1. 2018</v>
      </c>
      <c r="K53" s="53"/>
    </row>
    <row r="54" spans="2:11" s="1" customFormat="1" ht="6.95" customHeight="1">
      <c r="B54" s="48"/>
      <c r="C54" s="49"/>
      <c r="D54" s="49"/>
      <c r="E54" s="49"/>
      <c r="F54" s="49"/>
      <c r="G54" s="49"/>
      <c r="H54" s="49"/>
      <c r="I54" s="159"/>
      <c r="J54" s="49"/>
      <c r="K54" s="53"/>
    </row>
    <row r="55" spans="2:11" s="1" customFormat="1" ht="13.5">
      <c r="B55" s="48"/>
      <c r="C55" s="41" t="s">
        <v>36</v>
      </c>
      <c r="D55" s="49"/>
      <c r="E55" s="49"/>
      <c r="F55" s="36" t="str">
        <f>E17</f>
        <v>Město Cheb, Nám. Krále Jiřího z Poděbrad 1/14 Cheb</v>
      </c>
      <c r="G55" s="49"/>
      <c r="H55" s="49"/>
      <c r="I55" s="161" t="s">
        <v>43</v>
      </c>
      <c r="J55" s="46" t="str">
        <f>E23</f>
        <v>Ing. J. Šedivec-Staving Ateliér, Školní 27, Plzeň</v>
      </c>
      <c r="K55" s="53"/>
    </row>
    <row r="56" spans="2:11" s="1" customFormat="1" ht="14.4" customHeight="1">
      <c r="B56" s="48"/>
      <c r="C56" s="41" t="s">
        <v>41</v>
      </c>
      <c r="D56" s="49"/>
      <c r="E56" s="49"/>
      <c r="F56" s="36"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165</v>
      </c>
      <c r="D58" s="174"/>
      <c r="E58" s="174"/>
      <c r="F58" s="174"/>
      <c r="G58" s="174"/>
      <c r="H58" s="174"/>
      <c r="I58" s="188"/>
      <c r="J58" s="189" t="s">
        <v>166</v>
      </c>
      <c r="K58" s="190"/>
    </row>
    <row r="59" spans="2:11" s="1" customFormat="1" ht="10.3" customHeight="1">
      <c r="B59" s="48"/>
      <c r="C59" s="49"/>
      <c r="D59" s="49"/>
      <c r="E59" s="49"/>
      <c r="F59" s="49"/>
      <c r="G59" s="49"/>
      <c r="H59" s="49"/>
      <c r="I59" s="159"/>
      <c r="J59" s="49"/>
      <c r="K59" s="53"/>
    </row>
    <row r="60" spans="2:47" s="1" customFormat="1" ht="29.25" customHeight="1">
      <c r="B60" s="48"/>
      <c r="C60" s="191" t="s">
        <v>167</v>
      </c>
      <c r="D60" s="49"/>
      <c r="E60" s="49"/>
      <c r="F60" s="49"/>
      <c r="G60" s="49"/>
      <c r="H60" s="49"/>
      <c r="I60" s="159"/>
      <c r="J60" s="170">
        <f>J88</f>
        <v>0</v>
      </c>
      <c r="K60" s="53"/>
      <c r="AU60" s="25" t="s">
        <v>168</v>
      </c>
    </row>
    <row r="61" spans="2:11" s="8" customFormat="1" ht="24.95" customHeight="1">
      <c r="B61" s="192"/>
      <c r="C61" s="193"/>
      <c r="D61" s="194" t="s">
        <v>169</v>
      </c>
      <c r="E61" s="195"/>
      <c r="F61" s="195"/>
      <c r="G61" s="195"/>
      <c r="H61" s="195"/>
      <c r="I61" s="196"/>
      <c r="J61" s="197">
        <f>J89</f>
        <v>0</v>
      </c>
      <c r="K61" s="198"/>
    </row>
    <row r="62" spans="2:11" s="9" customFormat="1" ht="19.9" customHeight="1">
      <c r="B62" s="199"/>
      <c r="C62" s="200"/>
      <c r="D62" s="201" t="s">
        <v>171</v>
      </c>
      <c r="E62" s="202"/>
      <c r="F62" s="202"/>
      <c r="G62" s="202"/>
      <c r="H62" s="202"/>
      <c r="I62" s="203"/>
      <c r="J62" s="204">
        <f>J90</f>
        <v>0</v>
      </c>
      <c r="K62" s="205"/>
    </row>
    <row r="63" spans="2:11" s="9" customFormat="1" ht="19.9" customHeight="1">
      <c r="B63" s="199"/>
      <c r="C63" s="200"/>
      <c r="D63" s="201" t="s">
        <v>1270</v>
      </c>
      <c r="E63" s="202"/>
      <c r="F63" s="202"/>
      <c r="G63" s="202"/>
      <c r="H63" s="202"/>
      <c r="I63" s="203"/>
      <c r="J63" s="204">
        <f>J125</f>
        <v>0</v>
      </c>
      <c r="K63" s="205"/>
    </row>
    <row r="64" spans="2:11" s="9" customFormat="1" ht="19.9" customHeight="1">
      <c r="B64" s="199"/>
      <c r="C64" s="200"/>
      <c r="D64" s="201" t="s">
        <v>174</v>
      </c>
      <c r="E64" s="202"/>
      <c r="F64" s="202"/>
      <c r="G64" s="202"/>
      <c r="H64" s="202"/>
      <c r="I64" s="203"/>
      <c r="J64" s="204">
        <f>J143</f>
        <v>0</v>
      </c>
      <c r="K64" s="205"/>
    </row>
    <row r="65" spans="2:11" s="9" customFormat="1" ht="19.9" customHeight="1">
      <c r="B65" s="199"/>
      <c r="C65" s="200"/>
      <c r="D65" s="201" t="s">
        <v>175</v>
      </c>
      <c r="E65" s="202"/>
      <c r="F65" s="202"/>
      <c r="G65" s="202"/>
      <c r="H65" s="202"/>
      <c r="I65" s="203"/>
      <c r="J65" s="204">
        <f>J148</f>
        <v>0</v>
      </c>
      <c r="K65" s="205"/>
    </row>
    <row r="66" spans="2:11" s="9" customFormat="1" ht="19.9" customHeight="1">
      <c r="B66" s="199"/>
      <c r="C66" s="200"/>
      <c r="D66" s="201" t="s">
        <v>177</v>
      </c>
      <c r="E66" s="202"/>
      <c r="F66" s="202"/>
      <c r="G66" s="202"/>
      <c r="H66" s="202"/>
      <c r="I66" s="203"/>
      <c r="J66" s="204">
        <f>J152</f>
        <v>0</v>
      </c>
      <c r="K66" s="205"/>
    </row>
    <row r="67" spans="2:11" s="1" customFormat="1" ht="21.8" customHeight="1">
      <c r="B67" s="48"/>
      <c r="C67" s="49"/>
      <c r="D67" s="49"/>
      <c r="E67" s="49"/>
      <c r="F67" s="49"/>
      <c r="G67" s="49"/>
      <c r="H67" s="49"/>
      <c r="I67" s="159"/>
      <c r="J67" s="49"/>
      <c r="K67" s="53"/>
    </row>
    <row r="68" spans="2:11" s="1" customFormat="1" ht="6.95" customHeight="1">
      <c r="B68" s="69"/>
      <c r="C68" s="70"/>
      <c r="D68" s="70"/>
      <c r="E68" s="70"/>
      <c r="F68" s="70"/>
      <c r="G68" s="70"/>
      <c r="H68" s="70"/>
      <c r="I68" s="181"/>
      <c r="J68" s="70"/>
      <c r="K68" s="71"/>
    </row>
    <row r="72" spans="2:12" s="1" customFormat="1" ht="6.95" customHeight="1">
      <c r="B72" s="72"/>
      <c r="C72" s="73"/>
      <c r="D72" s="73"/>
      <c r="E72" s="73"/>
      <c r="F72" s="73"/>
      <c r="G72" s="73"/>
      <c r="H72" s="73"/>
      <c r="I72" s="184"/>
      <c r="J72" s="73"/>
      <c r="K72" s="73"/>
      <c r="L72" s="74"/>
    </row>
    <row r="73" spans="2:12" s="1" customFormat="1" ht="36.95" customHeight="1">
      <c r="B73" s="48"/>
      <c r="C73" s="75" t="s">
        <v>188</v>
      </c>
      <c r="D73" s="76"/>
      <c r="E73" s="76"/>
      <c r="F73" s="76"/>
      <c r="G73" s="76"/>
      <c r="H73" s="76"/>
      <c r="I73" s="206"/>
      <c r="J73" s="76"/>
      <c r="K73" s="76"/>
      <c r="L73" s="74"/>
    </row>
    <row r="74" spans="2:12" s="1" customFormat="1" ht="6.95" customHeight="1">
      <c r="B74" s="48"/>
      <c r="C74" s="76"/>
      <c r="D74" s="76"/>
      <c r="E74" s="76"/>
      <c r="F74" s="76"/>
      <c r="G74" s="76"/>
      <c r="H74" s="76"/>
      <c r="I74" s="206"/>
      <c r="J74" s="76"/>
      <c r="K74" s="76"/>
      <c r="L74" s="74"/>
    </row>
    <row r="75" spans="2:12" s="1" customFormat="1" ht="14.4" customHeight="1">
      <c r="B75" s="48"/>
      <c r="C75" s="78" t="s">
        <v>18</v>
      </c>
      <c r="D75" s="76"/>
      <c r="E75" s="76"/>
      <c r="F75" s="76"/>
      <c r="G75" s="76"/>
      <c r="H75" s="76"/>
      <c r="I75" s="206"/>
      <c r="J75" s="76"/>
      <c r="K75" s="76"/>
      <c r="L75" s="74"/>
    </row>
    <row r="76" spans="2:12" s="1" customFormat="1" ht="16.5" customHeight="1">
      <c r="B76" s="48"/>
      <c r="C76" s="76"/>
      <c r="D76" s="76"/>
      <c r="E76" s="207" t="str">
        <f>E7</f>
        <v>Areál TJ Lokomotiva Cheb-I.etapa-Fáze I.B-Rekonstrukce haly s přístavbou šaten-Uznatelné výdaje</v>
      </c>
      <c r="F76" s="78"/>
      <c r="G76" s="78"/>
      <c r="H76" s="78"/>
      <c r="I76" s="206"/>
      <c r="J76" s="76"/>
      <c r="K76" s="76"/>
      <c r="L76" s="74"/>
    </row>
    <row r="77" spans="2:12" ht="13.5">
      <c r="B77" s="29"/>
      <c r="C77" s="78" t="s">
        <v>159</v>
      </c>
      <c r="D77" s="208"/>
      <c r="E77" s="208"/>
      <c r="F77" s="208"/>
      <c r="G77" s="208"/>
      <c r="H77" s="208"/>
      <c r="I77" s="151"/>
      <c r="J77" s="208"/>
      <c r="K77" s="208"/>
      <c r="L77" s="209"/>
    </row>
    <row r="78" spans="2:12" s="1" customFormat="1" ht="16.5" customHeight="1">
      <c r="B78" s="48"/>
      <c r="C78" s="76"/>
      <c r="D78" s="76"/>
      <c r="E78" s="207" t="s">
        <v>160</v>
      </c>
      <c r="F78" s="76"/>
      <c r="G78" s="76"/>
      <c r="H78" s="76"/>
      <c r="I78" s="206"/>
      <c r="J78" s="76"/>
      <c r="K78" s="76"/>
      <c r="L78" s="74"/>
    </row>
    <row r="79" spans="2:12" s="1" customFormat="1" ht="14.4" customHeight="1">
      <c r="B79" s="48"/>
      <c r="C79" s="78" t="s">
        <v>161</v>
      </c>
      <c r="D79" s="76"/>
      <c r="E79" s="76"/>
      <c r="F79" s="76"/>
      <c r="G79" s="76"/>
      <c r="H79" s="76"/>
      <c r="I79" s="206"/>
      <c r="J79" s="76"/>
      <c r="K79" s="76"/>
      <c r="L79" s="74"/>
    </row>
    <row r="80" spans="2:12" s="1" customFormat="1" ht="17.25" customHeight="1">
      <c r="B80" s="48"/>
      <c r="C80" s="76"/>
      <c r="D80" s="76"/>
      <c r="E80" s="84" t="str">
        <f>E11</f>
        <v>01/A1-D.2.2 - Soupis prací-D2.2-Konstrukční část-Přístavba šaten-UZNATELNÉ VÝDAJE</v>
      </c>
      <c r="F80" s="76"/>
      <c r="G80" s="76"/>
      <c r="H80" s="76"/>
      <c r="I80" s="206"/>
      <c r="J80" s="76"/>
      <c r="K80" s="76"/>
      <c r="L80" s="74"/>
    </row>
    <row r="81" spans="2:12" s="1" customFormat="1" ht="6.95" customHeight="1">
      <c r="B81" s="48"/>
      <c r="C81" s="76"/>
      <c r="D81" s="76"/>
      <c r="E81" s="76"/>
      <c r="F81" s="76"/>
      <c r="G81" s="76"/>
      <c r="H81" s="76"/>
      <c r="I81" s="206"/>
      <c r="J81" s="76"/>
      <c r="K81" s="76"/>
      <c r="L81" s="74"/>
    </row>
    <row r="82" spans="2:12" s="1" customFormat="1" ht="18" customHeight="1">
      <c r="B82" s="48"/>
      <c r="C82" s="78" t="s">
        <v>26</v>
      </c>
      <c r="D82" s="76"/>
      <c r="E82" s="76"/>
      <c r="F82" s="210" t="str">
        <f>F14</f>
        <v>Cheb</v>
      </c>
      <c r="G82" s="76"/>
      <c r="H82" s="76"/>
      <c r="I82" s="211" t="s">
        <v>28</v>
      </c>
      <c r="J82" s="87" t="str">
        <f>IF(J14="","",J14)</f>
        <v>25. 1. 2018</v>
      </c>
      <c r="K82" s="76"/>
      <c r="L82" s="74"/>
    </row>
    <row r="83" spans="2:12" s="1" customFormat="1" ht="6.95" customHeight="1">
      <c r="B83" s="48"/>
      <c r="C83" s="76"/>
      <c r="D83" s="76"/>
      <c r="E83" s="76"/>
      <c r="F83" s="76"/>
      <c r="G83" s="76"/>
      <c r="H83" s="76"/>
      <c r="I83" s="206"/>
      <c r="J83" s="76"/>
      <c r="K83" s="76"/>
      <c r="L83" s="74"/>
    </row>
    <row r="84" spans="2:12" s="1" customFormat="1" ht="13.5">
      <c r="B84" s="48"/>
      <c r="C84" s="78" t="s">
        <v>36</v>
      </c>
      <c r="D84" s="76"/>
      <c r="E84" s="76"/>
      <c r="F84" s="210" t="str">
        <f>E17</f>
        <v>Město Cheb, Nám. Krále Jiřího z Poděbrad 1/14 Cheb</v>
      </c>
      <c r="G84" s="76"/>
      <c r="H84" s="76"/>
      <c r="I84" s="211" t="s">
        <v>43</v>
      </c>
      <c r="J84" s="210" t="str">
        <f>E23</f>
        <v>Ing. J. Šedivec-Staving Ateliér, Školní 27, Plzeň</v>
      </c>
      <c r="K84" s="76"/>
      <c r="L84" s="74"/>
    </row>
    <row r="85" spans="2:12" s="1" customFormat="1" ht="14.4" customHeight="1">
      <c r="B85" s="48"/>
      <c r="C85" s="78" t="s">
        <v>41</v>
      </c>
      <c r="D85" s="76"/>
      <c r="E85" s="76"/>
      <c r="F85" s="210" t="str">
        <f>IF(E20="","",E20)</f>
        <v/>
      </c>
      <c r="G85" s="76"/>
      <c r="H85" s="76"/>
      <c r="I85" s="206"/>
      <c r="J85" s="76"/>
      <c r="K85" s="76"/>
      <c r="L85" s="74"/>
    </row>
    <row r="86" spans="2:12" s="1" customFormat="1" ht="10.3" customHeight="1">
      <c r="B86" s="48"/>
      <c r="C86" s="76"/>
      <c r="D86" s="76"/>
      <c r="E86" s="76"/>
      <c r="F86" s="76"/>
      <c r="G86" s="76"/>
      <c r="H86" s="76"/>
      <c r="I86" s="206"/>
      <c r="J86" s="76"/>
      <c r="K86" s="76"/>
      <c r="L86" s="74"/>
    </row>
    <row r="87" spans="2:20" s="10" customFormat="1" ht="29.25" customHeight="1">
      <c r="B87" s="212"/>
      <c r="C87" s="213" t="s">
        <v>189</v>
      </c>
      <c r="D87" s="214" t="s">
        <v>67</v>
      </c>
      <c r="E87" s="214" t="s">
        <v>63</v>
      </c>
      <c r="F87" s="214" t="s">
        <v>190</v>
      </c>
      <c r="G87" s="214" t="s">
        <v>191</v>
      </c>
      <c r="H87" s="214" t="s">
        <v>192</v>
      </c>
      <c r="I87" s="215" t="s">
        <v>193</v>
      </c>
      <c r="J87" s="214" t="s">
        <v>166</v>
      </c>
      <c r="K87" s="216" t="s">
        <v>194</v>
      </c>
      <c r="L87" s="217"/>
      <c r="M87" s="104" t="s">
        <v>195</v>
      </c>
      <c r="N87" s="105" t="s">
        <v>52</v>
      </c>
      <c r="O87" s="105" t="s">
        <v>196</v>
      </c>
      <c r="P87" s="105" t="s">
        <v>197</v>
      </c>
      <c r="Q87" s="105" t="s">
        <v>198</v>
      </c>
      <c r="R87" s="105" t="s">
        <v>199</v>
      </c>
      <c r="S87" s="105" t="s">
        <v>200</v>
      </c>
      <c r="T87" s="106" t="s">
        <v>201</v>
      </c>
    </row>
    <row r="88" spans="2:63" s="1" customFormat="1" ht="29.25" customHeight="1">
      <c r="B88" s="48"/>
      <c r="C88" s="110" t="s">
        <v>167</v>
      </c>
      <c r="D88" s="76"/>
      <c r="E88" s="76"/>
      <c r="F88" s="76"/>
      <c r="G88" s="76"/>
      <c r="H88" s="76"/>
      <c r="I88" s="206"/>
      <c r="J88" s="218">
        <f>BK88</f>
        <v>0</v>
      </c>
      <c r="K88" s="76"/>
      <c r="L88" s="74"/>
      <c r="M88" s="107"/>
      <c r="N88" s="108"/>
      <c r="O88" s="108"/>
      <c r="P88" s="219">
        <f>P89</f>
        <v>0</v>
      </c>
      <c r="Q88" s="108"/>
      <c r="R88" s="219">
        <f>R89</f>
        <v>229.66969373999999</v>
      </c>
      <c r="S88" s="108"/>
      <c r="T88" s="220">
        <f>T89</f>
        <v>0</v>
      </c>
      <c r="AT88" s="25" t="s">
        <v>81</v>
      </c>
      <c r="AU88" s="25" t="s">
        <v>168</v>
      </c>
      <c r="BK88" s="221">
        <f>BK89</f>
        <v>0</v>
      </c>
    </row>
    <row r="89" spans="2:63" s="11" customFormat="1" ht="37.4" customHeight="1">
      <c r="B89" s="222"/>
      <c r="C89" s="223"/>
      <c r="D89" s="224" t="s">
        <v>81</v>
      </c>
      <c r="E89" s="225" t="s">
        <v>202</v>
      </c>
      <c r="F89" s="225" t="s">
        <v>203</v>
      </c>
      <c r="G89" s="223"/>
      <c r="H89" s="223"/>
      <c r="I89" s="226"/>
      <c r="J89" s="227">
        <f>BK89</f>
        <v>0</v>
      </c>
      <c r="K89" s="223"/>
      <c r="L89" s="228"/>
      <c r="M89" s="229"/>
      <c r="N89" s="230"/>
      <c r="O89" s="230"/>
      <c r="P89" s="231">
        <f>P90+P125+P143+P148+P152</f>
        <v>0</v>
      </c>
      <c r="Q89" s="230"/>
      <c r="R89" s="231">
        <f>R90+R125+R143+R148+R152</f>
        <v>229.66969373999999</v>
      </c>
      <c r="S89" s="230"/>
      <c r="T89" s="232">
        <f>T90+T125+T143+T148+T152</f>
        <v>0</v>
      </c>
      <c r="AR89" s="233" t="s">
        <v>25</v>
      </c>
      <c r="AT89" s="234" t="s">
        <v>81</v>
      </c>
      <c r="AU89" s="234" t="s">
        <v>82</v>
      </c>
      <c r="AY89" s="233" t="s">
        <v>204</v>
      </c>
      <c r="BK89" s="235">
        <f>BK90+BK125+BK143+BK148+BK152</f>
        <v>0</v>
      </c>
    </row>
    <row r="90" spans="2:63" s="11" customFormat="1" ht="19.9" customHeight="1">
      <c r="B90" s="222"/>
      <c r="C90" s="223"/>
      <c r="D90" s="224" t="s">
        <v>81</v>
      </c>
      <c r="E90" s="236" t="s">
        <v>90</v>
      </c>
      <c r="F90" s="236" t="s">
        <v>262</v>
      </c>
      <c r="G90" s="223"/>
      <c r="H90" s="223"/>
      <c r="I90" s="226"/>
      <c r="J90" s="237">
        <f>BK90</f>
        <v>0</v>
      </c>
      <c r="K90" s="223"/>
      <c r="L90" s="228"/>
      <c r="M90" s="229"/>
      <c r="N90" s="230"/>
      <c r="O90" s="230"/>
      <c r="P90" s="231">
        <f>SUM(P91:P124)</f>
        <v>0</v>
      </c>
      <c r="Q90" s="230"/>
      <c r="R90" s="231">
        <f>SUM(R91:R124)</f>
        <v>93.15172134999997</v>
      </c>
      <c r="S90" s="230"/>
      <c r="T90" s="232">
        <f>SUM(T91:T124)</f>
        <v>0</v>
      </c>
      <c r="AR90" s="233" t="s">
        <v>25</v>
      </c>
      <c r="AT90" s="234" t="s">
        <v>81</v>
      </c>
      <c r="AU90" s="234" t="s">
        <v>25</v>
      </c>
      <c r="AY90" s="233" t="s">
        <v>204</v>
      </c>
      <c r="BK90" s="235">
        <f>SUM(BK91:BK124)</f>
        <v>0</v>
      </c>
    </row>
    <row r="91" spans="2:65" s="1" customFormat="1" ht="38.25" customHeight="1">
      <c r="B91" s="48"/>
      <c r="C91" s="238" t="s">
        <v>25</v>
      </c>
      <c r="D91" s="238" t="s">
        <v>206</v>
      </c>
      <c r="E91" s="239" t="s">
        <v>2271</v>
      </c>
      <c r="F91" s="240" t="s">
        <v>2272</v>
      </c>
      <c r="G91" s="241" t="s">
        <v>780</v>
      </c>
      <c r="H91" s="242">
        <v>4</v>
      </c>
      <c r="I91" s="243"/>
      <c r="J91" s="244">
        <f>ROUND(I91*H91,2)</f>
        <v>0</v>
      </c>
      <c r="K91" s="240" t="s">
        <v>210</v>
      </c>
      <c r="L91" s="74"/>
      <c r="M91" s="245" t="s">
        <v>38</v>
      </c>
      <c r="N91" s="246" t="s">
        <v>53</v>
      </c>
      <c r="O91" s="49"/>
      <c r="P91" s="247">
        <f>O91*H91</f>
        <v>0</v>
      </c>
      <c r="Q91" s="247">
        <v>0.00498</v>
      </c>
      <c r="R91" s="247">
        <f>Q91*H91</f>
        <v>0.01992</v>
      </c>
      <c r="S91" s="247">
        <v>0</v>
      </c>
      <c r="T91" s="248">
        <f>S91*H91</f>
        <v>0</v>
      </c>
      <c r="AR91" s="25" t="s">
        <v>211</v>
      </c>
      <c r="AT91" s="25" t="s">
        <v>206</v>
      </c>
      <c r="AU91" s="25" t="s">
        <v>90</v>
      </c>
      <c r="AY91" s="25" t="s">
        <v>204</v>
      </c>
      <c r="BE91" s="249">
        <f>IF(N91="základní",J91,0)</f>
        <v>0</v>
      </c>
      <c r="BF91" s="249">
        <f>IF(N91="snížená",J91,0)</f>
        <v>0</v>
      </c>
      <c r="BG91" s="249">
        <f>IF(N91="zákl. přenesená",J91,0)</f>
        <v>0</v>
      </c>
      <c r="BH91" s="249">
        <f>IF(N91="sníž. přenesená",J91,0)</f>
        <v>0</v>
      </c>
      <c r="BI91" s="249">
        <f>IF(N91="nulová",J91,0)</f>
        <v>0</v>
      </c>
      <c r="BJ91" s="25" t="s">
        <v>25</v>
      </c>
      <c r="BK91" s="249">
        <f>ROUND(I91*H91,2)</f>
        <v>0</v>
      </c>
      <c r="BL91" s="25" t="s">
        <v>211</v>
      </c>
      <c r="BM91" s="25" t="s">
        <v>2273</v>
      </c>
    </row>
    <row r="92" spans="2:47" s="1" customFormat="1" ht="13.5">
      <c r="B92" s="48"/>
      <c r="C92" s="76"/>
      <c r="D92" s="250" t="s">
        <v>213</v>
      </c>
      <c r="E92" s="76"/>
      <c r="F92" s="251" t="s">
        <v>1382</v>
      </c>
      <c r="G92" s="76"/>
      <c r="H92" s="76"/>
      <c r="I92" s="206"/>
      <c r="J92" s="76"/>
      <c r="K92" s="76"/>
      <c r="L92" s="74"/>
      <c r="M92" s="252"/>
      <c r="N92" s="49"/>
      <c r="O92" s="49"/>
      <c r="P92" s="49"/>
      <c r="Q92" s="49"/>
      <c r="R92" s="49"/>
      <c r="S92" s="49"/>
      <c r="T92" s="97"/>
      <c r="AT92" s="25" t="s">
        <v>213</v>
      </c>
      <c r="AU92" s="25" t="s">
        <v>90</v>
      </c>
    </row>
    <row r="93" spans="2:65" s="1" customFormat="1" ht="38.25" customHeight="1">
      <c r="B93" s="48"/>
      <c r="C93" s="238" t="s">
        <v>90</v>
      </c>
      <c r="D93" s="238" t="s">
        <v>206</v>
      </c>
      <c r="E93" s="239" t="s">
        <v>2274</v>
      </c>
      <c r="F93" s="240" t="s">
        <v>2275</v>
      </c>
      <c r="G93" s="241" t="s">
        <v>780</v>
      </c>
      <c r="H93" s="242">
        <v>1</v>
      </c>
      <c r="I93" s="243"/>
      <c r="J93" s="244">
        <f>ROUND(I93*H93,2)</f>
        <v>0</v>
      </c>
      <c r="K93" s="240" t="s">
        <v>210</v>
      </c>
      <c r="L93" s="74"/>
      <c r="M93" s="245" t="s">
        <v>38</v>
      </c>
      <c r="N93" s="246" t="s">
        <v>53</v>
      </c>
      <c r="O93" s="49"/>
      <c r="P93" s="247">
        <f>O93*H93</f>
        <v>0</v>
      </c>
      <c r="Q93" s="247">
        <v>0.02277</v>
      </c>
      <c r="R93" s="247">
        <f>Q93*H93</f>
        <v>0.02277</v>
      </c>
      <c r="S93" s="247">
        <v>0</v>
      </c>
      <c r="T93" s="248">
        <f>S93*H93</f>
        <v>0</v>
      </c>
      <c r="AR93" s="25" t="s">
        <v>211</v>
      </c>
      <c r="AT93" s="25" t="s">
        <v>206</v>
      </c>
      <c r="AU93" s="25" t="s">
        <v>90</v>
      </c>
      <c r="AY93" s="25" t="s">
        <v>204</v>
      </c>
      <c r="BE93" s="249">
        <f>IF(N93="základní",J93,0)</f>
        <v>0</v>
      </c>
      <c r="BF93" s="249">
        <f>IF(N93="snížená",J93,0)</f>
        <v>0</v>
      </c>
      <c r="BG93" s="249">
        <f>IF(N93="zákl. přenesená",J93,0)</f>
        <v>0</v>
      </c>
      <c r="BH93" s="249">
        <f>IF(N93="sníž. přenesená",J93,0)</f>
        <v>0</v>
      </c>
      <c r="BI93" s="249">
        <f>IF(N93="nulová",J93,0)</f>
        <v>0</v>
      </c>
      <c r="BJ93" s="25" t="s">
        <v>25</v>
      </c>
      <c r="BK93" s="249">
        <f>ROUND(I93*H93,2)</f>
        <v>0</v>
      </c>
      <c r="BL93" s="25" t="s">
        <v>211</v>
      </c>
      <c r="BM93" s="25" t="s">
        <v>2276</v>
      </c>
    </row>
    <row r="94" spans="2:47" s="1" customFormat="1" ht="13.5">
      <c r="B94" s="48"/>
      <c r="C94" s="76"/>
      <c r="D94" s="250" t="s">
        <v>213</v>
      </c>
      <c r="E94" s="76"/>
      <c r="F94" s="251" t="s">
        <v>1382</v>
      </c>
      <c r="G94" s="76"/>
      <c r="H94" s="76"/>
      <c r="I94" s="206"/>
      <c r="J94" s="76"/>
      <c r="K94" s="76"/>
      <c r="L94" s="74"/>
      <c r="M94" s="252"/>
      <c r="N94" s="49"/>
      <c r="O94" s="49"/>
      <c r="P94" s="49"/>
      <c r="Q94" s="49"/>
      <c r="R94" s="49"/>
      <c r="S94" s="49"/>
      <c r="T94" s="97"/>
      <c r="AT94" s="25" t="s">
        <v>213</v>
      </c>
      <c r="AU94" s="25" t="s">
        <v>90</v>
      </c>
    </row>
    <row r="95" spans="2:65" s="1" customFormat="1" ht="25.5" customHeight="1">
      <c r="B95" s="48"/>
      <c r="C95" s="238" t="s">
        <v>113</v>
      </c>
      <c r="D95" s="238" t="s">
        <v>206</v>
      </c>
      <c r="E95" s="239" t="s">
        <v>1393</v>
      </c>
      <c r="F95" s="240" t="s">
        <v>1394</v>
      </c>
      <c r="G95" s="241" t="s">
        <v>220</v>
      </c>
      <c r="H95" s="242">
        <v>34.678</v>
      </c>
      <c r="I95" s="243"/>
      <c r="J95" s="244">
        <f>ROUND(I95*H95,2)</f>
        <v>0</v>
      </c>
      <c r="K95" s="240" t="s">
        <v>210</v>
      </c>
      <c r="L95" s="74"/>
      <c r="M95" s="245" t="s">
        <v>38</v>
      </c>
      <c r="N95" s="246" t="s">
        <v>53</v>
      </c>
      <c r="O95" s="49"/>
      <c r="P95" s="247">
        <f>O95*H95</f>
        <v>0</v>
      </c>
      <c r="Q95" s="247">
        <v>2.45329</v>
      </c>
      <c r="R95" s="247">
        <f>Q95*H95</f>
        <v>85.07519061999999</v>
      </c>
      <c r="S95" s="247">
        <v>0</v>
      </c>
      <c r="T95" s="248">
        <f>S95*H95</f>
        <v>0</v>
      </c>
      <c r="AR95" s="25" t="s">
        <v>211</v>
      </c>
      <c r="AT95" s="25" t="s">
        <v>206</v>
      </c>
      <c r="AU95" s="25" t="s">
        <v>90</v>
      </c>
      <c r="AY95" s="25" t="s">
        <v>204</v>
      </c>
      <c r="BE95" s="249">
        <f>IF(N95="základní",J95,0)</f>
        <v>0</v>
      </c>
      <c r="BF95" s="249">
        <f>IF(N95="snížená",J95,0)</f>
        <v>0</v>
      </c>
      <c r="BG95" s="249">
        <f>IF(N95="zákl. přenesená",J95,0)</f>
        <v>0</v>
      </c>
      <c r="BH95" s="249">
        <f>IF(N95="sníž. přenesená",J95,0)</f>
        <v>0</v>
      </c>
      <c r="BI95" s="249">
        <f>IF(N95="nulová",J95,0)</f>
        <v>0</v>
      </c>
      <c r="BJ95" s="25" t="s">
        <v>25</v>
      </c>
      <c r="BK95" s="249">
        <f>ROUND(I95*H95,2)</f>
        <v>0</v>
      </c>
      <c r="BL95" s="25" t="s">
        <v>211</v>
      </c>
      <c r="BM95" s="25" t="s">
        <v>2277</v>
      </c>
    </row>
    <row r="96" spans="2:47" s="1" customFormat="1" ht="13.5">
      <c r="B96" s="48"/>
      <c r="C96" s="76"/>
      <c r="D96" s="250" t="s">
        <v>213</v>
      </c>
      <c r="E96" s="76"/>
      <c r="F96" s="251" t="s">
        <v>1370</v>
      </c>
      <c r="G96" s="76"/>
      <c r="H96" s="76"/>
      <c r="I96" s="206"/>
      <c r="J96" s="76"/>
      <c r="K96" s="76"/>
      <c r="L96" s="74"/>
      <c r="M96" s="252"/>
      <c r="N96" s="49"/>
      <c r="O96" s="49"/>
      <c r="P96" s="49"/>
      <c r="Q96" s="49"/>
      <c r="R96" s="49"/>
      <c r="S96" s="49"/>
      <c r="T96" s="97"/>
      <c r="AT96" s="25" t="s">
        <v>213</v>
      </c>
      <c r="AU96" s="25" t="s">
        <v>90</v>
      </c>
    </row>
    <row r="97" spans="2:51" s="12" customFormat="1" ht="13.5">
      <c r="B97" s="253"/>
      <c r="C97" s="254"/>
      <c r="D97" s="250" t="s">
        <v>215</v>
      </c>
      <c r="E97" s="255" t="s">
        <v>38</v>
      </c>
      <c r="F97" s="256" t="s">
        <v>2278</v>
      </c>
      <c r="G97" s="254"/>
      <c r="H97" s="257">
        <v>17.264</v>
      </c>
      <c r="I97" s="258"/>
      <c r="J97" s="254"/>
      <c r="K97" s="254"/>
      <c r="L97" s="259"/>
      <c r="M97" s="260"/>
      <c r="N97" s="261"/>
      <c r="O97" s="261"/>
      <c r="P97" s="261"/>
      <c r="Q97" s="261"/>
      <c r="R97" s="261"/>
      <c r="S97" s="261"/>
      <c r="T97" s="262"/>
      <c r="AT97" s="263" t="s">
        <v>215</v>
      </c>
      <c r="AU97" s="263" t="s">
        <v>90</v>
      </c>
      <c r="AV97" s="12" t="s">
        <v>90</v>
      </c>
      <c r="AW97" s="12" t="s">
        <v>45</v>
      </c>
      <c r="AX97" s="12" t="s">
        <v>82</v>
      </c>
      <c r="AY97" s="263" t="s">
        <v>204</v>
      </c>
    </row>
    <row r="98" spans="2:51" s="12" customFormat="1" ht="13.5">
      <c r="B98" s="253"/>
      <c r="C98" s="254"/>
      <c r="D98" s="250" t="s">
        <v>215</v>
      </c>
      <c r="E98" s="255" t="s">
        <v>38</v>
      </c>
      <c r="F98" s="256" t="s">
        <v>2279</v>
      </c>
      <c r="G98" s="254"/>
      <c r="H98" s="257">
        <v>15.442</v>
      </c>
      <c r="I98" s="258"/>
      <c r="J98" s="254"/>
      <c r="K98" s="254"/>
      <c r="L98" s="259"/>
      <c r="M98" s="260"/>
      <c r="N98" s="261"/>
      <c r="O98" s="261"/>
      <c r="P98" s="261"/>
      <c r="Q98" s="261"/>
      <c r="R98" s="261"/>
      <c r="S98" s="261"/>
      <c r="T98" s="262"/>
      <c r="AT98" s="263" t="s">
        <v>215</v>
      </c>
      <c r="AU98" s="263" t="s">
        <v>90</v>
      </c>
      <c r="AV98" s="12" t="s">
        <v>90</v>
      </c>
      <c r="AW98" s="12" t="s">
        <v>45</v>
      </c>
      <c r="AX98" s="12" t="s">
        <v>82</v>
      </c>
      <c r="AY98" s="263" t="s">
        <v>204</v>
      </c>
    </row>
    <row r="99" spans="2:51" s="12" customFormat="1" ht="13.5">
      <c r="B99" s="253"/>
      <c r="C99" s="254"/>
      <c r="D99" s="250" t="s">
        <v>215</v>
      </c>
      <c r="E99" s="255" t="s">
        <v>38</v>
      </c>
      <c r="F99" s="256" t="s">
        <v>2280</v>
      </c>
      <c r="G99" s="254"/>
      <c r="H99" s="257">
        <v>1.972</v>
      </c>
      <c r="I99" s="258"/>
      <c r="J99" s="254"/>
      <c r="K99" s="254"/>
      <c r="L99" s="259"/>
      <c r="M99" s="260"/>
      <c r="N99" s="261"/>
      <c r="O99" s="261"/>
      <c r="P99" s="261"/>
      <c r="Q99" s="261"/>
      <c r="R99" s="261"/>
      <c r="S99" s="261"/>
      <c r="T99" s="262"/>
      <c r="AT99" s="263" t="s">
        <v>215</v>
      </c>
      <c r="AU99" s="263" t="s">
        <v>90</v>
      </c>
      <c r="AV99" s="12" t="s">
        <v>90</v>
      </c>
      <c r="AW99" s="12" t="s">
        <v>45</v>
      </c>
      <c r="AX99" s="12" t="s">
        <v>82</v>
      </c>
      <c r="AY99" s="263" t="s">
        <v>204</v>
      </c>
    </row>
    <row r="100" spans="2:51" s="13" customFormat="1" ht="13.5">
      <c r="B100" s="264"/>
      <c r="C100" s="265"/>
      <c r="D100" s="250" t="s">
        <v>215</v>
      </c>
      <c r="E100" s="266" t="s">
        <v>38</v>
      </c>
      <c r="F100" s="267" t="s">
        <v>217</v>
      </c>
      <c r="G100" s="265"/>
      <c r="H100" s="268">
        <v>34.678</v>
      </c>
      <c r="I100" s="269"/>
      <c r="J100" s="265"/>
      <c r="K100" s="265"/>
      <c r="L100" s="270"/>
      <c r="M100" s="271"/>
      <c r="N100" s="272"/>
      <c r="O100" s="272"/>
      <c r="P100" s="272"/>
      <c r="Q100" s="272"/>
      <c r="R100" s="272"/>
      <c r="S100" s="272"/>
      <c r="T100" s="273"/>
      <c r="AT100" s="274" t="s">
        <v>215</v>
      </c>
      <c r="AU100" s="274" t="s">
        <v>90</v>
      </c>
      <c r="AV100" s="13" t="s">
        <v>211</v>
      </c>
      <c r="AW100" s="13" t="s">
        <v>45</v>
      </c>
      <c r="AX100" s="13" t="s">
        <v>25</v>
      </c>
      <c r="AY100" s="274" t="s">
        <v>204</v>
      </c>
    </row>
    <row r="101" spans="2:65" s="1" customFormat="1" ht="38.25" customHeight="1">
      <c r="B101" s="48"/>
      <c r="C101" s="238" t="s">
        <v>211</v>
      </c>
      <c r="D101" s="238" t="s">
        <v>206</v>
      </c>
      <c r="E101" s="239" t="s">
        <v>1404</v>
      </c>
      <c r="F101" s="240" t="s">
        <v>1405</v>
      </c>
      <c r="G101" s="241" t="s">
        <v>209</v>
      </c>
      <c r="H101" s="242">
        <v>160.301</v>
      </c>
      <c r="I101" s="243"/>
      <c r="J101" s="244">
        <f>ROUND(I101*H101,2)</f>
        <v>0</v>
      </c>
      <c r="K101" s="240" t="s">
        <v>210</v>
      </c>
      <c r="L101" s="74"/>
      <c r="M101" s="245" t="s">
        <v>38</v>
      </c>
      <c r="N101" s="246" t="s">
        <v>53</v>
      </c>
      <c r="O101" s="49"/>
      <c r="P101" s="247">
        <f>O101*H101</f>
        <v>0</v>
      </c>
      <c r="Q101" s="247">
        <v>0.00103</v>
      </c>
      <c r="R101" s="247">
        <f>Q101*H101</f>
        <v>0.16511003</v>
      </c>
      <c r="S101" s="247">
        <v>0</v>
      </c>
      <c r="T101" s="248">
        <f>S101*H101</f>
        <v>0</v>
      </c>
      <c r="AR101" s="25" t="s">
        <v>211</v>
      </c>
      <c r="AT101" s="25" t="s">
        <v>206</v>
      </c>
      <c r="AU101" s="25" t="s">
        <v>90</v>
      </c>
      <c r="AY101" s="25" t="s">
        <v>204</v>
      </c>
      <c r="BE101" s="249">
        <f>IF(N101="základní",J101,0)</f>
        <v>0</v>
      </c>
      <c r="BF101" s="249">
        <f>IF(N101="snížená",J101,0)</f>
        <v>0</v>
      </c>
      <c r="BG101" s="249">
        <f>IF(N101="zákl. přenesená",J101,0)</f>
        <v>0</v>
      </c>
      <c r="BH101" s="249">
        <f>IF(N101="sníž. přenesená",J101,0)</f>
        <v>0</v>
      </c>
      <c r="BI101" s="249">
        <f>IF(N101="nulová",J101,0)</f>
        <v>0</v>
      </c>
      <c r="BJ101" s="25" t="s">
        <v>25</v>
      </c>
      <c r="BK101" s="249">
        <f>ROUND(I101*H101,2)</f>
        <v>0</v>
      </c>
      <c r="BL101" s="25" t="s">
        <v>211</v>
      </c>
      <c r="BM101" s="25" t="s">
        <v>2281</v>
      </c>
    </row>
    <row r="102" spans="2:51" s="12" customFormat="1" ht="13.5">
      <c r="B102" s="253"/>
      <c r="C102" s="254"/>
      <c r="D102" s="250" t="s">
        <v>215</v>
      </c>
      <c r="E102" s="255" t="s">
        <v>38</v>
      </c>
      <c r="F102" s="256" t="s">
        <v>2282</v>
      </c>
      <c r="G102" s="254"/>
      <c r="H102" s="257">
        <v>160.301</v>
      </c>
      <c r="I102" s="258"/>
      <c r="J102" s="254"/>
      <c r="K102" s="254"/>
      <c r="L102" s="259"/>
      <c r="M102" s="260"/>
      <c r="N102" s="261"/>
      <c r="O102" s="261"/>
      <c r="P102" s="261"/>
      <c r="Q102" s="261"/>
      <c r="R102" s="261"/>
      <c r="S102" s="261"/>
      <c r="T102" s="262"/>
      <c r="AT102" s="263" t="s">
        <v>215</v>
      </c>
      <c r="AU102" s="263" t="s">
        <v>90</v>
      </c>
      <c r="AV102" s="12" t="s">
        <v>90</v>
      </c>
      <c r="AW102" s="12" t="s">
        <v>45</v>
      </c>
      <c r="AX102" s="12" t="s">
        <v>82</v>
      </c>
      <c r="AY102" s="263" t="s">
        <v>204</v>
      </c>
    </row>
    <row r="103" spans="2:51" s="13" customFormat="1" ht="13.5">
      <c r="B103" s="264"/>
      <c r="C103" s="265"/>
      <c r="D103" s="250" t="s">
        <v>215</v>
      </c>
      <c r="E103" s="266" t="s">
        <v>38</v>
      </c>
      <c r="F103" s="267" t="s">
        <v>217</v>
      </c>
      <c r="G103" s="265"/>
      <c r="H103" s="268">
        <v>160.301</v>
      </c>
      <c r="I103" s="269"/>
      <c r="J103" s="265"/>
      <c r="K103" s="265"/>
      <c r="L103" s="270"/>
      <c r="M103" s="271"/>
      <c r="N103" s="272"/>
      <c r="O103" s="272"/>
      <c r="P103" s="272"/>
      <c r="Q103" s="272"/>
      <c r="R103" s="272"/>
      <c r="S103" s="272"/>
      <c r="T103" s="273"/>
      <c r="AT103" s="274" t="s">
        <v>215</v>
      </c>
      <c r="AU103" s="274" t="s">
        <v>90</v>
      </c>
      <c r="AV103" s="13" t="s">
        <v>211</v>
      </c>
      <c r="AW103" s="13" t="s">
        <v>45</v>
      </c>
      <c r="AX103" s="13" t="s">
        <v>25</v>
      </c>
      <c r="AY103" s="274" t="s">
        <v>204</v>
      </c>
    </row>
    <row r="104" spans="2:65" s="1" customFormat="1" ht="38.25" customHeight="1">
      <c r="B104" s="48"/>
      <c r="C104" s="238" t="s">
        <v>233</v>
      </c>
      <c r="D104" s="238" t="s">
        <v>206</v>
      </c>
      <c r="E104" s="239" t="s">
        <v>1414</v>
      </c>
      <c r="F104" s="240" t="s">
        <v>1415</v>
      </c>
      <c r="G104" s="241" t="s">
        <v>209</v>
      </c>
      <c r="H104" s="242">
        <v>160.301</v>
      </c>
      <c r="I104" s="243"/>
      <c r="J104" s="244">
        <f>ROUND(I104*H104,2)</f>
        <v>0</v>
      </c>
      <c r="K104" s="240" t="s">
        <v>210</v>
      </c>
      <c r="L104" s="74"/>
      <c r="M104" s="245" t="s">
        <v>38</v>
      </c>
      <c r="N104" s="246" t="s">
        <v>53</v>
      </c>
      <c r="O104" s="49"/>
      <c r="P104" s="247">
        <f>O104*H104</f>
        <v>0</v>
      </c>
      <c r="Q104" s="247">
        <v>0</v>
      </c>
      <c r="R104" s="247">
        <f>Q104*H104</f>
        <v>0</v>
      </c>
      <c r="S104" s="247">
        <v>0</v>
      </c>
      <c r="T104" s="248">
        <f>S104*H104</f>
        <v>0</v>
      </c>
      <c r="AR104" s="25" t="s">
        <v>211</v>
      </c>
      <c r="AT104" s="25" t="s">
        <v>206</v>
      </c>
      <c r="AU104" s="25" t="s">
        <v>90</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2283</v>
      </c>
    </row>
    <row r="105" spans="2:65" s="1" customFormat="1" ht="38.25" customHeight="1">
      <c r="B105" s="48"/>
      <c r="C105" s="238" t="s">
        <v>239</v>
      </c>
      <c r="D105" s="238" t="s">
        <v>206</v>
      </c>
      <c r="E105" s="239" t="s">
        <v>2284</v>
      </c>
      <c r="F105" s="240" t="s">
        <v>2285</v>
      </c>
      <c r="G105" s="241" t="s">
        <v>780</v>
      </c>
      <c r="H105" s="242">
        <v>8</v>
      </c>
      <c r="I105" s="243"/>
      <c r="J105" s="244">
        <f>ROUND(I105*H105,2)</f>
        <v>0</v>
      </c>
      <c r="K105" s="240" t="s">
        <v>210</v>
      </c>
      <c r="L105" s="74"/>
      <c r="M105" s="245" t="s">
        <v>38</v>
      </c>
      <c r="N105" s="246" t="s">
        <v>53</v>
      </c>
      <c r="O105" s="49"/>
      <c r="P105" s="247">
        <f>O105*H105</f>
        <v>0</v>
      </c>
      <c r="Q105" s="247">
        <v>0.01351</v>
      </c>
      <c r="R105" s="247">
        <f>Q105*H105</f>
        <v>0.10808</v>
      </c>
      <c r="S105" s="247">
        <v>0</v>
      </c>
      <c r="T105" s="248">
        <f>S105*H105</f>
        <v>0</v>
      </c>
      <c r="AR105" s="25" t="s">
        <v>211</v>
      </c>
      <c r="AT105" s="25" t="s">
        <v>206</v>
      </c>
      <c r="AU105" s="25" t="s">
        <v>90</v>
      </c>
      <c r="AY105" s="25" t="s">
        <v>204</v>
      </c>
      <c r="BE105" s="249">
        <f>IF(N105="základní",J105,0)</f>
        <v>0</v>
      </c>
      <c r="BF105" s="249">
        <f>IF(N105="snížená",J105,0)</f>
        <v>0</v>
      </c>
      <c r="BG105" s="249">
        <f>IF(N105="zákl. přenesená",J105,0)</f>
        <v>0</v>
      </c>
      <c r="BH105" s="249">
        <f>IF(N105="sníž. přenesená",J105,0)</f>
        <v>0</v>
      </c>
      <c r="BI105" s="249">
        <f>IF(N105="nulová",J105,0)</f>
        <v>0</v>
      </c>
      <c r="BJ105" s="25" t="s">
        <v>25</v>
      </c>
      <c r="BK105" s="249">
        <f>ROUND(I105*H105,2)</f>
        <v>0</v>
      </c>
      <c r="BL105" s="25" t="s">
        <v>211</v>
      </c>
      <c r="BM105" s="25" t="s">
        <v>2286</v>
      </c>
    </row>
    <row r="106" spans="2:47" s="1" customFormat="1" ht="13.5">
      <c r="B106" s="48"/>
      <c r="C106" s="76"/>
      <c r="D106" s="250" t="s">
        <v>213</v>
      </c>
      <c r="E106" s="76"/>
      <c r="F106" s="251" t="s">
        <v>1382</v>
      </c>
      <c r="G106" s="76"/>
      <c r="H106" s="76"/>
      <c r="I106" s="206"/>
      <c r="J106" s="76"/>
      <c r="K106" s="76"/>
      <c r="L106" s="74"/>
      <c r="M106" s="252"/>
      <c r="N106" s="49"/>
      <c r="O106" s="49"/>
      <c r="P106" s="49"/>
      <c r="Q106" s="49"/>
      <c r="R106" s="49"/>
      <c r="S106" s="49"/>
      <c r="T106" s="97"/>
      <c r="AT106" s="25" t="s">
        <v>213</v>
      </c>
      <c r="AU106" s="25" t="s">
        <v>90</v>
      </c>
    </row>
    <row r="107" spans="2:51" s="12" customFormat="1" ht="13.5">
      <c r="B107" s="253"/>
      <c r="C107" s="254"/>
      <c r="D107" s="250" t="s">
        <v>215</v>
      </c>
      <c r="E107" s="255" t="s">
        <v>38</v>
      </c>
      <c r="F107" s="256" t="s">
        <v>249</v>
      </c>
      <c r="G107" s="254"/>
      <c r="H107" s="257">
        <v>8</v>
      </c>
      <c r="I107" s="258"/>
      <c r="J107" s="254"/>
      <c r="K107" s="254"/>
      <c r="L107" s="259"/>
      <c r="M107" s="260"/>
      <c r="N107" s="261"/>
      <c r="O107" s="261"/>
      <c r="P107" s="261"/>
      <c r="Q107" s="261"/>
      <c r="R107" s="261"/>
      <c r="S107" s="261"/>
      <c r="T107" s="262"/>
      <c r="AT107" s="263" t="s">
        <v>215</v>
      </c>
      <c r="AU107" s="263" t="s">
        <v>90</v>
      </c>
      <c r="AV107" s="12" t="s">
        <v>90</v>
      </c>
      <c r="AW107" s="12" t="s">
        <v>45</v>
      </c>
      <c r="AX107" s="12" t="s">
        <v>82</v>
      </c>
      <c r="AY107" s="263" t="s">
        <v>204</v>
      </c>
    </row>
    <row r="108" spans="2:51" s="13" customFormat="1" ht="13.5">
      <c r="B108" s="264"/>
      <c r="C108" s="265"/>
      <c r="D108" s="250" t="s">
        <v>215</v>
      </c>
      <c r="E108" s="266" t="s">
        <v>38</v>
      </c>
      <c r="F108" s="267" t="s">
        <v>217</v>
      </c>
      <c r="G108" s="265"/>
      <c r="H108" s="268">
        <v>8</v>
      </c>
      <c r="I108" s="269"/>
      <c r="J108" s="265"/>
      <c r="K108" s="265"/>
      <c r="L108" s="270"/>
      <c r="M108" s="271"/>
      <c r="N108" s="272"/>
      <c r="O108" s="272"/>
      <c r="P108" s="272"/>
      <c r="Q108" s="272"/>
      <c r="R108" s="272"/>
      <c r="S108" s="272"/>
      <c r="T108" s="273"/>
      <c r="AT108" s="274" t="s">
        <v>215</v>
      </c>
      <c r="AU108" s="274" t="s">
        <v>90</v>
      </c>
      <c r="AV108" s="13" t="s">
        <v>211</v>
      </c>
      <c r="AW108" s="13" t="s">
        <v>45</v>
      </c>
      <c r="AX108" s="13" t="s">
        <v>25</v>
      </c>
      <c r="AY108" s="274" t="s">
        <v>204</v>
      </c>
    </row>
    <row r="109" spans="2:65" s="1" customFormat="1" ht="16.5" customHeight="1">
      <c r="B109" s="48"/>
      <c r="C109" s="238" t="s">
        <v>244</v>
      </c>
      <c r="D109" s="238" t="s">
        <v>206</v>
      </c>
      <c r="E109" s="239" t="s">
        <v>2287</v>
      </c>
      <c r="F109" s="240" t="s">
        <v>2288</v>
      </c>
      <c r="G109" s="241" t="s">
        <v>252</v>
      </c>
      <c r="H109" s="242">
        <v>1.326</v>
      </c>
      <c r="I109" s="243"/>
      <c r="J109" s="244">
        <f>ROUND(I109*H109,2)</f>
        <v>0</v>
      </c>
      <c r="K109" s="240" t="s">
        <v>210</v>
      </c>
      <c r="L109" s="74"/>
      <c r="M109" s="245" t="s">
        <v>38</v>
      </c>
      <c r="N109" s="246" t="s">
        <v>53</v>
      </c>
      <c r="O109" s="49"/>
      <c r="P109" s="247">
        <f>O109*H109</f>
        <v>0</v>
      </c>
      <c r="Q109" s="247">
        <v>1.06017</v>
      </c>
      <c r="R109" s="247">
        <f>Q109*H109</f>
        <v>1.4057854200000002</v>
      </c>
      <c r="S109" s="247">
        <v>0</v>
      </c>
      <c r="T109" s="248">
        <f>S109*H109</f>
        <v>0</v>
      </c>
      <c r="AR109" s="25" t="s">
        <v>211</v>
      </c>
      <c r="AT109" s="25" t="s">
        <v>206</v>
      </c>
      <c r="AU109" s="25" t="s">
        <v>90</v>
      </c>
      <c r="AY109" s="25" t="s">
        <v>204</v>
      </c>
      <c r="BE109" s="249">
        <f>IF(N109="základní",J109,0)</f>
        <v>0</v>
      </c>
      <c r="BF109" s="249">
        <f>IF(N109="snížená",J109,0)</f>
        <v>0</v>
      </c>
      <c r="BG109" s="249">
        <f>IF(N109="zákl. přenesená",J109,0)</f>
        <v>0</v>
      </c>
      <c r="BH109" s="249">
        <f>IF(N109="sníž. přenesená",J109,0)</f>
        <v>0</v>
      </c>
      <c r="BI109" s="249">
        <f>IF(N109="nulová",J109,0)</f>
        <v>0</v>
      </c>
      <c r="BJ109" s="25" t="s">
        <v>25</v>
      </c>
      <c r="BK109" s="249">
        <f>ROUND(I109*H109,2)</f>
        <v>0</v>
      </c>
      <c r="BL109" s="25" t="s">
        <v>211</v>
      </c>
      <c r="BM109" s="25" t="s">
        <v>2289</v>
      </c>
    </row>
    <row r="110" spans="2:47" s="1" customFormat="1" ht="13.5">
      <c r="B110" s="48"/>
      <c r="C110" s="76"/>
      <c r="D110" s="250" t="s">
        <v>213</v>
      </c>
      <c r="E110" s="76"/>
      <c r="F110" s="251" t="s">
        <v>1386</v>
      </c>
      <c r="G110" s="76"/>
      <c r="H110" s="76"/>
      <c r="I110" s="206"/>
      <c r="J110" s="76"/>
      <c r="K110" s="76"/>
      <c r="L110" s="74"/>
      <c r="M110" s="252"/>
      <c r="N110" s="49"/>
      <c r="O110" s="49"/>
      <c r="P110" s="49"/>
      <c r="Q110" s="49"/>
      <c r="R110" s="49"/>
      <c r="S110" s="49"/>
      <c r="T110" s="97"/>
      <c r="AT110" s="25" t="s">
        <v>213</v>
      </c>
      <c r="AU110" s="25" t="s">
        <v>90</v>
      </c>
    </row>
    <row r="111" spans="2:51" s="12" customFormat="1" ht="13.5">
      <c r="B111" s="253"/>
      <c r="C111" s="254"/>
      <c r="D111" s="250" t="s">
        <v>215</v>
      </c>
      <c r="E111" s="255" t="s">
        <v>38</v>
      </c>
      <c r="F111" s="256" t="s">
        <v>2290</v>
      </c>
      <c r="G111" s="254"/>
      <c r="H111" s="257">
        <v>1.326</v>
      </c>
      <c r="I111" s="258"/>
      <c r="J111" s="254"/>
      <c r="K111" s="254"/>
      <c r="L111" s="259"/>
      <c r="M111" s="260"/>
      <c r="N111" s="261"/>
      <c r="O111" s="261"/>
      <c r="P111" s="261"/>
      <c r="Q111" s="261"/>
      <c r="R111" s="261"/>
      <c r="S111" s="261"/>
      <c r="T111" s="262"/>
      <c r="AT111" s="263" t="s">
        <v>215</v>
      </c>
      <c r="AU111" s="263" t="s">
        <v>90</v>
      </c>
      <c r="AV111" s="12" t="s">
        <v>90</v>
      </c>
      <c r="AW111" s="12" t="s">
        <v>45</v>
      </c>
      <c r="AX111" s="12" t="s">
        <v>82</v>
      </c>
      <c r="AY111" s="263" t="s">
        <v>204</v>
      </c>
    </row>
    <row r="112" spans="2:51" s="13" customFormat="1" ht="13.5">
      <c r="B112" s="264"/>
      <c r="C112" s="265"/>
      <c r="D112" s="250" t="s">
        <v>215</v>
      </c>
      <c r="E112" s="266" t="s">
        <v>38</v>
      </c>
      <c r="F112" s="267" t="s">
        <v>217</v>
      </c>
      <c r="G112" s="265"/>
      <c r="H112" s="268">
        <v>1.326</v>
      </c>
      <c r="I112" s="269"/>
      <c r="J112" s="265"/>
      <c r="K112" s="265"/>
      <c r="L112" s="270"/>
      <c r="M112" s="271"/>
      <c r="N112" s="272"/>
      <c r="O112" s="272"/>
      <c r="P112" s="272"/>
      <c r="Q112" s="272"/>
      <c r="R112" s="272"/>
      <c r="S112" s="272"/>
      <c r="T112" s="273"/>
      <c r="AT112" s="274" t="s">
        <v>215</v>
      </c>
      <c r="AU112" s="274" t="s">
        <v>90</v>
      </c>
      <c r="AV112" s="13" t="s">
        <v>211</v>
      </c>
      <c r="AW112" s="13" t="s">
        <v>45</v>
      </c>
      <c r="AX112" s="13" t="s">
        <v>25</v>
      </c>
      <c r="AY112" s="274" t="s">
        <v>204</v>
      </c>
    </row>
    <row r="113" spans="2:65" s="1" customFormat="1" ht="25.5" customHeight="1">
      <c r="B113" s="48"/>
      <c r="C113" s="238" t="s">
        <v>249</v>
      </c>
      <c r="D113" s="238" t="s">
        <v>206</v>
      </c>
      <c r="E113" s="239" t="s">
        <v>2291</v>
      </c>
      <c r="F113" s="240" t="s">
        <v>2292</v>
      </c>
      <c r="G113" s="241" t="s">
        <v>220</v>
      </c>
      <c r="H113" s="242">
        <v>2.56</v>
      </c>
      <c r="I113" s="243"/>
      <c r="J113" s="244">
        <f>ROUND(I113*H113,2)</f>
        <v>0</v>
      </c>
      <c r="K113" s="240" t="s">
        <v>210</v>
      </c>
      <c r="L113" s="74"/>
      <c r="M113" s="245" t="s">
        <v>38</v>
      </c>
      <c r="N113" s="246" t="s">
        <v>53</v>
      </c>
      <c r="O113" s="49"/>
      <c r="P113" s="247">
        <f>O113*H113</f>
        <v>0</v>
      </c>
      <c r="Q113" s="247">
        <v>2.45329</v>
      </c>
      <c r="R113" s="247">
        <f>Q113*H113</f>
        <v>6.2804224</v>
      </c>
      <c r="S113" s="247">
        <v>0</v>
      </c>
      <c r="T113" s="248">
        <f>S113*H113</f>
        <v>0</v>
      </c>
      <c r="AR113" s="25" t="s">
        <v>211</v>
      </c>
      <c r="AT113" s="25" t="s">
        <v>206</v>
      </c>
      <c r="AU113" s="25" t="s">
        <v>90</v>
      </c>
      <c r="AY113" s="25" t="s">
        <v>204</v>
      </c>
      <c r="BE113" s="249">
        <f>IF(N113="základní",J113,0)</f>
        <v>0</v>
      </c>
      <c r="BF113" s="249">
        <f>IF(N113="snížená",J113,0)</f>
        <v>0</v>
      </c>
      <c r="BG113" s="249">
        <f>IF(N113="zákl. přenesená",J113,0)</f>
        <v>0</v>
      </c>
      <c r="BH113" s="249">
        <f>IF(N113="sníž. přenesená",J113,0)</f>
        <v>0</v>
      </c>
      <c r="BI113" s="249">
        <f>IF(N113="nulová",J113,0)</f>
        <v>0</v>
      </c>
      <c r="BJ113" s="25" t="s">
        <v>25</v>
      </c>
      <c r="BK113" s="249">
        <f>ROUND(I113*H113,2)</f>
        <v>0</v>
      </c>
      <c r="BL113" s="25" t="s">
        <v>211</v>
      </c>
      <c r="BM113" s="25" t="s">
        <v>2293</v>
      </c>
    </row>
    <row r="114" spans="2:47" s="1" customFormat="1" ht="13.5">
      <c r="B114" s="48"/>
      <c r="C114" s="76"/>
      <c r="D114" s="250" t="s">
        <v>213</v>
      </c>
      <c r="E114" s="76"/>
      <c r="F114" s="251" t="s">
        <v>1370</v>
      </c>
      <c r="G114" s="76"/>
      <c r="H114" s="76"/>
      <c r="I114" s="206"/>
      <c r="J114" s="76"/>
      <c r="K114" s="76"/>
      <c r="L114" s="74"/>
      <c r="M114" s="252"/>
      <c r="N114" s="49"/>
      <c r="O114" s="49"/>
      <c r="P114" s="49"/>
      <c r="Q114" s="49"/>
      <c r="R114" s="49"/>
      <c r="S114" s="49"/>
      <c r="T114" s="97"/>
      <c r="AT114" s="25" t="s">
        <v>213</v>
      </c>
      <c r="AU114" s="25" t="s">
        <v>90</v>
      </c>
    </row>
    <row r="115" spans="2:51" s="12" customFormat="1" ht="13.5">
      <c r="B115" s="253"/>
      <c r="C115" s="254"/>
      <c r="D115" s="250" t="s">
        <v>215</v>
      </c>
      <c r="E115" s="255" t="s">
        <v>38</v>
      </c>
      <c r="F115" s="256" t="s">
        <v>2294</v>
      </c>
      <c r="G115" s="254"/>
      <c r="H115" s="257">
        <v>2.56</v>
      </c>
      <c r="I115" s="258"/>
      <c r="J115" s="254"/>
      <c r="K115" s="254"/>
      <c r="L115" s="259"/>
      <c r="M115" s="260"/>
      <c r="N115" s="261"/>
      <c r="O115" s="261"/>
      <c r="P115" s="261"/>
      <c r="Q115" s="261"/>
      <c r="R115" s="261"/>
      <c r="S115" s="261"/>
      <c r="T115" s="262"/>
      <c r="AT115" s="263" t="s">
        <v>215</v>
      </c>
      <c r="AU115" s="263" t="s">
        <v>90</v>
      </c>
      <c r="AV115" s="12" t="s">
        <v>90</v>
      </c>
      <c r="AW115" s="12" t="s">
        <v>45</v>
      </c>
      <c r="AX115" s="12" t="s">
        <v>82</v>
      </c>
      <c r="AY115" s="263" t="s">
        <v>204</v>
      </c>
    </row>
    <row r="116" spans="2:51" s="13" customFormat="1" ht="13.5">
      <c r="B116" s="264"/>
      <c r="C116" s="265"/>
      <c r="D116" s="250" t="s">
        <v>215</v>
      </c>
      <c r="E116" s="266" t="s">
        <v>38</v>
      </c>
      <c r="F116" s="267" t="s">
        <v>217</v>
      </c>
      <c r="G116" s="265"/>
      <c r="H116" s="268">
        <v>2.56</v>
      </c>
      <c r="I116" s="269"/>
      <c r="J116" s="265"/>
      <c r="K116" s="265"/>
      <c r="L116" s="270"/>
      <c r="M116" s="271"/>
      <c r="N116" s="272"/>
      <c r="O116" s="272"/>
      <c r="P116" s="272"/>
      <c r="Q116" s="272"/>
      <c r="R116" s="272"/>
      <c r="S116" s="272"/>
      <c r="T116" s="273"/>
      <c r="AT116" s="274" t="s">
        <v>215</v>
      </c>
      <c r="AU116" s="274" t="s">
        <v>90</v>
      </c>
      <c r="AV116" s="13" t="s">
        <v>211</v>
      </c>
      <c r="AW116" s="13" t="s">
        <v>45</v>
      </c>
      <c r="AX116" s="13" t="s">
        <v>25</v>
      </c>
      <c r="AY116" s="274" t="s">
        <v>204</v>
      </c>
    </row>
    <row r="117" spans="2:65" s="1" customFormat="1" ht="38.25" customHeight="1">
      <c r="B117" s="48"/>
      <c r="C117" s="238" t="s">
        <v>255</v>
      </c>
      <c r="D117" s="238" t="s">
        <v>206</v>
      </c>
      <c r="E117" s="239" t="s">
        <v>2295</v>
      </c>
      <c r="F117" s="240" t="s">
        <v>2296</v>
      </c>
      <c r="G117" s="241" t="s">
        <v>209</v>
      </c>
      <c r="H117" s="242">
        <v>6.4</v>
      </c>
      <c r="I117" s="243"/>
      <c r="J117" s="244">
        <f>ROUND(I117*H117,2)</f>
        <v>0</v>
      </c>
      <c r="K117" s="240" t="s">
        <v>210</v>
      </c>
      <c r="L117" s="74"/>
      <c r="M117" s="245" t="s">
        <v>38</v>
      </c>
      <c r="N117" s="246" t="s">
        <v>53</v>
      </c>
      <c r="O117" s="49"/>
      <c r="P117" s="247">
        <f>O117*H117</f>
        <v>0</v>
      </c>
      <c r="Q117" s="247">
        <v>0.00103</v>
      </c>
      <c r="R117" s="247">
        <f>Q117*H117</f>
        <v>0.006592000000000001</v>
      </c>
      <c r="S117" s="247">
        <v>0</v>
      </c>
      <c r="T117" s="248">
        <f>S117*H117</f>
        <v>0</v>
      </c>
      <c r="AR117" s="25" t="s">
        <v>211</v>
      </c>
      <c r="AT117" s="25" t="s">
        <v>206</v>
      </c>
      <c r="AU117" s="25" t="s">
        <v>90</v>
      </c>
      <c r="AY117" s="25" t="s">
        <v>204</v>
      </c>
      <c r="BE117" s="249">
        <f>IF(N117="základní",J117,0)</f>
        <v>0</v>
      </c>
      <c r="BF117" s="249">
        <f>IF(N117="snížená",J117,0)</f>
        <v>0</v>
      </c>
      <c r="BG117" s="249">
        <f>IF(N117="zákl. přenesená",J117,0)</f>
        <v>0</v>
      </c>
      <c r="BH117" s="249">
        <f>IF(N117="sníž. přenesená",J117,0)</f>
        <v>0</v>
      </c>
      <c r="BI117" s="249">
        <f>IF(N117="nulová",J117,0)</f>
        <v>0</v>
      </c>
      <c r="BJ117" s="25" t="s">
        <v>25</v>
      </c>
      <c r="BK117" s="249">
        <f>ROUND(I117*H117,2)</f>
        <v>0</v>
      </c>
      <c r="BL117" s="25" t="s">
        <v>211</v>
      </c>
      <c r="BM117" s="25" t="s">
        <v>2297</v>
      </c>
    </row>
    <row r="118" spans="2:51" s="12" customFormat="1" ht="13.5">
      <c r="B118" s="253"/>
      <c r="C118" s="254"/>
      <c r="D118" s="250" t="s">
        <v>215</v>
      </c>
      <c r="E118" s="255" t="s">
        <v>38</v>
      </c>
      <c r="F118" s="256" t="s">
        <v>2298</v>
      </c>
      <c r="G118" s="254"/>
      <c r="H118" s="257">
        <v>6.4</v>
      </c>
      <c r="I118" s="258"/>
      <c r="J118" s="254"/>
      <c r="K118" s="254"/>
      <c r="L118" s="259"/>
      <c r="M118" s="260"/>
      <c r="N118" s="261"/>
      <c r="O118" s="261"/>
      <c r="P118" s="261"/>
      <c r="Q118" s="261"/>
      <c r="R118" s="261"/>
      <c r="S118" s="261"/>
      <c r="T118" s="262"/>
      <c r="AT118" s="263" t="s">
        <v>215</v>
      </c>
      <c r="AU118" s="263" t="s">
        <v>90</v>
      </c>
      <c r="AV118" s="12" t="s">
        <v>90</v>
      </c>
      <c r="AW118" s="12" t="s">
        <v>45</v>
      </c>
      <c r="AX118" s="12" t="s">
        <v>82</v>
      </c>
      <c r="AY118" s="263" t="s">
        <v>204</v>
      </c>
    </row>
    <row r="119" spans="2:51" s="13" customFormat="1" ht="13.5">
      <c r="B119" s="264"/>
      <c r="C119" s="265"/>
      <c r="D119" s="250" t="s">
        <v>215</v>
      </c>
      <c r="E119" s="266" t="s">
        <v>38</v>
      </c>
      <c r="F119" s="267" t="s">
        <v>217</v>
      </c>
      <c r="G119" s="265"/>
      <c r="H119" s="268">
        <v>6.4</v>
      </c>
      <c r="I119" s="269"/>
      <c r="J119" s="265"/>
      <c r="K119" s="265"/>
      <c r="L119" s="270"/>
      <c r="M119" s="271"/>
      <c r="N119" s="272"/>
      <c r="O119" s="272"/>
      <c r="P119" s="272"/>
      <c r="Q119" s="272"/>
      <c r="R119" s="272"/>
      <c r="S119" s="272"/>
      <c r="T119" s="273"/>
      <c r="AT119" s="274" t="s">
        <v>215</v>
      </c>
      <c r="AU119" s="274" t="s">
        <v>90</v>
      </c>
      <c r="AV119" s="13" t="s">
        <v>211</v>
      </c>
      <c r="AW119" s="13" t="s">
        <v>45</v>
      </c>
      <c r="AX119" s="13" t="s">
        <v>25</v>
      </c>
      <c r="AY119" s="274" t="s">
        <v>204</v>
      </c>
    </row>
    <row r="120" spans="2:65" s="1" customFormat="1" ht="38.25" customHeight="1">
      <c r="B120" s="48"/>
      <c r="C120" s="238" t="s">
        <v>30</v>
      </c>
      <c r="D120" s="238" t="s">
        <v>206</v>
      </c>
      <c r="E120" s="239" t="s">
        <v>2299</v>
      </c>
      <c r="F120" s="240" t="s">
        <v>2300</v>
      </c>
      <c r="G120" s="241" t="s">
        <v>209</v>
      </c>
      <c r="H120" s="242">
        <v>6.4</v>
      </c>
      <c r="I120" s="243"/>
      <c r="J120" s="244">
        <f>ROUND(I120*H120,2)</f>
        <v>0</v>
      </c>
      <c r="K120" s="240" t="s">
        <v>210</v>
      </c>
      <c r="L120" s="74"/>
      <c r="M120" s="245" t="s">
        <v>38</v>
      </c>
      <c r="N120" s="246" t="s">
        <v>53</v>
      </c>
      <c r="O120" s="49"/>
      <c r="P120" s="247">
        <f>O120*H120</f>
        <v>0</v>
      </c>
      <c r="Q120" s="247">
        <v>0</v>
      </c>
      <c r="R120" s="247">
        <f>Q120*H120</f>
        <v>0</v>
      </c>
      <c r="S120" s="247">
        <v>0</v>
      </c>
      <c r="T120" s="248">
        <f>S120*H120</f>
        <v>0</v>
      </c>
      <c r="AR120" s="25" t="s">
        <v>211</v>
      </c>
      <c r="AT120" s="25" t="s">
        <v>206</v>
      </c>
      <c r="AU120" s="25" t="s">
        <v>90</v>
      </c>
      <c r="AY120" s="25" t="s">
        <v>204</v>
      </c>
      <c r="BE120" s="249">
        <f>IF(N120="základní",J120,0)</f>
        <v>0</v>
      </c>
      <c r="BF120" s="249">
        <f>IF(N120="snížená",J120,0)</f>
        <v>0</v>
      </c>
      <c r="BG120" s="249">
        <f>IF(N120="zákl. přenesená",J120,0)</f>
        <v>0</v>
      </c>
      <c r="BH120" s="249">
        <f>IF(N120="sníž. přenesená",J120,0)</f>
        <v>0</v>
      </c>
      <c r="BI120" s="249">
        <f>IF(N120="nulová",J120,0)</f>
        <v>0</v>
      </c>
      <c r="BJ120" s="25" t="s">
        <v>25</v>
      </c>
      <c r="BK120" s="249">
        <f>ROUND(I120*H120,2)</f>
        <v>0</v>
      </c>
      <c r="BL120" s="25" t="s">
        <v>211</v>
      </c>
      <c r="BM120" s="25" t="s">
        <v>2301</v>
      </c>
    </row>
    <row r="121" spans="2:65" s="1" customFormat="1" ht="16.5" customHeight="1">
      <c r="B121" s="48"/>
      <c r="C121" s="238" t="s">
        <v>268</v>
      </c>
      <c r="D121" s="238" t="s">
        <v>206</v>
      </c>
      <c r="E121" s="239" t="s">
        <v>2302</v>
      </c>
      <c r="F121" s="240" t="s">
        <v>2303</v>
      </c>
      <c r="G121" s="241" t="s">
        <v>252</v>
      </c>
      <c r="H121" s="242">
        <v>0.064</v>
      </c>
      <c r="I121" s="243"/>
      <c r="J121" s="244">
        <f>ROUND(I121*H121,2)</f>
        <v>0</v>
      </c>
      <c r="K121" s="240" t="s">
        <v>210</v>
      </c>
      <c r="L121" s="74"/>
      <c r="M121" s="245" t="s">
        <v>38</v>
      </c>
      <c r="N121" s="246" t="s">
        <v>53</v>
      </c>
      <c r="O121" s="49"/>
      <c r="P121" s="247">
        <f>O121*H121</f>
        <v>0</v>
      </c>
      <c r="Q121" s="247">
        <v>1.06017</v>
      </c>
      <c r="R121" s="247">
        <f>Q121*H121</f>
        <v>0.06785088</v>
      </c>
      <c r="S121" s="247">
        <v>0</v>
      </c>
      <c r="T121" s="248">
        <f>S121*H121</f>
        <v>0</v>
      </c>
      <c r="AR121" s="25" t="s">
        <v>211</v>
      </c>
      <c r="AT121" s="25" t="s">
        <v>206</v>
      </c>
      <c r="AU121" s="25" t="s">
        <v>90</v>
      </c>
      <c r="AY121" s="25" t="s">
        <v>204</v>
      </c>
      <c r="BE121" s="249">
        <f>IF(N121="základní",J121,0)</f>
        <v>0</v>
      </c>
      <c r="BF121" s="249">
        <f>IF(N121="snížená",J121,0)</f>
        <v>0</v>
      </c>
      <c r="BG121" s="249">
        <f>IF(N121="zákl. přenesená",J121,0)</f>
        <v>0</v>
      </c>
      <c r="BH121" s="249">
        <f>IF(N121="sníž. přenesená",J121,0)</f>
        <v>0</v>
      </c>
      <c r="BI121" s="249">
        <f>IF(N121="nulová",J121,0)</f>
        <v>0</v>
      </c>
      <c r="BJ121" s="25" t="s">
        <v>25</v>
      </c>
      <c r="BK121" s="249">
        <f>ROUND(I121*H121,2)</f>
        <v>0</v>
      </c>
      <c r="BL121" s="25" t="s">
        <v>211</v>
      </c>
      <c r="BM121" s="25" t="s">
        <v>2304</v>
      </c>
    </row>
    <row r="122" spans="2:47" s="1" customFormat="1" ht="13.5">
      <c r="B122" s="48"/>
      <c r="C122" s="76"/>
      <c r="D122" s="250" t="s">
        <v>213</v>
      </c>
      <c r="E122" s="76"/>
      <c r="F122" s="251" t="s">
        <v>1386</v>
      </c>
      <c r="G122" s="76"/>
      <c r="H122" s="76"/>
      <c r="I122" s="206"/>
      <c r="J122" s="76"/>
      <c r="K122" s="76"/>
      <c r="L122" s="74"/>
      <c r="M122" s="252"/>
      <c r="N122" s="49"/>
      <c r="O122" s="49"/>
      <c r="P122" s="49"/>
      <c r="Q122" s="49"/>
      <c r="R122" s="49"/>
      <c r="S122" s="49"/>
      <c r="T122" s="97"/>
      <c r="AT122" s="25" t="s">
        <v>213</v>
      </c>
      <c r="AU122" s="25" t="s">
        <v>90</v>
      </c>
    </row>
    <row r="123" spans="2:51" s="12" customFormat="1" ht="13.5">
      <c r="B123" s="253"/>
      <c r="C123" s="254"/>
      <c r="D123" s="250" t="s">
        <v>215</v>
      </c>
      <c r="E123" s="255" t="s">
        <v>38</v>
      </c>
      <c r="F123" s="256" t="s">
        <v>2305</v>
      </c>
      <c r="G123" s="254"/>
      <c r="H123" s="257">
        <v>0.064</v>
      </c>
      <c r="I123" s="258"/>
      <c r="J123" s="254"/>
      <c r="K123" s="254"/>
      <c r="L123" s="259"/>
      <c r="M123" s="260"/>
      <c r="N123" s="261"/>
      <c r="O123" s="261"/>
      <c r="P123" s="261"/>
      <c r="Q123" s="261"/>
      <c r="R123" s="261"/>
      <c r="S123" s="261"/>
      <c r="T123" s="262"/>
      <c r="AT123" s="263" t="s">
        <v>215</v>
      </c>
      <c r="AU123" s="263" t="s">
        <v>90</v>
      </c>
      <c r="AV123" s="12" t="s">
        <v>90</v>
      </c>
      <c r="AW123" s="12" t="s">
        <v>45</v>
      </c>
      <c r="AX123" s="12" t="s">
        <v>82</v>
      </c>
      <c r="AY123" s="263" t="s">
        <v>204</v>
      </c>
    </row>
    <row r="124" spans="2:51" s="13" customFormat="1" ht="13.5">
      <c r="B124" s="264"/>
      <c r="C124" s="265"/>
      <c r="D124" s="250" t="s">
        <v>215</v>
      </c>
      <c r="E124" s="266" t="s">
        <v>38</v>
      </c>
      <c r="F124" s="267" t="s">
        <v>217</v>
      </c>
      <c r="G124" s="265"/>
      <c r="H124" s="268">
        <v>0.064</v>
      </c>
      <c r="I124" s="269"/>
      <c r="J124" s="265"/>
      <c r="K124" s="265"/>
      <c r="L124" s="270"/>
      <c r="M124" s="271"/>
      <c r="N124" s="272"/>
      <c r="O124" s="272"/>
      <c r="P124" s="272"/>
      <c r="Q124" s="272"/>
      <c r="R124" s="272"/>
      <c r="S124" s="272"/>
      <c r="T124" s="273"/>
      <c r="AT124" s="274" t="s">
        <v>215</v>
      </c>
      <c r="AU124" s="274" t="s">
        <v>90</v>
      </c>
      <c r="AV124" s="13" t="s">
        <v>211</v>
      </c>
      <c r="AW124" s="13" t="s">
        <v>45</v>
      </c>
      <c r="AX124" s="13" t="s">
        <v>25</v>
      </c>
      <c r="AY124" s="274" t="s">
        <v>204</v>
      </c>
    </row>
    <row r="125" spans="2:63" s="11" customFormat="1" ht="29.85" customHeight="1">
      <c r="B125" s="222"/>
      <c r="C125" s="223"/>
      <c r="D125" s="224" t="s">
        <v>81</v>
      </c>
      <c r="E125" s="236" t="s">
        <v>211</v>
      </c>
      <c r="F125" s="236" t="s">
        <v>1496</v>
      </c>
      <c r="G125" s="223"/>
      <c r="H125" s="223"/>
      <c r="I125" s="226"/>
      <c r="J125" s="237">
        <f>BK125</f>
        <v>0</v>
      </c>
      <c r="K125" s="223"/>
      <c r="L125" s="228"/>
      <c r="M125" s="229"/>
      <c r="N125" s="230"/>
      <c r="O125" s="230"/>
      <c r="P125" s="231">
        <f>SUM(P126:P142)</f>
        <v>0</v>
      </c>
      <c r="Q125" s="230"/>
      <c r="R125" s="231">
        <f>SUM(R126:R142)</f>
        <v>128.03951072</v>
      </c>
      <c r="S125" s="230"/>
      <c r="T125" s="232">
        <f>SUM(T126:T142)</f>
        <v>0</v>
      </c>
      <c r="AR125" s="233" t="s">
        <v>25</v>
      </c>
      <c r="AT125" s="234" t="s">
        <v>81</v>
      </c>
      <c r="AU125" s="234" t="s">
        <v>25</v>
      </c>
      <c r="AY125" s="233" t="s">
        <v>204</v>
      </c>
      <c r="BK125" s="235">
        <f>SUM(BK126:BK142)</f>
        <v>0</v>
      </c>
    </row>
    <row r="126" spans="2:65" s="1" customFormat="1" ht="38.25" customHeight="1">
      <c r="B126" s="48"/>
      <c r="C126" s="238" t="s">
        <v>274</v>
      </c>
      <c r="D126" s="238" t="s">
        <v>206</v>
      </c>
      <c r="E126" s="239" t="s">
        <v>2306</v>
      </c>
      <c r="F126" s="240" t="s">
        <v>2307</v>
      </c>
      <c r="G126" s="241" t="s">
        <v>220</v>
      </c>
      <c r="H126" s="242">
        <v>48.964</v>
      </c>
      <c r="I126" s="243"/>
      <c r="J126" s="244">
        <f>ROUND(I126*H126,2)</f>
        <v>0</v>
      </c>
      <c r="K126" s="240" t="s">
        <v>210</v>
      </c>
      <c r="L126" s="74"/>
      <c r="M126" s="245" t="s">
        <v>38</v>
      </c>
      <c r="N126" s="246" t="s">
        <v>53</v>
      </c>
      <c r="O126" s="49"/>
      <c r="P126" s="247">
        <f>O126*H126</f>
        <v>0</v>
      </c>
      <c r="Q126" s="247">
        <v>2.45343</v>
      </c>
      <c r="R126" s="247">
        <f>Q126*H126</f>
        <v>120.12974652</v>
      </c>
      <c r="S126" s="247">
        <v>0</v>
      </c>
      <c r="T126" s="248">
        <f>S126*H126</f>
        <v>0</v>
      </c>
      <c r="AR126" s="25" t="s">
        <v>211</v>
      </c>
      <c r="AT126" s="25" t="s">
        <v>206</v>
      </c>
      <c r="AU126" s="25" t="s">
        <v>90</v>
      </c>
      <c r="AY126" s="25" t="s">
        <v>204</v>
      </c>
      <c r="BE126" s="249">
        <f>IF(N126="základní",J126,0)</f>
        <v>0</v>
      </c>
      <c r="BF126" s="249">
        <f>IF(N126="snížená",J126,0)</f>
        <v>0</v>
      </c>
      <c r="BG126" s="249">
        <f>IF(N126="zákl. přenesená",J126,0)</f>
        <v>0</v>
      </c>
      <c r="BH126" s="249">
        <f>IF(N126="sníž. přenesená",J126,0)</f>
        <v>0</v>
      </c>
      <c r="BI126" s="249">
        <f>IF(N126="nulová",J126,0)</f>
        <v>0</v>
      </c>
      <c r="BJ126" s="25" t="s">
        <v>25</v>
      </c>
      <c r="BK126" s="249">
        <f>ROUND(I126*H126,2)</f>
        <v>0</v>
      </c>
      <c r="BL126" s="25" t="s">
        <v>211</v>
      </c>
      <c r="BM126" s="25" t="s">
        <v>2308</v>
      </c>
    </row>
    <row r="127" spans="2:51" s="12" customFormat="1" ht="13.5">
      <c r="B127" s="253"/>
      <c r="C127" s="254"/>
      <c r="D127" s="250" t="s">
        <v>215</v>
      </c>
      <c r="E127" s="255" t="s">
        <v>38</v>
      </c>
      <c r="F127" s="256" t="s">
        <v>2309</v>
      </c>
      <c r="G127" s="254"/>
      <c r="H127" s="257">
        <v>48.964</v>
      </c>
      <c r="I127" s="258"/>
      <c r="J127" s="254"/>
      <c r="K127" s="254"/>
      <c r="L127" s="259"/>
      <c r="M127" s="260"/>
      <c r="N127" s="261"/>
      <c r="O127" s="261"/>
      <c r="P127" s="261"/>
      <c r="Q127" s="261"/>
      <c r="R127" s="261"/>
      <c r="S127" s="261"/>
      <c r="T127" s="262"/>
      <c r="AT127" s="263" t="s">
        <v>215</v>
      </c>
      <c r="AU127" s="263" t="s">
        <v>90</v>
      </c>
      <c r="AV127" s="12" t="s">
        <v>90</v>
      </c>
      <c r="AW127" s="12" t="s">
        <v>45</v>
      </c>
      <c r="AX127" s="12" t="s">
        <v>82</v>
      </c>
      <c r="AY127" s="263" t="s">
        <v>204</v>
      </c>
    </row>
    <row r="128" spans="2:51" s="13" customFormat="1" ht="13.5">
      <c r="B128" s="264"/>
      <c r="C128" s="265"/>
      <c r="D128" s="250" t="s">
        <v>215</v>
      </c>
      <c r="E128" s="266" t="s">
        <v>38</v>
      </c>
      <c r="F128" s="267" t="s">
        <v>217</v>
      </c>
      <c r="G128" s="265"/>
      <c r="H128" s="268">
        <v>48.964</v>
      </c>
      <c r="I128" s="269"/>
      <c r="J128" s="265"/>
      <c r="K128" s="265"/>
      <c r="L128" s="270"/>
      <c r="M128" s="271"/>
      <c r="N128" s="272"/>
      <c r="O128" s="272"/>
      <c r="P128" s="272"/>
      <c r="Q128" s="272"/>
      <c r="R128" s="272"/>
      <c r="S128" s="272"/>
      <c r="T128" s="273"/>
      <c r="AT128" s="274" t="s">
        <v>215</v>
      </c>
      <c r="AU128" s="274" t="s">
        <v>90</v>
      </c>
      <c r="AV128" s="13" t="s">
        <v>211</v>
      </c>
      <c r="AW128" s="13" t="s">
        <v>45</v>
      </c>
      <c r="AX128" s="13" t="s">
        <v>25</v>
      </c>
      <c r="AY128" s="274" t="s">
        <v>204</v>
      </c>
    </row>
    <row r="129" spans="2:65" s="1" customFormat="1" ht="38.25" customHeight="1">
      <c r="B129" s="48"/>
      <c r="C129" s="238" t="s">
        <v>280</v>
      </c>
      <c r="D129" s="238" t="s">
        <v>206</v>
      </c>
      <c r="E129" s="239" t="s">
        <v>2310</v>
      </c>
      <c r="F129" s="240" t="s">
        <v>2311</v>
      </c>
      <c r="G129" s="241" t="s">
        <v>209</v>
      </c>
      <c r="H129" s="242">
        <v>285.868</v>
      </c>
      <c r="I129" s="243"/>
      <c r="J129" s="244">
        <f>ROUND(I129*H129,2)</f>
        <v>0</v>
      </c>
      <c r="K129" s="240" t="s">
        <v>210</v>
      </c>
      <c r="L129" s="74"/>
      <c r="M129" s="245" t="s">
        <v>38</v>
      </c>
      <c r="N129" s="246" t="s">
        <v>53</v>
      </c>
      <c r="O129" s="49"/>
      <c r="P129" s="247">
        <f>O129*H129</f>
        <v>0</v>
      </c>
      <c r="Q129" s="247">
        <v>0.00215</v>
      </c>
      <c r="R129" s="247">
        <f>Q129*H129</f>
        <v>0.6146162</v>
      </c>
      <c r="S129" s="247">
        <v>0</v>
      </c>
      <c r="T129" s="248">
        <f>S129*H129</f>
        <v>0</v>
      </c>
      <c r="AR129" s="25" t="s">
        <v>211</v>
      </c>
      <c r="AT129" s="25" t="s">
        <v>206</v>
      </c>
      <c r="AU129" s="25" t="s">
        <v>90</v>
      </c>
      <c r="AY129" s="25" t="s">
        <v>204</v>
      </c>
      <c r="BE129" s="249">
        <f>IF(N129="základní",J129,0)</f>
        <v>0</v>
      </c>
      <c r="BF129" s="249">
        <f>IF(N129="snížená",J129,0)</f>
        <v>0</v>
      </c>
      <c r="BG129" s="249">
        <f>IF(N129="zákl. přenesená",J129,0)</f>
        <v>0</v>
      </c>
      <c r="BH129" s="249">
        <f>IF(N129="sníž. přenesená",J129,0)</f>
        <v>0</v>
      </c>
      <c r="BI129" s="249">
        <f>IF(N129="nulová",J129,0)</f>
        <v>0</v>
      </c>
      <c r="BJ129" s="25" t="s">
        <v>25</v>
      </c>
      <c r="BK129" s="249">
        <f>ROUND(I129*H129,2)</f>
        <v>0</v>
      </c>
      <c r="BL129" s="25" t="s">
        <v>211</v>
      </c>
      <c r="BM129" s="25" t="s">
        <v>2312</v>
      </c>
    </row>
    <row r="130" spans="2:47" s="1" customFormat="1" ht="13.5">
      <c r="B130" s="48"/>
      <c r="C130" s="76"/>
      <c r="D130" s="250" t="s">
        <v>213</v>
      </c>
      <c r="E130" s="76"/>
      <c r="F130" s="251" t="s">
        <v>2313</v>
      </c>
      <c r="G130" s="76"/>
      <c r="H130" s="76"/>
      <c r="I130" s="206"/>
      <c r="J130" s="76"/>
      <c r="K130" s="76"/>
      <c r="L130" s="74"/>
      <c r="M130" s="252"/>
      <c r="N130" s="49"/>
      <c r="O130" s="49"/>
      <c r="P130" s="49"/>
      <c r="Q130" s="49"/>
      <c r="R130" s="49"/>
      <c r="S130" s="49"/>
      <c r="T130" s="97"/>
      <c r="AT130" s="25" t="s">
        <v>213</v>
      </c>
      <c r="AU130" s="25" t="s">
        <v>90</v>
      </c>
    </row>
    <row r="131" spans="2:51" s="12" customFormat="1" ht="13.5">
      <c r="B131" s="253"/>
      <c r="C131" s="254"/>
      <c r="D131" s="250" t="s">
        <v>215</v>
      </c>
      <c r="E131" s="255" t="s">
        <v>38</v>
      </c>
      <c r="F131" s="256" t="s">
        <v>2314</v>
      </c>
      <c r="G131" s="254"/>
      <c r="H131" s="257">
        <v>244.818</v>
      </c>
      <c r="I131" s="258"/>
      <c r="J131" s="254"/>
      <c r="K131" s="254"/>
      <c r="L131" s="259"/>
      <c r="M131" s="260"/>
      <c r="N131" s="261"/>
      <c r="O131" s="261"/>
      <c r="P131" s="261"/>
      <c r="Q131" s="261"/>
      <c r="R131" s="261"/>
      <c r="S131" s="261"/>
      <c r="T131" s="262"/>
      <c r="AT131" s="263" t="s">
        <v>215</v>
      </c>
      <c r="AU131" s="263" t="s">
        <v>90</v>
      </c>
      <c r="AV131" s="12" t="s">
        <v>90</v>
      </c>
      <c r="AW131" s="12" t="s">
        <v>45</v>
      </c>
      <c r="AX131" s="12" t="s">
        <v>82</v>
      </c>
      <c r="AY131" s="263" t="s">
        <v>204</v>
      </c>
    </row>
    <row r="132" spans="2:51" s="12" customFormat="1" ht="13.5">
      <c r="B132" s="253"/>
      <c r="C132" s="254"/>
      <c r="D132" s="250" t="s">
        <v>215</v>
      </c>
      <c r="E132" s="255" t="s">
        <v>38</v>
      </c>
      <c r="F132" s="256" t="s">
        <v>2315</v>
      </c>
      <c r="G132" s="254"/>
      <c r="H132" s="257">
        <v>41.05</v>
      </c>
      <c r="I132" s="258"/>
      <c r="J132" s="254"/>
      <c r="K132" s="254"/>
      <c r="L132" s="259"/>
      <c r="M132" s="260"/>
      <c r="N132" s="261"/>
      <c r="O132" s="261"/>
      <c r="P132" s="261"/>
      <c r="Q132" s="261"/>
      <c r="R132" s="261"/>
      <c r="S132" s="261"/>
      <c r="T132" s="262"/>
      <c r="AT132" s="263" t="s">
        <v>215</v>
      </c>
      <c r="AU132" s="263" t="s">
        <v>90</v>
      </c>
      <c r="AV132" s="12" t="s">
        <v>90</v>
      </c>
      <c r="AW132" s="12" t="s">
        <v>45</v>
      </c>
      <c r="AX132" s="12" t="s">
        <v>82</v>
      </c>
      <c r="AY132" s="263" t="s">
        <v>204</v>
      </c>
    </row>
    <row r="133" spans="2:51" s="13" customFormat="1" ht="13.5">
      <c r="B133" s="264"/>
      <c r="C133" s="265"/>
      <c r="D133" s="250" t="s">
        <v>215</v>
      </c>
      <c r="E133" s="266" t="s">
        <v>38</v>
      </c>
      <c r="F133" s="267" t="s">
        <v>217</v>
      </c>
      <c r="G133" s="265"/>
      <c r="H133" s="268">
        <v>285.868</v>
      </c>
      <c r="I133" s="269"/>
      <c r="J133" s="265"/>
      <c r="K133" s="265"/>
      <c r="L133" s="270"/>
      <c r="M133" s="271"/>
      <c r="N133" s="272"/>
      <c r="O133" s="272"/>
      <c r="P133" s="272"/>
      <c r="Q133" s="272"/>
      <c r="R133" s="272"/>
      <c r="S133" s="272"/>
      <c r="T133" s="273"/>
      <c r="AT133" s="274" t="s">
        <v>215</v>
      </c>
      <c r="AU133" s="274" t="s">
        <v>90</v>
      </c>
      <c r="AV133" s="13" t="s">
        <v>211</v>
      </c>
      <c r="AW133" s="13" t="s">
        <v>45</v>
      </c>
      <c r="AX133" s="13" t="s">
        <v>25</v>
      </c>
      <c r="AY133" s="274" t="s">
        <v>204</v>
      </c>
    </row>
    <row r="134" spans="2:65" s="1" customFormat="1" ht="38.25" customHeight="1">
      <c r="B134" s="48"/>
      <c r="C134" s="238" t="s">
        <v>284</v>
      </c>
      <c r="D134" s="238" t="s">
        <v>206</v>
      </c>
      <c r="E134" s="239" t="s">
        <v>2316</v>
      </c>
      <c r="F134" s="240" t="s">
        <v>2317</v>
      </c>
      <c r="G134" s="241" t="s">
        <v>209</v>
      </c>
      <c r="H134" s="242">
        <v>285.868</v>
      </c>
      <c r="I134" s="243"/>
      <c r="J134" s="244">
        <f>ROUND(I134*H134,2)</f>
        <v>0</v>
      </c>
      <c r="K134" s="240" t="s">
        <v>210</v>
      </c>
      <c r="L134" s="74"/>
      <c r="M134" s="245" t="s">
        <v>38</v>
      </c>
      <c r="N134" s="246" t="s">
        <v>53</v>
      </c>
      <c r="O134" s="49"/>
      <c r="P134" s="247">
        <f>O134*H134</f>
        <v>0</v>
      </c>
      <c r="Q134" s="247">
        <v>0</v>
      </c>
      <c r="R134" s="247">
        <f>Q134*H134</f>
        <v>0</v>
      </c>
      <c r="S134" s="247">
        <v>0</v>
      </c>
      <c r="T134" s="248">
        <f>S134*H134</f>
        <v>0</v>
      </c>
      <c r="AR134" s="25" t="s">
        <v>211</v>
      </c>
      <c r="AT134" s="25" t="s">
        <v>206</v>
      </c>
      <c r="AU134" s="25" t="s">
        <v>90</v>
      </c>
      <c r="AY134" s="25" t="s">
        <v>204</v>
      </c>
      <c r="BE134" s="249">
        <f>IF(N134="základní",J134,0)</f>
        <v>0</v>
      </c>
      <c r="BF134" s="249">
        <f>IF(N134="snížená",J134,0)</f>
        <v>0</v>
      </c>
      <c r="BG134" s="249">
        <f>IF(N134="zákl. přenesená",J134,0)</f>
        <v>0</v>
      </c>
      <c r="BH134" s="249">
        <f>IF(N134="sníž. přenesená",J134,0)</f>
        <v>0</v>
      </c>
      <c r="BI134" s="249">
        <f>IF(N134="nulová",J134,0)</f>
        <v>0</v>
      </c>
      <c r="BJ134" s="25" t="s">
        <v>25</v>
      </c>
      <c r="BK134" s="249">
        <f>ROUND(I134*H134,2)</f>
        <v>0</v>
      </c>
      <c r="BL134" s="25" t="s">
        <v>211</v>
      </c>
      <c r="BM134" s="25" t="s">
        <v>2318</v>
      </c>
    </row>
    <row r="135" spans="2:47" s="1" customFormat="1" ht="13.5">
      <c r="B135" s="48"/>
      <c r="C135" s="76"/>
      <c r="D135" s="250" t="s">
        <v>213</v>
      </c>
      <c r="E135" s="76"/>
      <c r="F135" s="251" t="s">
        <v>2313</v>
      </c>
      <c r="G135" s="76"/>
      <c r="H135" s="76"/>
      <c r="I135" s="206"/>
      <c r="J135" s="76"/>
      <c r="K135" s="76"/>
      <c r="L135" s="74"/>
      <c r="M135" s="252"/>
      <c r="N135" s="49"/>
      <c r="O135" s="49"/>
      <c r="P135" s="49"/>
      <c r="Q135" s="49"/>
      <c r="R135" s="49"/>
      <c r="S135" s="49"/>
      <c r="T135" s="97"/>
      <c r="AT135" s="25" t="s">
        <v>213</v>
      </c>
      <c r="AU135" s="25" t="s">
        <v>90</v>
      </c>
    </row>
    <row r="136" spans="2:65" s="1" customFormat="1" ht="38.25" customHeight="1">
      <c r="B136" s="48"/>
      <c r="C136" s="238" t="s">
        <v>10</v>
      </c>
      <c r="D136" s="238" t="s">
        <v>206</v>
      </c>
      <c r="E136" s="239" t="s">
        <v>2319</v>
      </c>
      <c r="F136" s="240" t="s">
        <v>2320</v>
      </c>
      <c r="G136" s="241" t="s">
        <v>209</v>
      </c>
      <c r="H136" s="242">
        <v>244.818</v>
      </c>
      <c r="I136" s="243"/>
      <c r="J136" s="244">
        <f>ROUND(I136*H136,2)</f>
        <v>0</v>
      </c>
      <c r="K136" s="240" t="s">
        <v>210</v>
      </c>
      <c r="L136" s="74"/>
      <c r="M136" s="245" t="s">
        <v>38</v>
      </c>
      <c r="N136" s="246" t="s">
        <v>53</v>
      </c>
      <c r="O136" s="49"/>
      <c r="P136" s="247">
        <f>O136*H136</f>
        <v>0</v>
      </c>
      <c r="Q136" s="247">
        <v>0.00524</v>
      </c>
      <c r="R136" s="247">
        <f>Q136*H136</f>
        <v>1.28284632</v>
      </c>
      <c r="S136" s="247">
        <v>0</v>
      </c>
      <c r="T136" s="248">
        <f>S136*H136</f>
        <v>0</v>
      </c>
      <c r="AR136" s="25" t="s">
        <v>211</v>
      </c>
      <c r="AT136" s="25" t="s">
        <v>206</v>
      </c>
      <c r="AU136" s="25" t="s">
        <v>90</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211</v>
      </c>
      <c r="BM136" s="25" t="s">
        <v>2321</v>
      </c>
    </row>
    <row r="137" spans="2:51" s="12" customFormat="1" ht="13.5">
      <c r="B137" s="253"/>
      <c r="C137" s="254"/>
      <c r="D137" s="250" t="s">
        <v>215</v>
      </c>
      <c r="E137" s="255" t="s">
        <v>38</v>
      </c>
      <c r="F137" s="256" t="s">
        <v>2314</v>
      </c>
      <c r="G137" s="254"/>
      <c r="H137" s="257">
        <v>244.818</v>
      </c>
      <c r="I137" s="258"/>
      <c r="J137" s="254"/>
      <c r="K137" s="254"/>
      <c r="L137" s="259"/>
      <c r="M137" s="260"/>
      <c r="N137" s="261"/>
      <c r="O137" s="261"/>
      <c r="P137" s="261"/>
      <c r="Q137" s="261"/>
      <c r="R137" s="261"/>
      <c r="S137" s="261"/>
      <c r="T137" s="262"/>
      <c r="AT137" s="263" t="s">
        <v>215</v>
      </c>
      <c r="AU137" s="263" t="s">
        <v>90</v>
      </c>
      <c r="AV137" s="12" t="s">
        <v>90</v>
      </c>
      <c r="AW137" s="12" t="s">
        <v>45</v>
      </c>
      <c r="AX137" s="12" t="s">
        <v>82</v>
      </c>
      <c r="AY137" s="263" t="s">
        <v>204</v>
      </c>
    </row>
    <row r="138" spans="2:51" s="13" customFormat="1" ht="13.5">
      <c r="B138" s="264"/>
      <c r="C138" s="265"/>
      <c r="D138" s="250" t="s">
        <v>215</v>
      </c>
      <c r="E138" s="266" t="s">
        <v>38</v>
      </c>
      <c r="F138" s="267" t="s">
        <v>217</v>
      </c>
      <c r="G138" s="265"/>
      <c r="H138" s="268">
        <v>244.818</v>
      </c>
      <c r="I138" s="269"/>
      <c r="J138" s="265"/>
      <c r="K138" s="265"/>
      <c r="L138" s="270"/>
      <c r="M138" s="271"/>
      <c r="N138" s="272"/>
      <c r="O138" s="272"/>
      <c r="P138" s="272"/>
      <c r="Q138" s="272"/>
      <c r="R138" s="272"/>
      <c r="S138" s="272"/>
      <c r="T138" s="273"/>
      <c r="AT138" s="274" t="s">
        <v>215</v>
      </c>
      <c r="AU138" s="274" t="s">
        <v>90</v>
      </c>
      <c r="AV138" s="13" t="s">
        <v>211</v>
      </c>
      <c r="AW138" s="13" t="s">
        <v>45</v>
      </c>
      <c r="AX138" s="13" t="s">
        <v>25</v>
      </c>
      <c r="AY138" s="274" t="s">
        <v>204</v>
      </c>
    </row>
    <row r="139" spans="2:65" s="1" customFormat="1" ht="38.25" customHeight="1">
      <c r="B139" s="48"/>
      <c r="C139" s="238" t="s">
        <v>294</v>
      </c>
      <c r="D139" s="238" t="s">
        <v>206</v>
      </c>
      <c r="E139" s="239" t="s">
        <v>2322</v>
      </c>
      <c r="F139" s="240" t="s">
        <v>2323</v>
      </c>
      <c r="G139" s="241" t="s">
        <v>209</v>
      </c>
      <c r="H139" s="242">
        <v>244.818</v>
      </c>
      <c r="I139" s="243"/>
      <c r="J139" s="244">
        <f>ROUND(I139*H139,2)</f>
        <v>0</v>
      </c>
      <c r="K139" s="240" t="s">
        <v>210</v>
      </c>
      <c r="L139" s="74"/>
      <c r="M139" s="245" t="s">
        <v>38</v>
      </c>
      <c r="N139" s="246" t="s">
        <v>53</v>
      </c>
      <c r="O139" s="49"/>
      <c r="P139" s="247">
        <f>O139*H139</f>
        <v>0</v>
      </c>
      <c r="Q139" s="247">
        <v>0</v>
      </c>
      <c r="R139" s="247">
        <f>Q139*H139</f>
        <v>0</v>
      </c>
      <c r="S139" s="247">
        <v>0</v>
      </c>
      <c r="T139" s="248">
        <f>S139*H139</f>
        <v>0</v>
      </c>
      <c r="AR139" s="25" t="s">
        <v>211</v>
      </c>
      <c r="AT139" s="25" t="s">
        <v>206</v>
      </c>
      <c r="AU139" s="25" t="s">
        <v>90</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211</v>
      </c>
      <c r="BM139" s="25" t="s">
        <v>2324</v>
      </c>
    </row>
    <row r="140" spans="2:65" s="1" customFormat="1" ht="63.75" customHeight="1">
      <c r="B140" s="48"/>
      <c r="C140" s="238" t="s">
        <v>300</v>
      </c>
      <c r="D140" s="238" t="s">
        <v>206</v>
      </c>
      <c r="E140" s="239" t="s">
        <v>2325</v>
      </c>
      <c r="F140" s="240" t="s">
        <v>2326</v>
      </c>
      <c r="G140" s="241" t="s">
        <v>252</v>
      </c>
      <c r="H140" s="242">
        <v>5.698</v>
      </c>
      <c r="I140" s="243"/>
      <c r="J140" s="244">
        <f>ROUND(I140*H140,2)</f>
        <v>0</v>
      </c>
      <c r="K140" s="240" t="s">
        <v>210</v>
      </c>
      <c r="L140" s="74"/>
      <c r="M140" s="245" t="s">
        <v>38</v>
      </c>
      <c r="N140" s="246" t="s">
        <v>53</v>
      </c>
      <c r="O140" s="49"/>
      <c r="P140" s="247">
        <f>O140*H140</f>
        <v>0</v>
      </c>
      <c r="Q140" s="247">
        <v>1.05516</v>
      </c>
      <c r="R140" s="247">
        <f>Q140*H140</f>
        <v>6.012301680000001</v>
      </c>
      <c r="S140" s="247">
        <v>0</v>
      </c>
      <c r="T140" s="248">
        <f>S140*H140</f>
        <v>0</v>
      </c>
      <c r="AR140" s="25" t="s">
        <v>211</v>
      </c>
      <c r="AT140" s="25" t="s">
        <v>206</v>
      </c>
      <c r="AU140" s="25" t="s">
        <v>90</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211</v>
      </c>
      <c r="BM140" s="25" t="s">
        <v>2327</v>
      </c>
    </row>
    <row r="141" spans="2:51" s="12" customFormat="1" ht="13.5">
      <c r="B141" s="253"/>
      <c r="C141" s="254"/>
      <c r="D141" s="250" t="s">
        <v>215</v>
      </c>
      <c r="E141" s="255" t="s">
        <v>38</v>
      </c>
      <c r="F141" s="256" t="s">
        <v>2328</v>
      </c>
      <c r="G141" s="254"/>
      <c r="H141" s="257">
        <v>5.698</v>
      </c>
      <c r="I141" s="258"/>
      <c r="J141" s="254"/>
      <c r="K141" s="254"/>
      <c r="L141" s="259"/>
      <c r="M141" s="260"/>
      <c r="N141" s="261"/>
      <c r="O141" s="261"/>
      <c r="P141" s="261"/>
      <c r="Q141" s="261"/>
      <c r="R141" s="261"/>
      <c r="S141" s="261"/>
      <c r="T141" s="262"/>
      <c r="AT141" s="263" t="s">
        <v>215</v>
      </c>
      <c r="AU141" s="263" t="s">
        <v>90</v>
      </c>
      <c r="AV141" s="12" t="s">
        <v>90</v>
      </c>
      <c r="AW141" s="12" t="s">
        <v>45</v>
      </c>
      <c r="AX141" s="12" t="s">
        <v>82</v>
      </c>
      <c r="AY141" s="263" t="s">
        <v>204</v>
      </c>
    </row>
    <row r="142" spans="2:51" s="13" customFormat="1" ht="13.5">
      <c r="B142" s="264"/>
      <c r="C142" s="265"/>
      <c r="D142" s="250" t="s">
        <v>215</v>
      </c>
      <c r="E142" s="266" t="s">
        <v>38</v>
      </c>
      <c r="F142" s="267" t="s">
        <v>217</v>
      </c>
      <c r="G142" s="265"/>
      <c r="H142" s="268">
        <v>5.698</v>
      </c>
      <c r="I142" s="269"/>
      <c r="J142" s="265"/>
      <c r="K142" s="265"/>
      <c r="L142" s="270"/>
      <c r="M142" s="271"/>
      <c r="N142" s="272"/>
      <c r="O142" s="272"/>
      <c r="P142" s="272"/>
      <c r="Q142" s="272"/>
      <c r="R142" s="272"/>
      <c r="S142" s="272"/>
      <c r="T142" s="273"/>
      <c r="AT142" s="274" t="s">
        <v>215</v>
      </c>
      <c r="AU142" s="274" t="s">
        <v>90</v>
      </c>
      <c r="AV142" s="13" t="s">
        <v>211</v>
      </c>
      <c r="AW142" s="13" t="s">
        <v>45</v>
      </c>
      <c r="AX142" s="13" t="s">
        <v>25</v>
      </c>
      <c r="AY142" s="274" t="s">
        <v>204</v>
      </c>
    </row>
    <row r="143" spans="2:63" s="11" customFormat="1" ht="29.85" customHeight="1">
      <c r="B143" s="222"/>
      <c r="C143" s="223"/>
      <c r="D143" s="224" t="s">
        <v>81</v>
      </c>
      <c r="E143" s="236" t="s">
        <v>239</v>
      </c>
      <c r="F143" s="236" t="s">
        <v>408</v>
      </c>
      <c r="G143" s="223"/>
      <c r="H143" s="223"/>
      <c r="I143" s="226"/>
      <c r="J143" s="237">
        <f>BK143</f>
        <v>0</v>
      </c>
      <c r="K143" s="223"/>
      <c r="L143" s="228"/>
      <c r="M143" s="229"/>
      <c r="N143" s="230"/>
      <c r="O143" s="230"/>
      <c r="P143" s="231">
        <f>SUM(P144:P147)</f>
        <v>0</v>
      </c>
      <c r="Q143" s="230"/>
      <c r="R143" s="231">
        <f>SUM(R144:R147)</f>
        <v>8.47121037</v>
      </c>
      <c r="S143" s="230"/>
      <c r="T143" s="232">
        <f>SUM(T144:T147)</f>
        <v>0</v>
      </c>
      <c r="AR143" s="233" t="s">
        <v>25</v>
      </c>
      <c r="AT143" s="234" t="s">
        <v>81</v>
      </c>
      <c r="AU143" s="234" t="s">
        <v>25</v>
      </c>
      <c r="AY143" s="233" t="s">
        <v>204</v>
      </c>
      <c r="BK143" s="235">
        <f>SUM(BK144:BK147)</f>
        <v>0</v>
      </c>
    </row>
    <row r="144" spans="2:65" s="1" customFormat="1" ht="25.5" customHeight="1">
      <c r="B144" s="48"/>
      <c r="C144" s="238" t="s">
        <v>306</v>
      </c>
      <c r="D144" s="238" t="s">
        <v>206</v>
      </c>
      <c r="E144" s="239" t="s">
        <v>2329</v>
      </c>
      <c r="F144" s="240" t="s">
        <v>2330</v>
      </c>
      <c r="G144" s="241" t="s">
        <v>220</v>
      </c>
      <c r="H144" s="242">
        <v>3.453</v>
      </c>
      <c r="I144" s="243"/>
      <c r="J144" s="244">
        <f>ROUND(I144*H144,2)</f>
        <v>0</v>
      </c>
      <c r="K144" s="240" t="s">
        <v>210</v>
      </c>
      <c r="L144" s="74"/>
      <c r="M144" s="245" t="s">
        <v>38</v>
      </c>
      <c r="N144" s="246" t="s">
        <v>53</v>
      </c>
      <c r="O144" s="49"/>
      <c r="P144" s="247">
        <f>O144*H144</f>
        <v>0</v>
      </c>
      <c r="Q144" s="247">
        <v>2.45329</v>
      </c>
      <c r="R144" s="247">
        <f>Q144*H144</f>
        <v>8.47121037</v>
      </c>
      <c r="S144" s="247">
        <v>0</v>
      </c>
      <c r="T144" s="248">
        <f>S144*H144</f>
        <v>0</v>
      </c>
      <c r="AR144" s="25" t="s">
        <v>211</v>
      </c>
      <c r="AT144" s="25" t="s">
        <v>206</v>
      </c>
      <c r="AU144" s="25" t="s">
        <v>90</v>
      </c>
      <c r="AY144" s="25" t="s">
        <v>204</v>
      </c>
      <c r="BE144" s="249">
        <f>IF(N144="základní",J144,0)</f>
        <v>0</v>
      </c>
      <c r="BF144" s="249">
        <f>IF(N144="snížená",J144,0)</f>
        <v>0</v>
      </c>
      <c r="BG144" s="249">
        <f>IF(N144="zákl. přenesená",J144,0)</f>
        <v>0</v>
      </c>
      <c r="BH144" s="249">
        <f>IF(N144="sníž. přenesená",J144,0)</f>
        <v>0</v>
      </c>
      <c r="BI144" s="249">
        <f>IF(N144="nulová",J144,0)</f>
        <v>0</v>
      </c>
      <c r="BJ144" s="25" t="s">
        <v>25</v>
      </c>
      <c r="BK144" s="249">
        <f>ROUND(I144*H144,2)</f>
        <v>0</v>
      </c>
      <c r="BL144" s="25" t="s">
        <v>211</v>
      </c>
      <c r="BM144" s="25" t="s">
        <v>2331</v>
      </c>
    </row>
    <row r="145" spans="2:47" s="1" customFormat="1" ht="13.5">
      <c r="B145" s="48"/>
      <c r="C145" s="76"/>
      <c r="D145" s="250" t="s">
        <v>213</v>
      </c>
      <c r="E145" s="76"/>
      <c r="F145" s="251" t="s">
        <v>529</v>
      </c>
      <c r="G145" s="76"/>
      <c r="H145" s="76"/>
      <c r="I145" s="206"/>
      <c r="J145" s="76"/>
      <c r="K145" s="76"/>
      <c r="L145" s="74"/>
      <c r="M145" s="252"/>
      <c r="N145" s="49"/>
      <c r="O145" s="49"/>
      <c r="P145" s="49"/>
      <c r="Q145" s="49"/>
      <c r="R145" s="49"/>
      <c r="S145" s="49"/>
      <c r="T145" s="97"/>
      <c r="AT145" s="25" t="s">
        <v>213</v>
      </c>
      <c r="AU145" s="25" t="s">
        <v>90</v>
      </c>
    </row>
    <row r="146" spans="2:51" s="12" customFormat="1" ht="13.5">
      <c r="B146" s="253"/>
      <c r="C146" s="254"/>
      <c r="D146" s="250" t="s">
        <v>215</v>
      </c>
      <c r="E146" s="255" t="s">
        <v>38</v>
      </c>
      <c r="F146" s="256" t="s">
        <v>2332</v>
      </c>
      <c r="G146" s="254"/>
      <c r="H146" s="257">
        <v>3.453</v>
      </c>
      <c r="I146" s="258"/>
      <c r="J146" s="254"/>
      <c r="K146" s="254"/>
      <c r="L146" s="259"/>
      <c r="M146" s="260"/>
      <c r="N146" s="261"/>
      <c r="O146" s="261"/>
      <c r="P146" s="261"/>
      <c r="Q146" s="261"/>
      <c r="R146" s="261"/>
      <c r="S146" s="261"/>
      <c r="T146" s="262"/>
      <c r="AT146" s="263" t="s">
        <v>215</v>
      </c>
      <c r="AU146" s="263" t="s">
        <v>90</v>
      </c>
      <c r="AV146" s="12" t="s">
        <v>90</v>
      </c>
      <c r="AW146" s="12" t="s">
        <v>45</v>
      </c>
      <c r="AX146" s="12" t="s">
        <v>82</v>
      </c>
      <c r="AY146" s="263" t="s">
        <v>204</v>
      </c>
    </row>
    <row r="147" spans="2:51" s="13" customFormat="1" ht="13.5">
      <c r="B147" s="264"/>
      <c r="C147" s="265"/>
      <c r="D147" s="250" t="s">
        <v>215</v>
      </c>
      <c r="E147" s="266" t="s">
        <v>38</v>
      </c>
      <c r="F147" s="267" t="s">
        <v>217</v>
      </c>
      <c r="G147" s="265"/>
      <c r="H147" s="268">
        <v>3.453</v>
      </c>
      <c r="I147" s="269"/>
      <c r="J147" s="265"/>
      <c r="K147" s="265"/>
      <c r="L147" s="270"/>
      <c r="M147" s="271"/>
      <c r="N147" s="272"/>
      <c r="O147" s="272"/>
      <c r="P147" s="272"/>
      <c r="Q147" s="272"/>
      <c r="R147" s="272"/>
      <c r="S147" s="272"/>
      <c r="T147" s="273"/>
      <c r="AT147" s="274" t="s">
        <v>215</v>
      </c>
      <c r="AU147" s="274" t="s">
        <v>90</v>
      </c>
      <c r="AV147" s="13" t="s">
        <v>211</v>
      </c>
      <c r="AW147" s="13" t="s">
        <v>45</v>
      </c>
      <c r="AX147" s="13" t="s">
        <v>25</v>
      </c>
      <c r="AY147" s="274" t="s">
        <v>204</v>
      </c>
    </row>
    <row r="148" spans="2:63" s="11" customFormat="1" ht="29.85" customHeight="1">
      <c r="B148" s="222"/>
      <c r="C148" s="223"/>
      <c r="D148" s="224" t="s">
        <v>81</v>
      </c>
      <c r="E148" s="236" t="s">
        <v>255</v>
      </c>
      <c r="F148" s="236" t="s">
        <v>572</v>
      </c>
      <c r="G148" s="223"/>
      <c r="H148" s="223"/>
      <c r="I148" s="226"/>
      <c r="J148" s="237">
        <f>BK148</f>
        <v>0</v>
      </c>
      <c r="K148" s="223"/>
      <c r="L148" s="228"/>
      <c r="M148" s="229"/>
      <c r="N148" s="230"/>
      <c r="O148" s="230"/>
      <c r="P148" s="231">
        <f>SUM(P149:P151)</f>
        <v>0</v>
      </c>
      <c r="Q148" s="230"/>
      <c r="R148" s="231">
        <f>SUM(R149:R151)</f>
        <v>0.0072513000000000005</v>
      </c>
      <c r="S148" s="230"/>
      <c r="T148" s="232">
        <f>SUM(T149:T151)</f>
        <v>0</v>
      </c>
      <c r="AR148" s="233" t="s">
        <v>25</v>
      </c>
      <c r="AT148" s="234" t="s">
        <v>81</v>
      </c>
      <c r="AU148" s="234" t="s">
        <v>25</v>
      </c>
      <c r="AY148" s="233" t="s">
        <v>204</v>
      </c>
      <c r="BK148" s="235">
        <f>SUM(BK149:BK151)</f>
        <v>0</v>
      </c>
    </row>
    <row r="149" spans="2:65" s="1" customFormat="1" ht="25.5" customHeight="1">
      <c r="B149" s="48"/>
      <c r="C149" s="238" t="s">
        <v>313</v>
      </c>
      <c r="D149" s="238" t="s">
        <v>206</v>
      </c>
      <c r="E149" s="239" t="s">
        <v>2333</v>
      </c>
      <c r="F149" s="240" t="s">
        <v>2334</v>
      </c>
      <c r="G149" s="241" t="s">
        <v>209</v>
      </c>
      <c r="H149" s="242">
        <v>11.51</v>
      </c>
      <c r="I149" s="243"/>
      <c r="J149" s="244">
        <f>ROUND(I149*H149,2)</f>
        <v>0</v>
      </c>
      <c r="K149" s="240" t="s">
        <v>210</v>
      </c>
      <c r="L149" s="74"/>
      <c r="M149" s="245" t="s">
        <v>38</v>
      </c>
      <c r="N149" s="246" t="s">
        <v>53</v>
      </c>
      <c r="O149" s="49"/>
      <c r="P149" s="247">
        <f>O149*H149</f>
        <v>0</v>
      </c>
      <c r="Q149" s="247">
        <v>0.00063</v>
      </c>
      <c r="R149" s="247">
        <f>Q149*H149</f>
        <v>0.0072513000000000005</v>
      </c>
      <c r="S149" s="247">
        <v>0</v>
      </c>
      <c r="T149" s="248">
        <f>S149*H149</f>
        <v>0</v>
      </c>
      <c r="AR149" s="25" t="s">
        <v>211</v>
      </c>
      <c r="AT149" s="25" t="s">
        <v>206</v>
      </c>
      <c r="AU149" s="25" t="s">
        <v>90</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211</v>
      </c>
      <c r="BM149" s="25" t="s">
        <v>2335</v>
      </c>
    </row>
    <row r="150" spans="2:51" s="12" customFormat="1" ht="13.5">
      <c r="B150" s="253"/>
      <c r="C150" s="254"/>
      <c r="D150" s="250" t="s">
        <v>215</v>
      </c>
      <c r="E150" s="255" t="s">
        <v>38</v>
      </c>
      <c r="F150" s="256" t="s">
        <v>2336</v>
      </c>
      <c r="G150" s="254"/>
      <c r="H150" s="257">
        <v>11.51</v>
      </c>
      <c r="I150" s="258"/>
      <c r="J150" s="254"/>
      <c r="K150" s="254"/>
      <c r="L150" s="259"/>
      <c r="M150" s="260"/>
      <c r="N150" s="261"/>
      <c r="O150" s="261"/>
      <c r="P150" s="261"/>
      <c r="Q150" s="261"/>
      <c r="R150" s="261"/>
      <c r="S150" s="261"/>
      <c r="T150" s="262"/>
      <c r="AT150" s="263" t="s">
        <v>215</v>
      </c>
      <c r="AU150" s="263" t="s">
        <v>90</v>
      </c>
      <c r="AV150" s="12" t="s">
        <v>90</v>
      </c>
      <c r="AW150" s="12" t="s">
        <v>45</v>
      </c>
      <c r="AX150" s="12" t="s">
        <v>82</v>
      </c>
      <c r="AY150" s="263" t="s">
        <v>204</v>
      </c>
    </row>
    <row r="151" spans="2:51" s="13" customFormat="1" ht="13.5">
      <c r="B151" s="264"/>
      <c r="C151" s="265"/>
      <c r="D151" s="250" t="s">
        <v>215</v>
      </c>
      <c r="E151" s="266" t="s">
        <v>38</v>
      </c>
      <c r="F151" s="267" t="s">
        <v>217</v>
      </c>
      <c r="G151" s="265"/>
      <c r="H151" s="268">
        <v>11.51</v>
      </c>
      <c r="I151" s="269"/>
      <c r="J151" s="265"/>
      <c r="K151" s="265"/>
      <c r="L151" s="270"/>
      <c r="M151" s="271"/>
      <c r="N151" s="272"/>
      <c r="O151" s="272"/>
      <c r="P151" s="272"/>
      <c r="Q151" s="272"/>
      <c r="R151" s="272"/>
      <c r="S151" s="272"/>
      <c r="T151" s="273"/>
      <c r="AT151" s="274" t="s">
        <v>215</v>
      </c>
      <c r="AU151" s="274" t="s">
        <v>90</v>
      </c>
      <c r="AV151" s="13" t="s">
        <v>211</v>
      </c>
      <c r="AW151" s="13" t="s">
        <v>45</v>
      </c>
      <c r="AX151" s="13" t="s">
        <v>25</v>
      </c>
      <c r="AY151" s="274" t="s">
        <v>204</v>
      </c>
    </row>
    <row r="152" spans="2:63" s="11" customFormat="1" ht="29.85" customHeight="1">
      <c r="B152" s="222"/>
      <c r="C152" s="223"/>
      <c r="D152" s="224" t="s">
        <v>81</v>
      </c>
      <c r="E152" s="236" t="s">
        <v>909</v>
      </c>
      <c r="F152" s="236" t="s">
        <v>910</v>
      </c>
      <c r="G152" s="223"/>
      <c r="H152" s="223"/>
      <c r="I152" s="226"/>
      <c r="J152" s="237">
        <f>BK152</f>
        <v>0</v>
      </c>
      <c r="K152" s="223"/>
      <c r="L152" s="228"/>
      <c r="M152" s="229"/>
      <c r="N152" s="230"/>
      <c r="O152" s="230"/>
      <c r="P152" s="231">
        <f>SUM(P153:P154)</f>
        <v>0</v>
      </c>
      <c r="Q152" s="230"/>
      <c r="R152" s="231">
        <f>SUM(R153:R154)</f>
        <v>0</v>
      </c>
      <c r="S152" s="230"/>
      <c r="T152" s="232">
        <f>SUM(T153:T154)</f>
        <v>0</v>
      </c>
      <c r="AR152" s="233" t="s">
        <v>25</v>
      </c>
      <c r="AT152" s="234" t="s">
        <v>81</v>
      </c>
      <c r="AU152" s="234" t="s">
        <v>25</v>
      </c>
      <c r="AY152" s="233" t="s">
        <v>204</v>
      </c>
      <c r="BK152" s="235">
        <f>SUM(BK153:BK154)</f>
        <v>0</v>
      </c>
    </row>
    <row r="153" spans="2:65" s="1" customFormat="1" ht="51" customHeight="1">
      <c r="B153" s="48"/>
      <c r="C153" s="238" t="s">
        <v>318</v>
      </c>
      <c r="D153" s="238" t="s">
        <v>206</v>
      </c>
      <c r="E153" s="239" t="s">
        <v>2337</v>
      </c>
      <c r="F153" s="240" t="s">
        <v>2338</v>
      </c>
      <c r="G153" s="241" t="s">
        <v>252</v>
      </c>
      <c r="H153" s="242">
        <v>229.67</v>
      </c>
      <c r="I153" s="243"/>
      <c r="J153" s="244">
        <f>ROUND(I153*H153,2)</f>
        <v>0</v>
      </c>
      <c r="K153" s="240" t="s">
        <v>210</v>
      </c>
      <c r="L153" s="74"/>
      <c r="M153" s="245" t="s">
        <v>38</v>
      </c>
      <c r="N153" s="246" t="s">
        <v>53</v>
      </c>
      <c r="O153" s="49"/>
      <c r="P153" s="247">
        <f>O153*H153</f>
        <v>0</v>
      </c>
      <c r="Q153" s="247">
        <v>0</v>
      </c>
      <c r="R153" s="247">
        <f>Q153*H153</f>
        <v>0</v>
      </c>
      <c r="S153" s="247">
        <v>0</v>
      </c>
      <c r="T153" s="248">
        <f>S153*H153</f>
        <v>0</v>
      </c>
      <c r="AR153" s="25" t="s">
        <v>211</v>
      </c>
      <c r="AT153" s="25" t="s">
        <v>206</v>
      </c>
      <c r="AU153" s="25" t="s">
        <v>90</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211</v>
      </c>
      <c r="BM153" s="25" t="s">
        <v>2339</v>
      </c>
    </row>
    <row r="154" spans="2:47" s="1" customFormat="1" ht="13.5">
      <c r="B154" s="48"/>
      <c r="C154" s="76"/>
      <c r="D154" s="250" t="s">
        <v>213</v>
      </c>
      <c r="E154" s="76"/>
      <c r="F154" s="251" t="s">
        <v>915</v>
      </c>
      <c r="G154" s="76"/>
      <c r="H154" s="76"/>
      <c r="I154" s="206"/>
      <c r="J154" s="76"/>
      <c r="K154" s="76"/>
      <c r="L154" s="74"/>
      <c r="M154" s="307"/>
      <c r="N154" s="308"/>
      <c r="O154" s="308"/>
      <c r="P154" s="308"/>
      <c r="Q154" s="308"/>
      <c r="R154" s="308"/>
      <c r="S154" s="308"/>
      <c r="T154" s="309"/>
      <c r="AT154" s="25" t="s">
        <v>213</v>
      </c>
      <c r="AU154" s="25" t="s">
        <v>90</v>
      </c>
    </row>
    <row r="155" spans="2:12" s="1" customFormat="1" ht="6.95" customHeight="1">
      <c r="B155" s="69"/>
      <c r="C155" s="70"/>
      <c r="D155" s="70"/>
      <c r="E155" s="70"/>
      <c r="F155" s="70"/>
      <c r="G155" s="70"/>
      <c r="H155" s="70"/>
      <c r="I155" s="181"/>
      <c r="J155" s="70"/>
      <c r="K155" s="70"/>
      <c r="L155" s="74"/>
    </row>
  </sheetData>
  <sheetProtection password="CC35" sheet="1" objects="1" scenarios="1" formatColumns="0" formatRows="0" autoFilter="0"/>
  <autoFilter ref="C87:K154"/>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107</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s="1" customFormat="1" ht="16.5" customHeight="1">
      <c r="B9" s="48"/>
      <c r="C9" s="49"/>
      <c r="D9" s="49"/>
      <c r="E9" s="158" t="s">
        <v>160</v>
      </c>
      <c r="F9" s="49"/>
      <c r="G9" s="49"/>
      <c r="H9" s="49"/>
      <c r="I9" s="159"/>
      <c r="J9" s="49"/>
      <c r="K9" s="53"/>
    </row>
    <row r="10" spans="2:11" s="1" customFormat="1" ht="13.5">
      <c r="B10" s="48"/>
      <c r="C10" s="49"/>
      <c r="D10" s="41" t="s">
        <v>161</v>
      </c>
      <c r="E10" s="49"/>
      <c r="F10" s="49"/>
      <c r="G10" s="49"/>
      <c r="H10" s="49"/>
      <c r="I10" s="159"/>
      <c r="J10" s="49"/>
      <c r="K10" s="53"/>
    </row>
    <row r="11" spans="2:11" s="1" customFormat="1" ht="36.95" customHeight="1">
      <c r="B11" s="48"/>
      <c r="C11" s="49"/>
      <c r="D11" s="49"/>
      <c r="E11" s="160" t="s">
        <v>2340</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1" t="s">
        <v>21</v>
      </c>
      <c r="E13" s="49"/>
      <c r="F13" s="36" t="s">
        <v>22</v>
      </c>
      <c r="G13" s="49"/>
      <c r="H13" s="49"/>
      <c r="I13" s="161" t="s">
        <v>23</v>
      </c>
      <c r="J13" s="36" t="s">
        <v>38</v>
      </c>
      <c r="K13" s="53"/>
    </row>
    <row r="14" spans="2:11" s="1" customFormat="1" ht="14.4" customHeight="1">
      <c r="B14" s="48"/>
      <c r="C14" s="49"/>
      <c r="D14" s="41" t="s">
        <v>26</v>
      </c>
      <c r="E14" s="49"/>
      <c r="F14" s="36" t="s">
        <v>27</v>
      </c>
      <c r="G14" s="49"/>
      <c r="H14" s="49"/>
      <c r="I14" s="161" t="s">
        <v>28</v>
      </c>
      <c r="J14" s="162" t="str">
        <f>'Rekapitulace stavby'!AN8</f>
        <v>25. 1. 2018</v>
      </c>
      <c r="K14" s="53"/>
    </row>
    <row r="15" spans="2:11" s="1" customFormat="1" ht="10.8" customHeight="1">
      <c r="B15" s="48"/>
      <c r="C15" s="49"/>
      <c r="D15" s="49"/>
      <c r="E15" s="49"/>
      <c r="F15" s="49"/>
      <c r="G15" s="49"/>
      <c r="H15" s="49"/>
      <c r="I15" s="159"/>
      <c r="J15" s="49"/>
      <c r="K15" s="53"/>
    </row>
    <row r="16" spans="2:11" s="1" customFormat="1" ht="14.4" customHeight="1">
      <c r="B16" s="48"/>
      <c r="C16" s="49"/>
      <c r="D16" s="41" t="s">
        <v>36</v>
      </c>
      <c r="E16" s="49"/>
      <c r="F16" s="49"/>
      <c r="G16" s="49"/>
      <c r="H16" s="49"/>
      <c r="I16" s="161" t="s">
        <v>37</v>
      </c>
      <c r="J16" s="36" t="s">
        <v>38</v>
      </c>
      <c r="K16" s="53"/>
    </row>
    <row r="17" spans="2:11" s="1" customFormat="1" ht="18" customHeight="1">
      <c r="B17" s="48"/>
      <c r="C17" s="49"/>
      <c r="D17" s="49"/>
      <c r="E17" s="36" t="s">
        <v>39</v>
      </c>
      <c r="F17" s="49"/>
      <c r="G17" s="49"/>
      <c r="H17" s="49"/>
      <c r="I17" s="161" t="s">
        <v>40</v>
      </c>
      <c r="J17" s="36" t="s">
        <v>38</v>
      </c>
      <c r="K17" s="53"/>
    </row>
    <row r="18" spans="2:11" s="1" customFormat="1" ht="6.95" customHeight="1">
      <c r="B18" s="48"/>
      <c r="C18" s="49"/>
      <c r="D18" s="49"/>
      <c r="E18" s="49"/>
      <c r="F18" s="49"/>
      <c r="G18" s="49"/>
      <c r="H18" s="49"/>
      <c r="I18" s="159"/>
      <c r="J18" s="49"/>
      <c r="K18" s="53"/>
    </row>
    <row r="19" spans="2:11" s="1" customFormat="1" ht="14.4" customHeight="1">
      <c r="B19" s="48"/>
      <c r="C19" s="49"/>
      <c r="D19" s="41" t="s">
        <v>41</v>
      </c>
      <c r="E19" s="49"/>
      <c r="F19" s="49"/>
      <c r="G19" s="49"/>
      <c r="H19" s="49"/>
      <c r="I19" s="161" t="s">
        <v>37</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1" t="s">
        <v>40</v>
      </c>
      <c r="J20" s="36"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1" t="s">
        <v>43</v>
      </c>
      <c r="E22" s="49"/>
      <c r="F22" s="49"/>
      <c r="G22" s="49"/>
      <c r="H22" s="49"/>
      <c r="I22" s="161" t="s">
        <v>37</v>
      </c>
      <c r="J22" s="36" t="s">
        <v>38</v>
      </c>
      <c r="K22" s="53"/>
    </row>
    <row r="23" spans="2:11" s="1" customFormat="1" ht="18" customHeight="1">
      <c r="B23" s="48"/>
      <c r="C23" s="49"/>
      <c r="D23" s="49"/>
      <c r="E23" s="36" t="s">
        <v>44</v>
      </c>
      <c r="F23" s="49"/>
      <c r="G23" s="49"/>
      <c r="H23" s="49"/>
      <c r="I23" s="161" t="s">
        <v>40</v>
      </c>
      <c r="J23" s="36"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1" t="s">
        <v>46</v>
      </c>
      <c r="E25" s="49"/>
      <c r="F25" s="49"/>
      <c r="G25" s="49"/>
      <c r="H25" s="49"/>
      <c r="I25" s="159"/>
      <c r="J25" s="49"/>
      <c r="K25" s="53"/>
    </row>
    <row r="26" spans="2:11" s="7" customFormat="1" ht="213.75" customHeight="1">
      <c r="B26" s="163"/>
      <c r="C26" s="164"/>
      <c r="D26" s="164"/>
      <c r="E26" s="46" t="s">
        <v>2185</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48</v>
      </c>
      <c r="E29" s="49"/>
      <c r="F29" s="49"/>
      <c r="G29" s="49"/>
      <c r="H29" s="49"/>
      <c r="I29" s="159"/>
      <c r="J29" s="170">
        <f>ROUND(J82,2)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50</v>
      </c>
      <c r="G31" s="49"/>
      <c r="H31" s="49"/>
      <c r="I31" s="171" t="s">
        <v>49</v>
      </c>
      <c r="J31" s="54" t="s">
        <v>51</v>
      </c>
      <c r="K31" s="53"/>
    </row>
    <row r="32" spans="2:11" s="1" customFormat="1" ht="14.4" customHeight="1">
      <c r="B32" s="48"/>
      <c r="C32" s="49"/>
      <c r="D32" s="57" t="s">
        <v>52</v>
      </c>
      <c r="E32" s="57" t="s">
        <v>53</v>
      </c>
      <c r="F32" s="172">
        <f>ROUND(SUM(BE82:BE84),2)</f>
        <v>0</v>
      </c>
      <c r="G32" s="49"/>
      <c r="H32" s="49"/>
      <c r="I32" s="173">
        <v>0.21</v>
      </c>
      <c r="J32" s="172">
        <f>ROUND(ROUND((SUM(BE82:BE84)),2)*I32,2)</f>
        <v>0</v>
      </c>
      <c r="K32" s="53"/>
    </row>
    <row r="33" spans="2:11" s="1" customFormat="1" ht="14.4" customHeight="1">
      <c r="B33" s="48"/>
      <c r="C33" s="49"/>
      <c r="D33" s="49"/>
      <c r="E33" s="57" t="s">
        <v>54</v>
      </c>
      <c r="F33" s="172">
        <f>ROUND(SUM(BF82:BF84),2)</f>
        <v>0</v>
      </c>
      <c r="G33" s="49"/>
      <c r="H33" s="49"/>
      <c r="I33" s="173">
        <v>0.15</v>
      </c>
      <c r="J33" s="172">
        <f>ROUND(ROUND((SUM(BF82:BF84)),2)*I33,2)</f>
        <v>0</v>
      </c>
      <c r="K33" s="53"/>
    </row>
    <row r="34" spans="2:11" s="1" customFormat="1" ht="14.4" customHeight="1" hidden="1">
      <c r="B34" s="48"/>
      <c r="C34" s="49"/>
      <c r="D34" s="49"/>
      <c r="E34" s="57" t="s">
        <v>55</v>
      </c>
      <c r="F34" s="172">
        <f>ROUND(SUM(BG82:BG84),2)</f>
        <v>0</v>
      </c>
      <c r="G34" s="49"/>
      <c r="H34" s="49"/>
      <c r="I34" s="173">
        <v>0.21</v>
      </c>
      <c r="J34" s="172">
        <v>0</v>
      </c>
      <c r="K34" s="53"/>
    </row>
    <row r="35" spans="2:11" s="1" customFormat="1" ht="14.4" customHeight="1" hidden="1">
      <c r="B35" s="48"/>
      <c r="C35" s="49"/>
      <c r="D35" s="49"/>
      <c r="E35" s="57" t="s">
        <v>56</v>
      </c>
      <c r="F35" s="172">
        <f>ROUND(SUM(BH82:BH84),2)</f>
        <v>0</v>
      </c>
      <c r="G35" s="49"/>
      <c r="H35" s="49"/>
      <c r="I35" s="173">
        <v>0.15</v>
      </c>
      <c r="J35" s="172">
        <v>0</v>
      </c>
      <c r="K35" s="53"/>
    </row>
    <row r="36" spans="2:11" s="1" customFormat="1" ht="14.4" customHeight="1" hidden="1">
      <c r="B36" s="48"/>
      <c r="C36" s="49"/>
      <c r="D36" s="49"/>
      <c r="E36" s="57" t="s">
        <v>57</v>
      </c>
      <c r="F36" s="172">
        <f>ROUND(SUM(BI82:BI84),2)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58</v>
      </c>
      <c r="E38" s="100"/>
      <c r="F38" s="100"/>
      <c r="G38" s="176" t="s">
        <v>59</v>
      </c>
      <c r="H38" s="177" t="s">
        <v>60</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1" t="s">
        <v>164</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1" t="s">
        <v>18</v>
      </c>
      <c r="D46" s="49"/>
      <c r="E46" s="49"/>
      <c r="F46" s="49"/>
      <c r="G46" s="49"/>
      <c r="H46" s="49"/>
      <c r="I46" s="159"/>
      <c r="J46" s="49"/>
      <c r="K46" s="53"/>
    </row>
    <row r="47" spans="2:11" s="1" customFormat="1" ht="16.5" customHeight="1">
      <c r="B47" s="48"/>
      <c r="C47" s="49"/>
      <c r="D47" s="49"/>
      <c r="E47" s="158" t="str">
        <f>E7</f>
        <v>Areál TJ Lokomotiva Cheb-I.etapa-Fáze I.B-Rekonstrukce haly s přístavbou šaten-Uznatelné výdaje</v>
      </c>
      <c r="F47" s="41"/>
      <c r="G47" s="41"/>
      <c r="H47" s="41"/>
      <c r="I47" s="159"/>
      <c r="J47" s="49"/>
      <c r="K47" s="53"/>
    </row>
    <row r="48" spans="2:11" ht="13.5">
      <c r="B48" s="29"/>
      <c r="C48" s="41" t="s">
        <v>159</v>
      </c>
      <c r="D48" s="30"/>
      <c r="E48" s="30"/>
      <c r="F48" s="30"/>
      <c r="G48" s="30"/>
      <c r="H48" s="30"/>
      <c r="I48" s="157"/>
      <c r="J48" s="30"/>
      <c r="K48" s="32"/>
    </row>
    <row r="49" spans="2:11" s="1" customFormat="1" ht="16.5" customHeight="1">
      <c r="B49" s="48"/>
      <c r="C49" s="49"/>
      <c r="D49" s="49"/>
      <c r="E49" s="158" t="s">
        <v>160</v>
      </c>
      <c r="F49" s="49"/>
      <c r="G49" s="49"/>
      <c r="H49" s="49"/>
      <c r="I49" s="159"/>
      <c r="J49" s="49"/>
      <c r="K49" s="53"/>
    </row>
    <row r="50" spans="2:11" s="1" customFormat="1" ht="14.4" customHeight="1">
      <c r="B50" s="48"/>
      <c r="C50" s="41" t="s">
        <v>161</v>
      </c>
      <c r="D50" s="49"/>
      <c r="E50" s="49"/>
      <c r="F50" s="49"/>
      <c r="G50" s="49"/>
      <c r="H50" s="49"/>
      <c r="I50" s="159"/>
      <c r="J50" s="49"/>
      <c r="K50" s="53"/>
    </row>
    <row r="51" spans="2:11" s="1" customFormat="1" ht="17.25" customHeight="1">
      <c r="B51" s="48"/>
      <c r="C51" s="49"/>
      <c r="D51" s="49"/>
      <c r="E51" s="160" t="str">
        <f>E11</f>
        <v>01/A1-D.3 - D.3-Soupis prací-PBŘ-UZNATELNÉ VÝDAJE</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1" t="s">
        <v>26</v>
      </c>
      <c r="D53" s="49"/>
      <c r="E53" s="49"/>
      <c r="F53" s="36" t="str">
        <f>F14</f>
        <v>Cheb</v>
      </c>
      <c r="G53" s="49"/>
      <c r="H53" s="49"/>
      <c r="I53" s="161" t="s">
        <v>28</v>
      </c>
      <c r="J53" s="162" t="str">
        <f>IF(J14="","",J14)</f>
        <v>25. 1. 2018</v>
      </c>
      <c r="K53" s="53"/>
    </row>
    <row r="54" spans="2:11" s="1" customFormat="1" ht="6.95" customHeight="1">
      <c r="B54" s="48"/>
      <c r="C54" s="49"/>
      <c r="D54" s="49"/>
      <c r="E54" s="49"/>
      <c r="F54" s="49"/>
      <c r="G54" s="49"/>
      <c r="H54" s="49"/>
      <c r="I54" s="159"/>
      <c r="J54" s="49"/>
      <c r="K54" s="53"/>
    </row>
    <row r="55" spans="2:11" s="1" customFormat="1" ht="13.5">
      <c r="B55" s="48"/>
      <c r="C55" s="41" t="s">
        <v>36</v>
      </c>
      <c r="D55" s="49"/>
      <c r="E55" s="49"/>
      <c r="F55" s="36" t="str">
        <f>E17</f>
        <v>Město Cheb, Nám. Krále Jiřího z Poděbrad 1/14 Cheb</v>
      </c>
      <c r="G55" s="49"/>
      <c r="H55" s="49"/>
      <c r="I55" s="161" t="s">
        <v>43</v>
      </c>
      <c r="J55" s="46" t="str">
        <f>E23</f>
        <v>Ing. J. Šedivec-Staving Ateliér, Školní 27, Plzeň</v>
      </c>
      <c r="K55" s="53"/>
    </row>
    <row r="56" spans="2:11" s="1" customFormat="1" ht="14.4" customHeight="1">
      <c r="B56" s="48"/>
      <c r="C56" s="41" t="s">
        <v>41</v>
      </c>
      <c r="D56" s="49"/>
      <c r="E56" s="49"/>
      <c r="F56" s="36"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165</v>
      </c>
      <c r="D58" s="174"/>
      <c r="E58" s="174"/>
      <c r="F58" s="174"/>
      <c r="G58" s="174"/>
      <c r="H58" s="174"/>
      <c r="I58" s="188"/>
      <c r="J58" s="189" t="s">
        <v>166</v>
      </c>
      <c r="K58" s="190"/>
    </row>
    <row r="59" spans="2:11" s="1" customFormat="1" ht="10.3" customHeight="1">
      <c r="B59" s="48"/>
      <c r="C59" s="49"/>
      <c r="D59" s="49"/>
      <c r="E59" s="49"/>
      <c r="F59" s="49"/>
      <c r="G59" s="49"/>
      <c r="H59" s="49"/>
      <c r="I59" s="159"/>
      <c r="J59" s="49"/>
      <c r="K59" s="53"/>
    </row>
    <row r="60" spans="2:47" s="1" customFormat="1" ht="29.25" customHeight="1">
      <c r="B60" s="48"/>
      <c r="C60" s="191" t="s">
        <v>167</v>
      </c>
      <c r="D60" s="49"/>
      <c r="E60" s="49"/>
      <c r="F60" s="49"/>
      <c r="G60" s="49"/>
      <c r="H60" s="49"/>
      <c r="I60" s="159"/>
      <c r="J60" s="170">
        <f>J82</f>
        <v>0</v>
      </c>
      <c r="K60" s="53"/>
      <c r="AU60" s="25" t="s">
        <v>168</v>
      </c>
    </row>
    <row r="61" spans="2:11" s="1" customFormat="1" ht="21.8" customHeight="1">
      <c r="B61" s="48"/>
      <c r="C61" s="49"/>
      <c r="D61" s="49"/>
      <c r="E61" s="49"/>
      <c r="F61" s="49"/>
      <c r="G61" s="49"/>
      <c r="H61" s="49"/>
      <c r="I61" s="159"/>
      <c r="J61" s="49"/>
      <c r="K61" s="53"/>
    </row>
    <row r="62" spans="2:11" s="1" customFormat="1" ht="6.95" customHeight="1">
      <c r="B62" s="69"/>
      <c r="C62" s="70"/>
      <c r="D62" s="70"/>
      <c r="E62" s="70"/>
      <c r="F62" s="70"/>
      <c r="G62" s="70"/>
      <c r="H62" s="70"/>
      <c r="I62" s="181"/>
      <c r="J62" s="70"/>
      <c r="K62" s="71"/>
    </row>
    <row r="66" spans="2:12" s="1" customFormat="1" ht="6.95" customHeight="1">
      <c r="B66" s="72"/>
      <c r="C66" s="73"/>
      <c r="D66" s="73"/>
      <c r="E66" s="73"/>
      <c r="F66" s="73"/>
      <c r="G66" s="73"/>
      <c r="H66" s="73"/>
      <c r="I66" s="184"/>
      <c r="J66" s="73"/>
      <c r="K66" s="73"/>
      <c r="L66" s="74"/>
    </row>
    <row r="67" spans="2:12" s="1" customFormat="1" ht="36.95" customHeight="1">
      <c r="B67" s="48"/>
      <c r="C67" s="75" t="s">
        <v>188</v>
      </c>
      <c r="D67" s="76"/>
      <c r="E67" s="76"/>
      <c r="F67" s="76"/>
      <c r="G67" s="76"/>
      <c r="H67" s="76"/>
      <c r="I67" s="206"/>
      <c r="J67" s="76"/>
      <c r="K67" s="76"/>
      <c r="L67" s="74"/>
    </row>
    <row r="68" spans="2:12" s="1" customFormat="1" ht="6.95" customHeight="1">
      <c r="B68" s="48"/>
      <c r="C68" s="76"/>
      <c r="D68" s="76"/>
      <c r="E68" s="76"/>
      <c r="F68" s="76"/>
      <c r="G68" s="76"/>
      <c r="H68" s="76"/>
      <c r="I68" s="206"/>
      <c r="J68" s="76"/>
      <c r="K68" s="76"/>
      <c r="L68" s="74"/>
    </row>
    <row r="69" spans="2:12" s="1" customFormat="1" ht="14.4" customHeight="1">
      <c r="B69" s="48"/>
      <c r="C69" s="78" t="s">
        <v>18</v>
      </c>
      <c r="D69" s="76"/>
      <c r="E69" s="76"/>
      <c r="F69" s="76"/>
      <c r="G69" s="76"/>
      <c r="H69" s="76"/>
      <c r="I69" s="206"/>
      <c r="J69" s="76"/>
      <c r="K69" s="76"/>
      <c r="L69" s="74"/>
    </row>
    <row r="70" spans="2:12" s="1" customFormat="1" ht="16.5" customHeight="1">
      <c r="B70" s="48"/>
      <c r="C70" s="76"/>
      <c r="D70" s="76"/>
      <c r="E70" s="207" t="str">
        <f>E7</f>
        <v>Areál TJ Lokomotiva Cheb-I.etapa-Fáze I.B-Rekonstrukce haly s přístavbou šaten-Uznatelné výdaje</v>
      </c>
      <c r="F70" s="78"/>
      <c r="G70" s="78"/>
      <c r="H70" s="78"/>
      <c r="I70" s="206"/>
      <c r="J70" s="76"/>
      <c r="K70" s="76"/>
      <c r="L70" s="74"/>
    </row>
    <row r="71" spans="2:12" ht="13.5">
      <c r="B71" s="29"/>
      <c r="C71" s="78" t="s">
        <v>159</v>
      </c>
      <c r="D71" s="208"/>
      <c r="E71" s="208"/>
      <c r="F71" s="208"/>
      <c r="G71" s="208"/>
      <c r="H71" s="208"/>
      <c r="I71" s="151"/>
      <c r="J71" s="208"/>
      <c r="K71" s="208"/>
      <c r="L71" s="209"/>
    </row>
    <row r="72" spans="2:12" s="1" customFormat="1" ht="16.5" customHeight="1">
      <c r="B72" s="48"/>
      <c r="C72" s="76"/>
      <c r="D72" s="76"/>
      <c r="E72" s="207" t="s">
        <v>160</v>
      </c>
      <c r="F72" s="76"/>
      <c r="G72" s="76"/>
      <c r="H72" s="76"/>
      <c r="I72" s="206"/>
      <c r="J72" s="76"/>
      <c r="K72" s="76"/>
      <c r="L72" s="74"/>
    </row>
    <row r="73" spans="2:12" s="1" customFormat="1" ht="14.4" customHeight="1">
      <c r="B73" s="48"/>
      <c r="C73" s="78" t="s">
        <v>161</v>
      </c>
      <c r="D73" s="76"/>
      <c r="E73" s="76"/>
      <c r="F73" s="76"/>
      <c r="G73" s="76"/>
      <c r="H73" s="76"/>
      <c r="I73" s="206"/>
      <c r="J73" s="76"/>
      <c r="K73" s="76"/>
      <c r="L73" s="74"/>
    </row>
    <row r="74" spans="2:12" s="1" customFormat="1" ht="17.25" customHeight="1">
      <c r="B74" s="48"/>
      <c r="C74" s="76"/>
      <c r="D74" s="76"/>
      <c r="E74" s="84" t="str">
        <f>E11</f>
        <v>01/A1-D.3 - D.3-Soupis prací-PBŘ-UZNATELNÉ VÝDAJE</v>
      </c>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8" customHeight="1">
      <c r="B76" s="48"/>
      <c r="C76" s="78" t="s">
        <v>26</v>
      </c>
      <c r="D76" s="76"/>
      <c r="E76" s="76"/>
      <c r="F76" s="210" t="str">
        <f>F14</f>
        <v>Cheb</v>
      </c>
      <c r="G76" s="76"/>
      <c r="H76" s="76"/>
      <c r="I76" s="211" t="s">
        <v>28</v>
      </c>
      <c r="J76" s="87" t="str">
        <f>IF(J14="","",J14)</f>
        <v>25. 1. 2018</v>
      </c>
      <c r="K76" s="76"/>
      <c r="L76" s="74"/>
    </row>
    <row r="77" spans="2:12" s="1" customFormat="1" ht="6.95" customHeight="1">
      <c r="B77" s="48"/>
      <c r="C77" s="76"/>
      <c r="D77" s="76"/>
      <c r="E77" s="76"/>
      <c r="F77" s="76"/>
      <c r="G77" s="76"/>
      <c r="H77" s="76"/>
      <c r="I77" s="206"/>
      <c r="J77" s="76"/>
      <c r="K77" s="76"/>
      <c r="L77" s="74"/>
    </row>
    <row r="78" spans="2:12" s="1" customFormat="1" ht="13.5">
      <c r="B78" s="48"/>
      <c r="C78" s="78" t="s">
        <v>36</v>
      </c>
      <c r="D78" s="76"/>
      <c r="E78" s="76"/>
      <c r="F78" s="210" t="str">
        <f>E17</f>
        <v>Město Cheb, Nám. Krále Jiřího z Poděbrad 1/14 Cheb</v>
      </c>
      <c r="G78" s="76"/>
      <c r="H78" s="76"/>
      <c r="I78" s="211" t="s">
        <v>43</v>
      </c>
      <c r="J78" s="210" t="str">
        <f>E23</f>
        <v>Ing. J. Šedivec-Staving Ateliér, Školní 27, Plzeň</v>
      </c>
      <c r="K78" s="76"/>
      <c r="L78" s="74"/>
    </row>
    <row r="79" spans="2:12" s="1" customFormat="1" ht="14.4" customHeight="1">
      <c r="B79" s="48"/>
      <c r="C79" s="78" t="s">
        <v>41</v>
      </c>
      <c r="D79" s="76"/>
      <c r="E79" s="76"/>
      <c r="F79" s="210" t="str">
        <f>IF(E20="","",E20)</f>
        <v/>
      </c>
      <c r="G79" s="76"/>
      <c r="H79" s="76"/>
      <c r="I79" s="206"/>
      <c r="J79" s="76"/>
      <c r="K79" s="76"/>
      <c r="L79" s="74"/>
    </row>
    <row r="80" spans="2:12" s="1" customFormat="1" ht="10.3" customHeight="1">
      <c r="B80" s="48"/>
      <c r="C80" s="76"/>
      <c r="D80" s="76"/>
      <c r="E80" s="76"/>
      <c r="F80" s="76"/>
      <c r="G80" s="76"/>
      <c r="H80" s="76"/>
      <c r="I80" s="206"/>
      <c r="J80" s="76"/>
      <c r="K80" s="76"/>
      <c r="L80" s="74"/>
    </row>
    <row r="81" spans="2:20" s="10" customFormat="1" ht="29.25" customHeight="1">
      <c r="B81" s="212"/>
      <c r="C81" s="213" t="s">
        <v>189</v>
      </c>
      <c r="D81" s="214" t="s">
        <v>67</v>
      </c>
      <c r="E81" s="214" t="s">
        <v>63</v>
      </c>
      <c r="F81" s="214" t="s">
        <v>190</v>
      </c>
      <c r="G81" s="214" t="s">
        <v>191</v>
      </c>
      <c r="H81" s="214" t="s">
        <v>192</v>
      </c>
      <c r="I81" s="215" t="s">
        <v>193</v>
      </c>
      <c r="J81" s="214" t="s">
        <v>166</v>
      </c>
      <c r="K81" s="216" t="s">
        <v>194</v>
      </c>
      <c r="L81" s="217"/>
      <c r="M81" s="104" t="s">
        <v>195</v>
      </c>
      <c r="N81" s="105" t="s">
        <v>52</v>
      </c>
      <c r="O81" s="105" t="s">
        <v>196</v>
      </c>
      <c r="P81" s="105" t="s">
        <v>197</v>
      </c>
      <c r="Q81" s="105" t="s">
        <v>198</v>
      </c>
      <c r="R81" s="105" t="s">
        <v>199</v>
      </c>
      <c r="S81" s="105" t="s">
        <v>200</v>
      </c>
      <c r="T81" s="106" t="s">
        <v>201</v>
      </c>
    </row>
    <row r="82" spans="2:63" s="1" customFormat="1" ht="29.25" customHeight="1">
      <c r="B82" s="48"/>
      <c r="C82" s="110" t="s">
        <v>167</v>
      </c>
      <c r="D82" s="76"/>
      <c r="E82" s="76"/>
      <c r="F82" s="76"/>
      <c r="G82" s="76"/>
      <c r="H82" s="76"/>
      <c r="I82" s="206"/>
      <c r="J82" s="218">
        <f>BK82</f>
        <v>0</v>
      </c>
      <c r="K82" s="76"/>
      <c r="L82" s="74"/>
      <c r="M82" s="107"/>
      <c r="N82" s="108"/>
      <c r="O82" s="108"/>
      <c r="P82" s="219">
        <f>SUM(P83:P84)</f>
        <v>0</v>
      </c>
      <c r="Q82" s="108"/>
      <c r="R82" s="219">
        <f>SUM(R83:R84)</f>
        <v>0</v>
      </c>
      <c r="S82" s="108"/>
      <c r="T82" s="220">
        <f>SUM(T83:T84)</f>
        <v>0</v>
      </c>
      <c r="AT82" s="25" t="s">
        <v>81</v>
      </c>
      <c r="AU82" s="25" t="s">
        <v>168</v>
      </c>
      <c r="BK82" s="221">
        <f>SUM(BK83:BK84)</f>
        <v>0</v>
      </c>
    </row>
    <row r="83" spans="2:65" s="1" customFormat="1" ht="16.5" customHeight="1">
      <c r="B83" s="48"/>
      <c r="C83" s="285" t="s">
        <v>25</v>
      </c>
      <c r="D83" s="285" t="s">
        <v>478</v>
      </c>
      <c r="E83" s="286" t="s">
        <v>2341</v>
      </c>
      <c r="F83" s="287" t="s">
        <v>2342</v>
      </c>
      <c r="G83" s="288" t="s">
        <v>1045</v>
      </c>
      <c r="H83" s="289">
        <v>2</v>
      </c>
      <c r="I83" s="290"/>
      <c r="J83" s="291">
        <f>ROUND(I83*H83,2)</f>
        <v>0</v>
      </c>
      <c r="K83" s="287" t="s">
        <v>38</v>
      </c>
      <c r="L83" s="292"/>
      <c r="M83" s="293" t="s">
        <v>38</v>
      </c>
      <c r="N83" s="294" t="s">
        <v>53</v>
      </c>
      <c r="O83" s="49"/>
      <c r="P83" s="247">
        <f>O83*H83</f>
        <v>0</v>
      </c>
      <c r="Q83" s="247">
        <v>0</v>
      </c>
      <c r="R83" s="247">
        <f>Q83*H83</f>
        <v>0</v>
      </c>
      <c r="S83" s="247">
        <v>0</v>
      </c>
      <c r="T83" s="248">
        <f>S83*H83</f>
        <v>0</v>
      </c>
      <c r="AR83" s="25" t="s">
        <v>249</v>
      </c>
      <c r="AT83" s="25" t="s">
        <v>478</v>
      </c>
      <c r="AU83" s="25" t="s">
        <v>82</v>
      </c>
      <c r="AY83" s="25" t="s">
        <v>204</v>
      </c>
      <c r="BE83" s="249">
        <f>IF(N83="základní",J83,0)</f>
        <v>0</v>
      </c>
      <c r="BF83" s="249">
        <f>IF(N83="snížená",J83,0)</f>
        <v>0</v>
      </c>
      <c r="BG83" s="249">
        <f>IF(N83="zákl. přenesená",J83,0)</f>
        <v>0</v>
      </c>
      <c r="BH83" s="249">
        <f>IF(N83="sníž. přenesená",J83,0)</f>
        <v>0</v>
      </c>
      <c r="BI83" s="249">
        <f>IF(N83="nulová",J83,0)</f>
        <v>0</v>
      </c>
      <c r="BJ83" s="25" t="s">
        <v>25</v>
      </c>
      <c r="BK83" s="249">
        <f>ROUND(I83*H83,2)</f>
        <v>0</v>
      </c>
      <c r="BL83" s="25" t="s">
        <v>211</v>
      </c>
      <c r="BM83" s="25" t="s">
        <v>2343</v>
      </c>
    </row>
    <row r="84" spans="2:65" s="1" customFormat="1" ht="16.5" customHeight="1">
      <c r="B84" s="48"/>
      <c r="C84" s="285" t="s">
        <v>90</v>
      </c>
      <c r="D84" s="285" t="s">
        <v>478</v>
      </c>
      <c r="E84" s="286" t="s">
        <v>2344</v>
      </c>
      <c r="F84" s="287" t="s">
        <v>2345</v>
      </c>
      <c r="G84" s="288" t="s">
        <v>1045</v>
      </c>
      <c r="H84" s="289">
        <v>1</v>
      </c>
      <c r="I84" s="290"/>
      <c r="J84" s="291">
        <f>ROUND(I84*H84,2)</f>
        <v>0</v>
      </c>
      <c r="K84" s="287" t="s">
        <v>38</v>
      </c>
      <c r="L84" s="292"/>
      <c r="M84" s="293" t="s">
        <v>38</v>
      </c>
      <c r="N84" s="313" t="s">
        <v>53</v>
      </c>
      <c r="O84" s="308"/>
      <c r="P84" s="314">
        <f>O84*H84</f>
        <v>0</v>
      </c>
      <c r="Q84" s="314">
        <v>0</v>
      </c>
      <c r="R84" s="314">
        <f>Q84*H84</f>
        <v>0</v>
      </c>
      <c r="S84" s="314">
        <v>0</v>
      </c>
      <c r="T84" s="315">
        <f>S84*H84</f>
        <v>0</v>
      </c>
      <c r="AR84" s="25" t="s">
        <v>249</v>
      </c>
      <c r="AT84" s="25" t="s">
        <v>478</v>
      </c>
      <c r="AU84" s="25" t="s">
        <v>82</v>
      </c>
      <c r="AY84" s="25" t="s">
        <v>204</v>
      </c>
      <c r="BE84" s="249">
        <f>IF(N84="základní",J84,0)</f>
        <v>0</v>
      </c>
      <c r="BF84" s="249">
        <f>IF(N84="snížená",J84,0)</f>
        <v>0</v>
      </c>
      <c r="BG84" s="249">
        <f>IF(N84="zákl. přenesená",J84,0)</f>
        <v>0</v>
      </c>
      <c r="BH84" s="249">
        <f>IF(N84="sníž. přenesená",J84,0)</f>
        <v>0</v>
      </c>
      <c r="BI84" s="249">
        <f>IF(N84="nulová",J84,0)</f>
        <v>0</v>
      </c>
      <c r="BJ84" s="25" t="s">
        <v>25</v>
      </c>
      <c r="BK84" s="249">
        <f>ROUND(I84*H84,2)</f>
        <v>0</v>
      </c>
      <c r="BL84" s="25" t="s">
        <v>211</v>
      </c>
      <c r="BM84" s="25" t="s">
        <v>2346</v>
      </c>
    </row>
    <row r="85" spans="2:12" s="1" customFormat="1" ht="6.95" customHeight="1">
      <c r="B85" s="69"/>
      <c r="C85" s="70"/>
      <c r="D85" s="70"/>
      <c r="E85" s="70"/>
      <c r="F85" s="70"/>
      <c r="G85" s="70"/>
      <c r="H85" s="70"/>
      <c r="I85" s="181"/>
      <c r="J85" s="70"/>
      <c r="K85" s="70"/>
      <c r="L85" s="74"/>
    </row>
  </sheetData>
  <sheetProtection password="CC35" sheet="1" objects="1" scenarios="1" formatColumns="0" formatRows="0" autoFilter="0"/>
  <autoFilter ref="C81:K84"/>
  <mergeCells count="13">
    <mergeCell ref="E7:H7"/>
    <mergeCell ref="E9:H9"/>
    <mergeCell ref="E11:H11"/>
    <mergeCell ref="E26:H26"/>
    <mergeCell ref="E47:H47"/>
    <mergeCell ref="E49:H49"/>
    <mergeCell ref="E51:H51"/>
    <mergeCell ref="J55:J56"/>
    <mergeCell ref="E70:H70"/>
    <mergeCell ref="E72:H72"/>
    <mergeCell ref="E74:H74"/>
    <mergeCell ref="G1:H1"/>
    <mergeCell ref="L2:V2"/>
  </mergeCells>
  <hyperlinks>
    <hyperlink ref="F1:G1" location="C2" display="1) Krycí list soupisu"/>
    <hyperlink ref="G1:H1" location="C58"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4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114</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ht="16.5" customHeight="1">
      <c r="B9" s="29"/>
      <c r="C9" s="30"/>
      <c r="D9" s="30"/>
      <c r="E9" s="158" t="s">
        <v>160</v>
      </c>
      <c r="F9" s="30"/>
      <c r="G9" s="30"/>
      <c r="H9" s="30"/>
      <c r="I9" s="157"/>
      <c r="J9" s="30"/>
      <c r="K9" s="32"/>
    </row>
    <row r="10" spans="2:11" ht="13.5">
      <c r="B10" s="29"/>
      <c r="C10" s="30"/>
      <c r="D10" s="41" t="s">
        <v>161</v>
      </c>
      <c r="E10" s="30"/>
      <c r="F10" s="30"/>
      <c r="G10" s="30"/>
      <c r="H10" s="30"/>
      <c r="I10" s="157"/>
      <c r="J10" s="30"/>
      <c r="K10" s="32"/>
    </row>
    <row r="11" spans="2:11" s="1" customFormat="1" ht="16.5" customHeight="1">
      <c r="B11" s="48"/>
      <c r="C11" s="49"/>
      <c r="D11" s="49"/>
      <c r="E11" s="57" t="s">
        <v>2347</v>
      </c>
      <c r="F11" s="49"/>
      <c r="G11" s="49"/>
      <c r="H11" s="49"/>
      <c r="I11" s="159"/>
      <c r="J11" s="49"/>
      <c r="K11" s="53"/>
    </row>
    <row r="12" spans="2:11" s="1" customFormat="1" ht="13.5">
      <c r="B12" s="48"/>
      <c r="C12" s="49"/>
      <c r="D12" s="41" t="s">
        <v>2348</v>
      </c>
      <c r="E12" s="49"/>
      <c r="F12" s="49"/>
      <c r="G12" s="49"/>
      <c r="H12" s="49"/>
      <c r="I12" s="159"/>
      <c r="J12" s="49"/>
      <c r="K12" s="53"/>
    </row>
    <row r="13" spans="2:11" s="1" customFormat="1" ht="36.95" customHeight="1">
      <c r="B13" s="48"/>
      <c r="C13" s="49"/>
      <c r="D13" s="49"/>
      <c r="E13" s="160" t="s">
        <v>2349</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1" t="s">
        <v>21</v>
      </c>
      <c r="E15" s="49"/>
      <c r="F15" s="36" t="s">
        <v>22</v>
      </c>
      <c r="G15" s="49"/>
      <c r="H15" s="49"/>
      <c r="I15" s="161" t="s">
        <v>23</v>
      </c>
      <c r="J15" s="36" t="s">
        <v>38</v>
      </c>
      <c r="K15" s="53"/>
    </row>
    <row r="16" spans="2:11" s="1" customFormat="1" ht="14.4" customHeight="1">
      <c r="B16" s="48"/>
      <c r="C16" s="49"/>
      <c r="D16" s="41" t="s">
        <v>26</v>
      </c>
      <c r="E16" s="49"/>
      <c r="F16" s="36" t="s">
        <v>27</v>
      </c>
      <c r="G16" s="49"/>
      <c r="H16" s="49"/>
      <c r="I16" s="161" t="s">
        <v>28</v>
      </c>
      <c r="J16" s="162" t="str">
        <f>'Rekapitulace stavby'!AN8</f>
        <v>25. 1. 2018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1" t="s">
        <v>36</v>
      </c>
      <c r="E18" s="49"/>
      <c r="F18" s="49"/>
      <c r="G18" s="49"/>
      <c r="H18" s="49"/>
      <c r="I18" s="161" t="s">
        <v>37</v>
      </c>
      <c r="J18" s="36" t="s">
        <v>38</v>
      </c>
      <c r="K18" s="53"/>
    </row>
    <row r="19" spans="2:11" s="1" customFormat="1" ht="18" customHeight="1">
      <c r="B19" s="48"/>
      <c r="C19" s="49"/>
      <c r="D19" s="49"/>
      <c r="E19" s="36" t="s">
        <v>39</v>
      </c>
      <c r="F19" s="49"/>
      <c r="G19" s="49"/>
      <c r="H19" s="49"/>
      <c r="I19" s="161" t="s">
        <v>40</v>
      </c>
      <c r="J19" s="36" t="s">
        <v>38</v>
      </c>
      <c r="K19" s="53"/>
    </row>
    <row r="20" spans="2:11" s="1" customFormat="1" ht="6.95" customHeight="1">
      <c r="B20" s="48"/>
      <c r="C20" s="49"/>
      <c r="D20" s="49"/>
      <c r="E20" s="49"/>
      <c r="F20" s="49"/>
      <c r="G20" s="49"/>
      <c r="H20" s="49"/>
      <c r="I20" s="159"/>
      <c r="J20" s="49"/>
      <c r="K20" s="53"/>
    </row>
    <row r="21" spans="2:11" s="1" customFormat="1" ht="14.4" customHeight="1">
      <c r="B21" s="48"/>
      <c r="C21" s="49"/>
      <c r="D21" s="41" t="s">
        <v>41</v>
      </c>
      <c r="E21" s="49"/>
      <c r="F21" s="49"/>
      <c r="G21" s="49"/>
      <c r="H21" s="49"/>
      <c r="I21" s="161" t="s">
        <v>37</v>
      </c>
      <c r="J21" s="36" t="str">
        <f>IF('Rekapitulace stavby'!AN13="Vyplň údaj","",IF('Rekapitulace stavby'!AN13="","",'Rekapitulace stavby'!AN13))</f>
        <v/>
      </c>
      <c r="K21" s="53"/>
    </row>
    <row r="22" spans="2:11" s="1" customFormat="1" ht="18" customHeight="1">
      <c r="B22" s="48"/>
      <c r="C22" s="49"/>
      <c r="D22" s="49"/>
      <c r="E22" s="36" t="str">
        <f>IF('Rekapitulace stavby'!E14="Vyplň údaj","",IF('Rekapitulace stavby'!E14="","",'Rekapitulace stavby'!E14))</f>
        <v/>
      </c>
      <c r="F22" s="49"/>
      <c r="G22" s="49"/>
      <c r="H22" s="49"/>
      <c r="I22" s="161" t="s">
        <v>40</v>
      </c>
      <c r="J22" s="36"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1" t="s">
        <v>43</v>
      </c>
      <c r="E24" s="49"/>
      <c r="F24" s="49"/>
      <c r="G24" s="49"/>
      <c r="H24" s="49"/>
      <c r="I24" s="161" t="s">
        <v>37</v>
      </c>
      <c r="J24" s="36" t="s">
        <v>38</v>
      </c>
      <c r="K24" s="53"/>
    </row>
    <row r="25" spans="2:11" s="1" customFormat="1" ht="18" customHeight="1">
      <c r="B25" s="48"/>
      <c r="C25" s="49"/>
      <c r="D25" s="49"/>
      <c r="E25" s="36" t="s">
        <v>44</v>
      </c>
      <c r="F25" s="49"/>
      <c r="G25" s="49"/>
      <c r="H25" s="49"/>
      <c r="I25" s="161" t="s">
        <v>40</v>
      </c>
      <c r="J25" s="36"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1" t="s">
        <v>46</v>
      </c>
      <c r="E27" s="49"/>
      <c r="F27" s="49"/>
      <c r="G27" s="49"/>
      <c r="H27" s="49"/>
      <c r="I27" s="159"/>
      <c r="J27" s="49"/>
      <c r="K27" s="53"/>
    </row>
    <row r="28" spans="2:11" s="7" customFormat="1" ht="213.75" customHeight="1">
      <c r="B28" s="163"/>
      <c r="C28" s="164"/>
      <c r="D28" s="164"/>
      <c r="E28" s="46" t="s">
        <v>2185</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48</v>
      </c>
      <c r="E31" s="49"/>
      <c r="F31" s="49"/>
      <c r="G31" s="49"/>
      <c r="H31" s="49"/>
      <c r="I31" s="159"/>
      <c r="J31" s="170">
        <f>ROUND(J99,2)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50</v>
      </c>
      <c r="G33" s="49"/>
      <c r="H33" s="49"/>
      <c r="I33" s="171" t="s">
        <v>49</v>
      </c>
      <c r="J33" s="54" t="s">
        <v>51</v>
      </c>
      <c r="K33" s="53"/>
    </row>
    <row r="34" spans="2:11" s="1" customFormat="1" ht="14.4" customHeight="1">
      <c r="B34" s="48"/>
      <c r="C34" s="49"/>
      <c r="D34" s="57" t="s">
        <v>52</v>
      </c>
      <c r="E34" s="57" t="s">
        <v>53</v>
      </c>
      <c r="F34" s="172">
        <f>ROUND(SUM(BE99:BE399),2)</f>
        <v>0</v>
      </c>
      <c r="G34" s="49"/>
      <c r="H34" s="49"/>
      <c r="I34" s="173">
        <v>0.21</v>
      </c>
      <c r="J34" s="172">
        <f>ROUND(ROUND((SUM(BE99:BE399)),2)*I34,2)</f>
        <v>0</v>
      </c>
      <c r="K34" s="53"/>
    </row>
    <row r="35" spans="2:11" s="1" customFormat="1" ht="14.4" customHeight="1">
      <c r="B35" s="48"/>
      <c r="C35" s="49"/>
      <c r="D35" s="49"/>
      <c r="E35" s="57" t="s">
        <v>54</v>
      </c>
      <c r="F35" s="172">
        <f>ROUND(SUM(BF99:BF399),2)</f>
        <v>0</v>
      </c>
      <c r="G35" s="49"/>
      <c r="H35" s="49"/>
      <c r="I35" s="173">
        <v>0.15</v>
      </c>
      <c r="J35" s="172">
        <f>ROUND(ROUND((SUM(BF99:BF399)),2)*I35,2)</f>
        <v>0</v>
      </c>
      <c r="K35" s="53"/>
    </row>
    <row r="36" spans="2:11" s="1" customFormat="1" ht="14.4" customHeight="1" hidden="1">
      <c r="B36" s="48"/>
      <c r="C36" s="49"/>
      <c r="D36" s="49"/>
      <c r="E36" s="57" t="s">
        <v>55</v>
      </c>
      <c r="F36" s="172">
        <f>ROUND(SUM(BG99:BG399),2)</f>
        <v>0</v>
      </c>
      <c r="G36" s="49"/>
      <c r="H36" s="49"/>
      <c r="I36" s="173">
        <v>0.21</v>
      </c>
      <c r="J36" s="172">
        <v>0</v>
      </c>
      <c r="K36" s="53"/>
    </row>
    <row r="37" spans="2:11" s="1" customFormat="1" ht="14.4" customHeight="1" hidden="1">
      <c r="B37" s="48"/>
      <c r="C37" s="49"/>
      <c r="D37" s="49"/>
      <c r="E37" s="57" t="s">
        <v>56</v>
      </c>
      <c r="F37" s="172">
        <f>ROUND(SUM(BH99:BH399),2)</f>
        <v>0</v>
      </c>
      <c r="G37" s="49"/>
      <c r="H37" s="49"/>
      <c r="I37" s="173">
        <v>0.15</v>
      </c>
      <c r="J37" s="172">
        <v>0</v>
      </c>
      <c r="K37" s="53"/>
    </row>
    <row r="38" spans="2:11" s="1" customFormat="1" ht="14.4" customHeight="1" hidden="1">
      <c r="B38" s="48"/>
      <c r="C38" s="49"/>
      <c r="D38" s="49"/>
      <c r="E38" s="57" t="s">
        <v>57</v>
      </c>
      <c r="F38" s="172">
        <f>ROUND(SUM(BI99:BI399),2)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58</v>
      </c>
      <c r="E40" s="100"/>
      <c r="F40" s="100"/>
      <c r="G40" s="176" t="s">
        <v>59</v>
      </c>
      <c r="H40" s="177" t="s">
        <v>60</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1" t="s">
        <v>164</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1" t="s">
        <v>18</v>
      </c>
      <c r="D48" s="49"/>
      <c r="E48" s="49"/>
      <c r="F48" s="49"/>
      <c r="G48" s="49"/>
      <c r="H48" s="49"/>
      <c r="I48" s="159"/>
      <c r="J48" s="49"/>
      <c r="K48" s="53"/>
    </row>
    <row r="49" spans="2:11" s="1" customFormat="1" ht="16.5" customHeight="1">
      <c r="B49" s="48"/>
      <c r="C49" s="49"/>
      <c r="D49" s="49"/>
      <c r="E49" s="158" t="str">
        <f>E7</f>
        <v>Areál TJ Lokomotiva Cheb-I.etapa-Fáze I.B-Rekonstrukce haly s přístavbou šaten-Uznatelné výdaje</v>
      </c>
      <c r="F49" s="41"/>
      <c r="G49" s="41"/>
      <c r="H49" s="41"/>
      <c r="I49" s="159"/>
      <c r="J49" s="49"/>
      <c r="K49" s="53"/>
    </row>
    <row r="50" spans="2:11" ht="13.5">
      <c r="B50" s="29"/>
      <c r="C50" s="41" t="s">
        <v>159</v>
      </c>
      <c r="D50" s="30"/>
      <c r="E50" s="30"/>
      <c r="F50" s="30"/>
      <c r="G50" s="30"/>
      <c r="H50" s="30"/>
      <c r="I50" s="157"/>
      <c r="J50" s="30"/>
      <c r="K50" s="32"/>
    </row>
    <row r="51" spans="2:11" ht="16.5" customHeight="1">
      <c r="B51" s="29"/>
      <c r="C51" s="30"/>
      <c r="D51" s="30"/>
      <c r="E51" s="158" t="s">
        <v>160</v>
      </c>
      <c r="F51" s="30"/>
      <c r="G51" s="30"/>
      <c r="H51" s="30"/>
      <c r="I51" s="157"/>
      <c r="J51" s="30"/>
      <c r="K51" s="32"/>
    </row>
    <row r="52" spans="2:11" ht="13.5">
      <c r="B52" s="29"/>
      <c r="C52" s="41" t="s">
        <v>161</v>
      </c>
      <c r="D52" s="30"/>
      <c r="E52" s="30"/>
      <c r="F52" s="30"/>
      <c r="G52" s="30"/>
      <c r="H52" s="30"/>
      <c r="I52" s="157"/>
      <c r="J52" s="30"/>
      <c r="K52" s="32"/>
    </row>
    <row r="53" spans="2:11" s="1" customFormat="1" ht="16.5" customHeight="1">
      <c r="B53" s="48"/>
      <c r="C53" s="49"/>
      <c r="D53" s="49"/>
      <c r="E53" s="57" t="s">
        <v>2347</v>
      </c>
      <c r="F53" s="49"/>
      <c r="G53" s="49"/>
      <c r="H53" s="49"/>
      <c r="I53" s="159"/>
      <c r="J53" s="49"/>
      <c r="K53" s="53"/>
    </row>
    <row r="54" spans="2:11" s="1" customFormat="1" ht="14.4" customHeight="1">
      <c r="B54" s="48"/>
      <c r="C54" s="41" t="s">
        <v>2348</v>
      </c>
      <c r="D54" s="49"/>
      <c r="E54" s="49"/>
      <c r="F54" s="49"/>
      <c r="G54" s="49"/>
      <c r="H54" s="49"/>
      <c r="I54" s="159"/>
      <c r="J54" s="49"/>
      <c r="K54" s="53"/>
    </row>
    <row r="55" spans="2:11" s="1" customFormat="1" ht="17.25" customHeight="1">
      <c r="B55" s="48"/>
      <c r="C55" s="49"/>
      <c r="D55" s="49"/>
      <c r="E55" s="160" t="str">
        <f>E13</f>
        <v>D.4.1.2 - Soupis prací ZTI-šatny-UZNATELNÉ VÝDAJE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1" t="s">
        <v>26</v>
      </c>
      <c r="D57" s="49"/>
      <c r="E57" s="49"/>
      <c r="F57" s="36" t="str">
        <f>F16</f>
        <v>Cheb</v>
      </c>
      <c r="G57" s="49"/>
      <c r="H57" s="49"/>
      <c r="I57" s="161" t="s">
        <v>28</v>
      </c>
      <c r="J57" s="162" t="str">
        <f>IF(J16="","",J16)</f>
        <v>25. 1. 2018</v>
      </c>
      <c r="K57" s="53"/>
    </row>
    <row r="58" spans="2:11" s="1" customFormat="1" ht="6.95" customHeight="1">
      <c r="B58" s="48"/>
      <c r="C58" s="49"/>
      <c r="D58" s="49"/>
      <c r="E58" s="49"/>
      <c r="F58" s="49"/>
      <c r="G58" s="49"/>
      <c r="H58" s="49"/>
      <c r="I58" s="159"/>
      <c r="J58" s="49"/>
      <c r="K58" s="53"/>
    </row>
    <row r="59" spans="2:11" s="1" customFormat="1" ht="13.5">
      <c r="B59" s="48"/>
      <c r="C59" s="41" t="s">
        <v>36</v>
      </c>
      <c r="D59" s="49"/>
      <c r="E59" s="49"/>
      <c r="F59" s="36" t="str">
        <f>E19</f>
        <v>Město Cheb, Nám. Krále Jiřího z Poděbrad 1/14 Cheb</v>
      </c>
      <c r="G59" s="49"/>
      <c r="H59" s="49"/>
      <c r="I59" s="161" t="s">
        <v>43</v>
      </c>
      <c r="J59" s="46" t="str">
        <f>E25</f>
        <v>Ing. J. Šedivec-Staving Ateliér, Školní 27, Plzeň</v>
      </c>
      <c r="K59" s="53"/>
    </row>
    <row r="60" spans="2:11" s="1" customFormat="1" ht="14.4" customHeight="1">
      <c r="B60" s="48"/>
      <c r="C60" s="41" t="s">
        <v>41</v>
      </c>
      <c r="D60" s="49"/>
      <c r="E60" s="49"/>
      <c r="F60" s="36"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165</v>
      </c>
      <c r="D62" s="174"/>
      <c r="E62" s="174"/>
      <c r="F62" s="174"/>
      <c r="G62" s="174"/>
      <c r="H62" s="174"/>
      <c r="I62" s="188"/>
      <c r="J62" s="189" t="s">
        <v>166</v>
      </c>
      <c r="K62" s="190"/>
    </row>
    <row r="63" spans="2:11" s="1" customFormat="1" ht="10.3" customHeight="1">
      <c r="B63" s="48"/>
      <c r="C63" s="49"/>
      <c r="D63" s="49"/>
      <c r="E63" s="49"/>
      <c r="F63" s="49"/>
      <c r="G63" s="49"/>
      <c r="H63" s="49"/>
      <c r="I63" s="159"/>
      <c r="J63" s="49"/>
      <c r="K63" s="53"/>
    </row>
    <row r="64" spans="2:47" s="1" customFormat="1" ht="29.25" customHeight="1">
      <c r="B64" s="48"/>
      <c r="C64" s="191" t="s">
        <v>167</v>
      </c>
      <c r="D64" s="49"/>
      <c r="E64" s="49"/>
      <c r="F64" s="49"/>
      <c r="G64" s="49"/>
      <c r="H64" s="49"/>
      <c r="I64" s="159"/>
      <c r="J64" s="170">
        <f>J99</f>
        <v>0</v>
      </c>
      <c r="K64" s="53"/>
      <c r="AU64" s="25" t="s">
        <v>168</v>
      </c>
    </row>
    <row r="65" spans="2:11" s="8" customFormat="1" ht="24.95" customHeight="1">
      <c r="B65" s="192"/>
      <c r="C65" s="193"/>
      <c r="D65" s="194" t="s">
        <v>169</v>
      </c>
      <c r="E65" s="195"/>
      <c r="F65" s="195"/>
      <c r="G65" s="195"/>
      <c r="H65" s="195"/>
      <c r="I65" s="196"/>
      <c r="J65" s="197">
        <f>J100</f>
        <v>0</v>
      </c>
      <c r="K65" s="198"/>
    </row>
    <row r="66" spans="2:11" s="9" customFormat="1" ht="19.9" customHeight="1">
      <c r="B66" s="199"/>
      <c r="C66" s="200"/>
      <c r="D66" s="201" t="s">
        <v>2350</v>
      </c>
      <c r="E66" s="202"/>
      <c r="F66" s="202"/>
      <c r="G66" s="202"/>
      <c r="H66" s="202"/>
      <c r="I66" s="203"/>
      <c r="J66" s="204">
        <f>J101</f>
        <v>0</v>
      </c>
      <c r="K66" s="205"/>
    </row>
    <row r="67" spans="2:11" s="9" customFormat="1" ht="19.9" customHeight="1">
      <c r="B67" s="199"/>
      <c r="C67" s="200"/>
      <c r="D67" s="201" t="s">
        <v>2351</v>
      </c>
      <c r="E67" s="202"/>
      <c r="F67" s="202"/>
      <c r="G67" s="202"/>
      <c r="H67" s="202"/>
      <c r="I67" s="203"/>
      <c r="J67" s="204">
        <f>J170</f>
        <v>0</v>
      </c>
      <c r="K67" s="205"/>
    </row>
    <row r="68" spans="2:11" s="9" customFormat="1" ht="19.9" customHeight="1">
      <c r="B68" s="199"/>
      <c r="C68" s="200"/>
      <c r="D68" s="201" t="s">
        <v>2352</v>
      </c>
      <c r="E68" s="202"/>
      <c r="F68" s="202"/>
      <c r="G68" s="202"/>
      <c r="H68" s="202"/>
      <c r="I68" s="203"/>
      <c r="J68" s="204">
        <f>J183</f>
        <v>0</v>
      </c>
      <c r="K68" s="205"/>
    </row>
    <row r="69" spans="2:11" s="9" customFormat="1" ht="19.9" customHeight="1">
      <c r="B69" s="199"/>
      <c r="C69" s="200"/>
      <c r="D69" s="201" t="s">
        <v>2353</v>
      </c>
      <c r="E69" s="202"/>
      <c r="F69" s="202"/>
      <c r="G69" s="202"/>
      <c r="H69" s="202"/>
      <c r="I69" s="203"/>
      <c r="J69" s="204">
        <f>J202</f>
        <v>0</v>
      </c>
      <c r="K69" s="205"/>
    </row>
    <row r="70" spans="2:11" s="8" customFormat="1" ht="24.95" customHeight="1">
      <c r="B70" s="192"/>
      <c r="C70" s="193"/>
      <c r="D70" s="194" t="s">
        <v>178</v>
      </c>
      <c r="E70" s="195"/>
      <c r="F70" s="195"/>
      <c r="G70" s="195"/>
      <c r="H70" s="195"/>
      <c r="I70" s="196"/>
      <c r="J70" s="197">
        <f>J206</f>
        <v>0</v>
      </c>
      <c r="K70" s="198"/>
    </row>
    <row r="71" spans="2:11" s="9" customFormat="1" ht="19.9" customHeight="1">
      <c r="B71" s="199"/>
      <c r="C71" s="200"/>
      <c r="D71" s="201" t="s">
        <v>2354</v>
      </c>
      <c r="E71" s="202"/>
      <c r="F71" s="202"/>
      <c r="G71" s="202"/>
      <c r="H71" s="202"/>
      <c r="I71" s="203"/>
      <c r="J71" s="204">
        <f>J207</f>
        <v>0</v>
      </c>
      <c r="K71" s="205"/>
    </row>
    <row r="72" spans="2:11" s="9" customFormat="1" ht="19.9" customHeight="1">
      <c r="B72" s="199"/>
      <c r="C72" s="200"/>
      <c r="D72" s="201" t="s">
        <v>2355</v>
      </c>
      <c r="E72" s="202"/>
      <c r="F72" s="202"/>
      <c r="G72" s="202"/>
      <c r="H72" s="202"/>
      <c r="I72" s="203"/>
      <c r="J72" s="204">
        <f>J280</f>
        <v>0</v>
      </c>
      <c r="K72" s="205"/>
    </row>
    <row r="73" spans="2:11" s="9" customFormat="1" ht="19.9" customHeight="1">
      <c r="B73" s="199"/>
      <c r="C73" s="200"/>
      <c r="D73" s="201" t="s">
        <v>2356</v>
      </c>
      <c r="E73" s="202"/>
      <c r="F73" s="202"/>
      <c r="G73" s="202"/>
      <c r="H73" s="202"/>
      <c r="I73" s="203"/>
      <c r="J73" s="204">
        <f>J368</f>
        <v>0</v>
      </c>
      <c r="K73" s="205"/>
    </row>
    <row r="74" spans="2:11" s="8" customFormat="1" ht="24.95" customHeight="1">
      <c r="B74" s="192"/>
      <c r="C74" s="193"/>
      <c r="D74" s="194" t="s">
        <v>2357</v>
      </c>
      <c r="E74" s="195"/>
      <c r="F74" s="195"/>
      <c r="G74" s="195"/>
      <c r="H74" s="195"/>
      <c r="I74" s="196"/>
      <c r="J74" s="197">
        <f>J396</f>
        <v>0</v>
      </c>
      <c r="K74" s="198"/>
    </row>
    <row r="75" spans="2:11" s="9" customFormat="1" ht="19.9" customHeight="1">
      <c r="B75" s="199"/>
      <c r="C75" s="200"/>
      <c r="D75" s="201" t="s">
        <v>2358</v>
      </c>
      <c r="E75" s="202"/>
      <c r="F75" s="202"/>
      <c r="G75" s="202"/>
      <c r="H75" s="202"/>
      <c r="I75" s="203"/>
      <c r="J75" s="204">
        <f>J397</f>
        <v>0</v>
      </c>
      <c r="K75" s="205"/>
    </row>
    <row r="76" spans="2:11" s="1" customFormat="1" ht="21.8" customHeight="1">
      <c r="B76" s="48"/>
      <c r="C76" s="49"/>
      <c r="D76" s="49"/>
      <c r="E76" s="49"/>
      <c r="F76" s="49"/>
      <c r="G76" s="49"/>
      <c r="H76" s="49"/>
      <c r="I76" s="159"/>
      <c r="J76" s="49"/>
      <c r="K76" s="53"/>
    </row>
    <row r="77" spans="2:11" s="1" customFormat="1" ht="6.95" customHeight="1">
      <c r="B77" s="69"/>
      <c r="C77" s="70"/>
      <c r="D77" s="70"/>
      <c r="E77" s="70"/>
      <c r="F77" s="70"/>
      <c r="G77" s="70"/>
      <c r="H77" s="70"/>
      <c r="I77" s="181"/>
      <c r="J77" s="70"/>
      <c r="K77" s="71"/>
    </row>
    <row r="81" spans="2:12" s="1" customFormat="1" ht="6.95" customHeight="1">
      <c r="B81" s="72"/>
      <c r="C81" s="73"/>
      <c r="D81" s="73"/>
      <c r="E81" s="73"/>
      <c r="F81" s="73"/>
      <c r="G81" s="73"/>
      <c r="H81" s="73"/>
      <c r="I81" s="184"/>
      <c r="J81" s="73"/>
      <c r="K81" s="73"/>
      <c r="L81" s="74"/>
    </row>
    <row r="82" spans="2:12" s="1" customFormat="1" ht="36.95" customHeight="1">
      <c r="B82" s="48"/>
      <c r="C82" s="75" t="s">
        <v>188</v>
      </c>
      <c r="D82" s="76"/>
      <c r="E82" s="76"/>
      <c r="F82" s="76"/>
      <c r="G82" s="76"/>
      <c r="H82" s="76"/>
      <c r="I82" s="206"/>
      <c r="J82" s="76"/>
      <c r="K82" s="76"/>
      <c r="L82" s="74"/>
    </row>
    <row r="83" spans="2:12" s="1" customFormat="1" ht="6.95" customHeight="1">
      <c r="B83" s="48"/>
      <c r="C83" s="76"/>
      <c r="D83" s="76"/>
      <c r="E83" s="76"/>
      <c r="F83" s="76"/>
      <c r="G83" s="76"/>
      <c r="H83" s="76"/>
      <c r="I83" s="206"/>
      <c r="J83" s="76"/>
      <c r="K83" s="76"/>
      <c r="L83" s="74"/>
    </row>
    <row r="84" spans="2:12" s="1" customFormat="1" ht="14.4" customHeight="1">
      <c r="B84" s="48"/>
      <c r="C84" s="78" t="s">
        <v>18</v>
      </c>
      <c r="D84" s="76"/>
      <c r="E84" s="76"/>
      <c r="F84" s="76"/>
      <c r="G84" s="76"/>
      <c r="H84" s="76"/>
      <c r="I84" s="206"/>
      <c r="J84" s="76"/>
      <c r="K84" s="76"/>
      <c r="L84" s="74"/>
    </row>
    <row r="85" spans="2:12" s="1" customFormat="1" ht="16.5" customHeight="1">
      <c r="B85" s="48"/>
      <c r="C85" s="76"/>
      <c r="D85" s="76"/>
      <c r="E85" s="207" t="str">
        <f>E7</f>
        <v>Areál TJ Lokomotiva Cheb-I.etapa-Fáze I.B-Rekonstrukce haly s přístavbou šaten-Uznatelné výdaje</v>
      </c>
      <c r="F85" s="78"/>
      <c r="G85" s="78"/>
      <c r="H85" s="78"/>
      <c r="I85" s="206"/>
      <c r="J85" s="76"/>
      <c r="K85" s="76"/>
      <c r="L85" s="74"/>
    </row>
    <row r="86" spans="2:12" ht="13.5">
      <c r="B86" s="29"/>
      <c r="C86" s="78" t="s">
        <v>159</v>
      </c>
      <c r="D86" s="208"/>
      <c r="E86" s="208"/>
      <c r="F86" s="208"/>
      <c r="G86" s="208"/>
      <c r="H86" s="208"/>
      <c r="I86" s="151"/>
      <c r="J86" s="208"/>
      <c r="K86" s="208"/>
      <c r="L86" s="209"/>
    </row>
    <row r="87" spans="2:12" ht="16.5" customHeight="1">
      <c r="B87" s="29"/>
      <c r="C87" s="208"/>
      <c r="D87" s="208"/>
      <c r="E87" s="207" t="s">
        <v>160</v>
      </c>
      <c r="F87" s="208"/>
      <c r="G87" s="208"/>
      <c r="H87" s="208"/>
      <c r="I87" s="151"/>
      <c r="J87" s="208"/>
      <c r="K87" s="208"/>
      <c r="L87" s="209"/>
    </row>
    <row r="88" spans="2:12" ht="13.5">
      <c r="B88" s="29"/>
      <c r="C88" s="78" t="s">
        <v>161</v>
      </c>
      <c r="D88" s="208"/>
      <c r="E88" s="208"/>
      <c r="F88" s="208"/>
      <c r="G88" s="208"/>
      <c r="H88" s="208"/>
      <c r="I88" s="151"/>
      <c r="J88" s="208"/>
      <c r="K88" s="208"/>
      <c r="L88" s="209"/>
    </row>
    <row r="89" spans="2:12" s="1" customFormat="1" ht="16.5" customHeight="1">
      <c r="B89" s="48"/>
      <c r="C89" s="76"/>
      <c r="D89" s="76"/>
      <c r="E89" s="316" t="s">
        <v>2347</v>
      </c>
      <c r="F89" s="76"/>
      <c r="G89" s="76"/>
      <c r="H89" s="76"/>
      <c r="I89" s="206"/>
      <c r="J89" s="76"/>
      <c r="K89" s="76"/>
      <c r="L89" s="74"/>
    </row>
    <row r="90" spans="2:12" s="1" customFormat="1" ht="14.4" customHeight="1">
      <c r="B90" s="48"/>
      <c r="C90" s="78" t="s">
        <v>2348</v>
      </c>
      <c r="D90" s="76"/>
      <c r="E90" s="76"/>
      <c r="F90" s="76"/>
      <c r="G90" s="76"/>
      <c r="H90" s="76"/>
      <c r="I90" s="206"/>
      <c r="J90" s="76"/>
      <c r="K90" s="76"/>
      <c r="L90" s="74"/>
    </row>
    <row r="91" spans="2:12" s="1" customFormat="1" ht="17.25" customHeight="1">
      <c r="B91" s="48"/>
      <c r="C91" s="76"/>
      <c r="D91" s="76"/>
      <c r="E91" s="84" t="str">
        <f>E13</f>
        <v>D.4.1.2 - Soupis prací ZTI-šatny-UZNATELNÉ VÝDAJE</v>
      </c>
      <c r="F91" s="76"/>
      <c r="G91" s="76"/>
      <c r="H91" s="76"/>
      <c r="I91" s="206"/>
      <c r="J91" s="76"/>
      <c r="K91" s="76"/>
      <c r="L91" s="74"/>
    </row>
    <row r="92" spans="2:12" s="1" customFormat="1" ht="6.95" customHeight="1">
      <c r="B92" s="48"/>
      <c r="C92" s="76"/>
      <c r="D92" s="76"/>
      <c r="E92" s="76"/>
      <c r="F92" s="76"/>
      <c r="G92" s="76"/>
      <c r="H92" s="76"/>
      <c r="I92" s="206"/>
      <c r="J92" s="76"/>
      <c r="K92" s="76"/>
      <c r="L92" s="74"/>
    </row>
    <row r="93" spans="2:12" s="1" customFormat="1" ht="18" customHeight="1">
      <c r="B93" s="48"/>
      <c r="C93" s="78" t="s">
        <v>26</v>
      </c>
      <c r="D93" s="76"/>
      <c r="E93" s="76"/>
      <c r="F93" s="210" t="str">
        <f>F16</f>
        <v>Cheb</v>
      </c>
      <c r="G93" s="76"/>
      <c r="H93" s="76"/>
      <c r="I93" s="211" t="s">
        <v>28</v>
      </c>
      <c r="J93" s="87" t="str">
        <f>IF(J16="","",J16)</f>
        <v>25. 1. 2018</v>
      </c>
      <c r="K93" s="76"/>
      <c r="L93" s="74"/>
    </row>
    <row r="94" spans="2:12" s="1" customFormat="1" ht="6.95" customHeight="1">
      <c r="B94" s="48"/>
      <c r="C94" s="76"/>
      <c r="D94" s="76"/>
      <c r="E94" s="76"/>
      <c r="F94" s="76"/>
      <c r="G94" s="76"/>
      <c r="H94" s="76"/>
      <c r="I94" s="206"/>
      <c r="J94" s="76"/>
      <c r="K94" s="76"/>
      <c r="L94" s="74"/>
    </row>
    <row r="95" spans="2:12" s="1" customFormat="1" ht="13.5">
      <c r="B95" s="48"/>
      <c r="C95" s="78" t="s">
        <v>36</v>
      </c>
      <c r="D95" s="76"/>
      <c r="E95" s="76"/>
      <c r="F95" s="210" t="str">
        <f>E19</f>
        <v>Město Cheb, Nám. Krále Jiřího z Poděbrad 1/14 Cheb</v>
      </c>
      <c r="G95" s="76"/>
      <c r="H95" s="76"/>
      <c r="I95" s="211" t="s">
        <v>43</v>
      </c>
      <c r="J95" s="210" t="str">
        <f>E25</f>
        <v>Ing. J. Šedivec-Staving Ateliér, Školní 27, Plzeň</v>
      </c>
      <c r="K95" s="76"/>
      <c r="L95" s="74"/>
    </row>
    <row r="96" spans="2:12" s="1" customFormat="1" ht="14.4" customHeight="1">
      <c r="B96" s="48"/>
      <c r="C96" s="78" t="s">
        <v>41</v>
      </c>
      <c r="D96" s="76"/>
      <c r="E96" s="76"/>
      <c r="F96" s="210" t="str">
        <f>IF(E22="","",E22)</f>
        <v/>
      </c>
      <c r="G96" s="76"/>
      <c r="H96" s="76"/>
      <c r="I96" s="206"/>
      <c r="J96" s="76"/>
      <c r="K96" s="76"/>
      <c r="L96" s="74"/>
    </row>
    <row r="97" spans="2:12" s="1" customFormat="1" ht="10.3" customHeight="1">
      <c r="B97" s="48"/>
      <c r="C97" s="76"/>
      <c r="D97" s="76"/>
      <c r="E97" s="76"/>
      <c r="F97" s="76"/>
      <c r="G97" s="76"/>
      <c r="H97" s="76"/>
      <c r="I97" s="206"/>
      <c r="J97" s="76"/>
      <c r="K97" s="76"/>
      <c r="L97" s="74"/>
    </row>
    <row r="98" spans="2:20" s="10" customFormat="1" ht="29.25" customHeight="1">
      <c r="B98" s="212"/>
      <c r="C98" s="213" t="s">
        <v>189</v>
      </c>
      <c r="D98" s="214" t="s">
        <v>67</v>
      </c>
      <c r="E98" s="214" t="s">
        <v>63</v>
      </c>
      <c r="F98" s="214" t="s">
        <v>190</v>
      </c>
      <c r="G98" s="214" t="s">
        <v>191</v>
      </c>
      <c r="H98" s="214" t="s">
        <v>192</v>
      </c>
      <c r="I98" s="215" t="s">
        <v>193</v>
      </c>
      <c r="J98" s="214" t="s">
        <v>166</v>
      </c>
      <c r="K98" s="216" t="s">
        <v>194</v>
      </c>
      <c r="L98" s="217"/>
      <c r="M98" s="104" t="s">
        <v>195</v>
      </c>
      <c r="N98" s="105" t="s">
        <v>52</v>
      </c>
      <c r="O98" s="105" t="s">
        <v>196</v>
      </c>
      <c r="P98" s="105" t="s">
        <v>197</v>
      </c>
      <c r="Q98" s="105" t="s">
        <v>198</v>
      </c>
      <c r="R98" s="105" t="s">
        <v>199</v>
      </c>
      <c r="S98" s="105" t="s">
        <v>200</v>
      </c>
      <c r="T98" s="106" t="s">
        <v>201</v>
      </c>
    </row>
    <row r="99" spans="2:63" s="1" customFormat="1" ht="29.25" customHeight="1">
      <c r="B99" s="48"/>
      <c r="C99" s="110" t="s">
        <v>167</v>
      </c>
      <c r="D99" s="76"/>
      <c r="E99" s="76"/>
      <c r="F99" s="76"/>
      <c r="G99" s="76"/>
      <c r="H99" s="76"/>
      <c r="I99" s="206"/>
      <c r="J99" s="218">
        <f>BK99</f>
        <v>0</v>
      </c>
      <c r="K99" s="76"/>
      <c r="L99" s="74"/>
      <c r="M99" s="107"/>
      <c r="N99" s="108"/>
      <c r="O99" s="108"/>
      <c r="P99" s="219">
        <f>P100+P206+P396</f>
        <v>0</v>
      </c>
      <c r="Q99" s="108"/>
      <c r="R99" s="219">
        <f>R100+R206+R396</f>
        <v>219.78679605</v>
      </c>
      <c r="S99" s="108"/>
      <c r="T99" s="220">
        <f>T100+T206+T396</f>
        <v>8.102250000000002</v>
      </c>
      <c r="AT99" s="25" t="s">
        <v>81</v>
      </c>
      <c r="AU99" s="25" t="s">
        <v>168</v>
      </c>
      <c r="BK99" s="221">
        <f>BK100+BK206+BK396</f>
        <v>0</v>
      </c>
    </row>
    <row r="100" spans="2:63" s="11" customFormat="1" ht="37.4" customHeight="1">
      <c r="B100" s="222"/>
      <c r="C100" s="223"/>
      <c r="D100" s="224" t="s">
        <v>81</v>
      </c>
      <c r="E100" s="225" t="s">
        <v>202</v>
      </c>
      <c r="F100" s="225" t="s">
        <v>203</v>
      </c>
      <c r="G100" s="223"/>
      <c r="H100" s="223"/>
      <c r="I100" s="226"/>
      <c r="J100" s="227">
        <f>BK100</f>
        <v>0</v>
      </c>
      <c r="K100" s="223"/>
      <c r="L100" s="228"/>
      <c r="M100" s="229"/>
      <c r="N100" s="230"/>
      <c r="O100" s="230"/>
      <c r="P100" s="231">
        <f>P101+P170+P183+P202</f>
        <v>0</v>
      </c>
      <c r="Q100" s="230"/>
      <c r="R100" s="231">
        <f>R101+R170+R183+R202</f>
        <v>217.10689105</v>
      </c>
      <c r="S100" s="230"/>
      <c r="T100" s="232">
        <f>T101+T170+T183+T202</f>
        <v>7.458600000000001</v>
      </c>
      <c r="AR100" s="233" t="s">
        <v>25</v>
      </c>
      <c r="AT100" s="234" t="s">
        <v>81</v>
      </c>
      <c r="AU100" s="234" t="s">
        <v>82</v>
      </c>
      <c r="AY100" s="233" t="s">
        <v>204</v>
      </c>
      <c r="BK100" s="235">
        <f>BK101+BK170+BK183+BK202</f>
        <v>0</v>
      </c>
    </row>
    <row r="101" spans="2:63" s="11" customFormat="1" ht="19.9" customHeight="1">
      <c r="B101" s="222"/>
      <c r="C101" s="223"/>
      <c r="D101" s="224" t="s">
        <v>81</v>
      </c>
      <c r="E101" s="236" t="s">
        <v>25</v>
      </c>
      <c r="F101" s="236" t="s">
        <v>2359</v>
      </c>
      <c r="G101" s="223"/>
      <c r="H101" s="223"/>
      <c r="I101" s="226"/>
      <c r="J101" s="237">
        <f>BK101</f>
        <v>0</v>
      </c>
      <c r="K101" s="223"/>
      <c r="L101" s="228"/>
      <c r="M101" s="229"/>
      <c r="N101" s="230"/>
      <c r="O101" s="230"/>
      <c r="P101" s="231">
        <f>SUM(P102:P169)</f>
        <v>0</v>
      </c>
      <c r="Q101" s="230"/>
      <c r="R101" s="231">
        <f>SUM(R102:R169)</f>
        <v>171.0090421</v>
      </c>
      <c r="S101" s="230"/>
      <c r="T101" s="232">
        <f>SUM(T102:T169)</f>
        <v>0</v>
      </c>
      <c r="AR101" s="233" t="s">
        <v>25</v>
      </c>
      <c r="AT101" s="234" t="s">
        <v>81</v>
      </c>
      <c r="AU101" s="234" t="s">
        <v>25</v>
      </c>
      <c r="AY101" s="233" t="s">
        <v>204</v>
      </c>
      <c r="BK101" s="235">
        <f>SUM(BK102:BK169)</f>
        <v>0</v>
      </c>
    </row>
    <row r="102" spans="2:65" s="1" customFormat="1" ht="25.5" customHeight="1">
      <c r="B102" s="48"/>
      <c r="C102" s="238" t="s">
        <v>25</v>
      </c>
      <c r="D102" s="238" t="s">
        <v>206</v>
      </c>
      <c r="E102" s="239" t="s">
        <v>2360</v>
      </c>
      <c r="F102" s="240" t="s">
        <v>2361</v>
      </c>
      <c r="G102" s="241" t="s">
        <v>2362</v>
      </c>
      <c r="H102" s="242">
        <v>48</v>
      </c>
      <c r="I102" s="243"/>
      <c r="J102" s="244">
        <f>ROUND(I102*H102,2)</f>
        <v>0</v>
      </c>
      <c r="K102" s="240" t="s">
        <v>210</v>
      </c>
      <c r="L102" s="74"/>
      <c r="M102" s="245" t="s">
        <v>38</v>
      </c>
      <c r="N102" s="246" t="s">
        <v>53</v>
      </c>
      <c r="O102" s="49"/>
      <c r="P102" s="247">
        <f>O102*H102</f>
        <v>0</v>
      </c>
      <c r="Q102" s="247">
        <v>0</v>
      </c>
      <c r="R102" s="247">
        <f>Q102*H102</f>
        <v>0</v>
      </c>
      <c r="S102" s="247">
        <v>0</v>
      </c>
      <c r="T102" s="248">
        <f>S102*H102</f>
        <v>0</v>
      </c>
      <c r="AR102" s="25" t="s">
        <v>211</v>
      </c>
      <c r="AT102" s="25" t="s">
        <v>206</v>
      </c>
      <c r="AU102" s="25" t="s">
        <v>90</v>
      </c>
      <c r="AY102" s="25" t="s">
        <v>204</v>
      </c>
      <c r="BE102" s="249">
        <f>IF(N102="základní",J102,0)</f>
        <v>0</v>
      </c>
      <c r="BF102" s="249">
        <f>IF(N102="snížená",J102,0)</f>
        <v>0</v>
      </c>
      <c r="BG102" s="249">
        <f>IF(N102="zákl. přenesená",J102,0)</f>
        <v>0</v>
      </c>
      <c r="BH102" s="249">
        <f>IF(N102="sníž. přenesená",J102,0)</f>
        <v>0</v>
      </c>
      <c r="BI102" s="249">
        <f>IF(N102="nulová",J102,0)</f>
        <v>0</v>
      </c>
      <c r="BJ102" s="25" t="s">
        <v>25</v>
      </c>
      <c r="BK102" s="249">
        <f>ROUND(I102*H102,2)</f>
        <v>0</v>
      </c>
      <c r="BL102" s="25" t="s">
        <v>211</v>
      </c>
      <c r="BM102" s="25" t="s">
        <v>2363</v>
      </c>
    </row>
    <row r="103" spans="2:47" s="1" customFormat="1" ht="13.5">
      <c r="B103" s="48"/>
      <c r="C103" s="76"/>
      <c r="D103" s="250" t="s">
        <v>213</v>
      </c>
      <c r="E103" s="76"/>
      <c r="F103" s="251" t="s">
        <v>2364</v>
      </c>
      <c r="G103" s="76"/>
      <c r="H103" s="76"/>
      <c r="I103" s="206"/>
      <c r="J103" s="76"/>
      <c r="K103" s="76"/>
      <c r="L103" s="74"/>
      <c r="M103" s="252"/>
      <c r="N103" s="49"/>
      <c r="O103" s="49"/>
      <c r="P103" s="49"/>
      <c r="Q103" s="49"/>
      <c r="R103" s="49"/>
      <c r="S103" s="49"/>
      <c r="T103" s="97"/>
      <c r="AT103" s="25" t="s">
        <v>213</v>
      </c>
      <c r="AU103" s="25" t="s">
        <v>90</v>
      </c>
    </row>
    <row r="104" spans="2:65" s="1" customFormat="1" ht="25.5" customHeight="1">
      <c r="B104" s="48"/>
      <c r="C104" s="238" t="s">
        <v>90</v>
      </c>
      <c r="D104" s="238" t="s">
        <v>206</v>
      </c>
      <c r="E104" s="239" t="s">
        <v>2365</v>
      </c>
      <c r="F104" s="240" t="s">
        <v>2366</v>
      </c>
      <c r="G104" s="241" t="s">
        <v>2367</v>
      </c>
      <c r="H104" s="242">
        <v>7</v>
      </c>
      <c r="I104" s="243"/>
      <c r="J104" s="244">
        <f>ROUND(I104*H104,2)</f>
        <v>0</v>
      </c>
      <c r="K104" s="240" t="s">
        <v>210</v>
      </c>
      <c r="L104" s="74"/>
      <c r="M104" s="245" t="s">
        <v>38</v>
      </c>
      <c r="N104" s="246" t="s">
        <v>53</v>
      </c>
      <c r="O104" s="49"/>
      <c r="P104" s="247">
        <f>O104*H104</f>
        <v>0</v>
      </c>
      <c r="Q104" s="247">
        <v>0</v>
      </c>
      <c r="R104" s="247">
        <f>Q104*H104</f>
        <v>0</v>
      </c>
      <c r="S104" s="247">
        <v>0</v>
      </c>
      <c r="T104" s="248">
        <f>S104*H104</f>
        <v>0</v>
      </c>
      <c r="AR104" s="25" t="s">
        <v>211</v>
      </c>
      <c r="AT104" s="25" t="s">
        <v>206</v>
      </c>
      <c r="AU104" s="25" t="s">
        <v>90</v>
      </c>
      <c r="AY104" s="25" t="s">
        <v>204</v>
      </c>
      <c r="BE104" s="249">
        <f>IF(N104="základní",J104,0)</f>
        <v>0</v>
      </c>
      <c r="BF104" s="249">
        <f>IF(N104="snížená",J104,0)</f>
        <v>0</v>
      </c>
      <c r="BG104" s="249">
        <f>IF(N104="zákl. přenesená",J104,0)</f>
        <v>0</v>
      </c>
      <c r="BH104" s="249">
        <f>IF(N104="sníž. přenesená",J104,0)</f>
        <v>0</v>
      </c>
      <c r="BI104" s="249">
        <f>IF(N104="nulová",J104,0)</f>
        <v>0</v>
      </c>
      <c r="BJ104" s="25" t="s">
        <v>25</v>
      </c>
      <c r="BK104" s="249">
        <f>ROUND(I104*H104,2)</f>
        <v>0</v>
      </c>
      <c r="BL104" s="25" t="s">
        <v>211</v>
      </c>
      <c r="BM104" s="25" t="s">
        <v>2368</v>
      </c>
    </row>
    <row r="105" spans="2:47" s="1" customFormat="1" ht="13.5">
      <c r="B105" s="48"/>
      <c r="C105" s="76"/>
      <c r="D105" s="250" t="s">
        <v>213</v>
      </c>
      <c r="E105" s="76"/>
      <c r="F105" s="251" t="s">
        <v>2369</v>
      </c>
      <c r="G105" s="76"/>
      <c r="H105" s="76"/>
      <c r="I105" s="206"/>
      <c r="J105" s="76"/>
      <c r="K105" s="76"/>
      <c r="L105" s="74"/>
      <c r="M105" s="252"/>
      <c r="N105" s="49"/>
      <c r="O105" s="49"/>
      <c r="P105" s="49"/>
      <c r="Q105" s="49"/>
      <c r="R105" s="49"/>
      <c r="S105" s="49"/>
      <c r="T105" s="97"/>
      <c r="AT105" s="25" t="s">
        <v>213</v>
      </c>
      <c r="AU105" s="25" t="s">
        <v>90</v>
      </c>
    </row>
    <row r="106" spans="2:65" s="1" customFormat="1" ht="38.25" customHeight="1">
      <c r="B106" s="48"/>
      <c r="C106" s="238" t="s">
        <v>113</v>
      </c>
      <c r="D106" s="238" t="s">
        <v>206</v>
      </c>
      <c r="E106" s="239" t="s">
        <v>2370</v>
      </c>
      <c r="F106" s="240" t="s">
        <v>2371</v>
      </c>
      <c r="G106" s="241" t="s">
        <v>220</v>
      </c>
      <c r="H106" s="242">
        <v>335.344</v>
      </c>
      <c r="I106" s="243"/>
      <c r="J106" s="244">
        <f>ROUND(I106*H106,2)</f>
        <v>0</v>
      </c>
      <c r="K106" s="240" t="s">
        <v>210</v>
      </c>
      <c r="L106" s="74"/>
      <c r="M106" s="245" t="s">
        <v>38</v>
      </c>
      <c r="N106" s="246" t="s">
        <v>53</v>
      </c>
      <c r="O106" s="49"/>
      <c r="P106" s="247">
        <f>O106*H106</f>
        <v>0</v>
      </c>
      <c r="Q106" s="247">
        <v>0</v>
      </c>
      <c r="R106" s="247">
        <f>Q106*H106</f>
        <v>0</v>
      </c>
      <c r="S106" s="247">
        <v>0</v>
      </c>
      <c r="T106" s="248">
        <f>S106*H106</f>
        <v>0</v>
      </c>
      <c r="AR106" s="25" t="s">
        <v>211</v>
      </c>
      <c r="AT106" s="25" t="s">
        <v>206</v>
      </c>
      <c r="AU106" s="25" t="s">
        <v>90</v>
      </c>
      <c r="AY106" s="25" t="s">
        <v>204</v>
      </c>
      <c r="BE106" s="249">
        <f>IF(N106="základní",J106,0)</f>
        <v>0</v>
      </c>
      <c r="BF106" s="249">
        <f>IF(N106="snížená",J106,0)</f>
        <v>0</v>
      </c>
      <c r="BG106" s="249">
        <f>IF(N106="zákl. přenesená",J106,0)</f>
        <v>0</v>
      </c>
      <c r="BH106" s="249">
        <f>IF(N106="sníž. přenesená",J106,0)</f>
        <v>0</v>
      </c>
      <c r="BI106" s="249">
        <f>IF(N106="nulová",J106,0)</f>
        <v>0</v>
      </c>
      <c r="BJ106" s="25" t="s">
        <v>25</v>
      </c>
      <c r="BK106" s="249">
        <f>ROUND(I106*H106,2)</f>
        <v>0</v>
      </c>
      <c r="BL106" s="25" t="s">
        <v>211</v>
      </c>
      <c r="BM106" s="25" t="s">
        <v>2372</v>
      </c>
    </row>
    <row r="107" spans="2:47" s="1" customFormat="1" ht="13.5">
      <c r="B107" s="48"/>
      <c r="C107" s="76"/>
      <c r="D107" s="250" t="s">
        <v>213</v>
      </c>
      <c r="E107" s="76"/>
      <c r="F107" s="251" t="s">
        <v>1296</v>
      </c>
      <c r="G107" s="76"/>
      <c r="H107" s="76"/>
      <c r="I107" s="206"/>
      <c r="J107" s="76"/>
      <c r="K107" s="76"/>
      <c r="L107" s="74"/>
      <c r="M107" s="252"/>
      <c r="N107" s="49"/>
      <c r="O107" s="49"/>
      <c r="P107" s="49"/>
      <c r="Q107" s="49"/>
      <c r="R107" s="49"/>
      <c r="S107" s="49"/>
      <c r="T107" s="97"/>
      <c r="AT107" s="25" t="s">
        <v>213</v>
      </c>
      <c r="AU107" s="25" t="s">
        <v>90</v>
      </c>
    </row>
    <row r="108" spans="2:51" s="14" customFormat="1" ht="13.5">
      <c r="B108" s="275"/>
      <c r="C108" s="276"/>
      <c r="D108" s="250" t="s">
        <v>215</v>
      </c>
      <c r="E108" s="277" t="s">
        <v>38</v>
      </c>
      <c r="F108" s="278" t="s">
        <v>2373</v>
      </c>
      <c r="G108" s="276"/>
      <c r="H108" s="277" t="s">
        <v>38</v>
      </c>
      <c r="I108" s="279"/>
      <c r="J108" s="276"/>
      <c r="K108" s="276"/>
      <c r="L108" s="280"/>
      <c r="M108" s="281"/>
      <c r="N108" s="282"/>
      <c r="O108" s="282"/>
      <c r="P108" s="282"/>
      <c r="Q108" s="282"/>
      <c r="R108" s="282"/>
      <c r="S108" s="282"/>
      <c r="T108" s="283"/>
      <c r="AT108" s="284" t="s">
        <v>215</v>
      </c>
      <c r="AU108" s="284" t="s">
        <v>90</v>
      </c>
      <c r="AV108" s="14" t="s">
        <v>25</v>
      </c>
      <c r="AW108" s="14" t="s">
        <v>45</v>
      </c>
      <c r="AX108" s="14" t="s">
        <v>82</v>
      </c>
      <c r="AY108" s="284" t="s">
        <v>204</v>
      </c>
    </row>
    <row r="109" spans="2:51" s="12" customFormat="1" ht="13.5">
      <c r="B109" s="253"/>
      <c r="C109" s="254"/>
      <c r="D109" s="250" t="s">
        <v>215</v>
      </c>
      <c r="E109" s="255" t="s">
        <v>38</v>
      </c>
      <c r="F109" s="256" t="s">
        <v>2374</v>
      </c>
      <c r="G109" s="254"/>
      <c r="H109" s="257">
        <v>33.257</v>
      </c>
      <c r="I109" s="258"/>
      <c r="J109" s="254"/>
      <c r="K109" s="254"/>
      <c r="L109" s="259"/>
      <c r="M109" s="260"/>
      <c r="N109" s="261"/>
      <c r="O109" s="261"/>
      <c r="P109" s="261"/>
      <c r="Q109" s="261"/>
      <c r="R109" s="261"/>
      <c r="S109" s="261"/>
      <c r="T109" s="262"/>
      <c r="AT109" s="263" t="s">
        <v>215</v>
      </c>
      <c r="AU109" s="263" t="s">
        <v>90</v>
      </c>
      <c r="AV109" s="12" t="s">
        <v>90</v>
      </c>
      <c r="AW109" s="12" t="s">
        <v>45</v>
      </c>
      <c r="AX109" s="12" t="s">
        <v>82</v>
      </c>
      <c r="AY109" s="263" t="s">
        <v>204</v>
      </c>
    </row>
    <row r="110" spans="2:51" s="12" customFormat="1" ht="13.5">
      <c r="B110" s="253"/>
      <c r="C110" s="254"/>
      <c r="D110" s="250" t="s">
        <v>215</v>
      </c>
      <c r="E110" s="255" t="s">
        <v>38</v>
      </c>
      <c r="F110" s="256" t="s">
        <v>2375</v>
      </c>
      <c r="G110" s="254"/>
      <c r="H110" s="257">
        <v>14.978</v>
      </c>
      <c r="I110" s="258"/>
      <c r="J110" s="254"/>
      <c r="K110" s="254"/>
      <c r="L110" s="259"/>
      <c r="M110" s="260"/>
      <c r="N110" s="261"/>
      <c r="O110" s="261"/>
      <c r="P110" s="261"/>
      <c r="Q110" s="261"/>
      <c r="R110" s="261"/>
      <c r="S110" s="261"/>
      <c r="T110" s="262"/>
      <c r="AT110" s="263" t="s">
        <v>215</v>
      </c>
      <c r="AU110" s="263" t="s">
        <v>90</v>
      </c>
      <c r="AV110" s="12" t="s">
        <v>90</v>
      </c>
      <c r="AW110" s="12" t="s">
        <v>45</v>
      </c>
      <c r="AX110" s="12" t="s">
        <v>82</v>
      </c>
      <c r="AY110" s="263" t="s">
        <v>204</v>
      </c>
    </row>
    <row r="111" spans="2:51" s="14" customFormat="1" ht="13.5">
      <c r="B111" s="275"/>
      <c r="C111" s="276"/>
      <c r="D111" s="250" t="s">
        <v>215</v>
      </c>
      <c r="E111" s="277" t="s">
        <v>38</v>
      </c>
      <c r="F111" s="278" t="s">
        <v>2376</v>
      </c>
      <c r="G111" s="276"/>
      <c r="H111" s="277" t="s">
        <v>38</v>
      </c>
      <c r="I111" s="279"/>
      <c r="J111" s="276"/>
      <c r="K111" s="276"/>
      <c r="L111" s="280"/>
      <c r="M111" s="281"/>
      <c r="N111" s="282"/>
      <c r="O111" s="282"/>
      <c r="P111" s="282"/>
      <c r="Q111" s="282"/>
      <c r="R111" s="282"/>
      <c r="S111" s="282"/>
      <c r="T111" s="283"/>
      <c r="AT111" s="284" t="s">
        <v>215</v>
      </c>
      <c r="AU111" s="284" t="s">
        <v>90</v>
      </c>
      <c r="AV111" s="14" t="s">
        <v>25</v>
      </c>
      <c r="AW111" s="14" t="s">
        <v>45</v>
      </c>
      <c r="AX111" s="14" t="s">
        <v>82</v>
      </c>
      <c r="AY111" s="284" t="s">
        <v>204</v>
      </c>
    </row>
    <row r="112" spans="2:51" s="12" customFormat="1" ht="13.5">
      <c r="B112" s="253"/>
      <c r="C112" s="254"/>
      <c r="D112" s="250" t="s">
        <v>215</v>
      </c>
      <c r="E112" s="255" t="s">
        <v>38</v>
      </c>
      <c r="F112" s="256" t="s">
        <v>2377</v>
      </c>
      <c r="G112" s="254"/>
      <c r="H112" s="257">
        <v>15.863</v>
      </c>
      <c r="I112" s="258"/>
      <c r="J112" s="254"/>
      <c r="K112" s="254"/>
      <c r="L112" s="259"/>
      <c r="M112" s="260"/>
      <c r="N112" s="261"/>
      <c r="O112" s="261"/>
      <c r="P112" s="261"/>
      <c r="Q112" s="261"/>
      <c r="R112" s="261"/>
      <c r="S112" s="261"/>
      <c r="T112" s="262"/>
      <c r="AT112" s="263" t="s">
        <v>215</v>
      </c>
      <c r="AU112" s="263" t="s">
        <v>90</v>
      </c>
      <c r="AV112" s="12" t="s">
        <v>90</v>
      </c>
      <c r="AW112" s="12" t="s">
        <v>45</v>
      </c>
      <c r="AX112" s="12" t="s">
        <v>82</v>
      </c>
      <c r="AY112" s="263" t="s">
        <v>204</v>
      </c>
    </row>
    <row r="113" spans="2:51" s="12" customFormat="1" ht="13.5">
      <c r="B113" s="253"/>
      <c r="C113" s="254"/>
      <c r="D113" s="250" t="s">
        <v>215</v>
      </c>
      <c r="E113" s="255" t="s">
        <v>38</v>
      </c>
      <c r="F113" s="256" t="s">
        <v>2378</v>
      </c>
      <c r="G113" s="254"/>
      <c r="H113" s="257">
        <v>9.656</v>
      </c>
      <c r="I113" s="258"/>
      <c r="J113" s="254"/>
      <c r="K113" s="254"/>
      <c r="L113" s="259"/>
      <c r="M113" s="260"/>
      <c r="N113" s="261"/>
      <c r="O113" s="261"/>
      <c r="P113" s="261"/>
      <c r="Q113" s="261"/>
      <c r="R113" s="261"/>
      <c r="S113" s="261"/>
      <c r="T113" s="262"/>
      <c r="AT113" s="263" t="s">
        <v>215</v>
      </c>
      <c r="AU113" s="263" t="s">
        <v>90</v>
      </c>
      <c r="AV113" s="12" t="s">
        <v>90</v>
      </c>
      <c r="AW113" s="12" t="s">
        <v>45</v>
      </c>
      <c r="AX113" s="12" t="s">
        <v>82</v>
      </c>
      <c r="AY113" s="263" t="s">
        <v>204</v>
      </c>
    </row>
    <row r="114" spans="2:51" s="12" customFormat="1" ht="13.5">
      <c r="B114" s="253"/>
      <c r="C114" s="254"/>
      <c r="D114" s="250" t="s">
        <v>215</v>
      </c>
      <c r="E114" s="255" t="s">
        <v>38</v>
      </c>
      <c r="F114" s="256" t="s">
        <v>2379</v>
      </c>
      <c r="G114" s="254"/>
      <c r="H114" s="257">
        <v>15.589</v>
      </c>
      <c r="I114" s="258"/>
      <c r="J114" s="254"/>
      <c r="K114" s="254"/>
      <c r="L114" s="259"/>
      <c r="M114" s="260"/>
      <c r="N114" s="261"/>
      <c r="O114" s="261"/>
      <c r="P114" s="261"/>
      <c r="Q114" s="261"/>
      <c r="R114" s="261"/>
      <c r="S114" s="261"/>
      <c r="T114" s="262"/>
      <c r="AT114" s="263" t="s">
        <v>215</v>
      </c>
      <c r="AU114" s="263" t="s">
        <v>90</v>
      </c>
      <c r="AV114" s="12" t="s">
        <v>90</v>
      </c>
      <c r="AW114" s="12" t="s">
        <v>45</v>
      </c>
      <c r="AX114" s="12" t="s">
        <v>82</v>
      </c>
      <c r="AY114" s="263" t="s">
        <v>204</v>
      </c>
    </row>
    <row r="115" spans="2:51" s="12" customFormat="1" ht="13.5">
      <c r="B115" s="253"/>
      <c r="C115" s="254"/>
      <c r="D115" s="250" t="s">
        <v>215</v>
      </c>
      <c r="E115" s="255" t="s">
        <v>38</v>
      </c>
      <c r="F115" s="256" t="s">
        <v>2380</v>
      </c>
      <c r="G115" s="254"/>
      <c r="H115" s="257">
        <v>2.168</v>
      </c>
      <c r="I115" s="258"/>
      <c r="J115" s="254"/>
      <c r="K115" s="254"/>
      <c r="L115" s="259"/>
      <c r="M115" s="260"/>
      <c r="N115" s="261"/>
      <c r="O115" s="261"/>
      <c r="P115" s="261"/>
      <c r="Q115" s="261"/>
      <c r="R115" s="261"/>
      <c r="S115" s="261"/>
      <c r="T115" s="262"/>
      <c r="AT115" s="263" t="s">
        <v>215</v>
      </c>
      <c r="AU115" s="263" t="s">
        <v>90</v>
      </c>
      <c r="AV115" s="12" t="s">
        <v>90</v>
      </c>
      <c r="AW115" s="12" t="s">
        <v>45</v>
      </c>
      <c r="AX115" s="12" t="s">
        <v>82</v>
      </c>
      <c r="AY115" s="263" t="s">
        <v>204</v>
      </c>
    </row>
    <row r="116" spans="2:51" s="14" customFormat="1" ht="13.5">
      <c r="B116" s="275"/>
      <c r="C116" s="276"/>
      <c r="D116" s="250" t="s">
        <v>215</v>
      </c>
      <c r="E116" s="277" t="s">
        <v>38</v>
      </c>
      <c r="F116" s="278" t="s">
        <v>2381</v>
      </c>
      <c r="G116" s="276"/>
      <c r="H116" s="277" t="s">
        <v>38</v>
      </c>
      <c r="I116" s="279"/>
      <c r="J116" s="276"/>
      <c r="K116" s="276"/>
      <c r="L116" s="280"/>
      <c r="M116" s="281"/>
      <c r="N116" s="282"/>
      <c r="O116" s="282"/>
      <c r="P116" s="282"/>
      <c r="Q116" s="282"/>
      <c r="R116" s="282"/>
      <c r="S116" s="282"/>
      <c r="T116" s="283"/>
      <c r="AT116" s="284" t="s">
        <v>215</v>
      </c>
      <c r="AU116" s="284" t="s">
        <v>90</v>
      </c>
      <c r="AV116" s="14" t="s">
        <v>25</v>
      </c>
      <c r="AW116" s="14" t="s">
        <v>45</v>
      </c>
      <c r="AX116" s="14" t="s">
        <v>82</v>
      </c>
      <c r="AY116" s="284" t="s">
        <v>204</v>
      </c>
    </row>
    <row r="117" spans="2:51" s="12" customFormat="1" ht="13.5">
      <c r="B117" s="253"/>
      <c r="C117" s="254"/>
      <c r="D117" s="250" t="s">
        <v>215</v>
      </c>
      <c r="E117" s="255" t="s">
        <v>38</v>
      </c>
      <c r="F117" s="256" t="s">
        <v>2382</v>
      </c>
      <c r="G117" s="254"/>
      <c r="H117" s="257">
        <v>132.864</v>
      </c>
      <c r="I117" s="258"/>
      <c r="J117" s="254"/>
      <c r="K117" s="254"/>
      <c r="L117" s="259"/>
      <c r="M117" s="260"/>
      <c r="N117" s="261"/>
      <c r="O117" s="261"/>
      <c r="P117" s="261"/>
      <c r="Q117" s="261"/>
      <c r="R117" s="261"/>
      <c r="S117" s="261"/>
      <c r="T117" s="262"/>
      <c r="AT117" s="263" t="s">
        <v>215</v>
      </c>
      <c r="AU117" s="263" t="s">
        <v>90</v>
      </c>
      <c r="AV117" s="12" t="s">
        <v>90</v>
      </c>
      <c r="AW117" s="12" t="s">
        <v>45</v>
      </c>
      <c r="AX117" s="12" t="s">
        <v>82</v>
      </c>
      <c r="AY117" s="263" t="s">
        <v>204</v>
      </c>
    </row>
    <row r="118" spans="2:51" s="14" customFormat="1" ht="13.5">
      <c r="B118" s="275"/>
      <c r="C118" s="276"/>
      <c r="D118" s="250" t="s">
        <v>215</v>
      </c>
      <c r="E118" s="277" t="s">
        <v>38</v>
      </c>
      <c r="F118" s="278" t="s">
        <v>2383</v>
      </c>
      <c r="G118" s="276"/>
      <c r="H118" s="277" t="s">
        <v>38</v>
      </c>
      <c r="I118" s="279"/>
      <c r="J118" s="276"/>
      <c r="K118" s="276"/>
      <c r="L118" s="280"/>
      <c r="M118" s="281"/>
      <c r="N118" s="282"/>
      <c r="O118" s="282"/>
      <c r="P118" s="282"/>
      <c r="Q118" s="282"/>
      <c r="R118" s="282"/>
      <c r="S118" s="282"/>
      <c r="T118" s="283"/>
      <c r="AT118" s="284" t="s">
        <v>215</v>
      </c>
      <c r="AU118" s="284" t="s">
        <v>90</v>
      </c>
      <c r="AV118" s="14" t="s">
        <v>25</v>
      </c>
      <c r="AW118" s="14" t="s">
        <v>45</v>
      </c>
      <c r="AX118" s="14" t="s">
        <v>82</v>
      </c>
      <c r="AY118" s="284" t="s">
        <v>204</v>
      </c>
    </row>
    <row r="119" spans="2:51" s="12" customFormat="1" ht="13.5">
      <c r="B119" s="253"/>
      <c r="C119" s="254"/>
      <c r="D119" s="250" t="s">
        <v>215</v>
      </c>
      <c r="E119" s="255" t="s">
        <v>38</v>
      </c>
      <c r="F119" s="256" t="s">
        <v>2384</v>
      </c>
      <c r="G119" s="254"/>
      <c r="H119" s="257">
        <v>110.969</v>
      </c>
      <c r="I119" s="258"/>
      <c r="J119" s="254"/>
      <c r="K119" s="254"/>
      <c r="L119" s="259"/>
      <c r="M119" s="260"/>
      <c r="N119" s="261"/>
      <c r="O119" s="261"/>
      <c r="P119" s="261"/>
      <c r="Q119" s="261"/>
      <c r="R119" s="261"/>
      <c r="S119" s="261"/>
      <c r="T119" s="262"/>
      <c r="AT119" s="263" t="s">
        <v>215</v>
      </c>
      <c r="AU119" s="263" t="s">
        <v>90</v>
      </c>
      <c r="AV119" s="12" t="s">
        <v>90</v>
      </c>
      <c r="AW119" s="12" t="s">
        <v>45</v>
      </c>
      <c r="AX119" s="12" t="s">
        <v>82</v>
      </c>
      <c r="AY119" s="263" t="s">
        <v>204</v>
      </c>
    </row>
    <row r="120" spans="2:51" s="13" customFormat="1" ht="13.5">
      <c r="B120" s="264"/>
      <c r="C120" s="265"/>
      <c r="D120" s="250" t="s">
        <v>215</v>
      </c>
      <c r="E120" s="266" t="s">
        <v>38</v>
      </c>
      <c r="F120" s="267" t="s">
        <v>217</v>
      </c>
      <c r="G120" s="265"/>
      <c r="H120" s="268">
        <v>335.344</v>
      </c>
      <c r="I120" s="269"/>
      <c r="J120" s="265"/>
      <c r="K120" s="265"/>
      <c r="L120" s="270"/>
      <c r="M120" s="271"/>
      <c r="N120" s="272"/>
      <c r="O120" s="272"/>
      <c r="P120" s="272"/>
      <c r="Q120" s="272"/>
      <c r="R120" s="272"/>
      <c r="S120" s="272"/>
      <c r="T120" s="273"/>
      <c r="AT120" s="274" t="s">
        <v>215</v>
      </c>
      <c r="AU120" s="274" t="s">
        <v>90</v>
      </c>
      <c r="AV120" s="13" t="s">
        <v>211</v>
      </c>
      <c r="AW120" s="13" t="s">
        <v>45</v>
      </c>
      <c r="AX120" s="13" t="s">
        <v>25</v>
      </c>
      <c r="AY120" s="274" t="s">
        <v>204</v>
      </c>
    </row>
    <row r="121" spans="2:65" s="1" customFormat="1" ht="25.5" customHeight="1">
      <c r="B121" s="48"/>
      <c r="C121" s="238" t="s">
        <v>211</v>
      </c>
      <c r="D121" s="238" t="s">
        <v>206</v>
      </c>
      <c r="E121" s="239" t="s">
        <v>2385</v>
      </c>
      <c r="F121" s="240" t="s">
        <v>2386</v>
      </c>
      <c r="G121" s="241" t="s">
        <v>209</v>
      </c>
      <c r="H121" s="242">
        <v>481.226</v>
      </c>
      <c r="I121" s="243"/>
      <c r="J121" s="244">
        <f>ROUND(I121*H121,2)</f>
        <v>0</v>
      </c>
      <c r="K121" s="240" t="s">
        <v>210</v>
      </c>
      <c r="L121" s="74"/>
      <c r="M121" s="245" t="s">
        <v>38</v>
      </c>
      <c r="N121" s="246" t="s">
        <v>53</v>
      </c>
      <c r="O121" s="49"/>
      <c r="P121" s="247">
        <f>O121*H121</f>
        <v>0</v>
      </c>
      <c r="Q121" s="247">
        <v>0.00085</v>
      </c>
      <c r="R121" s="247">
        <f>Q121*H121</f>
        <v>0.40904209999999996</v>
      </c>
      <c r="S121" s="247">
        <v>0</v>
      </c>
      <c r="T121" s="248">
        <f>S121*H121</f>
        <v>0</v>
      </c>
      <c r="AR121" s="25" t="s">
        <v>211</v>
      </c>
      <c r="AT121" s="25" t="s">
        <v>206</v>
      </c>
      <c r="AU121" s="25" t="s">
        <v>90</v>
      </c>
      <c r="AY121" s="25" t="s">
        <v>204</v>
      </c>
      <c r="BE121" s="249">
        <f>IF(N121="základní",J121,0)</f>
        <v>0</v>
      </c>
      <c r="BF121" s="249">
        <f>IF(N121="snížená",J121,0)</f>
        <v>0</v>
      </c>
      <c r="BG121" s="249">
        <f>IF(N121="zákl. přenesená",J121,0)</f>
        <v>0</v>
      </c>
      <c r="BH121" s="249">
        <f>IF(N121="sníž. přenesená",J121,0)</f>
        <v>0</v>
      </c>
      <c r="BI121" s="249">
        <f>IF(N121="nulová",J121,0)</f>
        <v>0</v>
      </c>
      <c r="BJ121" s="25" t="s">
        <v>25</v>
      </c>
      <c r="BK121" s="249">
        <f>ROUND(I121*H121,2)</f>
        <v>0</v>
      </c>
      <c r="BL121" s="25" t="s">
        <v>211</v>
      </c>
      <c r="BM121" s="25" t="s">
        <v>2387</v>
      </c>
    </row>
    <row r="122" spans="2:47" s="1" customFormat="1" ht="13.5">
      <c r="B122" s="48"/>
      <c r="C122" s="76"/>
      <c r="D122" s="250" t="s">
        <v>213</v>
      </c>
      <c r="E122" s="76"/>
      <c r="F122" s="251" t="s">
        <v>2388</v>
      </c>
      <c r="G122" s="76"/>
      <c r="H122" s="76"/>
      <c r="I122" s="206"/>
      <c r="J122" s="76"/>
      <c r="K122" s="76"/>
      <c r="L122" s="74"/>
      <c r="M122" s="252"/>
      <c r="N122" s="49"/>
      <c r="O122" s="49"/>
      <c r="P122" s="49"/>
      <c r="Q122" s="49"/>
      <c r="R122" s="49"/>
      <c r="S122" s="49"/>
      <c r="T122" s="97"/>
      <c r="AT122" s="25" t="s">
        <v>213</v>
      </c>
      <c r="AU122" s="25" t="s">
        <v>90</v>
      </c>
    </row>
    <row r="123" spans="2:51" s="12" customFormat="1" ht="13.5">
      <c r="B123" s="253"/>
      <c r="C123" s="254"/>
      <c r="D123" s="250" t="s">
        <v>215</v>
      </c>
      <c r="E123" s="255" t="s">
        <v>38</v>
      </c>
      <c r="F123" s="256" t="s">
        <v>2389</v>
      </c>
      <c r="G123" s="254"/>
      <c r="H123" s="257">
        <v>236.208</v>
      </c>
      <c r="I123" s="258"/>
      <c r="J123" s="254"/>
      <c r="K123" s="254"/>
      <c r="L123" s="259"/>
      <c r="M123" s="260"/>
      <c r="N123" s="261"/>
      <c r="O123" s="261"/>
      <c r="P123" s="261"/>
      <c r="Q123" s="261"/>
      <c r="R123" s="261"/>
      <c r="S123" s="261"/>
      <c r="T123" s="262"/>
      <c r="AT123" s="263" t="s">
        <v>215</v>
      </c>
      <c r="AU123" s="263" t="s">
        <v>90</v>
      </c>
      <c r="AV123" s="12" t="s">
        <v>90</v>
      </c>
      <c r="AW123" s="12" t="s">
        <v>45</v>
      </c>
      <c r="AX123" s="12" t="s">
        <v>82</v>
      </c>
      <c r="AY123" s="263" t="s">
        <v>204</v>
      </c>
    </row>
    <row r="124" spans="2:51" s="12" customFormat="1" ht="13.5">
      <c r="B124" s="253"/>
      <c r="C124" s="254"/>
      <c r="D124" s="250" t="s">
        <v>215</v>
      </c>
      <c r="E124" s="255" t="s">
        <v>38</v>
      </c>
      <c r="F124" s="256" t="s">
        <v>2390</v>
      </c>
      <c r="G124" s="254"/>
      <c r="H124" s="257">
        <v>142.78</v>
      </c>
      <c r="I124" s="258"/>
      <c r="J124" s="254"/>
      <c r="K124" s="254"/>
      <c r="L124" s="259"/>
      <c r="M124" s="260"/>
      <c r="N124" s="261"/>
      <c r="O124" s="261"/>
      <c r="P124" s="261"/>
      <c r="Q124" s="261"/>
      <c r="R124" s="261"/>
      <c r="S124" s="261"/>
      <c r="T124" s="262"/>
      <c r="AT124" s="263" t="s">
        <v>215</v>
      </c>
      <c r="AU124" s="263" t="s">
        <v>90</v>
      </c>
      <c r="AV124" s="12" t="s">
        <v>90</v>
      </c>
      <c r="AW124" s="12" t="s">
        <v>45</v>
      </c>
      <c r="AX124" s="12" t="s">
        <v>82</v>
      </c>
      <c r="AY124" s="263" t="s">
        <v>204</v>
      </c>
    </row>
    <row r="125" spans="2:51" s="12" customFormat="1" ht="13.5">
      <c r="B125" s="253"/>
      <c r="C125" s="254"/>
      <c r="D125" s="250" t="s">
        <v>215</v>
      </c>
      <c r="E125" s="255" t="s">
        <v>38</v>
      </c>
      <c r="F125" s="256" t="s">
        <v>2391</v>
      </c>
      <c r="G125" s="254"/>
      <c r="H125" s="257">
        <v>7.8</v>
      </c>
      <c r="I125" s="258"/>
      <c r="J125" s="254"/>
      <c r="K125" s="254"/>
      <c r="L125" s="259"/>
      <c r="M125" s="260"/>
      <c r="N125" s="261"/>
      <c r="O125" s="261"/>
      <c r="P125" s="261"/>
      <c r="Q125" s="261"/>
      <c r="R125" s="261"/>
      <c r="S125" s="261"/>
      <c r="T125" s="262"/>
      <c r="AT125" s="263" t="s">
        <v>215</v>
      </c>
      <c r="AU125" s="263" t="s">
        <v>90</v>
      </c>
      <c r="AV125" s="12" t="s">
        <v>90</v>
      </c>
      <c r="AW125" s="12" t="s">
        <v>45</v>
      </c>
      <c r="AX125" s="12" t="s">
        <v>82</v>
      </c>
      <c r="AY125" s="263" t="s">
        <v>204</v>
      </c>
    </row>
    <row r="126" spans="2:51" s="12" customFormat="1" ht="13.5">
      <c r="B126" s="253"/>
      <c r="C126" s="254"/>
      <c r="D126" s="250" t="s">
        <v>215</v>
      </c>
      <c r="E126" s="255" t="s">
        <v>38</v>
      </c>
      <c r="F126" s="256" t="s">
        <v>2392</v>
      </c>
      <c r="G126" s="254"/>
      <c r="H126" s="257">
        <v>57.838</v>
      </c>
      <c r="I126" s="258"/>
      <c r="J126" s="254"/>
      <c r="K126" s="254"/>
      <c r="L126" s="259"/>
      <c r="M126" s="260"/>
      <c r="N126" s="261"/>
      <c r="O126" s="261"/>
      <c r="P126" s="261"/>
      <c r="Q126" s="261"/>
      <c r="R126" s="261"/>
      <c r="S126" s="261"/>
      <c r="T126" s="262"/>
      <c r="AT126" s="263" t="s">
        <v>215</v>
      </c>
      <c r="AU126" s="263" t="s">
        <v>90</v>
      </c>
      <c r="AV126" s="12" t="s">
        <v>90</v>
      </c>
      <c r="AW126" s="12" t="s">
        <v>45</v>
      </c>
      <c r="AX126" s="12" t="s">
        <v>82</v>
      </c>
      <c r="AY126" s="263" t="s">
        <v>204</v>
      </c>
    </row>
    <row r="127" spans="2:51" s="12" customFormat="1" ht="13.5">
      <c r="B127" s="253"/>
      <c r="C127" s="254"/>
      <c r="D127" s="250" t="s">
        <v>215</v>
      </c>
      <c r="E127" s="255" t="s">
        <v>38</v>
      </c>
      <c r="F127" s="256" t="s">
        <v>2393</v>
      </c>
      <c r="G127" s="254"/>
      <c r="H127" s="257">
        <v>32.28</v>
      </c>
      <c r="I127" s="258"/>
      <c r="J127" s="254"/>
      <c r="K127" s="254"/>
      <c r="L127" s="259"/>
      <c r="M127" s="260"/>
      <c r="N127" s="261"/>
      <c r="O127" s="261"/>
      <c r="P127" s="261"/>
      <c r="Q127" s="261"/>
      <c r="R127" s="261"/>
      <c r="S127" s="261"/>
      <c r="T127" s="262"/>
      <c r="AT127" s="263" t="s">
        <v>215</v>
      </c>
      <c r="AU127" s="263" t="s">
        <v>90</v>
      </c>
      <c r="AV127" s="12" t="s">
        <v>90</v>
      </c>
      <c r="AW127" s="12" t="s">
        <v>45</v>
      </c>
      <c r="AX127" s="12" t="s">
        <v>82</v>
      </c>
      <c r="AY127" s="263" t="s">
        <v>204</v>
      </c>
    </row>
    <row r="128" spans="2:51" s="12" customFormat="1" ht="13.5">
      <c r="B128" s="253"/>
      <c r="C128" s="254"/>
      <c r="D128" s="250" t="s">
        <v>215</v>
      </c>
      <c r="E128" s="255" t="s">
        <v>38</v>
      </c>
      <c r="F128" s="256" t="s">
        <v>2394</v>
      </c>
      <c r="G128" s="254"/>
      <c r="H128" s="257">
        <v>4.32</v>
      </c>
      <c r="I128" s="258"/>
      <c r="J128" s="254"/>
      <c r="K128" s="254"/>
      <c r="L128" s="259"/>
      <c r="M128" s="260"/>
      <c r="N128" s="261"/>
      <c r="O128" s="261"/>
      <c r="P128" s="261"/>
      <c r="Q128" s="261"/>
      <c r="R128" s="261"/>
      <c r="S128" s="261"/>
      <c r="T128" s="262"/>
      <c r="AT128" s="263" t="s">
        <v>215</v>
      </c>
      <c r="AU128" s="263" t="s">
        <v>90</v>
      </c>
      <c r="AV128" s="12" t="s">
        <v>90</v>
      </c>
      <c r="AW128" s="12" t="s">
        <v>45</v>
      </c>
      <c r="AX128" s="12" t="s">
        <v>82</v>
      </c>
      <c r="AY128" s="263" t="s">
        <v>204</v>
      </c>
    </row>
    <row r="129" spans="2:51" s="13" customFormat="1" ht="13.5">
      <c r="B129" s="264"/>
      <c r="C129" s="265"/>
      <c r="D129" s="250" t="s">
        <v>215</v>
      </c>
      <c r="E129" s="266" t="s">
        <v>38</v>
      </c>
      <c r="F129" s="267" t="s">
        <v>217</v>
      </c>
      <c r="G129" s="265"/>
      <c r="H129" s="268">
        <v>481.226</v>
      </c>
      <c r="I129" s="269"/>
      <c r="J129" s="265"/>
      <c r="K129" s="265"/>
      <c r="L129" s="270"/>
      <c r="M129" s="271"/>
      <c r="N129" s="272"/>
      <c r="O129" s="272"/>
      <c r="P129" s="272"/>
      <c r="Q129" s="272"/>
      <c r="R129" s="272"/>
      <c r="S129" s="272"/>
      <c r="T129" s="273"/>
      <c r="AT129" s="274" t="s">
        <v>215</v>
      </c>
      <c r="AU129" s="274" t="s">
        <v>90</v>
      </c>
      <c r="AV129" s="13" t="s">
        <v>211</v>
      </c>
      <c r="AW129" s="13" t="s">
        <v>45</v>
      </c>
      <c r="AX129" s="13" t="s">
        <v>25</v>
      </c>
      <c r="AY129" s="274" t="s">
        <v>204</v>
      </c>
    </row>
    <row r="130" spans="2:65" s="1" customFormat="1" ht="38.25" customHeight="1">
      <c r="B130" s="48"/>
      <c r="C130" s="238" t="s">
        <v>233</v>
      </c>
      <c r="D130" s="238" t="s">
        <v>206</v>
      </c>
      <c r="E130" s="239" t="s">
        <v>2395</v>
      </c>
      <c r="F130" s="240" t="s">
        <v>2396</v>
      </c>
      <c r="G130" s="241" t="s">
        <v>209</v>
      </c>
      <c r="H130" s="242">
        <v>481.226</v>
      </c>
      <c r="I130" s="243"/>
      <c r="J130" s="244">
        <f>ROUND(I130*H130,2)</f>
        <v>0</v>
      </c>
      <c r="K130" s="240" t="s">
        <v>210</v>
      </c>
      <c r="L130" s="74"/>
      <c r="M130" s="245" t="s">
        <v>38</v>
      </c>
      <c r="N130" s="246" t="s">
        <v>53</v>
      </c>
      <c r="O130" s="49"/>
      <c r="P130" s="247">
        <f>O130*H130</f>
        <v>0</v>
      </c>
      <c r="Q130" s="247">
        <v>0</v>
      </c>
      <c r="R130" s="247">
        <f>Q130*H130</f>
        <v>0</v>
      </c>
      <c r="S130" s="247">
        <v>0</v>
      </c>
      <c r="T130" s="248">
        <f>S130*H130</f>
        <v>0</v>
      </c>
      <c r="AR130" s="25" t="s">
        <v>211</v>
      </c>
      <c r="AT130" s="25" t="s">
        <v>206</v>
      </c>
      <c r="AU130" s="25" t="s">
        <v>90</v>
      </c>
      <c r="AY130" s="25" t="s">
        <v>204</v>
      </c>
      <c r="BE130" s="249">
        <f>IF(N130="základní",J130,0)</f>
        <v>0</v>
      </c>
      <c r="BF130" s="249">
        <f>IF(N130="snížená",J130,0)</f>
        <v>0</v>
      </c>
      <c r="BG130" s="249">
        <f>IF(N130="zákl. přenesená",J130,0)</f>
        <v>0</v>
      </c>
      <c r="BH130" s="249">
        <f>IF(N130="sníž. přenesená",J130,0)</f>
        <v>0</v>
      </c>
      <c r="BI130" s="249">
        <f>IF(N130="nulová",J130,0)</f>
        <v>0</v>
      </c>
      <c r="BJ130" s="25" t="s">
        <v>25</v>
      </c>
      <c r="BK130" s="249">
        <f>ROUND(I130*H130,2)</f>
        <v>0</v>
      </c>
      <c r="BL130" s="25" t="s">
        <v>211</v>
      </c>
      <c r="BM130" s="25" t="s">
        <v>2397</v>
      </c>
    </row>
    <row r="131" spans="2:65" s="1" customFormat="1" ht="38.25" customHeight="1">
      <c r="B131" s="48"/>
      <c r="C131" s="238" t="s">
        <v>239</v>
      </c>
      <c r="D131" s="238" t="s">
        <v>206</v>
      </c>
      <c r="E131" s="239" t="s">
        <v>2398</v>
      </c>
      <c r="F131" s="240" t="s">
        <v>2399</v>
      </c>
      <c r="G131" s="241" t="s">
        <v>220</v>
      </c>
      <c r="H131" s="242">
        <v>167.67</v>
      </c>
      <c r="I131" s="243"/>
      <c r="J131" s="244">
        <f>ROUND(I131*H131,2)</f>
        <v>0</v>
      </c>
      <c r="K131" s="240" t="s">
        <v>210</v>
      </c>
      <c r="L131" s="74"/>
      <c r="M131" s="245" t="s">
        <v>38</v>
      </c>
      <c r="N131" s="246" t="s">
        <v>53</v>
      </c>
      <c r="O131" s="49"/>
      <c r="P131" s="247">
        <f>O131*H131</f>
        <v>0</v>
      </c>
      <c r="Q131" s="247">
        <v>0</v>
      </c>
      <c r="R131" s="247">
        <f>Q131*H131</f>
        <v>0</v>
      </c>
      <c r="S131" s="247">
        <v>0</v>
      </c>
      <c r="T131" s="248">
        <f>S131*H131</f>
        <v>0</v>
      </c>
      <c r="AR131" s="25" t="s">
        <v>211</v>
      </c>
      <c r="AT131" s="25" t="s">
        <v>206</v>
      </c>
      <c r="AU131" s="25" t="s">
        <v>90</v>
      </c>
      <c r="AY131" s="25" t="s">
        <v>204</v>
      </c>
      <c r="BE131" s="249">
        <f>IF(N131="základní",J131,0)</f>
        <v>0</v>
      </c>
      <c r="BF131" s="249">
        <f>IF(N131="snížená",J131,0)</f>
        <v>0</v>
      </c>
      <c r="BG131" s="249">
        <f>IF(N131="zákl. přenesená",J131,0)</f>
        <v>0</v>
      </c>
      <c r="BH131" s="249">
        <f>IF(N131="sníž. přenesená",J131,0)</f>
        <v>0</v>
      </c>
      <c r="BI131" s="249">
        <f>IF(N131="nulová",J131,0)</f>
        <v>0</v>
      </c>
      <c r="BJ131" s="25" t="s">
        <v>25</v>
      </c>
      <c r="BK131" s="249">
        <f>ROUND(I131*H131,2)</f>
        <v>0</v>
      </c>
      <c r="BL131" s="25" t="s">
        <v>211</v>
      </c>
      <c r="BM131" s="25" t="s">
        <v>2400</v>
      </c>
    </row>
    <row r="132" spans="2:47" s="1" customFormat="1" ht="13.5">
      <c r="B132" s="48"/>
      <c r="C132" s="76"/>
      <c r="D132" s="250" t="s">
        <v>213</v>
      </c>
      <c r="E132" s="76"/>
      <c r="F132" s="251" t="s">
        <v>1338</v>
      </c>
      <c r="G132" s="76"/>
      <c r="H132" s="76"/>
      <c r="I132" s="206"/>
      <c r="J132" s="76"/>
      <c r="K132" s="76"/>
      <c r="L132" s="74"/>
      <c r="M132" s="252"/>
      <c r="N132" s="49"/>
      <c r="O132" s="49"/>
      <c r="P132" s="49"/>
      <c r="Q132" s="49"/>
      <c r="R132" s="49"/>
      <c r="S132" s="49"/>
      <c r="T132" s="97"/>
      <c r="AT132" s="25" t="s">
        <v>213</v>
      </c>
      <c r="AU132" s="25" t="s">
        <v>90</v>
      </c>
    </row>
    <row r="133" spans="2:65" s="1" customFormat="1" ht="38.25" customHeight="1">
      <c r="B133" s="48"/>
      <c r="C133" s="238" t="s">
        <v>244</v>
      </c>
      <c r="D133" s="238" t="s">
        <v>206</v>
      </c>
      <c r="E133" s="239" t="s">
        <v>2401</v>
      </c>
      <c r="F133" s="240" t="s">
        <v>235</v>
      </c>
      <c r="G133" s="241" t="s">
        <v>220</v>
      </c>
      <c r="H133" s="242">
        <v>113.941</v>
      </c>
      <c r="I133" s="243"/>
      <c r="J133" s="244">
        <f>ROUND(I133*H133,2)</f>
        <v>0</v>
      </c>
      <c r="K133" s="240" t="s">
        <v>210</v>
      </c>
      <c r="L133" s="74"/>
      <c r="M133" s="245" t="s">
        <v>38</v>
      </c>
      <c r="N133" s="246" t="s">
        <v>53</v>
      </c>
      <c r="O133" s="49"/>
      <c r="P133" s="247">
        <f>O133*H133</f>
        <v>0</v>
      </c>
      <c r="Q133" s="247">
        <v>0</v>
      </c>
      <c r="R133" s="247">
        <f>Q133*H133</f>
        <v>0</v>
      </c>
      <c r="S133" s="247">
        <v>0</v>
      </c>
      <c r="T133" s="248">
        <f>S133*H133</f>
        <v>0</v>
      </c>
      <c r="AR133" s="25" t="s">
        <v>211</v>
      </c>
      <c r="AT133" s="25" t="s">
        <v>206</v>
      </c>
      <c r="AU133" s="25" t="s">
        <v>90</v>
      </c>
      <c r="AY133" s="25" t="s">
        <v>204</v>
      </c>
      <c r="BE133" s="249">
        <f>IF(N133="základní",J133,0)</f>
        <v>0</v>
      </c>
      <c r="BF133" s="249">
        <f>IF(N133="snížená",J133,0)</f>
        <v>0</v>
      </c>
      <c r="BG133" s="249">
        <f>IF(N133="zákl. přenesená",J133,0)</f>
        <v>0</v>
      </c>
      <c r="BH133" s="249">
        <f>IF(N133="sníž. přenesená",J133,0)</f>
        <v>0</v>
      </c>
      <c r="BI133" s="249">
        <f>IF(N133="nulová",J133,0)</f>
        <v>0</v>
      </c>
      <c r="BJ133" s="25" t="s">
        <v>25</v>
      </c>
      <c r="BK133" s="249">
        <f>ROUND(I133*H133,2)</f>
        <v>0</v>
      </c>
      <c r="BL133" s="25" t="s">
        <v>211</v>
      </c>
      <c r="BM133" s="25" t="s">
        <v>2402</v>
      </c>
    </row>
    <row r="134" spans="2:47" s="1" customFormat="1" ht="13.5">
      <c r="B134" s="48"/>
      <c r="C134" s="76"/>
      <c r="D134" s="250" t="s">
        <v>213</v>
      </c>
      <c r="E134" s="76"/>
      <c r="F134" s="251" t="s">
        <v>237</v>
      </c>
      <c r="G134" s="76"/>
      <c r="H134" s="76"/>
      <c r="I134" s="206"/>
      <c r="J134" s="76"/>
      <c r="K134" s="76"/>
      <c r="L134" s="74"/>
      <c r="M134" s="252"/>
      <c r="N134" s="49"/>
      <c r="O134" s="49"/>
      <c r="P134" s="49"/>
      <c r="Q134" s="49"/>
      <c r="R134" s="49"/>
      <c r="S134" s="49"/>
      <c r="T134" s="97"/>
      <c r="AT134" s="25" t="s">
        <v>213</v>
      </c>
      <c r="AU134" s="25" t="s">
        <v>90</v>
      </c>
    </row>
    <row r="135" spans="2:51" s="14" customFormat="1" ht="13.5">
      <c r="B135" s="275"/>
      <c r="C135" s="276"/>
      <c r="D135" s="250" t="s">
        <v>215</v>
      </c>
      <c r="E135" s="277" t="s">
        <v>38</v>
      </c>
      <c r="F135" s="278" t="s">
        <v>2403</v>
      </c>
      <c r="G135" s="276"/>
      <c r="H135" s="277" t="s">
        <v>38</v>
      </c>
      <c r="I135" s="279"/>
      <c r="J135" s="276"/>
      <c r="K135" s="276"/>
      <c r="L135" s="280"/>
      <c r="M135" s="281"/>
      <c r="N135" s="282"/>
      <c r="O135" s="282"/>
      <c r="P135" s="282"/>
      <c r="Q135" s="282"/>
      <c r="R135" s="282"/>
      <c r="S135" s="282"/>
      <c r="T135" s="283"/>
      <c r="AT135" s="284" t="s">
        <v>215</v>
      </c>
      <c r="AU135" s="284" t="s">
        <v>90</v>
      </c>
      <c r="AV135" s="14" t="s">
        <v>25</v>
      </c>
      <c r="AW135" s="14" t="s">
        <v>45</v>
      </c>
      <c r="AX135" s="14" t="s">
        <v>82</v>
      </c>
      <c r="AY135" s="284" t="s">
        <v>204</v>
      </c>
    </row>
    <row r="136" spans="2:51" s="12" customFormat="1" ht="13.5">
      <c r="B136" s="253"/>
      <c r="C136" s="254"/>
      <c r="D136" s="250" t="s">
        <v>215</v>
      </c>
      <c r="E136" s="255" t="s">
        <v>38</v>
      </c>
      <c r="F136" s="256" t="s">
        <v>2404</v>
      </c>
      <c r="G136" s="254"/>
      <c r="H136" s="257">
        <v>18.455</v>
      </c>
      <c r="I136" s="258"/>
      <c r="J136" s="254"/>
      <c r="K136" s="254"/>
      <c r="L136" s="259"/>
      <c r="M136" s="260"/>
      <c r="N136" s="261"/>
      <c r="O136" s="261"/>
      <c r="P136" s="261"/>
      <c r="Q136" s="261"/>
      <c r="R136" s="261"/>
      <c r="S136" s="261"/>
      <c r="T136" s="262"/>
      <c r="AT136" s="263" t="s">
        <v>215</v>
      </c>
      <c r="AU136" s="263" t="s">
        <v>90</v>
      </c>
      <c r="AV136" s="12" t="s">
        <v>90</v>
      </c>
      <c r="AW136" s="12" t="s">
        <v>45</v>
      </c>
      <c r="AX136" s="12" t="s">
        <v>82</v>
      </c>
      <c r="AY136" s="263" t="s">
        <v>204</v>
      </c>
    </row>
    <row r="137" spans="2:51" s="14" customFormat="1" ht="13.5">
      <c r="B137" s="275"/>
      <c r="C137" s="276"/>
      <c r="D137" s="250" t="s">
        <v>215</v>
      </c>
      <c r="E137" s="277" t="s">
        <v>38</v>
      </c>
      <c r="F137" s="278" t="s">
        <v>2405</v>
      </c>
      <c r="G137" s="276"/>
      <c r="H137" s="277" t="s">
        <v>38</v>
      </c>
      <c r="I137" s="279"/>
      <c r="J137" s="276"/>
      <c r="K137" s="276"/>
      <c r="L137" s="280"/>
      <c r="M137" s="281"/>
      <c r="N137" s="282"/>
      <c r="O137" s="282"/>
      <c r="P137" s="282"/>
      <c r="Q137" s="282"/>
      <c r="R137" s="282"/>
      <c r="S137" s="282"/>
      <c r="T137" s="283"/>
      <c r="AT137" s="284" t="s">
        <v>215</v>
      </c>
      <c r="AU137" s="284" t="s">
        <v>90</v>
      </c>
      <c r="AV137" s="14" t="s">
        <v>25</v>
      </c>
      <c r="AW137" s="14" t="s">
        <v>45</v>
      </c>
      <c r="AX137" s="14" t="s">
        <v>82</v>
      </c>
      <c r="AY137" s="284" t="s">
        <v>204</v>
      </c>
    </row>
    <row r="138" spans="2:51" s="12" customFormat="1" ht="13.5">
      <c r="B138" s="253"/>
      <c r="C138" s="254"/>
      <c r="D138" s="250" t="s">
        <v>215</v>
      </c>
      <c r="E138" s="255" t="s">
        <v>38</v>
      </c>
      <c r="F138" s="256" t="s">
        <v>2406</v>
      </c>
      <c r="G138" s="254"/>
      <c r="H138" s="257">
        <v>63.068</v>
      </c>
      <c r="I138" s="258"/>
      <c r="J138" s="254"/>
      <c r="K138" s="254"/>
      <c r="L138" s="259"/>
      <c r="M138" s="260"/>
      <c r="N138" s="261"/>
      <c r="O138" s="261"/>
      <c r="P138" s="261"/>
      <c r="Q138" s="261"/>
      <c r="R138" s="261"/>
      <c r="S138" s="261"/>
      <c r="T138" s="262"/>
      <c r="AT138" s="263" t="s">
        <v>215</v>
      </c>
      <c r="AU138" s="263" t="s">
        <v>90</v>
      </c>
      <c r="AV138" s="12" t="s">
        <v>90</v>
      </c>
      <c r="AW138" s="12" t="s">
        <v>45</v>
      </c>
      <c r="AX138" s="12" t="s">
        <v>82</v>
      </c>
      <c r="AY138" s="263" t="s">
        <v>204</v>
      </c>
    </row>
    <row r="139" spans="2:51" s="12" customFormat="1" ht="13.5">
      <c r="B139" s="253"/>
      <c r="C139" s="254"/>
      <c r="D139" s="250" t="s">
        <v>215</v>
      </c>
      <c r="E139" s="255" t="s">
        <v>38</v>
      </c>
      <c r="F139" s="256" t="s">
        <v>2407</v>
      </c>
      <c r="G139" s="254"/>
      <c r="H139" s="257">
        <v>22.242</v>
      </c>
      <c r="I139" s="258"/>
      <c r="J139" s="254"/>
      <c r="K139" s="254"/>
      <c r="L139" s="259"/>
      <c r="M139" s="260"/>
      <c r="N139" s="261"/>
      <c r="O139" s="261"/>
      <c r="P139" s="261"/>
      <c r="Q139" s="261"/>
      <c r="R139" s="261"/>
      <c r="S139" s="261"/>
      <c r="T139" s="262"/>
      <c r="AT139" s="263" t="s">
        <v>215</v>
      </c>
      <c r="AU139" s="263" t="s">
        <v>90</v>
      </c>
      <c r="AV139" s="12" t="s">
        <v>90</v>
      </c>
      <c r="AW139" s="12" t="s">
        <v>45</v>
      </c>
      <c r="AX139" s="12" t="s">
        <v>82</v>
      </c>
      <c r="AY139" s="263" t="s">
        <v>204</v>
      </c>
    </row>
    <row r="140" spans="2:51" s="14" customFormat="1" ht="13.5">
      <c r="B140" s="275"/>
      <c r="C140" s="276"/>
      <c r="D140" s="250" t="s">
        <v>215</v>
      </c>
      <c r="E140" s="277" t="s">
        <v>38</v>
      </c>
      <c r="F140" s="278" t="s">
        <v>2408</v>
      </c>
      <c r="G140" s="276"/>
      <c r="H140" s="277" t="s">
        <v>38</v>
      </c>
      <c r="I140" s="279"/>
      <c r="J140" s="276"/>
      <c r="K140" s="276"/>
      <c r="L140" s="280"/>
      <c r="M140" s="281"/>
      <c r="N140" s="282"/>
      <c r="O140" s="282"/>
      <c r="P140" s="282"/>
      <c r="Q140" s="282"/>
      <c r="R140" s="282"/>
      <c r="S140" s="282"/>
      <c r="T140" s="283"/>
      <c r="AT140" s="284" t="s">
        <v>215</v>
      </c>
      <c r="AU140" s="284" t="s">
        <v>90</v>
      </c>
      <c r="AV140" s="14" t="s">
        <v>25</v>
      </c>
      <c r="AW140" s="14" t="s">
        <v>45</v>
      </c>
      <c r="AX140" s="14" t="s">
        <v>82</v>
      </c>
      <c r="AY140" s="284" t="s">
        <v>204</v>
      </c>
    </row>
    <row r="141" spans="2:51" s="14" customFormat="1" ht="13.5">
      <c r="B141" s="275"/>
      <c r="C141" s="276"/>
      <c r="D141" s="250" t="s">
        <v>215</v>
      </c>
      <c r="E141" s="277" t="s">
        <v>38</v>
      </c>
      <c r="F141" s="278" t="s">
        <v>2409</v>
      </c>
      <c r="G141" s="276"/>
      <c r="H141" s="277" t="s">
        <v>38</v>
      </c>
      <c r="I141" s="279"/>
      <c r="J141" s="276"/>
      <c r="K141" s="276"/>
      <c r="L141" s="280"/>
      <c r="M141" s="281"/>
      <c r="N141" s="282"/>
      <c r="O141" s="282"/>
      <c r="P141" s="282"/>
      <c r="Q141" s="282"/>
      <c r="R141" s="282"/>
      <c r="S141" s="282"/>
      <c r="T141" s="283"/>
      <c r="AT141" s="284" t="s">
        <v>215</v>
      </c>
      <c r="AU141" s="284" t="s">
        <v>90</v>
      </c>
      <c r="AV141" s="14" t="s">
        <v>25</v>
      </c>
      <c r="AW141" s="14" t="s">
        <v>45</v>
      </c>
      <c r="AX141" s="14" t="s">
        <v>82</v>
      </c>
      <c r="AY141" s="284" t="s">
        <v>204</v>
      </c>
    </row>
    <row r="142" spans="2:51" s="12" customFormat="1" ht="13.5">
      <c r="B142" s="253"/>
      <c r="C142" s="254"/>
      <c r="D142" s="250" t="s">
        <v>215</v>
      </c>
      <c r="E142" s="255" t="s">
        <v>38</v>
      </c>
      <c r="F142" s="256" t="s">
        <v>2410</v>
      </c>
      <c r="G142" s="254"/>
      <c r="H142" s="257">
        <v>1.002</v>
      </c>
      <c r="I142" s="258"/>
      <c r="J142" s="254"/>
      <c r="K142" s="254"/>
      <c r="L142" s="259"/>
      <c r="M142" s="260"/>
      <c r="N142" s="261"/>
      <c r="O142" s="261"/>
      <c r="P142" s="261"/>
      <c r="Q142" s="261"/>
      <c r="R142" s="261"/>
      <c r="S142" s="261"/>
      <c r="T142" s="262"/>
      <c r="AT142" s="263" t="s">
        <v>215</v>
      </c>
      <c r="AU142" s="263" t="s">
        <v>90</v>
      </c>
      <c r="AV142" s="12" t="s">
        <v>90</v>
      </c>
      <c r="AW142" s="12" t="s">
        <v>45</v>
      </c>
      <c r="AX142" s="12" t="s">
        <v>82</v>
      </c>
      <c r="AY142" s="263" t="s">
        <v>204</v>
      </c>
    </row>
    <row r="143" spans="2:51" s="14" customFormat="1" ht="13.5">
      <c r="B143" s="275"/>
      <c r="C143" s="276"/>
      <c r="D143" s="250" t="s">
        <v>215</v>
      </c>
      <c r="E143" s="277" t="s">
        <v>38</v>
      </c>
      <c r="F143" s="278" t="s">
        <v>2411</v>
      </c>
      <c r="G143" s="276"/>
      <c r="H143" s="277" t="s">
        <v>38</v>
      </c>
      <c r="I143" s="279"/>
      <c r="J143" s="276"/>
      <c r="K143" s="276"/>
      <c r="L143" s="280"/>
      <c r="M143" s="281"/>
      <c r="N143" s="282"/>
      <c r="O143" s="282"/>
      <c r="P143" s="282"/>
      <c r="Q143" s="282"/>
      <c r="R143" s="282"/>
      <c r="S143" s="282"/>
      <c r="T143" s="283"/>
      <c r="AT143" s="284" t="s">
        <v>215</v>
      </c>
      <c r="AU143" s="284" t="s">
        <v>90</v>
      </c>
      <c r="AV143" s="14" t="s">
        <v>25</v>
      </c>
      <c r="AW143" s="14" t="s">
        <v>45</v>
      </c>
      <c r="AX143" s="14" t="s">
        <v>82</v>
      </c>
      <c r="AY143" s="284" t="s">
        <v>204</v>
      </c>
    </row>
    <row r="144" spans="2:51" s="12" customFormat="1" ht="13.5">
      <c r="B144" s="253"/>
      <c r="C144" s="254"/>
      <c r="D144" s="250" t="s">
        <v>215</v>
      </c>
      <c r="E144" s="255" t="s">
        <v>38</v>
      </c>
      <c r="F144" s="256" t="s">
        <v>2412</v>
      </c>
      <c r="G144" s="254"/>
      <c r="H144" s="257">
        <v>2.178</v>
      </c>
      <c r="I144" s="258"/>
      <c r="J144" s="254"/>
      <c r="K144" s="254"/>
      <c r="L144" s="259"/>
      <c r="M144" s="260"/>
      <c r="N144" s="261"/>
      <c r="O144" s="261"/>
      <c r="P144" s="261"/>
      <c r="Q144" s="261"/>
      <c r="R144" s="261"/>
      <c r="S144" s="261"/>
      <c r="T144" s="262"/>
      <c r="AT144" s="263" t="s">
        <v>215</v>
      </c>
      <c r="AU144" s="263" t="s">
        <v>90</v>
      </c>
      <c r="AV144" s="12" t="s">
        <v>90</v>
      </c>
      <c r="AW144" s="12" t="s">
        <v>45</v>
      </c>
      <c r="AX144" s="12" t="s">
        <v>82</v>
      </c>
      <c r="AY144" s="263" t="s">
        <v>204</v>
      </c>
    </row>
    <row r="145" spans="2:51" s="14" customFormat="1" ht="13.5">
      <c r="B145" s="275"/>
      <c r="C145" s="276"/>
      <c r="D145" s="250" t="s">
        <v>215</v>
      </c>
      <c r="E145" s="277" t="s">
        <v>38</v>
      </c>
      <c r="F145" s="278" t="s">
        <v>2413</v>
      </c>
      <c r="G145" s="276"/>
      <c r="H145" s="277" t="s">
        <v>38</v>
      </c>
      <c r="I145" s="279"/>
      <c r="J145" s="276"/>
      <c r="K145" s="276"/>
      <c r="L145" s="280"/>
      <c r="M145" s="281"/>
      <c r="N145" s="282"/>
      <c r="O145" s="282"/>
      <c r="P145" s="282"/>
      <c r="Q145" s="282"/>
      <c r="R145" s="282"/>
      <c r="S145" s="282"/>
      <c r="T145" s="283"/>
      <c r="AT145" s="284" t="s">
        <v>215</v>
      </c>
      <c r="AU145" s="284" t="s">
        <v>90</v>
      </c>
      <c r="AV145" s="14" t="s">
        <v>25</v>
      </c>
      <c r="AW145" s="14" t="s">
        <v>45</v>
      </c>
      <c r="AX145" s="14" t="s">
        <v>82</v>
      </c>
      <c r="AY145" s="284" t="s">
        <v>204</v>
      </c>
    </row>
    <row r="146" spans="2:51" s="12" customFormat="1" ht="13.5">
      <c r="B146" s="253"/>
      <c r="C146" s="254"/>
      <c r="D146" s="250" t="s">
        <v>215</v>
      </c>
      <c r="E146" s="255" t="s">
        <v>38</v>
      </c>
      <c r="F146" s="256" t="s">
        <v>2414</v>
      </c>
      <c r="G146" s="254"/>
      <c r="H146" s="257">
        <v>0.148</v>
      </c>
      <c r="I146" s="258"/>
      <c r="J146" s="254"/>
      <c r="K146" s="254"/>
      <c r="L146" s="259"/>
      <c r="M146" s="260"/>
      <c r="N146" s="261"/>
      <c r="O146" s="261"/>
      <c r="P146" s="261"/>
      <c r="Q146" s="261"/>
      <c r="R146" s="261"/>
      <c r="S146" s="261"/>
      <c r="T146" s="262"/>
      <c r="AT146" s="263" t="s">
        <v>215</v>
      </c>
      <c r="AU146" s="263" t="s">
        <v>90</v>
      </c>
      <c r="AV146" s="12" t="s">
        <v>90</v>
      </c>
      <c r="AW146" s="12" t="s">
        <v>45</v>
      </c>
      <c r="AX146" s="12" t="s">
        <v>82</v>
      </c>
      <c r="AY146" s="263" t="s">
        <v>204</v>
      </c>
    </row>
    <row r="147" spans="2:51" s="14" customFormat="1" ht="13.5">
      <c r="B147" s="275"/>
      <c r="C147" s="276"/>
      <c r="D147" s="250" t="s">
        <v>215</v>
      </c>
      <c r="E147" s="277" t="s">
        <v>38</v>
      </c>
      <c r="F147" s="278" t="s">
        <v>2415</v>
      </c>
      <c r="G147" s="276"/>
      <c r="H147" s="277" t="s">
        <v>38</v>
      </c>
      <c r="I147" s="279"/>
      <c r="J147" s="276"/>
      <c r="K147" s="276"/>
      <c r="L147" s="280"/>
      <c r="M147" s="281"/>
      <c r="N147" s="282"/>
      <c r="O147" s="282"/>
      <c r="P147" s="282"/>
      <c r="Q147" s="282"/>
      <c r="R147" s="282"/>
      <c r="S147" s="282"/>
      <c r="T147" s="283"/>
      <c r="AT147" s="284" t="s">
        <v>215</v>
      </c>
      <c r="AU147" s="284" t="s">
        <v>90</v>
      </c>
      <c r="AV147" s="14" t="s">
        <v>25</v>
      </c>
      <c r="AW147" s="14" t="s">
        <v>45</v>
      </c>
      <c r="AX147" s="14" t="s">
        <v>82</v>
      </c>
      <c r="AY147" s="284" t="s">
        <v>204</v>
      </c>
    </row>
    <row r="148" spans="2:51" s="12" customFormat="1" ht="13.5">
      <c r="B148" s="253"/>
      <c r="C148" s="254"/>
      <c r="D148" s="250" t="s">
        <v>215</v>
      </c>
      <c r="E148" s="255" t="s">
        <v>38</v>
      </c>
      <c r="F148" s="256" t="s">
        <v>2416</v>
      </c>
      <c r="G148" s="254"/>
      <c r="H148" s="257">
        <v>0.727</v>
      </c>
      <c r="I148" s="258"/>
      <c r="J148" s="254"/>
      <c r="K148" s="254"/>
      <c r="L148" s="259"/>
      <c r="M148" s="260"/>
      <c r="N148" s="261"/>
      <c r="O148" s="261"/>
      <c r="P148" s="261"/>
      <c r="Q148" s="261"/>
      <c r="R148" s="261"/>
      <c r="S148" s="261"/>
      <c r="T148" s="262"/>
      <c r="AT148" s="263" t="s">
        <v>215</v>
      </c>
      <c r="AU148" s="263" t="s">
        <v>90</v>
      </c>
      <c r="AV148" s="12" t="s">
        <v>90</v>
      </c>
      <c r="AW148" s="12" t="s">
        <v>45</v>
      </c>
      <c r="AX148" s="12" t="s">
        <v>82</v>
      </c>
      <c r="AY148" s="263" t="s">
        <v>204</v>
      </c>
    </row>
    <row r="149" spans="2:51" s="14" customFormat="1" ht="13.5">
      <c r="B149" s="275"/>
      <c r="C149" s="276"/>
      <c r="D149" s="250" t="s">
        <v>215</v>
      </c>
      <c r="E149" s="277" t="s">
        <v>38</v>
      </c>
      <c r="F149" s="278" t="s">
        <v>2417</v>
      </c>
      <c r="G149" s="276"/>
      <c r="H149" s="277" t="s">
        <v>38</v>
      </c>
      <c r="I149" s="279"/>
      <c r="J149" s="276"/>
      <c r="K149" s="276"/>
      <c r="L149" s="280"/>
      <c r="M149" s="281"/>
      <c r="N149" s="282"/>
      <c r="O149" s="282"/>
      <c r="P149" s="282"/>
      <c r="Q149" s="282"/>
      <c r="R149" s="282"/>
      <c r="S149" s="282"/>
      <c r="T149" s="283"/>
      <c r="AT149" s="284" t="s">
        <v>215</v>
      </c>
      <c r="AU149" s="284" t="s">
        <v>90</v>
      </c>
      <c r="AV149" s="14" t="s">
        <v>25</v>
      </c>
      <c r="AW149" s="14" t="s">
        <v>45</v>
      </c>
      <c r="AX149" s="14" t="s">
        <v>82</v>
      </c>
      <c r="AY149" s="284" t="s">
        <v>204</v>
      </c>
    </row>
    <row r="150" spans="2:51" s="12" customFormat="1" ht="13.5">
      <c r="B150" s="253"/>
      <c r="C150" s="254"/>
      <c r="D150" s="250" t="s">
        <v>215</v>
      </c>
      <c r="E150" s="255" t="s">
        <v>38</v>
      </c>
      <c r="F150" s="256" t="s">
        <v>2418</v>
      </c>
      <c r="G150" s="254"/>
      <c r="H150" s="257">
        <v>0.836</v>
      </c>
      <c r="I150" s="258"/>
      <c r="J150" s="254"/>
      <c r="K150" s="254"/>
      <c r="L150" s="259"/>
      <c r="M150" s="260"/>
      <c r="N150" s="261"/>
      <c r="O150" s="261"/>
      <c r="P150" s="261"/>
      <c r="Q150" s="261"/>
      <c r="R150" s="261"/>
      <c r="S150" s="261"/>
      <c r="T150" s="262"/>
      <c r="AT150" s="263" t="s">
        <v>215</v>
      </c>
      <c r="AU150" s="263" t="s">
        <v>90</v>
      </c>
      <c r="AV150" s="12" t="s">
        <v>90</v>
      </c>
      <c r="AW150" s="12" t="s">
        <v>45</v>
      </c>
      <c r="AX150" s="12" t="s">
        <v>82</v>
      </c>
      <c r="AY150" s="263" t="s">
        <v>204</v>
      </c>
    </row>
    <row r="151" spans="2:51" s="14" customFormat="1" ht="13.5">
      <c r="B151" s="275"/>
      <c r="C151" s="276"/>
      <c r="D151" s="250" t="s">
        <v>215</v>
      </c>
      <c r="E151" s="277" t="s">
        <v>38</v>
      </c>
      <c r="F151" s="278" t="s">
        <v>2419</v>
      </c>
      <c r="G151" s="276"/>
      <c r="H151" s="277" t="s">
        <v>38</v>
      </c>
      <c r="I151" s="279"/>
      <c r="J151" s="276"/>
      <c r="K151" s="276"/>
      <c r="L151" s="280"/>
      <c r="M151" s="281"/>
      <c r="N151" s="282"/>
      <c r="O151" s="282"/>
      <c r="P151" s="282"/>
      <c r="Q151" s="282"/>
      <c r="R151" s="282"/>
      <c r="S151" s="282"/>
      <c r="T151" s="283"/>
      <c r="AT151" s="284" t="s">
        <v>215</v>
      </c>
      <c r="AU151" s="284" t="s">
        <v>90</v>
      </c>
      <c r="AV151" s="14" t="s">
        <v>25</v>
      </c>
      <c r="AW151" s="14" t="s">
        <v>45</v>
      </c>
      <c r="AX151" s="14" t="s">
        <v>82</v>
      </c>
      <c r="AY151" s="284" t="s">
        <v>204</v>
      </c>
    </row>
    <row r="152" spans="2:51" s="12" customFormat="1" ht="13.5">
      <c r="B152" s="253"/>
      <c r="C152" s="254"/>
      <c r="D152" s="250" t="s">
        <v>215</v>
      </c>
      <c r="E152" s="255" t="s">
        <v>38</v>
      </c>
      <c r="F152" s="256" t="s">
        <v>2420</v>
      </c>
      <c r="G152" s="254"/>
      <c r="H152" s="257">
        <v>0.346</v>
      </c>
      <c r="I152" s="258"/>
      <c r="J152" s="254"/>
      <c r="K152" s="254"/>
      <c r="L152" s="259"/>
      <c r="M152" s="260"/>
      <c r="N152" s="261"/>
      <c r="O152" s="261"/>
      <c r="P152" s="261"/>
      <c r="Q152" s="261"/>
      <c r="R152" s="261"/>
      <c r="S152" s="261"/>
      <c r="T152" s="262"/>
      <c r="AT152" s="263" t="s">
        <v>215</v>
      </c>
      <c r="AU152" s="263" t="s">
        <v>90</v>
      </c>
      <c r="AV152" s="12" t="s">
        <v>90</v>
      </c>
      <c r="AW152" s="12" t="s">
        <v>45</v>
      </c>
      <c r="AX152" s="12" t="s">
        <v>82</v>
      </c>
      <c r="AY152" s="263" t="s">
        <v>204</v>
      </c>
    </row>
    <row r="153" spans="2:51" s="14" customFormat="1" ht="13.5">
      <c r="B153" s="275"/>
      <c r="C153" s="276"/>
      <c r="D153" s="250" t="s">
        <v>215</v>
      </c>
      <c r="E153" s="277" t="s">
        <v>38</v>
      </c>
      <c r="F153" s="278" t="s">
        <v>2421</v>
      </c>
      <c r="G153" s="276"/>
      <c r="H153" s="277" t="s">
        <v>38</v>
      </c>
      <c r="I153" s="279"/>
      <c r="J153" s="276"/>
      <c r="K153" s="276"/>
      <c r="L153" s="280"/>
      <c r="M153" s="281"/>
      <c r="N153" s="282"/>
      <c r="O153" s="282"/>
      <c r="P153" s="282"/>
      <c r="Q153" s="282"/>
      <c r="R153" s="282"/>
      <c r="S153" s="282"/>
      <c r="T153" s="283"/>
      <c r="AT153" s="284" t="s">
        <v>215</v>
      </c>
      <c r="AU153" s="284" t="s">
        <v>90</v>
      </c>
      <c r="AV153" s="14" t="s">
        <v>25</v>
      </c>
      <c r="AW153" s="14" t="s">
        <v>45</v>
      </c>
      <c r="AX153" s="14" t="s">
        <v>82</v>
      </c>
      <c r="AY153" s="284" t="s">
        <v>204</v>
      </c>
    </row>
    <row r="154" spans="2:51" s="12" customFormat="1" ht="13.5">
      <c r="B154" s="253"/>
      <c r="C154" s="254"/>
      <c r="D154" s="250" t="s">
        <v>215</v>
      </c>
      <c r="E154" s="255" t="s">
        <v>38</v>
      </c>
      <c r="F154" s="256" t="s">
        <v>2422</v>
      </c>
      <c r="G154" s="254"/>
      <c r="H154" s="257">
        <v>2.63</v>
      </c>
      <c r="I154" s="258"/>
      <c r="J154" s="254"/>
      <c r="K154" s="254"/>
      <c r="L154" s="259"/>
      <c r="M154" s="260"/>
      <c r="N154" s="261"/>
      <c r="O154" s="261"/>
      <c r="P154" s="261"/>
      <c r="Q154" s="261"/>
      <c r="R154" s="261"/>
      <c r="S154" s="261"/>
      <c r="T154" s="262"/>
      <c r="AT154" s="263" t="s">
        <v>215</v>
      </c>
      <c r="AU154" s="263" t="s">
        <v>90</v>
      </c>
      <c r="AV154" s="12" t="s">
        <v>90</v>
      </c>
      <c r="AW154" s="12" t="s">
        <v>45</v>
      </c>
      <c r="AX154" s="12" t="s">
        <v>82</v>
      </c>
      <c r="AY154" s="263" t="s">
        <v>204</v>
      </c>
    </row>
    <row r="155" spans="2:51" s="14" customFormat="1" ht="13.5">
      <c r="B155" s="275"/>
      <c r="C155" s="276"/>
      <c r="D155" s="250" t="s">
        <v>215</v>
      </c>
      <c r="E155" s="277" t="s">
        <v>38</v>
      </c>
      <c r="F155" s="278" t="s">
        <v>2423</v>
      </c>
      <c r="G155" s="276"/>
      <c r="H155" s="277" t="s">
        <v>38</v>
      </c>
      <c r="I155" s="279"/>
      <c r="J155" s="276"/>
      <c r="K155" s="276"/>
      <c r="L155" s="280"/>
      <c r="M155" s="281"/>
      <c r="N155" s="282"/>
      <c r="O155" s="282"/>
      <c r="P155" s="282"/>
      <c r="Q155" s="282"/>
      <c r="R155" s="282"/>
      <c r="S155" s="282"/>
      <c r="T155" s="283"/>
      <c r="AT155" s="284" t="s">
        <v>215</v>
      </c>
      <c r="AU155" s="284" t="s">
        <v>90</v>
      </c>
      <c r="AV155" s="14" t="s">
        <v>25</v>
      </c>
      <c r="AW155" s="14" t="s">
        <v>45</v>
      </c>
      <c r="AX155" s="14" t="s">
        <v>82</v>
      </c>
      <c r="AY155" s="284" t="s">
        <v>204</v>
      </c>
    </row>
    <row r="156" spans="2:51" s="12" customFormat="1" ht="13.5">
      <c r="B156" s="253"/>
      <c r="C156" s="254"/>
      <c r="D156" s="250" t="s">
        <v>215</v>
      </c>
      <c r="E156" s="255" t="s">
        <v>38</v>
      </c>
      <c r="F156" s="256" t="s">
        <v>2424</v>
      </c>
      <c r="G156" s="254"/>
      <c r="H156" s="257">
        <v>2.309</v>
      </c>
      <c r="I156" s="258"/>
      <c r="J156" s="254"/>
      <c r="K156" s="254"/>
      <c r="L156" s="259"/>
      <c r="M156" s="260"/>
      <c r="N156" s="261"/>
      <c r="O156" s="261"/>
      <c r="P156" s="261"/>
      <c r="Q156" s="261"/>
      <c r="R156" s="261"/>
      <c r="S156" s="261"/>
      <c r="T156" s="262"/>
      <c r="AT156" s="263" t="s">
        <v>215</v>
      </c>
      <c r="AU156" s="263" t="s">
        <v>90</v>
      </c>
      <c r="AV156" s="12" t="s">
        <v>90</v>
      </c>
      <c r="AW156" s="12" t="s">
        <v>45</v>
      </c>
      <c r="AX156" s="12" t="s">
        <v>82</v>
      </c>
      <c r="AY156" s="263" t="s">
        <v>204</v>
      </c>
    </row>
    <row r="157" spans="2:51" s="14" customFormat="1" ht="13.5">
      <c r="B157" s="275"/>
      <c r="C157" s="276"/>
      <c r="D157" s="250" t="s">
        <v>215</v>
      </c>
      <c r="E157" s="277" t="s">
        <v>38</v>
      </c>
      <c r="F157" s="278" t="s">
        <v>2425</v>
      </c>
      <c r="G157" s="276"/>
      <c r="H157" s="277" t="s">
        <v>38</v>
      </c>
      <c r="I157" s="279"/>
      <c r="J157" s="276"/>
      <c r="K157" s="276"/>
      <c r="L157" s="280"/>
      <c r="M157" s="281"/>
      <c r="N157" s="282"/>
      <c r="O157" s="282"/>
      <c r="P157" s="282"/>
      <c r="Q157" s="282"/>
      <c r="R157" s="282"/>
      <c r="S157" s="282"/>
      <c r="T157" s="283"/>
      <c r="AT157" s="284" t="s">
        <v>215</v>
      </c>
      <c r="AU157" s="284" t="s">
        <v>90</v>
      </c>
      <c r="AV157" s="14" t="s">
        <v>25</v>
      </c>
      <c r="AW157" s="14" t="s">
        <v>45</v>
      </c>
      <c r="AX157" s="14" t="s">
        <v>82</v>
      </c>
      <c r="AY157" s="284" t="s">
        <v>204</v>
      </c>
    </row>
    <row r="158" spans="2:51" s="13" customFormat="1" ht="13.5">
      <c r="B158" s="264"/>
      <c r="C158" s="265"/>
      <c r="D158" s="250" t="s">
        <v>215</v>
      </c>
      <c r="E158" s="266" t="s">
        <v>38</v>
      </c>
      <c r="F158" s="267" t="s">
        <v>217</v>
      </c>
      <c r="G158" s="265"/>
      <c r="H158" s="268">
        <v>113.941</v>
      </c>
      <c r="I158" s="269"/>
      <c r="J158" s="265"/>
      <c r="K158" s="265"/>
      <c r="L158" s="270"/>
      <c r="M158" s="271"/>
      <c r="N158" s="272"/>
      <c r="O158" s="272"/>
      <c r="P158" s="272"/>
      <c r="Q158" s="272"/>
      <c r="R158" s="272"/>
      <c r="S158" s="272"/>
      <c r="T158" s="273"/>
      <c r="AT158" s="274" t="s">
        <v>215</v>
      </c>
      <c r="AU158" s="274" t="s">
        <v>90</v>
      </c>
      <c r="AV158" s="13" t="s">
        <v>211</v>
      </c>
      <c r="AW158" s="13" t="s">
        <v>45</v>
      </c>
      <c r="AX158" s="13" t="s">
        <v>25</v>
      </c>
      <c r="AY158" s="274" t="s">
        <v>204</v>
      </c>
    </row>
    <row r="159" spans="2:65" s="1" customFormat="1" ht="25.5" customHeight="1">
      <c r="B159" s="48"/>
      <c r="C159" s="238" t="s">
        <v>249</v>
      </c>
      <c r="D159" s="238" t="s">
        <v>206</v>
      </c>
      <c r="E159" s="239" t="s">
        <v>1349</v>
      </c>
      <c r="F159" s="240" t="s">
        <v>1350</v>
      </c>
      <c r="G159" s="241" t="s">
        <v>220</v>
      </c>
      <c r="H159" s="242">
        <v>113.941</v>
      </c>
      <c r="I159" s="243"/>
      <c r="J159" s="244">
        <f>ROUND(I159*H159,2)</f>
        <v>0</v>
      </c>
      <c r="K159" s="240" t="s">
        <v>210</v>
      </c>
      <c r="L159" s="74"/>
      <c r="M159" s="245" t="s">
        <v>38</v>
      </c>
      <c r="N159" s="246" t="s">
        <v>53</v>
      </c>
      <c r="O159" s="49"/>
      <c r="P159" s="247">
        <f>O159*H159</f>
        <v>0</v>
      </c>
      <c r="Q159" s="247">
        <v>0</v>
      </c>
      <c r="R159" s="247">
        <f>Q159*H159</f>
        <v>0</v>
      </c>
      <c r="S159" s="247">
        <v>0</v>
      </c>
      <c r="T159" s="248">
        <f>S159*H159</f>
        <v>0</v>
      </c>
      <c r="AR159" s="25" t="s">
        <v>211</v>
      </c>
      <c r="AT159" s="25" t="s">
        <v>206</v>
      </c>
      <c r="AU159" s="25" t="s">
        <v>90</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211</v>
      </c>
      <c r="BM159" s="25" t="s">
        <v>2426</v>
      </c>
    </row>
    <row r="160" spans="2:47" s="1" customFormat="1" ht="13.5">
      <c r="B160" s="48"/>
      <c r="C160" s="76"/>
      <c r="D160" s="250" t="s">
        <v>213</v>
      </c>
      <c r="E160" s="76"/>
      <c r="F160" s="251" t="s">
        <v>243</v>
      </c>
      <c r="G160" s="76"/>
      <c r="H160" s="76"/>
      <c r="I160" s="206"/>
      <c r="J160" s="76"/>
      <c r="K160" s="76"/>
      <c r="L160" s="74"/>
      <c r="M160" s="252"/>
      <c r="N160" s="49"/>
      <c r="O160" s="49"/>
      <c r="P160" s="49"/>
      <c r="Q160" s="49"/>
      <c r="R160" s="49"/>
      <c r="S160" s="49"/>
      <c r="T160" s="97"/>
      <c r="AT160" s="25" t="s">
        <v>213</v>
      </c>
      <c r="AU160" s="25" t="s">
        <v>90</v>
      </c>
    </row>
    <row r="161" spans="2:65" s="1" customFormat="1" ht="16.5" customHeight="1">
      <c r="B161" s="48"/>
      <c r="C161" s="238" t="s">
        <v>255</v>
      </c>
      <c r="D161" s="238" t="s">
        <v>206</v>
      </c>
      <c r="E161" s="239" t="s">
        <v>245</v>
      </c>
      <c r="F161" s="240" t="s">
        <v>246</v>
      </c>
      <c r="G161" s="241" t="s">
        <v>220</v>
      </c>
      <c r="H161" s="242">
        <v>113.941</v>
      </c>
      <c r="I161" s="243"/>
      <c r="J161" s="244">
        <f>ROUND(I161*H161,2)</f>
        <v>0</v>
      </c>
      <c r="K161" s="240" t="s">
        <v>210</v>
      </c>
      <c r="L161" s="74"/>
      <c r="M161" s="245" t="s">
        <v>38</v>
      </c>
      <c r="N161" s="246" t="s">
        <v>53</v>
      </c>
      <c r="O161" s="49"/>
      <c r="P161" s="247">
        <f>O161*H161</f>
        <v>0</v>
      </c>
      <c r="Q161" s="247">
        <v>0</v>
      </c>
      <c r="R161" s="247">
        <f>Q161*H161</f>
        <v>0</v>
      </c>
      <c r="S161" s="247">
        <v>0</v>
      </c>
      <c r="T161" s="248">
        <f>S161*H161</f>
        <v>0</v>
      </c>
      <c r="AR161" s="25" t="s">
        <v>211</v>
      </c>
      <c r="AT161" s="25" t="s">
        <v>206</v>
      </c>
      <c r="AU161" s="25" t="s">
        <v>90</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211</v>
      </c>
      <c r="BM161" s="25" t="s">
        <v>2427</v>
      </c>
    </row>
    <row r="162" spans="2:47" s="1" customFormat="1" ht="13.5">
      <c r="B162" s="48"/>
      <c r="C162" s="76"/>
      <c r="D162" s="250" t="s">
        <v>213</v>
      </c>
      <c r="E162" s="76"/>
      <c r="F162" s="251" t="s">
        <v>248</v>
      </c>
      <c r="G162" s="76"/>
      <c r="H162" s="76"/>
      <c r="I162" s="206"/>
      <c r="J162" s="76"/>
      <c r="K162" s="76"/>
      <c r="L162" s="74"/>
      <c r="M162" s="252"/>
      <c r="N162" s="49"/>
      <c r="O162" s="49"/>
      <c r="P162" s="49"/>
      <c r="Q162" s="49"/>
      <c r="R162" s="49"/>
      <c r="S162" s="49"/>
      <c r="T162" s="97"/>
      <c r="AT162" s="25" t="s">
        <v>213</v>
      </c>
      <c r="AU162" s="25" t="s">
        <v>90</v>
      </c>
    </row>
    <row r="163" spans="2:65" s="1" customFormat="1" ht="25.5" customHeight="1">
      <c r="B163" s="48"/>
      <c r="C163" s="238" t="s">
        <v>30</v>
      </c>
      <c r="D163" s="238" t="s">
        <v>206</v>
      </c>
      <c r="E163" s="239" t="s">
        <v>1355</v>
      </c>
      <c r="F163" s="240" t="s">
        <v>1356</v>
      </c>
      <c r="G163" s="241" t="s">
        <v>220</v>
      </c>
      <c r="H163" s="242">
        <v>221.403</v>
      </c>
      <c r="I163" s="243"/>
      <c r="J163" s="244">
        <f>ROUND(I163*H163,2)</f>
        <v>0</v>
      </c>
      <c r="K163" s="240" t="s">
        <v>210</v>
      </c>
      <c r="L163" s="74"/>
      <c r="M163" s="245" t="s">
        <v>38</v>
      </c>
      <c r="N163" s="246" t="s">
        <v>53</v>
      </c>
      <c r="O163" s="49"/>
      <c r="P163" s="247">
        <f>O163*H163</f>
        <v>0</v>
      </c>
      <c r="Q163" s="247">
        <v>0</v>
      </c>
      <c r="R163" s="247">
        <f>Q163*H163</f>
        <v>0</v>
      </c>
      <c r="S163" s="247">
        <v>0</v>
      </c>
      <c r="T163" s="248">
        <f>S163*H163</f>
        <v>0</v>
      </c>
      <c r="AR163" s="25" t="s">
        <v>211</v>
      </c>
      <c r="AT163" s="25" t="s">
        <v>206</v>
      </c>
      <c r="AU163" s="25" t="s">
        <v>90</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211</v>
      </c>
      <c r="BM163" s="25" t="s">
        <v>2428</v>
      </c>
    </row>
    <row r="164" spans="2:47" s="1" customFormat="1" ht="13.5">
      <c r="B164" s="48"/>
      <c r="C164" s="76"/>
      <c r="D164" s="250" t="s">
        <v>213</v>
      </c>
      <c r="E164" s="76"/>
      <c r="F164" s="251" t="s">
        <v>1358</v>
      </c>
      <c r="G164" s="76"/>
      <c r="H164" s="76"/>
      <c r="I164" s="206"/>
      <c r="J164" s="76"/>
      <c r="K164" s="76"/>
      <c r="L164" s="74"/>
      <c r="M164" s="252"/>
      <c r="N164" s="49"/>
      <c r="O164" s="49"/>
      <c r="P164" s="49"/>
      <c r="Q164" s="49"/>
      <c r="R164" s="49"/>
      <c r="S164" s="49"/>
      <c r="T164" s="97"/>
      <c r="AT164" s="25" t="s">
        <v>213</v>
      </c>
      <c r="AU164" s="25" t="s">
        <v>90</v>
      </c>
    </row>
    <row r="165" spans="2:51" s="12" customFormat="1" ht="13.5">
      <c r="B165" s="253"/>
      <c r="C165" s="254"/>
      <c r="D165" s="250" t="s">
        <v>215</v>
      </c>
      <c r="E165" s="255" t="s">
        <v>38</v>
      </c>
      <c r="F165" s="256" t="s">
        <v>2429</v>
      </c>
      <c r="G165" s="254"/>
      <c r="H165" s="257">
        <v>221.403</v>
      </c>
      <c r="I165" s="258"/>
      <c r="J165" s="254"/>
      <c r="K165" s="254"/>
      <c r="L165" s="259"/>
      <c r="M165" s="260"/>
      <c r="N165" s="261"/>
      <c r="O165" s="261"/>
      <c r="P165" s="261"/>
      <c r="Q165" s="261"/>
      <c r="R165" s="261"/>
      <c r="S165" s="261"/>
      <c r="T165" s="262"/>
      <c r="AT165" s="263" t="s">
        <v>215</v>
      </c>
      <c r="AU165" s="263" t="s">
        <v>90</v>
      </c>
      <c r="AV165" s="12" t="s">
        <v>90</v>
      </c>
      <c r="AW165" s="12" t="s">
        <v>45</v>
      </c>
      <c r="AX165" s="12" t="s">
        <v>82</v>
      </c>
      <c r="AY165" s="263" t="s">
        <v>204</v>
      </c>
    </row>
    <row r="166" spans="2:51" s="13" customFormat="1" ht="13.5">
      <c r="B166" s="264"/>
      <c r="C166" s="265"/>
      <c r="D166" s="250" t="s">
        <v>215</v>
      </c>
      <c r="E166" s="266" t="s">
        <v>38</v>
      </c>
      <c r="F166" s="267" t="s">
        <v>217</v>
      </c>
      <c r="G166" s="265"/>
      <c r="H166" s="268">
        <v>221.403</v>
      </c>
      <c r="I166" s="269"/>
      <c r="J166" s="265"/>
      <c r="K166" s="265"/>
      <c r="L166" s="270"/>
      <c r="M166" s="271"/>
      <c r="N166" s="272"/>
      <c r="O166" s="272"/>
      <c r="P166" s="272"/>
      <c r="Q166" s="272"/>
      <c r="R166" s="272"/>
      <c r="S166" s="272"/>
      <c r="T166" s="273"/>
      <c r="AT166" s="274" t="s">
        <v>215</v>
      </c>
      <c r="AU166" s="274" t="s">
        <v>90</v>
      </c>
      <c r="AV166" s="13" t="s">
        <v>211</v>
      </c>
      <c r="AW166" s="13" t="s">
        <v>45</v>
      </c>
      <c r="AX166" s="13" t="s">
        <v>25</v>
      </c>
      <c r="AY166" s="274" t="s">
        <v>204</v>
      </c>
    </row>
    <row r="167" spans="2:65" s="1" customFormat="1" ht="38.25" customHeight="1">
      <c r="B167" s="48"/>
      <c r="C167" s="238" t="s">
        <v>268</v>
      </c>
      <c r="D167" s="238" t="s">
        <v>206</v>
      </c>
      <c r="E167" s="239" t="s">
        <v>2430</v>
      </c>
      <c r="F167" s="240" t="s">
        <v>2431</v>
      </c>
      <c r="G167" s="241" t="s">
        <v>220</v>
      </c>
      <c r="H167" s="242">
        <v>85.3</v>
      </c>
      <c r="I167" s="243"/>
      <c r="J167" s="244">
        <f>ROUND(I167*H167,2)</f>
        <v>0</v>
      </c>
      <c r="K167" s="240" t="s">
        <v>210</v>
      </c>
      <c r="L167" s="74"/>
      <c r="M167" s="245" t="s">
        <v>38</v>
      </c>
      <c r="N167" s="246" t="s">
        <v>53</v>
      </c>
      <c r="O167" s="49"/>
      <c r="P167" s="247">
        <f>O167*H167</f>
        <v>0</v>
      </c>
      <c r="Q167" s="247">
        <v>0</v>
      </c>
      <c r="R167" s="247">
        <f>Q167*H167</f>
        <v>0</v>
      </c>
      <c r="S167" s="247">
        <v>0</v>
      </c>
      <c r="T167" s="248">
        <f>S167*H167</f>
        <v>0</v>
      </c>
      <c r="AR167" s="25" t="s">
        <v>211</v>
      </c>
      <c r="AT167" s="25" t="s">
        <v>206</v>
      </c>
      <c r="AU167" s="25" t="s">
        <v>90</v>
      </c>
      <c r="AY167" s="25" t="s">
        <v>204</v>
      </c>
      <c r="BE167" s="249">
        <f>IF(N167="základní",J167,0)</f>
        <v>0</v>
      </c>
      <c r="BF167" s="249">
        <f>IF(N167="snížená",J167,0)</f>
        <v>0</v>
      </c>
      <c r="BG167" s="249">
        <f>IF(N167="zákl. přenesená",J167,0)</f>
        <v>0</v>
      </c>
      <c r="BH167" s="249">
        <f>IF(N167="sníž. přenesená",J167,0)</f>
        <v>0</v>
      </c>
      <c r="BI167" s="249">
        <f>IF(N167="nulová",J167,0)</f>
        <v>0</v>
      </c>
      <c r="BJ167" s="25" t="s">
        <v>25</v>
      </c>
      <c r="BK167" s="249">
        <f>ROUND(I167*H167,2)</f>
        <v>0</v>
      </c>
      <c r="BL167" s="25" t="s">
        <v>211</v>
      </c>
      <c r="BM167" s="25" t="s">
        <v>2432</v>
      </c>
    </row>
    <row r="168" spans="2:47" s="1" customFormat="1" ht="13.5">
      <c r="B168" s="48"/>
      <c r="C168" s="76"/>
      <c r="D168" s="250" t="s">
        <v>213</v>
      </c>
      <c r="E168" s="76"/>
      <c r="F168" s="251" t="s">
        <v>2433</v>
      </c>
      <c r="G168" s="76"/>
      <c r="H168" s="76"/>
      <c r="I168" s="206"/>
      <c r="J168" s="76"/>
      <c r="K168" s="76"/>
      <c r="L168" s="74"/>
      <c r="M168" s="252"/>
      <c r="N168" s="49"/>
      <c r="O168" s="49"/>
      <c r="P168" s="49"/>
      <c r="Q168" s="49"/>
      <c r="R168" s="49"/>
      <c r="S168" s="49"/>
      <c r="T168" s="97"/>
      <c r="AT168" s="25" t="s">
        <v>213</v>
      </c>
      <c r="AU168" s="25" t="s">
        <v>90</v>
      </c>
    </row>
    <row r="169" spans="2:65" s="1" customFormat="1" ht="25.5" customHeight="1">
      <c r="B169" s="48"/>
      <c r="C169" s="285" t="s">
        <v>274</v>
      </c>
      <c r="D169" s="285" t="s">
        <v>478</v>
      </c>
      <c r="E169" s="286" t="s">
        <v>2434</v>
      </c>
      <c r="F169" s="287" t="s">
        <v>2435</v>
      </c>
      <c r="G169" s="288" t="s">
        <v>252</v>
      </c>
      <c r="H169" s="289">
        <v>170.6</v>
      </c>
      <c r="I169" s="290"/>
      <c r="J169" s="291">
        <f>ROUND(I169*H169,2)</f>
        <v>0</v>
      </c>
      <c r="K169" s="287" t="s">
        <v>2436</v>
      </c>
      <c r="L169" s="292"/>
      <c r="M169" s="293" t="s">
        <v>38</v>
      </c>
      <c r="N169" s="294" t="s">
        <v>53</v>
      </c>
      <c r="O169" s="49"/>
      <c r="P169" s="247">
        <f>O169*H169</f>
        <v>0</v>
      </c>
      <c r="Q169" s="247">
        <v>1</v>
      </c>
      <c r="R169" s="247">
        <f>Q169*H169</f>
        <v>170.6</v>
      </c>
      <c r="S169" s="247">
        <v>0</v>
      </c>
      <c r="T169" s="248">
        <f>S169*H169</f>
        <v>0</v>
      </c>
      <c r="AR169" s="25" t="s">
        <v>249</v>
      </c>
      <c r="AT169" s="25" t="s">
        <v>478</v>
      </c>
      <c r="AU169" s="25" t="s">
        <v>90</v>
      </c>
      <c r="AY169" s="25" t="s">
        <v>204</v>
      </c>
      <c r="BE169" s="249">
        <f>IF(N169="základní",J169,0)</f>
        <v>0</v>
      </c>
      <c r="BF169" s="249">
        <f>IF(N169="snížená",J169,0)</f>
        <v>0</v>
      </c>
      <c r="BG169" s="249">
        <f>IF(N169="zákl. přenesená",J169,0)</f>
        <v>0</v>
      </c>
      <c r="BH169" s="249">
        <f>IF(N169="sníž. přenesená",J169,0)</f>
        <v>0</v>
      </c>
      <c r="BI169" s="249">
        <f>IF(N169="nulová",J169,0)</f>
        <v>0</v>
      </c>
      <c r="BJ169" s="25" t="s">
        <v>25</v>
      </c>
      <c r="BK169" s="249">
        <f>ROUND(I169*H169,2)</f>
        <v>0</v>
      </c>
      <c r="BL169" s="25" t="s">
        <v>211</v>
      </c>
      <c r="BM169" s="25" t="s">
        <v>2437</v>
      </c>
    </row>
    <row r="170" spans="2:63" s="11" customFormat="1" ht="29.85" customHeight="1">
      <c r="B170" s="222"/>
      <c r="C170" s="223"/>
      <c r="D170" s="224" t="s">
        <v>81</v>
      </c>
      <c r="E170" s="236" t="s">
        <v>211</v>
      </c>
      <c r="F170" s="236" t="s">
        <v>2438</v>
      </c>
      <c r="G170" s="223"/>
      <c r="H170" s="223"/>
      <c r="I170" s="226"/>
      <c r="J170" s="237">
        <f>BK170</f>
        <v>0</v>
      </c>
      <c r="K170" s="223"/>
      <c r="L170" s="228"/>
      <c r="M170" s="229"/>
      <c r="N170" s="230"/>
      <c r="O170" s="230"/>
      <c r="P170" s="231">
        <f>SUM(P171:P182)</f>
        <v>0</v>
      </c>
      <c r="Q170" s="230"/>
      <c r="R170" s="231">
        <f>SUM(R171:R182)</f>
        <v>37.34710895</v>
      </c>
      <c r="S170" s="230"/>
      <c r="T170" s="232">
        <f>SUM(T171:T182)</f>
        <v>0</v>
      </c>
      <c r="AR170" s="233" t="s">
        <v>25</v>
      </c>
      <c r="AT170" s="234" t="s">
        <v>81</v>
      </c>
      <c r="AU170" s="234" t="s">
        <v>25</v>
      </c>
      <c r="AY170" s="233" t="s">
        <v>204</v>
      </c>
      <c r="BK170" s="235">
        <f>SUM(BK171:BK182)</f>
        <v>0</v>
      </c>
    </row>
    <row r="171" spans="2:65" s="1" customFormat="1" ht="25.5" customHeight="1">
      <c r="B171" s="48"/>
      <c r="C171" s="238" t="s">
        <v>280</v>
      </c>
      <c r="D171" s="238" t="s">
        <v>206</v>
      </c>
      <c r="E171" s="239" t="s">
        <v>2439</v>
      </c>
      <c r="F171" s="240" t="s">
        <v>2440</v>
      </c>
      <c r="G171" s="241" t="s">
        <v>220</v>
      </c>
      <c r="H171" s="242">
        <v>18.455</v>
      </c>
      <c r="I171" s="243"/>
      <c r="J171" s="244">
        <f>ROUND(I171*H171,2)</f>
        <v>0</v>
      </c>
      <c r="K171" s="240" t="s">
        <v>210</v>
      </c>
      <c r="L171" s="74"/>
      <c r="M171" s="245" t="s">
        <v>38</v>
      </c>
      <c r="N171" s="246" t="s">
        <v>53</v>
      </c>
      <c r="O171" s="49"/>
      <c r="P171" s="247">
        <f>O171*H171</f>
        <v>0</v>
      </c>
      <c r="Q171" s="247">
        <v>1.89077</v>
      </c>
      <c r="R171" s="247">
        <f>Q171*H171</f>
        <v>34.89416035</v>
      </c>
      <c r="S171" s="247">
        <v>0</v>
      </c>
      <c r="T171" s="248">
        <f>S171*H171</f>
        <v>0</v>
      </c>
      <c r="AR171" s="25" t="s">
        <v>211</v>
      </c>
      <c r="AT171" s="25" t="s">
        <v>206</v>
      </c>
      <c r="AU171" s="25" t="s">
        <v>90</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211</v>
      </c>
      <c r="BM171" s="25" t="s">
        <v>2441</v>
      </c>
    </row>
    <row r="172" spans="2:47" s="1" customFormat="1" ht="13.5">
      <c r="B172" s="48"/>
      <c r="C172" s="76"/>
      <c r="D172" s="250" t="s">
        <v>213</v>
      </c>
      <c r="E172" s="76"/>
      <c r="F172" s="251" t="s">
        <v>2442</v>
      </c>
      <c r="G172" s="76"/>
      <c r="H172" s="76"/>
      <c r="I172" s="206"/>
      <c r="J172" s="76"/>
      <c r="K172" s="76"/>
      <c r="L172" s="74"/>
      <c r="M172" s="252"/>
      <c r="N172" s="49"/>
      <c r="O172" s="49"/>
      <c r="P172" s="49"/>
      <c r="Q172" s="49"/>
      <c r="R172" s="49"/>
      <c r="S172" s="49"/>
      <c r="T172" s="97"/>
      <c r="AT172" s="25" t="s">
        <v>213</v>
      </c>
      <c r="AU172" s="25" t="s">
        <v>90</v>
      </c>
    </row>
    <row r="173" spans="2:51" s="12" customFormat="1" ht="13.5">
      <c r="B173" s="253"/>
      <c r="C173" s="254"/>
      <c r="D173" s="250" t="s">
        <v>215</v>
      </c>
      <c r="E173" s="255" t="s">
        <v>38</v>
      </c>
      <c r="F173" s="256" t="s">
        <v>2443</v>
      </c>
      <c r="G173" s="254"/>
      <c r="H173" s="257">
        <v>18.455</v>
      </c>
      <c r="I173" s="258"/>
      <c r="J173" s="254"/>
      <c r="K173" s="254"/>
      <c r="L173" s="259"/>
      <c r="M173" s="260"/>
      <c r="N173" s="261"/>
      <c r="O173" s="261"/>
      <c r="P173" s="261"/>
      <c r="Q173" s="261"/>
      <c r="R173" s="261"/>
      <c r="S173" s="261"/>
      <c r="T173" s="262"/>
      <c r="AT173" s="263" t="s">
        <v>215</v>
      </c>
      <c r="AU173" s="263" t="s">
        <v>90</v>
      </c>
      <c r="AV173" s="12" t="s">
        <v>90</v>
      </c>
      <c r="AW173" s="12" t="s">
        <v>45</v>
      </c>
      <c r="AX173" s="12" t="s">
        <v>82</v>
      </c>
      <c r="AY173" s="263" t="s">
        <v>204</v>
      </c>
    </row>
    <row r="174" spans="2:51" s="13" customFormat="1" ht="13.5">
      <c r="B174" s="264"/>
      <c r="C174" s="265"/>
      <c r="D174" s="250" t="s">
        <v>215</v>
      </c>
      <c r="E174" s="266" t="s">
        <v>38</v>
      </c>
      <c r="F174" s="267" t="s">
        <v>217</v>
      </c>
      <c r="G174" s="265"/>
      <c r="H174" s="268">
        <v>18.455</v>
      </c>
      <c r="I174" s="269"/>
      <c r="J174" s="265"/>
      <c r="K174" s="265"/>
      <c r="L174" s="270"/>
      <c r="M174" s="271"/>
      <c r="N174" s="272"/>
      <c r="O174" s="272"/>
      <c r="P174" s="272"/>
      <c r="Q174" s="272"/>
      <c r="R174" s="272"/>
      <c r="S174" s="272"/>
      <c r="T174" s="273"/>
      <c r="AT174" s="274" t="s">
        <v>215</v>
      </c>
      <c r="AU174" s="274" t="s">
        <v>90</v>
      </c>
      <c r="AV174" s="13" t="s">
        <v>211</v>
      </c>
      <c r="AW174" s="13" t="s">
        <v>45</v>
      </c>
      <c r="AX174" s="13" t="s">
        <v>25</v>
      </c>
      <c r="AY174" s="274" t="s">
        <v>204</v>
      </c>
    </row>
    <row r="175" spans="2:65" s="1" customFormat="1" ht="25.5" customHeight="1">
      <c r="B175" s="48"/>
      <c r="C175" s="238" t="s">
        <v>284</v>
      </c>
      <c r="D175" s="238" t="s">
        <v>206</v>
      </c>
      <c r="E175" s="239" t="s">
        <v>2444</v>
      </c>
      <c r="F175" s="240" t="s">
        <v>2445</v>
      </c>
      <c r="G175" s="241" t="s">
        <v>220</v>
      </c>
      <c r="H175" s="242">
        <v>1.001</v>
      </c>
      <c r="I175" s="243"/>
      <c r="J175" s="244">
        <f>ROUND(I175*H175,2)</f>
        <v>0</v>
      </c>
      <c r="K175" s="240" t="s">
        <v>210</v>
      </c>
      <c r="L175" s="74"/>
      <c r="M175" s="245" t="s">
        <v>38</v>
      </c>
      <c r="N175" s="246" t="s">
        <v>53</v>
      </c>
      <c r="O175" s="49"/>
      <c r="P175" s="247">
        <f>O175*H175</f>
        <v>0</v>
      </c>
      <c r="Q175" s="247">
        <v>2.429</v>
      </c>
      <c r="R175" s="247">
        <f>Q175*H175</f>
        <v>2.4314289999999996</v>
      </c>
      <c r="S175" s="247">
        <v>0</v>
      </c>
      <c r="T175" s="248">
        <f>S175*H175</f>
        <v>0</v>
      </c>
      <c r="AR175" s="25" t="s">
        <v>211</v>
      </c>
      <c r="AT175" s="25" t="s">
        <v>206</v>
      </c>
      <c r="AU175" s="25" t="s">
        <v>90</v>
      </c>
      <c r="AY175" s="25" t="s">
        <v>204</v>
      </c>
      <c r="BE175" s="249">
        <f>IF(N175="základní",J175,0)</f>
        <v>0</v>
      </c>
      <c r="BF175" s="249">
        <f>IF(N175="snížená",J175,0)</f>
        <v>0</v>
      </c>
      <c r="BG175" s="249">
        <f>IF(N175="zákl. přenesená",J175,0)</f>
        <v>0</v>
      </c>
      <c r="BH175" s="249">
        <f>IF(N175="sníž. přenesená",J175,0)</f>
        <v>0</v>
      </c>
      <c r="BI175" s="249">
        <f>IF(N175="nulová",J175,0)</f>
        <v>0</v>
      </c>
      <c r="BJ175" s="25" t="s">
        <v>25</v>
      </c>
      <c r="BK175" s="249">
        <f>ROUND(I175*H175,2)</f>
        <v>0</v>
      </c>
      <c r="BL175" s="25" t="s">
        <v>211</v>
      </c>
      <c r="BM175" s="25" t="s">
        <v>2446</v>
      </c>
    </row>
    <row r="176" spans="2:47" s="1" customFormat="1" ht="13.5">
      <c r="B176" s="48"/>
      <c r="C176" s="76"/>
      <c r="D176" s="250" t="s">
        <v>213</v>
      </c>
      <c r="E176" s="76"/>
      <c r="F176" s="251" t="s">
        <v>2447</v>
      </c>
      <c r="G176" s="76"/>
      <c r="H176" s="76"/>
      <c r="I176" s="206"/>
      <c r="J176" s="76"/>
      <c r="K176" s="76"/>
      <c r="L176" s="74"/>
      <c r="M176" s="252"/>
      <c r="N176" s="49"/>
      <c r="O176" s="49"/>
      <c r="P176" s="49"/>
      <c r="Q176" s="49"/>
      <c r="R176" s="49"/>
      <c r="S176" s="49"/>
      <c r="T176" s="97"/>
      <c r="AT176" s="25" t="s">
        <v>213</v>
      </c>
      <c r="AU176" s="25" t="s">
        <v>90</v>
      </c>
    </row>
    <row r="177" spans="2:51" s="12" customFormat="1" ht="13.5">
      <c r="B177" s="253"/>
      <c r="C177" s="254"/>
      <c r="D177" s="250" t="s">
        <v>215</v>
      </c>
      <c r="E177" s="255" t="s">
        <v>38</v>
      </c>
      <c r="F177" s="256" t="s">
        <v>2448</v>
      </c>
      <c r="G177" s="254"/>
      <c r="H177" s="257">
        <v>1.001</v>
      </c>
      <c r="I177" s="258"/>
      <c r="J177" s="254"/>
      <c r="K177" s="254"/>
      <c r="L177" s="259"/>
      <c r="M177" s="260"/>
      <c r="N177" s="261"/>
      <c r="O177" s="261"/>
      <c r="P177" s="261"/>
      <c r="Q177" s="261"/>
      <c r="R177" s="261"/>
      <c r="S177" s="261"/>
      <c r="T177" s="262"/>
      <c r="AT177" s="263" t="s">
        <v>215</v>
      </c>
      <c r="AU177" s="263" t="s">
        <v>90</v>
      </c>
      <c r="AV177" s="12" t="s">
        <v>90</v>
      </c>
      <c r="AW177" s="12" t="s">
        <v>45</v>
      </c>
      <c r="AX177" s="12" t="s">
        <v>82</v>
      </c>
      <c r="AY177" s="263" t="s">
        <v>204</v>
      </c>
    </row>
    <row r="178" spans="2:51" s="13" customFormat="1" ht="13.5">
      <c r="B178" s="264"/>
      <c r="C178" s="265"/>
      <c r="D178" s="250" t="s">
        <v>215</v>
      </c>
      <c r="E178" s="266" t="s">
        <v>38</v>
      </c>
      <c r="F178" s="267" t="s">
        <v>217</v>
      </c>
      <c r="G178" s="265"/>
      <c r="H178" s="268">
        <v>1.001</v>
      </c>
      <c r="I178" s="269"/>
      <c r="J178" s="265"/>
      <c r="K178" s="265"/>
      <c r="L178" s="270"/>
      <c r="M178" s="271"/>
      <c r="N178" s="272"/>
      <c r="O178" s="272"/>
      <c r="P178" s="272"/>
      <c r="Q178" s="272"/>
      <c r="R178" s="272"/>
      <c r="S178" s="272"/>
      <c r="T178" s="273"/>
      <c r="AT178" s="274" t="s">
        <v>215</v>
      </c>
      <c r="AU178" s="274" t="s">
        <v>90</v>
      </c>
      <c r="AV178" s="13" t="s">
        <v>211</v>
      </c>
      <c r="AW178" s="13" t="s">
        <v>45</v>
      </c>
      <c r="AX178" s="13" t="s">
        <v>25</v>
      </c>
      <c r="AY178" s="274" t="s">
        <v>204</v>
      </c>
    </row>
    <row r="179" spans="2:65" s="1" customFormat="1" ht="25.5" customHeight="1">
      <c r="B179" s="48"/>
      <c r="C179" s="238" t="s">
        <v>10</v>
      </c>
      <c r="D179" s="238" t="s">
        <v>206</v>
      </c>
      <c r="E179" s="239" t="s">
        <v>2449</v>
      </c>
      <c r="F179" s="240" t="s">
        <v>2450</v>
      </c>
      <c r="G179" s="241" t="s">
        <v>209</v>
      </c>
      <c r="H179" s="242">
        <v>3.405</v>
      </c>
      <c r="I179" s="243"/>
      <c r="J179" s="244">
        <f>ROUND(I179*H179,2)</f>
        <v>0</v>
      </c>
      <c r="K179" s="240" t="s">
        <v>210</v>
      </c>
      <c r="L179" s="74"/>
      <c r="M179" s="245" t="s">
        <v>38</v>
      </c>
      <c r="N179" s="246" t="s">
        <v>53</v>
      </c>
      <c r="O179" s="49"/>
      <c r="P179" s="247">
        <f>O179*H179</f>
        <v>0</v>
      </c>
      <c r="Q179" s="247">
        <v>0.00632</v>
      </c>
      <c r="R179" s="247">
        <f>Q179*H179</f>
        <v>0.0215196</v>
      </c>
      <c r="S179" s="247">
        <v>0</v>
      </c>
      <c r="T179" s="248">
        <f>S179*H179</f>
        <v>0</v>
      </c>
      <c r="AR179" s="25" t="s">
        <v>211</v>
      </c>
      <c r="AT179" s="25" t="s">
        <v>206</v>
      </c>
      <c r="AU179" s="25" t="s">
        <v>90</v>
      </c>
      <c r="AY179" s="25" t="s">
        <v>204</v>
      </c>
      <c r="BE179" s="249">
        <f>IF(N179="základní",J179,0)</f>
        <v>0</v>
      </c>
      <c r="BF179" s="249">
        <f>IF(N179="snížená",J179,0)</f>
        <v>0</v>
      </c>
      <c r="BG179" s="249">
        <f>IF(N179="zákl. přenesená",J179,0)</f>
        <v>0</v>
      </c>
      <c r="BH179" s="249">
        <f>IF(N179="sníž. přenesená",J179,0)</f>
        <v>0</v>
      </c>
      <c r="BI179" s="249">
        <f>IF(N179="nulová",J179,0)</f>
        <v>0</v>
      </c>
      <c r="BJ179" s="25" t="s">
        <v>25</v>
      </c>
      <c r="BK179" s="249">
        <f>ROUND(I179*H179,2)</f>
        <v>0</v>
      </c>
      <c r="BL179" s="25" t="s">
        <v>211</v>
      </c>
      <c r="BM179" s="25" t="s">
        <v>2451</v>
      </c>
    </row>
    <row r="180" spans="2:51" s="12" customFormat="1" ht="13.5">
      <c r="B180" s="253"/>
      <c r="C180" s="254"/>
      <c r="D180" s="250" t="s">
        <v>215</v>
      </c>
      <c r="E180" s="255" t="s">
        <v>38</v>
      </c>
      <c r="F180" s="256" t="s">
        <v>2452</v>
      </c>
      <c r="G180" s="254"/>
      <c r="H180" s="257">
        <v>1.005</v>
      </c>
      <c r="I180" s="258"/>
      <c r="J180" s="254"/>
      <c r="K180" s="254"/>
      <c r="L180" s="259"/>
      <c r="M180" s="260"/>
      <c r="N180" s="261"/>
      <c r="O180" s="261"/>
      <c r="P180" s="261"/>
      <c r="Q180" s="261"/>
      <c r="R180" s="261"/>
      <c r="S180" s="261"/>
      <c r="T180" s="262"/>
      <c r="AT180" s="263" t="s">
        <v>215</v>
      </c>
      <c r="AU180" s="263" t="s">
        <v>90</v>
      </c>
      <c r="AV180" s="12" t="s">
        <v>90</v>
      </c>
      <c r="AW180" s="12" t="s">
        <v>45</v>
      </c>
      <c r="AX180" s="12" t="s">
        <v>82</v>
      </c>
      <c r="AY180" s="263" t="s">
        <v>204</v>
      </c>
    </row>
    <row r="181" spans="2:51" s="12" customFormat="1" ht="13.5">
      <c r="B181" s="253"/>
      <c r="C181" s="254"/>
      <c r="D181" s="250" t="s">
        <v>215</v>
      </c>
      <c r="E181" s="255" t="s">
        <v>38</v>
      </c>
      <c r="F181" s="256" t="s">
        <v>2453</v>
      </c>
      <c r="G181" s="254"/>
      <c r="H181" s="257">
        <v>2.4</v>
      </c>
      <c r="I181" s="258"/>
      <c r="J181" s="254"/>
      <c r="K181" s="254"/>
      <c r="L181" s="259"/>
      <c r="M181" s="260"/>
      <c r="N181" s="261"/>
      <c r="O181" s="261"/>
      <c r="P181" s="261"/>
      <c r="Q181" s="261"/>
      <c r="R181" s="261"/>
      <c r="S181" s="261"/>
      <c r="T181" s="262"/>
      <c r="AT181" s="263" t="s">
        <v>215</v>
      </c>
      <c r="AU181" s="263" t="s">
        <v>90</v>
      </c>
      <c r="AV181" s="12" t="s">
        <v>90</v>
      </c>
      <c r="AW181" s="12" t="s">
        <v>45</v>
      </c>
      <c r="AX181" s="12" t="s">
        <v>82</v>
      </c>
      <c r="AY181" s="263" t="s">
        <v>204</v>
      </c>
    </row>
    <row r="182" spans="2:51" s="13" customFormat="1" ht="13.5">
      <c r="B182" s="264"/>
      <c r="C182" s="265"/>
      <c r="D182" s="250" t="s">
        <v>215</v>
      </c>
      <c r="E182" s="266" t="s">
        <v>38</v>
      </c>
      <c r="F182" s="267" t="s">
        <v>217</v>
      </c>
      <c r="G182" s="265"/>
      <c r="H182" s="268">
        <v>3.405</v>
      </c>
      <c r="I182" s="269"/>
      <c r="J182" s="265"/>
      <c r="K182" s="265"/>
      <c r="L182" s="270"/>
      <c r="M182" s="271"/>
      <c r="N182" s="272"/>
      <c r="O182" s="272"/>
      <c r="P182" s="272"/>
      <c r="Q182" s="272"/>
      <c r="R182" s="272"/>
      <c r="S182" s="272"/>
      <c r="T182" s="273"/>
      <c r="AT182" s="274" t="s">
        <v>215</v>
      </c>
      <c r="AU182" s="274" t="s">
        <v>90</v>
      </c>
      <c r="AV182" s="13" t="s">
        <v>211</v>
      </c>
      <c r="AW182" s="13" t="s">
        <v>45</v>
      </c>
      <c r="AX182" s="13" t="s">
        <v>25</v>
      </c>
      <c r="AY182" s="274" t="s">
        <v>204</v>
      </c>
    </row>
    <row r="183" spans="2:63" s="11" customFormat="1" ht="29.85" customHeight="1">
      <c r="B183" s="222"/>
      <c r="C183" s="223"/>
      <c r="D183" s="224" t="s">
        <v>81</v>
      </c>
      <c r="E183" s="236" t="s">
        <v>249</v>
      </c>
      <c r="F183" s="236" t="s">
        <v>2454</v>
      </c>
      <c r="G183" s="223"/>
      <c r="H183" s="223"/>
      <c r="I183" s="226"/>
      <c r="J183" s="237">
        <f>BK183</f>
        <v>0</v>
      </c>
      <c r="K183" s="223"/>
      <c r="L183" s="228"/>
      <c r="M183" s="229"/>
      <c r="N183" s="230"/>
      <c r="O183" s="230"/>
      <c r="P183" s="231">
        <f>SUM(P184:P201)</f>
        <v>0</v>
      </c>
      <c r="Q183" s="230"/>
      <c r="R183" s="231">
        <f>SUM(R184:R201)</f>
        <v>8.750739999999999</v>
      </c>
      <c r="S183" s="230"/>
      <c r="T183" s="232">
        <f>SUM(T184:T201)</f>
        <v>0</v>
      </c>
      <c r="AR183" s="233" t="s">
        <v>25</v>
      </c>
      <c r="AT183" s="234" t="s">
        <v>81</v>
      </c>
      <c r="AU183" s="234" t="s">
        <v>25</v>
      </c>
      <c r="AY183" s="233" t="s">
        <v>204</v>
      </c>
      <c r="BK183" s="235">
        <f>SUM(BK184:BK201)</f>
        <v>0</v>
      </c>
    </row>
    <row r="184" spans="2:65" s="1" customFormat="1" ht="25.5" customHeight="1">
      <c r="B184" s="48"/>
      <c r="C184" s="238" t="s">
        <v>294</v>
      </c>
      <c r="D184" s="238" t="s">
        <v>206</v>
      </c>
      <c r="E184" s="239" t="s">
        <v>2455</v>
      </c>
      <c r="F184" s="240" t="s">
        <v>2456</v>
      </c>
      <c r="G184" s="241" t="s">
        <v>780</v>
      </c>
      <c r="H184" s="242">
        <v>2</v>
      </c>
      <c r="I184" s="243"/>
      <c r="J184" s="244">
        <f>ROUND(I184*H184,2)</f>
        <v>0</v>
      </c>
      <c r="K184" s="240" t="s">
        <v>210</v>
      </c>
      <c r="L184" s="74"/>
      <c r="M184" s="245" t="s">
        <v>38</v>
      </c>
      <c r="N184" s="246" t="s">
        <v>53</v>
      </c>
      <c r="O184" s="49"/>
      <c r="P184" s="247">
        <f>O184*H184</f>
        <v>0</v>
      </c>
      <c r="Q184" s="247">
        <v>2.11676</v>
      </c>
      <c r="R184" s="247">
        <f>Q184*H184</f>
        <v>4.23352</v>
      </c>
      <c r="S184" s="247">
        <v>0</v>
      </c>
      <c r="T184" s="248">
        <f>S184*H184</f>
        <v>0</v>
      </c>
      <c r="AR184" s="25" t="s">
        <v>211</v>
      </c>
      <c r="AT184" s="25" t="s">
        <v>206</v>
      </c>
      <c r="AU184" s="25" t="s">
        <v>90</v>
      </c>
      <c r="AY184" s="25" t="s">
        <v>204</v>
      </c>
      <c r="BE184" s="249">
        <f>IF(N184="základní",J184,0)</f>
        <v>0</v>
      </c>
      <c r="BF184" s="249">
        <f>IF(N184="snížená",J184,0)</f>
        <v>0</v>
      </c>
      <c r="BG184" s="249">
        <f>IF(N184="zákl. přenesená",J184,0)</f>
        <v>0</v>
      </c>
      <c r="BH184" s="249">
        <f>IF(N184="sníž. přenesená",J184,0)</f>
        <v>0</v>
      </c>
      <c r="BI184" s="249">
        <f>IF(N184="nulová",J184,0)</f>
        <v>0</v>
      </c>
      <c r="BJ184" s="25" t="s">
        <v>25</v>
      </c>
      <c r="BK184" s="249">
        <f>ROUND(I184*H184,2)</f>
        <v>0</v>
      </c>
      <c r="BL184" s="25" t="s">
        <v>211</v>
      </c>
      <c r="BM184" s="25" t="s">
        <v>2457</v>
      </c>
    </row>
    <row r="185" spans="2:47" s="1" customFormat="1" ht="13.5">
      <c r="B185" s="48"/>
      <c r="C185" s="76"/>
      <c r="D185" s="250" t="s">
        <v>213</v>
      </c>
      <c r="E185" s="76"/>
      <c r="F185" s="251" t="s">
        <v>2458</v>
      </c>
      <c r="G185" s="76"/>
      <c r="H185" s="76"/>
      <c r="I185" s="206"/>
      <c r="J185" s="76"/>
      <c r="K185" s="76"/>
      <c r="L185" s="74"/>
      <c r="M185" s="252"/>
      <c r="N185" s="49"/>
      <c r="O185" s="49"/>
      <c r="P185" s="49"/>
      <c r="Q185" s="49"/>
      <c r="R185" s="49"/>
      <c r="S185" s="49"/>
      <c r="T185" s="97"/>
      <c r="AT185" s="25" t="s">
        <v>213</v>
      </c>
      <c r="AU185" s="25" t="s">
        <v>90</v>
      </c>
    </row>
    <row r="186" spans="2:65" s="1" customFormat="1" ht="51" customHeight="1">
      <c r="B186" s="48"/>
      <c r="C186" s="285" t="s">
        <v>300</v>
      </c>
      <c r="D186" s="285" t="s">
        <v>478</v>
      </c>
      <c r="E186" s="286" t="s">
        <v>2459</v>
      </c>
      <c r="F186" s="287" t="s">
        <v>2460</v>
      </c>
      <c r="G186" s="288" t="s">
        <v>780</v>
      </c>
      <c r="H186" s="289">
        <v>1</v>
      </c>
      <c r="I186" s="290"/>
      <c r="J186" s="291">
        <f>ROUND(I186*H186,2)</f>
        <v>0</v>
      </c>
      <c r="K186" s="287" t="s">
        <v>2436</v>
      </c>
      <c r="L186" s="292"/>
      <c r="M186" s="293" t="s">
        <v>38</v>
      </c>
      <c r="N186" s="294" t="s">
        <v>53</v>
      </c>
      <c r="O186" s="49"/>
      <c r="P186" s="247">
        <f>O186*H186</f>
        <v>0</v>
      </c>
      <c r="Q186" s="247">
        <v>0.254</v>
      </c>
      <c r="R186" s="247">
        <f>Q186*H186</f>
        <v>0.254</v>
      </c>
      <c r="S186" s="247">
        <v>0</v>
      </c>
      <c r="T186" s="248">
        <f>S186*H186</f>
        <v>0</v>
      </c>
      <c r="AR186" s="25" t="s">
        <v>249</v>
      </c>
      <c r="AT186" s="25" t="s">
        <v>478</v>
      </c>
      <c r="AU186" s="25" t="s">
        <v>90</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211</v>
      </c>
      <c r="BM186" s="25" t="s">
        <v>2461</v>
      </c>
    </row>
    <row r="187" spans="2:65" s="1" customFormat="1" ht="51" customHeight="1">
      <c r="B187" s="48"/>
      <c r="C187" s="285" t="s">
        <v>306</v>
      </c>
      <c r="D187" s="285" t="s">
        <v>478</v>
      </c>
      <c r="E187" s="286" t="s">
        <v>2462</v>
      </c>
      <c r="F187" s="287" t="s">
        <v>2463</v>
      </c>
      <c r="G187" s="288" t="s">
        <v>780</v>
      </c>
      <c r="H187" s="289">
        <v>1</v>
      </c>
      <c r="I187" s="290"/>
      <c r="J187" s="291">
        <f>ROUND(I187*H187,2)</f>
        <v>0</v>
      </c>
      <c r="K187" s="287" t="s">
        <v>2436</v>
      </c>
      <c r="L187" s="292"/>
      <c r="M187" s="293" t="s">
        <v>38</v>
      </c>
      <c r="N187" s="294" t="s">
        <v>53</v>
      </c>
      <c r="O187" s="49"/>
      <c r="P187" s="247">
        <f>O187*H187</f>
        <v>0</v>
      </c>
      <c r="Q187" s="247">
        <v>0.506</v>
      </c>
      <c r="R187" s="247">
        <f>Q187*H187</f>
        <v>0.506</v>
      </c>
      <c r="S187" s="247">
        <v>0</v>
      </c>
      <c r="T187" s="248">
        <f>S187*H187</f>
        <v>0</v>
      </c>
      <c r="AR187" s="25" t="s">
        <v>249</v>
      </c>
      <c r="AT187" s="25" t="s">
        <v>478</v>
      </c>
      <c r="AU187" s="25" t="s">
        <v>90</v>
      </c>
      <c r="AY187" s="25" t="s">
        <v>204</v>
      </c>
      <c r="BE187" s="249">
        <f>IF(N187="základní",J187,0)</f>
        <v>0</v>
      </c>
      <c r="BF187" s="249">
        <f>IF(N187="snížená",J187,0)</f>
        <v>0</v>
      </c>
      <c r="BG187" s="249">
        <f>IF(N187="zákl. přenesená",J187,0)</f>
        <v>0</v>
      </c>
      <c r="BH187" s="249">
        <f>IF(N187="sníž. přenesená",J187,0)</f>
        <v>0</v>
      </c>
      <c r="BI187" s="249">
        <f>IF(N187="nulová",J187,0)</f>
        <v>0</v>
      </c>
      <c r="BJ187" s="25" t="s">
        <v>25</v>
      </c>
      <c r="BK187" s="249">
        <f>ROUND(I187*H187,2)</f>
        <v>0</v>
      </c>
      <c r="BL187" s="25" t="s">
        <v>211</v>
      </c>
      <c r="BM187" s="25" t="s">
        <v>2464</v>
      </c>
    </row>
    <row r="188" spans="2:65" s="1" customFormat="1" ht="38.25" customHeight="1">
      <c r="B188" s="48"/>
      <c r="C188" s="285" t="s">
        <v>313</v>
      </c>
      <c r="D188" s="285" t="s">
        <v>478</v>
      </c>
      <c r="E188" s="286" t="s">
        <v>2465</v>
      </c>
      <c r="F188" s="287" t="s">
        <v>2466</v>
      </c>
      <c r="G188" s="288" t="s">
        <v>780</v>
      </c>
      <c r="H188" s="289">
        <v>1</v>
      </c>
      <c r="I188" s="290"/>
      <c r="J188" s="291">
        <f>ROUND(I188*H188,2)</f>
        <v>0</v>
      </c>
      <c r="K188" s="287" t="s">
        <v>2436</v>
      </c>
      <c r="L188" s="292"/>
      <c r="M188" s="293" t="s">
        <v>38</v>
      </c>
      <c r="N188" s="294" t="s">
        <v>53</v>
      </c>
      <c r="O188" s="49"/>
      <c r="P188" s="247">
        <f>O188*H188</f>
        <v>0</v>
      </c>
      <c r="Q188" s="247">
        <v>0.548</v>
      </c>
      <c r="R188" s="247">
        <f>Q188*H188</f>
        <v>0.548</v>
      </c>
      <c r="S188" s="247">
        <v>0</v>
      </c>
      <c r="T188" s="248">
        <f>S188*H188</f>
        <v>0</v>
      </c>
      <c r="AR188" s="25" t="s">
        <v>249</v>
      </c>
      <c r="AT188" s="25" t="s">
        <v>478</v>
      </c>
      <c r="AU188" s="25" t="s">
        <v>90</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211</v>
      </c>
      <c r="BM188" s="25" t="s">
        <v>2467</v>
      </c>
    </row>
    <row r="189" spans="2:65" s="1" customFormat="1" ht="16.5" customHeight="1">
      <c r="B189" s="48"/>
      <c r="C189" s="285" t="s">
        <v>318</v>
      </c>
      <c r="D189" s="285" t="s">
        <v>478</v>
      </c>
      <c r="E189" s="286" t="s">
        <v>2468</v>
      </c>
      <c r="F189" s="287" t="s">
        <v>2469</v>
      </c>
      <c r="G189" s="288" t="s">
        <v>1045</v>
      </c>
      <c r="H189" s="289">
        <v>2</v>
      </c>
      <c r="I189" s="290"/>
      <c r="J189" s="291">
        <f>ROUND(I189*H189,2)</f>
        <v>0</v>
      </c>
      <c r="K189" s="287" t="s">
        <v>38</v>
      </c>
      <c r="L189" s="292"/>
      <c r="M189" s="293" t="s">
        <v>38</v>
      </c>
      <c r="N189" s="294" t="s">
        <v>53</v>
      </c>
      <c r="O189" s="49"/>
      <c r="P189" s="247">
        <f>O189*H189</f>
        <v>0</v>
      </c>
      <c r="Q189" s="247">
        <v>0.2828</v>
      </c>
      <c r="R189" s="247">
        <f>Q189*H189</f>
        <v>0.5656</v>
      </c>
      <c r="S189" s="247">
        <v>0</v>
      </c>
      <c r="T189" s="248">
        <f>S189*H189</f>
        <v>0</v>
      </c>
      <c r="AR189" s="25" t="s">
        <v>249</v>
      </c>
      <c r="AT189" s="25" t="s">
        <v>478</v>
      </c>
      <c r="AU189" s="25" t="s">
        <v>90</v>
      </c>
      <c r="AY189" s="25" t="s">
        <v>204</v>
      </c>
      <c r="BE189" s="249">
        <f>IF(N189="základní",J189,0)</f>
        <v>0</v>
      </c>
      <c r="BF189" s="249">
        <f>IF(N189="snížená",J189,0)</f>
        <v>0</v>
      </c>
      <c r="BG189" s="249">
        <f>IF(N189="zákl. přenesená",J189,0)</f>
        <v>0</v>
      </c>
      <c r="BH189" s="249">
        <f>IF(N189="sníž. přenesená",J189,0)</f>
        <v>0</v>
      </c>
      <c r="BI189" s="249">
        <f>IF(N189="nulová",J189,0)</f>
        <v>0</v>
      </c>
      <c r="BJ189" s="25" t="s">
        <v>25</v>
      </c>
      <c r="BK189" s="249">
        <f>ROUND(I189*H189,2)</f>
        <v>0</v>
      </c>
      <c r="BL189" s="25" t="s">
        <v>211</v>
      </c>
      <c r="BM189" s="25" t="s">
        <v>2470</v>
      </c>
    </row>
    <row r="190" spans="2:65" s="1" customFormat="1" ht="38.25" customHeight="1">
      <c r="B190" s="48"/>
      <c r="C190" s="285" t="s">
        <v>9</v>
      </c>
      <c r="D190" s="285" t="s">
        <v>478</v>
      </c>
      <c r="E190" s="286" t="s">
        <v>2471</v>
      </c>
      <c r="F190" s="287" t="s">
        <v>2472</v>
      </c>
      <c r="G190" s="288" t="s">
        <v>780</v>
      </c>
      <c r="H190" s="289">
        <v>2</v>
      </c>
      <c r="I190" s="290"/>
      <c r="J190" s="291">
        <f>ROUND(I190*H190,2)</f>
        <v>0</v>
      </c>
      <c r="K190" s="287" t="s">
        <v>2436</v>
      </c>
      <c r="L190" s="292"/>
      <c r="M190" s="293" t="s">
        <v>38</v>
      </c>
      <c r="N190" s="294" t="s">
        <v>53</v>
      </c>
      <c r="O190" s="49"/>
      <c r="P190" s="247">
        <f>O190*H190</f>
        <v>0</v>
      </c>
      <c r="Q190" s="247">
        <v>0.064</v>
      </c>
      <c r="R190" s="247">
        <f>Q190*H190</f>
        <v>0.128</v>
      </c>
      <c r="S190" s="247">
        <v>0</v>
      </c>
      <c r="T190" s="248">
        <f>S190*H190</f>
        <v>0</v>
      </c>
      <c r="AR190" s="25" t="s">
        <v>249</v>
      </c>
      <c r="AT190" s="25" t="s">
        <v>478</v>
      </c>
      <c r="AU190" s="25" t="s">
        <v>90</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211</v>
      </c>
      <c r="BM190" s="25" t="s">
        <v>2473</v>
      </c>
    </row>
    <row r="191" spans="2:65" s="1" customFormat="1" ht="16.5" customHeight="1">
      <c r="B191" s="48"/>
      <c r="C191" s="285" t="s">
        <v>331</v>
      </c>
      <c r="D191" s="285" t="s">
        <v>478</v>
      </c>
      <c r="E191" s="286" t="s">
        <v>2474</v>
      </c>
      <c r="F191" s="287" t="s">
        <v>2475</v>
      </c>
      <c r="G191" s="288" t="s">
        <v>1045</v>
      </c>
      <c r="H191" s="289">
        <v>1</v>
      </c>
      <c r="I191" s="290"/>
      <c r="J191" s="291">
        <f>ROUND(I191*H191,2)</f>
        <v>0</v>
      </c>
      <c r="K191" s="287" t="s">
        <v>38</v>
      </c>
      <c r="L191" s="292"/>
      <c r="M191" s="293" t="s">
        <v>38</v>
      </c>
      <c r="N191" s="294" t="s">
        <v>53</v>
      </c>
      <c r="O191" s="49"/>
      <c r="P191" s="247">
        <f>O191*H191</f>
        <v>0</v>
      </c>
      <c r="Q191" s="247">
        <v>0</v>
      </c>
      <c r="R191" s="247">
        <f>Q191*H191</f>
        <v>0</v>
      </c>
      <c r="S191" s="247">
        <v>0</v>
      </c>
      <c r="T191" s="248">
        <f>S191*H191</f>
        <v>0</v>
      </c>
      <c r="AR191" s="25" t="s">
        <v>249</v>
      </c>
      <c r="AT191" s="25" t="s">
        <v>478</v>
      </c>
      <c r="AU191" s="25" t="s">
        <v>90</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211</v>
      </c>
      <c r="BM191" s="25" t="s">
        <v>2476</v>
      </c>
    </row>
    <row r="192" spans="2:65" s="1" customFormat="1" ht="16.5" customHeight="1">
      <c r="B192" s="48"/>
      <c r="C192" s="285" t="s">
        <v>335</v>
      </c>
      <c r="D192" s="285" t="s">
        <v>478</v>
      </c>
      <c r="E192" s="286" t="s">
        <v>2477</v>
      </c>
      <c r="F192" s="287" t="s">
        <v>2478</v>
      </c>
      <c r="G192" s="288" t="s">
        <v>1045</v>
      </c>
      <c r="H192" s="289">
        <v>1</v>
      </c>
      <c r="I192" s="290"/>
      <c r="J192" s="291">
        <f>ROUND(I192*H192,2)</f>
        <v>0</v>
      </c>
      <c r="K192" s="287" t="s">
        <v>38</v>
      </c>
      <c r="L192" s="292"/>
      <c r="M192" s="293" t="s">
        <v>38</v>
      </c>
      <c r="N192" s="294" t="s">
        <v>53</v>
      </c>
      <c r="O192" s="49"/>
      <c r="P192" s="247">
        <f>O192*H192</f>
        <v>0</v>
      </c>
      <c r="Q192" s="247">
        <v>0.48783</v>
      </c>
      <c r="R192" s="247">
        <f>Q192*H192</f>
        <v>0.48783</v>
      </c>
      <c r="S192" s="247">
        <v>0</v>
      </c>
      <c r="T192" s="248">
        <f>S192*H192</f>
        <v>0</v>
      </c>
      <c r="AR192" s="25" t="s">
        <v>249</v>
      </c>
      <c r="AT192" s="25" t="s">
        <v>478</v>
      </c>
      <c r="AU192" s="25" t="s">
        <v>90</v>
      </c>
      <c r="AY192" s="25" t="s">
        <v>204</v>
      </c>
      <c r="BE192" s="249">
        <f>IF(N192="základní",J192,0)</f>
        <v>0</v>
      </c>
      <c r="BF192" s="249">
        <f>IF(N192="snížená",J192,0)</f>
        <v>0</v>
      </c>
      <c r="BG192" s="249">
        <f>IF(N192="zákl. přenesená",J192,0)</f>
        <v>0</v>
      </c>
      <c r="BH192" s="249">
        <f>IF(N192="sníž. přenesená",J192,0)</f>
        <v>0</v>
      </c>
      <c r="BI192" s="249">
        <f>IF(N192="nulová",J192,0)</f>
        <v>0</v>
      </c>
      <c r="BJ192" s="25" t="s">
        <v>25</v>
      </c>
      <c r="BK192" s="249">
        <f>ROUND(I192*H192,2)</f>
        <v>0</v>
      </c>
      <c r="BL192" s="25" t="s">
        <v>211</v>
      </c>
      <c r="BM192" s="25" t="s">
        <v>2479</v>
      </c>
    </row>
    <row r="193" spans="2:65" s="1" customFormat="1" ht="16.5" customHeight="1">
      <c r="B193" s="48"/>
      <c r="C193" s="285" t="s">
        <v>340</v>
      </c>
      <c r="D193" s="285" t="s">
        <v>478</v>
      </c>
      <c r="E193" s="286" t="s">
        <v>2480</v>
      </c>
      <c r="F193" s="287" t="s">
        <v>2481</v>
      </c>
      <c r="G193" s="288" t="s">
        <v>1045</v>
      </c>
      <c r="H193" s="289">
        <v>1</v>
      </c>
      <c r="I193" s="290"/>
      <c r="J193" s="291">
        <f>ROUND(I193*H193,2)</f>
        <v>0</v>
      </c>
      <c r="K193" s="287" t="s">
        <v>38</v>
      </c>
      <c r="L193" s="292"/>
      <c r="M193" s="293" t="s">
        <v>38</v>
      </c>
      <c r="N193" s="294" t="s">
        <v>53</v>
      </c>
      <c r="O193" s="49"/>
      <c r="P193" s="247">
        <f>O193*H193</f>
        <v>0</v>
      </c>
      <c r="Q193" s="247">
        <v>1.62</v>
      </c>
      <c r="R193" s="247">
        <f>Q193*H193</f>
        <v>1.62</v>
      </c>
      <c r="S193" s="247">
        <v>0</v>
      </c>
      <c r="T193" s="248">
        <f>S193*H193</f>
        <v>0</v>
      </c>
      <c r="AR193" s="25" t="s">
        <v>249</v>
      </c>
      <c r="AT193" s="25" t="s">
        <v>478</v>
      </c>
      <c r="AU193" s="25" t="s">
        <v>90</v>
      </c>
      <c r="AY193" s="25" t="s">
        <v>204</v>
      </c>
      <c r="BE193" s="249">
        <f>IF(N193="základní",J193,0)</f>
        <v>0</v>
      </c>
      <c r="BF193" s="249">
        <f>IF(N193="snížená",J193,0)</f>
        <v>0</v>
      </c>
      <c r="BG193" s="249">
        <f>IF(N193="zákl. přenesená",J193,0)</f>
        <v>0</v>
      </c>
      <c r="BH193" s="249">
        <f>IF(N193="sníž. přenesená",J193,0)</f>
        <v>0</v>
      </c>
      <c r="BI193" s="249">
        <f>IF(N193="nulová",J193,0)</f>
        <v>0</v>
      </c>
      <c r="BJ193" s="25" t="s">
        <v>25</v>
      </c>
      <c r="BK193" s="249">
        <f>ROUND(I193*H193,2)</f>
        <v>0</v>
      </c>
      <c r="BL193" s="25" t="s">
        <v>211</v>
      </c>
      <c r="BM193" s="25" t="s">
        <v>2482</v>
      </c>
    </row>
    <row r="194" spans="2:65" s="1" customFormat="1" ht="25.5" customHeight="1">
      <c r="B194" s="48"/>
      <c r="C194" s="238" t="s">
        <v>346</v>
      </c>
      <c r="D194" s="238" t="s">
        <v>206</v>
      </c>
      <c r="E194" s="239" t="s">
        <v>2483</v>
      </c>
      <c r="F194" s="240" t="s">
        <v>2484</v>
      </c>
      <c r="G194" s="241" t="s">
        <v>2485</v>
      </c>
      <c r="H194" s="242">
        <v>1</v>
      </c>
      <c r="I194" s="243"/>
      <c r="J194" s="244">
        <f>ROUND(I194*H194,2)</f>
        <v>0</v>
      </c>
      <c r="K194" s="240" t="s">
        <v>38</v>
      </c>
      <c r="L194" s="74"/>
      <c r="M194" s="245" t="s">
        <v>38</v>
      </c>
      <c r="N194" s="246" t="s">
        <v>53</v>
      </c>
      <c r="O194" s="49"/>
      <c r="P194" s="247">
        <f>O194*H194</f>
        <v>0</v>
      </c>
      <c r="Q194" s="247">
        <v>0.02</v>
      </c>
      <c r="R194" s="247">
        <f>Q194*H194</f>
        <v>0.02</v>
      </c>
      <c r="S194" s="247">
        <v>0</v>
      </c>
      <c r="T194" s="248">
        <f>S194*H194</f>
        <v>0</v>
      </c>
      <c r="AR194" s="25" t="s">
        <v>211</v>
      </c>
      <c r="AT194" s="25" t="s">
        <v>206</v>
      </c>
      <c r="AU194" s="25" t="s">
        <v>90</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211</v>
      </c>
      <c r="BM194" s="25" t="s">
        <v>2486</v>
      </c>
    </row>
    <row r="195" spans="2:65" s="1" customFormat="1" ht="25.5" customHeight="1">
      <c r="B195" s="48"/>
      <c r="C195" s="238" t="s">
        <v>352</v>
      </c>
      <c r="D195" s="238" t="s">
        <v>206</v>
      </c>
      <c r="E195" s="239" t="s">
        <v>2487</v>
      </c>
      <c r="F195" s="240" t="s">
        <v>2488</v>
      </c>
      <c r="G195" s="241" t="s">
        <v>2489</v>
      </c>
      <c r="H195" s="242">
        <v>1</v>
      </c>
      <c r="I195" s="243"/>
      <c r="J195" s="244">
        <f>ROUND(I195*H195,2)</f>
        <v>0</v>
      </c>
      <c r="K195" s="240" t="s">
        <v>38</v>
      </c>
      <c r="L195" s="74"/>
      <c r="M195" s="245" t="s">
        <v>38</v>
      </c>
      <c r="N195" s="246" t="s">
        <v>53</v>
      </c>
      <c r="O195" s="49"/>
      <c r="P195" s="247">
        <f>O195*H195</f>
        <v>0</v>
      </c>
      <c r="Q195" s="247">
        <v>0.02</v>
      </c>
      <c r="R195" s="247">
        <f>Q195*H195</f>
        <v>0.02</v>
      </c>
      <c r="S195" s="247">
        <v>0</v>
      </c>
      <c r="T195" s="248">
        <f>S195*H195</f>
        <v>0</v>
      </c>
      <c r="AR195" s="25" t="s">
        <v>211</v>
      </c>
      <c r="AT195" s="25" t="s">
        <v>206</v>
      </c>
      <c r="AU195" s="25" t="s">
        <v>90</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211</v>
      </c>
      <c r="BM195" s="25" t="s">
        <v>2490</v>
      </c>
    </row>
    <row r="196" spans="2:65" s="1" customFormat="1" ht="25.5" customHeight="1">
      <c r="B196" s="48"/>
      <c r="C196" s="238" t="s">
        <v>359</v>
      </c>
      <c r="D196" s="238" t="s">
        <v>206</v>
      </c>
      <c r="E196" s="239" t="s">
        <v>2491</v>
      </c>
      <c r="F196" s="240" t="s">
        <v>2492</v>
      </c>
      <c r="G196" s="241" t="s">
        <v>2489</v>
      </c>
      <c r="H196" s="242">
        <v>1</v>
      </c>
      <c r="I196" s="243"/>
      <c r="J196" s="244">
        <f>ROUND(I196*H196,2)</f>
        <v>0</v>
      </c>
      <c r="K196" s="240" t="s">
        <v>38</v>
      </c>
      <c r="L196" s="74"/>
      <c r="M196" s="245" t="s">
        <v>38</v>
      </c>
      <c r="N196" s="246" t="s">
        <v>53</v>
      </c>
      <c r="O196" s="49"/>
      <c r="P196" s="247">
        <f>O196*H196</f>
        <v>0</v>
      </c>
      <c r="Q196" s="247">
        <v>0.02</v>
      </c>
      <c r="R196" s="247">
        <f>Q196*H196</f>
        <v>0.02</v>
      </c>
      <c r="S196" s="247">
        <v>0</v>
      </c>
      <c r="T196" s="248">
        <f>S196*H196</f>
        <v>0</v>
      </c>
      <c r="AR196" s="25" t="s">
        <v>211</v>
      </c>
      <c r="AT196" s="25" t="s">
        <v>206</v>
      </c>
      <c r="AU196" s="25" t="s">
        <v>90</v>
      </c>
      <c r="AY196" s="25" t="s">
        <v>204</v>
      </c>
      <c r="BE196" s="249">
        <f>IF(N196="základní",J196,0)</f>
        <v>0</v>
      </c>
      <c r="BF196" s="249">
        <f>IF(N196="snížená",J196,0)</f>
        <v>0</v>
      </c>
      <c r="BG196" s="249">
        <f>IF(N196="zákl. přenesená",J196,0)</f>
        <v>0</v>
      </c>
      <c r="BH196" s="249">
        <f>IF(N196="sníž. přenesená",J196,0)</f>
        <v>0</v>
      </c>
      <c r="BI196" s="249">
        <f>IF(N196="nulová",J196,0)</f>
        <v>0</v>
      </c>
      <c r="BJ196" s="25" t="s">
        <v>25</v>
      </c>
      <c r="BK196" s="249">
        <f>ROUND(I196*H196,2)</f>
        <v>0</v>
      </c>
      <c r="BL196" s="25" t="s">
        <v>211</v>
      </c>
      <c r="BM196" s="25" t="s">
        <v>2493</v>
      </c>
    </row>
    <row r="197" spans="2:65" s="1" customFormat="1" ht="25.5" customHeight="1">
      <c r="B197" s="48"/>
      <c r="C197" s="238" t="s">
        <v>365</v>
      </c>
      <c r="D197" s="238" t="s">
        <v>206</v>
      </c>
      <c r="E197" s="239" t="s">
        <v>2494</v>
      </c>
      <c r="F197" s="240" t="s">
        <v>2495</v>
      </c>
      <c r="G197" s="241" t="s">
        <v>780</v>
      </c>
      <c r="H197" s="242">
        <v>3</v>
      </c>
      <c r="I197" s="243"/>
      <c r="J197" s="244">
        <f>ROUND(I197*H197,2)</f>
        <v>0</v>
      </c>
      <c r="K197" s="240" t="s">
        <v>210</v>
      </c>
      <c r="L197" s="74"/>
      <c r="M197" s="245" t="s">
        <v>38</v>
      </c>
      <c r="N197" s="246" t="s">
        <v>53</v>
      </c>
      <c r="O197" s="49"/>
      <c r="P197" s="247">
        <f>O197*H197</f>
        <v>0</v>
      </c>
      <c r="Q197" s="247">
        <v>0.00325</v>
      </c>
      <c r="R197" s="247">
        <f>Q197*H197</f>
        <v>0.00975</v>
      </c>
      <c r="S197" s="247">
        <v>0</v>
      </c>
      <c r="T197" s="248">
        <f>S197*H197</f>
        <v>0</v>
      </c>
      <c r="AR197" s="25" t="s">
        <v>211</v>
      </c>
      <c r="AT197" s="25" t="s">
        <v>206</v>
      </c>
      <c r="AU197" s="25" t="s">
        <v>90</v>
      </c>
      <c r="AY197" s="25" t="s">
        <v>204</v>
      </c>
      <c r="BE197" s="249">
        <f>IF(N197="základní",J197,0)</f>
        <v>0</v>
      </c>
      <c r="BF197" s="249">
        <f>IF(N197="snížená",J197,0)</f>
        <v>0</v>
      </c>
      <c r="BG197" s="249">
        <f>IF(N197="zákl. přenesená",J197,0)</f>
        <v>0</v>
      </c>
      <c r="BH197" s="249">
        <f>IF(N197="sníž. přenesená",J197,0)</f>
        <v>0</v>
      </c>
      <c r="BI197" s="249">
        <f>IF(N197="nulová",J197,0)</f>
        <v>0</v>
      </c>
      <c r="BJ197" s="25" t="s">
        <v>25</v>
      </c>
      <c r="BK197" s="249">
        <f>ROUND(I197*H197,2)</f>
        <v>0</v>
      </c>
      <c r="BL197" s="25" t="s">
        <v>211</v>
      </c>
      <c r="BM197" s="25" t="s">
        <v>2496</v>
      </c>
    </row>
    <row r="198" spans="2:47" s="1" customFormat="1" ht="13.5">
      <c r="B198" s="48"/>
      <c r="C198" s="76"/>
      <c r="D198" s="250" t="s">
        <v>213</v>
      </c>
      <c r="E198" s="76"/>
      <c r="F198" s="251" t="s">
        <v>2497</v>
      </c>
      <c r="G198" s="76"/>
      <c r="H198" s="76"/>
      <c r="I198" s="206"/>
      <c r="J198" s="76"/>
      <c r="K198" s="76"/>
      <c r="L198" s="74"/>
      <c r="M198" s="252"/>
      <c r="N198" s="49"/>
      <c r="O198" s="49"/>
      <c r="P198" s="49"/>
      <c r="Q198" s="49"/>
      <c r="R198" s="49"/>
      <c r="S198" s="49"/>
      <c r="T198" s="97"/>
      <c r="AT198" s="25" t="s">
        <v>213</v>
      </c>
      <c r="AU198" s="25" t="s">
        <v>90</v>
      </c>
    </row>
    <row r="199" spans="2:65" s="1" customFormat="1" ht="25.5" customHeight="1">
      <c r="B199" s="48"/>
      <c r="C199" s="238" t="s">
        <v>370</v>
      </c>
      <c r="D199" s="238" t="s">
        <v>206</v>
      </c>
      <c r="E199" s="239" t="s">
        <v>2498</v>
      </c>
      <c r="F199" s="240" t="s">
        <v>2499</v>
      </c>
      <c r="G199" s="241" t="s">
        <v>780</v>
      </c>
      <c r="H199" s="242">
        <v>2</v>
      </c>
      <c r="I199" s="243"/>
      <c r="J199" s="244">
        <f>ROUND(I199*H199,2)</f>
        <v>0</v>
      </c>
      <c r="K199" s="240" t="s">
        <v>210</v>
      </c>
      <c r="L199" s="74"/>
      <c r="M199" s="245" t="s">
        <v>38</v>
      </c>
      <c r="N199" s="246" t="s">
        <v>53</v>
      </c>
      <c r="O199" s="49"/>
      <c r="P199" s="247">
        <f>O199*H199</f>
        <v>0</v>
      </c>
      <c r="Q199" s="247">
        <v>0.00702</v>
      </c>
      <c r="R199" s="247">
        <f>Q199*H199</f>
        <v>0.01404</v>
      </c>
      <c r="S199" s="247">
        <v>0</v>
      </c>
      <c r="T199" s="248">
        <f>S199*H199</f>
        <v>0</v>
      </c>
      <c r="AR199" s="25" t="s">
        <v>211</v>
      </c>
      <c r="AT199" s="25" t="s">
        <v>206</v>
      </c>
      <c r="AU199" s="25" t="s">
        <v>90</v>
      </c>
      <c r="AY199" s="25" t="s">
        <v>204</v>
      </c>
      <c r="BE199" s="249">
        <f>IF(N199="základní",J199,0)</f>
        <v>0</v>
      </c>
      <c r="BF199" s="249">
        <f>IF(N199="snížená",J199,0)</f>
        <v>0</v>
      </c>
      <c r="BG199" s="249">
        <f>IF(N199="zákl. přenesená",J199,0)</f>
        <v>0</v>
      </c>
      <c r="BH199" s="249">
        <f>IF(N199="sníž. přenesená",J199,0)</f>
        <v>0</v>
      </c>
      <c r="BI199" s="249">
        <f>IF(N199="nulová",J199,0)</f>
        <v>0</v>
      </c>
      <c r="BJ199" s="25" t="s">
        <v>25</v>
      </c>
      <c r="BK199" s="249">
        <f>ROUND(I199*H199,2)</f>
        <v>0</v>
      </c>
      <c r="BL199" s="25" t="s">
        <v>211</v>
      </c>
      <c r="BM199" s="25" t="s">
        <v>2500</v>
      </c>
    </row>
    <row r="200" spans="2:47" s="1" customFormat="1" ht="13.5">
      <c r="B200" s="48"/>
      <c r="C200" s="76"/>
      <c r="D200" s="250" t="s">
        <v>213</v>
      </c>
      <c r="E200" s="76"/>
      <c r="F200" s="251" t="s">
        <v>2501</v>
      </c>
      <c r="G200" s="76"/>
      <c r="H200" s="76"/>
      <c r="I200" s="206"/>
      <c r="J200" s="76"/>
      <c r="K200" s="76"/>
      <c r="L200" s="74"/>
      <c r="M200" s="252"/>
      <c r="N200" s="49"/>
      <c r="O200" s="49"/>
      <c r="P200" s="49"/>
      <c r="Q200" s="49"/>
      <c r="R200" s="49"/>
      <c r="S200" s="49"/>
      <c r="T200" s="97"/>
      <c r="AT200" s="25" t="s">
        <v>213</v>
      </c>
      <c r="AU200" s="25" t="s">
        <v>90</v>
      </c>
    </row>
    <row r="201" spans="2:65" s="1" customFormat="1" ht="38.25" customHeight="1">
      <c r="B201" s="48"/>
      <c r="C201" s="285" t="s">
        <v>376</v>
      </c>
      <c r="D201" s="285" t="s">
        <v>478</v>
      </c>
      <c r="E201" s="286" t="s">
        <v>2502</v>
      </c>
      <c r="F201" s="287" t="s">
        <v>2503</v>
      </c>
      <c r="G201" s="288" t="s">
        <v>780</v>
      </c>
      <c r="H201" s="289">
        <v>2</v>
      </c>
      <c r="I201" s="290"/>
      <c r="J201" s="291">
        <f>ROUND(I201*H201,2)</f>
        <v>0</v>
      </c>
      <c r="K201" s="287" t="s">
        <v>2436</v>
      </c>
      <c r="L201" s="292"/>
      <c r="M201" s="293" t="s">
        <v>38</v>
      </c>
      <c r="N201" s="294" t="s">
        <v>53</v>
      </c>
      <c r="O201" s="49"/>
      <c r="P201" s="247">
        <f>O201*H201</f>
        <v>0</v>
      </c>
      <c r="Q201" s="247">
        <v>0.162</v>
      </c>
      <c r="R201" s="247">
        <f>Q201*H201</f>
        <v>0.324</v>
      </c>
      <c r="S201" s="247">
        <v>0</v>
      </c>
      <c r="T201" s="248">
        <f>S201*H201</f>
        <v>0</v>
      </c>
      <c r="AR201" s="25" t="s">
        <v>249</v>
      </c>
      <c r="AT201" s="25" t="s">
        <v>478</v>
      </c>
      <c r="AU201" s="25" t="s">
        <v>90</v>
      </c>
      <c r="AY201" s="25" t="s">
        <v>204</v>
      </c>
      <c r="BE201" s="249">
        <f>IF(N201="základní",J201,0)</f>
        <v>0</v>
      </c>
      <c r="BF201" s="249">
        <f>IF(N201="snížená",J201,0)</f>
        <v>0</v>
      </c>
      <c r="BG201" s="249">
        <f>IF(N201="zákl. přenesená",J201,0)</f>
        <v>0</v>
      </c>
      <c r="BH201" s="249">
        <f>IF(N201="sníž. přenesená",J201,0)</f>
        <v>0</v>
      </c>
      <c r="BI201" s="249">
        <f>IF(N201="nulová",J201,0)</f>
        <v>0</v>
      </c>
      <c r="BJ201" s="25" t="s">
        <v>25</v>
      </c>
      <c r="BK201" s="249">
        <f>ROUND(I201*H201,2)</f>
        <v>0</v>
      </c>
      <c r="BL201" s="25" t="s">
        <v>211</v>
      </c>
      <c r="BM201" s="25" t="s">
        <v>2504</v>
      </c>
    </row>
    <row r="202" spans="2:63" s="11" customFormat="1" ht="29.85" customHeight="1">
      <c r="B202" s="222"/>
      <c r="C202" s="223"/>
      <c r="D202" s="224" t="s">
        <v>81</v>
      </c>
      <c r="E202" s="236" t="s">
        <v>255</v>
      </c>
      <c r="F202" s="236" t="s">
        <v>2505</v>
      </c>
      <c r="G202" s="223"/>
      <c r="H202" s="223"/>
      <c r="I202" s="226"/>
      <c r="J202" s="237">
        <f>BK202</f>
        <v>0</v>
      </c>
      <c r="K202" s="223"/>
      <c r="L202" s="228"/>
      <c r="M202" s="229"/>
      <c r="N202" s="230"/>
      <c r="O202" s="230"/>
      <c r="P202" s="231">
        <f>SUM(P203:P205)</f>
        <v>0</v>
      </c>
      <c r="Q202" s="230"/>
      <c r="R202" s="231">
        <f>SUM(R203:R205)</f>
        <v>0</v>
      </c>
      <c r="S202" s="230"/>
      <c r="T202" s="232">
        <f>SUM(T203:T205)</f>
        <v>7.458600000000001</v>
      </c>
      <c r="AR202" s="233" t="s">
        <v>25</v>
      </c>
      <c r="AT202" s="234" t="s">
        <v>81</v>
      </c>
      <c r="AU202" s="234" t="s">
        <v>25</v>
      </c>
      <c r="AY202" s="233" t="s">
        <v>204</v>
      </c>
      <c r="BK202" s="235">
        <f>SUM(BK203:BK205)</f>
        <v>0</v>
      </c>
    </row>
    <row r="203" spans="2:65" s="1" customFormat="1" ht="16.5" customHeight="1">
      <c r="B203" s="48"/>
      <c r="C203" s="238" t="s">
        <v>381</v>
      </c>
      <c r="D203" s="238" t="s">
        <v>206</v>
      </c>
      <c r="E203" s="239" t="s">
        <v>2506</v>
      </c>
      <c r="F203" s="240" t="s">
        <v>2507</v>
      </c>
      <c r="G203" s="241" t="s">
        <v>343</v>
      </c>
      <c r="H203" s="242">
        <v>80.2</v>
      </c>
      <c r="I203" s="243"/>
      <c r="J203" s="244">
        <f>ROUND(I203*H203,2)</f>
        <v>0</v>
      </c>
      <c r="K203" s="240" t="s">
        <v>210</v>
      </c>
      <c r="L203" s="74"/>
      <c r="M203" s="245" t="s">
        <v>38</v>
      </c>
      <c r="N203" s="246" t="s">
        <v>53</v>
      </c>
      <c r="O203" s="49"/>
      <c r="P203" s="247">
        <f>O203*H203</f>
        <v>0</v>
      </c>
      <c r="Q203" s="247">
        <v>0</v>
      </c>
      <c r="R203" s="247">
        <f>Q203*H203</f>
        <v>0</v>
      </c>
      <c r="S203" s="247">
        <v>0.093</v>
      </c>
      <c r="T203" s="248">
        <f>S203*H203</f>
        <v>7.458600000000001</v>
      </c>
      <c r="AR203" s="25" t="s">
        <v>211</v>
      </c>
      <c r="AT203" s="25" t="s">
        <v>206</v>
      </c>
      <c r="AU203" s="25" t="s">
        <v>90</v>
      </c>
      <c r="AY203" s="25" t="s">
        <v>204</v>
      </c>
      <c r="BE203" s="249">
        <f>IF(N203="základní",J203,0)</f>
        <v>0</v>
      </c>
      <c r="BF203" s="249">
        <f>IF(N203="snížená",J203,0)</f>
        <v>0</v>
      </c>
      <c r="BG203" s="249">
        <f>IF(N203="zákl. přenesená",J203,0)</f>
        <v>0</v>
      </c>
      <c r="BH203" s="249">
        <f>IF(N203="sníž. přenesená",J203,0)</f>
        <v>0</v>
      </c>
      <c r="BI203" s="249">
        <f>IF(N203="nulová",J203,0)</f>
        <v>0</v>
      </c>
      <c r="BJ203" s="25" t="s">
        <v>25</v>
      </c>
      <c r="BK203" s="249">
        <f>ROUND(I203*H203,2)</f>
        <v>0</v>
      </c>
      <c r="BL203" s="25" t="s">
        <v>211</v>
      </c>
      <c r="BM203" s="25" t="s">
        <v>2508</v>
      </c>
    </row>
    <row r="204" spans="2:51" s="12" customFormat="1" ht="13.5">
      <c r="B204" s="253"/>
      <c r="C204" s="254"/>
      <c r="D204" s="250" t="s">
        <v>215</v>
      </c>
      <c r="E204" s="255" t="s">
        <v>38</v>
      </c>
      <c r="F204" s="256" t="s">
        <v>2509</v>
      </c>
      <c r="G204" s="254"/>
      <c r="H204" s="257">
        <v>80.2</v>
      </c>
      <c r="I204" s="258"/>
      <c r="J204" s="254"/>
      <c r="K204" s="254"/>
      <c r="L204" s="259"/>
      <c r="M204" s="260"/>
      <c r="N204" s="261"/>
      <c r="O204" s="261"/>
      <c r="P204" s="261"/>
      <c r="Q204" s="261"/>
      <c r="R204" s="261"/>
      <c r="S204" s="261"/>
      <c r="T204" s="262"/>
      <c r="AT204" s="263" t="s">
        <v>215</v>
      </c>
      <c r="AU204" s="263" t="s">
        <v>90</v>
      </c>
      <c r="AV204" s="12" t="s">
        <v>90</v>
      </c>
      <c r="AW204" s="12" t="s">
        <v>45</v>
      </c>
      <c r="AX204" s="12" t="s">
        <v>82</v>
      </c>
      <c r="AY204" s="263" t="s">
        <v>204</v>
      </c>
    </row>
    <row r="205" spans="2:51" s="13" customFormat="1" ht="13.5">
      <c r="B205" s="264"/>
      <c r="C205" s="265"/>
      <c r="D205" s="250" t="s">
        <v>215</v>
      </c>
      <c r="E205" s="266" t="s">
        <v>38</v>
      </c>
      <c r="F205" s="267" t="s">
        <v>217</v>
      </c>
      <c r="G205" s="265"/>
      <c r="H205" s="268">
        <v>80.2</v>
      </c>
      <c r="I205" s="269"/>
      <c r="J205" s="265"/>
      <c r="K205" s="265"/>
      <c r="L205" s="270"/>
      <c r="M205" s="271"/>
      <c r="N205" s="272"/>
      <c r="O205" s="272"/>
      <c r="P205" s="272"/>
      <c r="Q205" s="272"/>
      <c r="R205" s="272"/>
      <c r="S205" s="272"/>
      <c r="T205" s="273"/>
      <c r="AT205" s="274" t="s">
        <v>215</v>
      </c>
      <c r="AU205" s="274" t="s">
        <v>90</v>
      </c>
      <c r="AV205" s="13" t="s">
        <v>211</v>
      </c>
      <c r="AW205" s="13" t="s">
        <v>45</v>
      </c>
      <c r="AX205" s="13" t="s">
        <v>25</v>
      </c>
      <c r="AY205" s="274" t="s">
        <v>204</v>
      </c>
    </row>
    <row r="206" spans="2:63" s="11" customFormat="1" ht="37.4" customHeight="1">
      <c r="B206" s="222"/>
      <c r="C206" s="223"/>
      <c r="D206" s="224" t="s">
        <v>81</v>
      </c>
      <c r="E206" s="225" t="s">
        <v>916</v>
      </c>
      <c r="F206" s="225" t="s">
        <v>917</v>
      </c>
      <c r="G206" s="223"/>
      <c r="H206" s="223"/>
      <c r="I206" s="226"/>
      <c r="J206" s="227">
        <f>BK206</f>
        <v>0</v>
      </c>
      <c r="K206" s="223"/>
      <c r="L206" s="228"/>
      <c r="M206" s="229"/>
      <c r="N206" s="230"/>
      <c r="O206" s="230"/>
      <c r="P206" s="231">
        <f>P207+P280+P368</f>
        <v>0</v>
      </c>
      <c r="Q206" s="230"/>
      <c r="R206" s="231">
        <f>R207+R280+R368</f>
        <v>2.679905</v>
      </c>
      <c r="S206" s="230"/>
      <c r="T206" s="232">
        <f>T207+T280+T368</f>
        <v>0.64365</v>
      </c>
      <c r="AR206" s="233" t="s">
        <v>90</v>
      </c>
      <c r="AT206" s="234" t="s">
        <v>81</v>
      </c>
      <c r="AU206" s="234" t="s">
        <v>82</v>
      </c>
      <c r="AY206" s="233" t="s">
        <v>204</v>
      </c>
      <c r="BK206" s="235">
        <f>BK207+BK280+BK368</f>
        <v>0</v>
      </c>
    </row>
    <row r="207" spans="2:63" s="11" customFormat="1" ht="19.9" customHeight="1">
      <c r="B207" s="222"/>
      <c r="C207" s="223"/>
      <c r="D207" s="224" t="s">
        <v>81</v>
      </c>
      <c r="E207" s="236" t="s">
        <v>2510</v>
      </c>
      <c r="F207" s="236" t="s">
        <v>2511</v>
      </c>
      <c r="G207" s="223"/>
      <c r="H207" s="223"/>
      <c r="I207" s="226"/>
      <c r="J207" s="237">
        <f>BK207</f>
        <v>0</v>
      </c>
      <c r="K207" s="223"/>
      <c r="L207" s="228"/>
      <c r="M207" s="229"/>
      <c r="N207" s="230"/>
      <c r="O207" s="230"/>
      <c r="P207" s="231">
        <f>SUM(P208:P279)</f>
        <v>0</v>
      </c>
      <c r="Q207" s="230"/>
      <c r="R207" s="231">
        <f>SUM(R208:R279)</f>
        <v>0.907925</v>
      </c>
      <c r="S207" s="230"/>
      <c r="T207" s="232">
        <f>SUM(T208:T279)</f>
        <v>0.64365</v>
      </c>
      <c r="AR207" s="233" t="s">
        <v>90</v>
      </c>
      <c r="AT207" s="234" t="s">
        <v>81</v>
      </c>
      <c r="AU207" s="234" t="s">
        <v>25</v>
      </c>
      <c r="AY207" s="233" t="s">
        <v>204</v>
      </c>
      <c r="BK207" s="235">
        <f>SUM(BK208:BK279)</f>
        <v>0</v>
      </c>
    </row>
    <row r="208" spans="2:65" s="1" customFormat="1" ht="25.5" customHeight="1">
      <c r="B208" s="48"/>
      <c r="C208" s="238" t="s">
        <v>392</v>
      </c>
      <c r="D208" s="238" t="s">
        <v>206</v>
      </c>
      <c r="E208" s="239" t="s">
        <v>2512</v>
      </c>
      <c r="F208" s="240" t="s">
        <v>2513</v>
      </c>
      <c r="G208" s="241" t="s">
        <v>343</v>
      </c>
      <c r="H208" s="242">
        <v>21</v>
      </c>
      <c r="I208" s="243"/>
      <c r="J208" s="244">
        <f>ROUND(I208*H208,2)</f>
        <v>0</v>
      </c>
      <c r="K208" s="240" t="s">
        <v>210</v>
      </c>
      <c r="L208" s="74"/>
      <c r="M208" s="245" t="s">
        <v>38</v>
      </c>
      <c r="N208" s="246" t="s">
        <v>53</v>
      </c>
      <c r="O208" s="49"/>
      <c r="P208" s="247">
        <f>O208*H208</f>
        <v>0</v>
      </c>
      <c r="Q208" s="247">
        <v>0</v>
      </c>
      <c r="R208" s="247">
        <f>Q208*H208</f>
        <v>0</v>
      </c>
      <c r="S208" s="247">
        <v>0.03065</v>
      </c>
      <c r="T208" s="248">
        <f>S208*H208</f>
        <v>0.64365</v>
      </c>
      <c r="AR208" s="25" t="s">
        <v>294</v>
      </c>
      <c r="AT208" s="25" t="s">
        <v>206</v>
      </c>
      <c r="AU208" s="25" t="s">
        <v>90</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294</v>
      </c>
      <c r="BM208" s="25" t="s">
        <v>2514</v>
      </c>
    </row>
    <row r="209" spans="2:51" s="12" customFormat="1" ht="13.5">
      <c r="B209" s="253"/>
      <c r="C209" s="254"/>
      <c r="D209" s="250" t="s">
        <v>215</v>
      </c>
      <c r="E209" s="255" t="s">
        <v>38</v>
      </c>
      <c r="F209" s="256" t="s">
        <v>2515</v>
      </c>
      <c r="G209" s="254"/>
      <c r="H209" s="257">
        <v>21</v>
      </c>
      <c r="I209" s="258"/>
      <c r="J209" s="254"/>
      <c r="K209" s="254"/>
      <c r="L209" s="259"/>
      <c r="M209" s="260"/>
      <c r="N209" s="261"/>
      <c r="O209" s="261"/>
      <c r="P209" s="261"/>
      <c r="Q209" s="261"/>
      <c r="R209" s="261"/>
      <c r="S209" s="261"/>
      <c r="T209" s="262"/>
      <c r="AT209" s="263" t="s">
        <v>215</v>
      </c>
      <c r="AU209" s="263" t="s">
        <v>90</v>
      </c>
      <c r="AV209" s="12" t="s">
        <v>90</v>
      </c>
      <c r="AW209" s="12" t="s">
        <v>45</v>
      </c>
      <c r="AX209" s="12" t="s">
        <v>82</v>
      </c>
      <c r="AY209" s="263" t="s">
        <v>204</v>
      </c>
    </row>
    <row r="210" spans="2:51" s="13" customFormat="1" ht="13.5">
      <c r="B210" s="264"/>
      <c r="C210" s="265"/>
      <c r="D210" s="250" t="s">
        <v>215</v>
      </c>
      <c r="E210" s="266" t="s">
        <v>38</v>
      </c>
      <c r="F210" s="267" t="s">
        <v>217</v>
      </c>
      <c r="G210" s="265"/>
      <c r="H210" s="268">
        <v>21</v>
      </c>
      <c r="I210" s="269"/>
      <c r="J210" s="265"/>
      <c r="K210" s="265"/>
      <c r="L210" s="270"/>
      <c r="M210" s="271"/>
      <c r="N210" s="272"/>
      <c r="O210" s="272"/>
      <c r="P210" s="272"/>
      <c r="Q210" s="272"/>
      <c r="R210" s="272"/>
      <c r="S210" s="272"/>
      <c r="T210" s="273"/>
      <c r="AT210" s="274" t="s">
        <v>215</v>
      </c>
      <c r="AU210" s="274" t="s">
        <v>90</v>
      </c>
      <c r="AV210" s="13" t="s">
        <v>211</v>
      </c>
      <c r="AW210" s="13" t="s">
        <v>45</v>
      </c>
      <c r="AX210" s="13" t="s">
        <v>25</v>
      </c>
      <c r="AY210" s="274" t="s">
        <v>204</v>
      </c>
    </row>
    <row r="211" spans="2:65" s="1" customFormat="1" ht="16.5" customHeight="1">
      <c r="B211" s="48"/>
      <c r="C211" s="238" t="s">
        <v>398</v>
      </c>
      <c r="D211" s="238" t="s">
        <v>206</v>
      </c>
      <c r="E211" s="239" t="s">
        <v>2516</v>
      </c>
      <c r="F211" s="240" t="s">
        <v>2517</v>
      </c>
      <c r="G211" s="241" t="s">
        <v>780</v>
      </c>
      <c r="H211" s="242">
        <v>4</v>
      </c>
      <c r="I211" s="243"/>
      <c r="J211" s="244">
        <f>ROUND(I211*H211,2)</f>
        <v>0</v>
      </c>
      <c r="K211" s="240" t="s">
        <v>210</v>
      </c>
      <c r="L211" s="74"/>
      <c r="M211" s="245" t="s">
        <v>38</v>
      </c>
      <c r="N211" s="246" t="s">
        <v>53</v>
      </c>
      <c r="O211" s="49"/>
      <c r="P211" s="247">
        <f>O211*H211</f>
        <v>0</v>
      </c>
      <c r="Q211" s="247">
        <v>0.00226</v>
      </c>
      <c r="R211" s="247">
        <f>Q211*H211</f>
        <v>0.00904</v>
      </c>
      <c r="S211" s="247">
        <v>0</v>
      </c>
      <c r="T211" s="248">
        <f>S211*H211</f>
        <v>0</v>
      </c>
      <c r="AR211" s="25" t="s">
        <v>294</v>
      </c>
      <c r="AT211" s="25" t="s">
        <v>206</v>
      </c>
      <c r="AU211" s="25" t="s">
        <v>90</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294</v>
      </c>
      <c r="BM211" s="25" t="s">
        <v>2518</v>
      </c>
    </row>
    <row r="212" spans="2:65" s="1" customFormat="1" ht="16.5" customHeight="1">
      <c r="B212" s="48"/>
      <c r="C212" s="238" t="s">
        <v>402</v>
      </c>
      <c r="D212" s="238" t="s">
        <v>206</v>
      </c>
      <c r="E212" s="239" t="s">
        <v>2519</v>
      </c>
      <c r="F212" s="240" t="s">
        <v>2520</v>
      </c>
      <c r="G212" s="241" t="s">
        <v>343</v>
      </c>
      <c r="H212" s="242">
        <v>48</v>
      </c>
      <c r="I212" s="243"/>
      <c r="J212" s="244">
        <f>ROUND(I212*H212,2)</f>
        <v>0</v>
      </c>
      <c r="K212" s="240" t="s">
        <v>210</v>
      </c>
      <c r="L212" s="74"/>
      <c r="M212" s="245" t="s">
        <v>38</v>
      </c>
      <c r="N212" s="246" t="s">
        <v>53</v>
      </c>
      <c r="O212" s="49"/>
      <c r="P212" s="247">
        <f>O212*H212</f>
        <v>0</v>
      </c>
      <c r="Q212" s="247">
        <v>0.00126</v>
      </c>
      <c r="R212" s="247">
        <f>Q212*H212</f>
        <v>0.060480000000000006</v>
      </c>
      <c r="S212" s="247">
        <v>0</v>
      </c>
      <c r="T212" s="248">
        <f>S212*H212</f>
        <v>0</v>
      </c>
      <c r="AR212" s="25" t="s">
        <v>294</v>
      </c>
      <c r="AT212" s="25" t="s">
        <v>206</v>
      </c>
      <c r="AU212" s="25" t="s">
        <v>90</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294</v>
      </c>
      <c r="BM212" s="25" t="s">
        <v>2521</v>
      </c>
    </row>
    <row r="213" spans="2:47" s="1" customFormat="1" ht="13.5">
      <c r="B213" s="48"/>
      <c r="C213" s="76"/>
      <c r="D213" s="250" t="s">
        <v>213</v>
      </c>
      <c r="E213" s="76"/>
      <c r="F213" s="251" t="s">
        <v>2522</v>
      </c>
      <c r="G213" s="76"/>
      <c r="H213" s="76"/>
      <c r="I213" s="206"/>
      <c r="J213" s="76"/>
      <c r="K213" s="76"/>
      <c r="L213" s="74"/>
      <c r="M213" s="252"/>
      <c r="N213" s="49"/>
      <c r="O213" s="49"/>
      <c r="P213" s="49"/>
      <c r="Q213" s="49"/>
      <c r="R213" s="49"/>
      <c r="S213" s="49"/>
      <c r="T213" s="97"/>
      <c r="AT213" s="25" t="s">
        <v>213</v>
      </c>
      <c r="AU213" s="25" t="s">
        <v>90</v>
      </c>
    </row>
    <row r="214" spans="2:51" s="12" customFormat="1" ht="13.5">
      <c r="B214" s="253"/>
      <c r="C214" s="254"/>
      <c r="D214" s="250" t="s">
        <v>215</v>
      </c>
      <c r="E214" s="255" t="s">
        <v>38</v>
      </c>
      <c r="F214" s="256" t="s">
        <v>2523</v>
      </c>
      <c r="G214" s="254"/>
      <c r="H214" s="257">
        <v>40.3</v>
      </c>
      <c r="I214" s="258"/>
      <c r="J214" s="254"/>
      <c r="K214" s="254"/>
      <c r="L214" s="259"/>
      <c r="M214" s="260"/>
      <c r="N214" s="261"/>
      <c r="O214" s="261"/>
      <c r="P214" s="261"/>
      <c r="Q214" s="261"/>
      <c r="R214" s="261"/>
      <c r="S214" s="261"/>
      <c r="T214" s="262"/>
      <c r="AT214" s="263" t="s">
        <v>215</v>
      </c>
      <c r="AU214" s="263" t="s">
        <v>90</v>
      </c>
      <c r="AV214" s="12" t="s">
        <v>90</v>
      </c>
      <c r="AW214" s="12" t="s">
        <v>45</v>
      </c>
      <c r="AX214" s="12" t="s">
        <v>82</v>
      </c>
      <c r="AY214" s="263" t="s">
        <v>204</v>
      </c>
    </row>
    <row r="215" spans="2:51" s="12" customFormat="1" ht="13.5">
      <c r="B215" s="253"/>
      <c r="C215" s="254"/>
      <c r="D215" s="250" t="s">
        <v>215</v>
      </c>
      <c r="E215" s="255" t="s">
        <v>38</v>
      </c>
      <c r="F215" s="256" t="s">
        <v>2524</v>
      </c>
      <c r="G215" s="254"/>
      <c r="H215" s="257">
        <v>7.7</v>
      </c>
      <c r="I215" s="258"/>
      <c r="J215" s="254"/>
      <c r="K215" s="254"/>
      <c r="L215" s="259"/>
      <c r="M215" s="260"/>
      <c r="N215" s="261"/>
      <c r="O215" s="261"/>
      <c r="P215" s="261"/>
      <c r="Q215" s="261"/>
      <c r="R215" s="261"/>
      <c r="S215" s="261"/>
      <c r="T215" s="262"/>
      <c r="AT215" s="263" t="s">
        <v>215</v>
      </c>
      <c r="AU215" s="263" t="s">
        <v>90</v>
      </c>
      <c r="AV215" s="12" t="s">
        <v>90</v>
      </c>
      <c r="AW215" s="12" t="s">
        <v>45</v>
      </c>
      <c r="AX215" s="12" t="s">
        <v>82</v>
      </c>
      <c r="AY215" s="263" t="s">
        <v>204</v>
      </c>
    </row>
    <row r="216" spans="2:51" s="13" customFormat="1" ht="13.5">
      <c r="B216" s="264"/>
      <c r="C216" s="265"/>
      <c r="D216" s="250" t="s">
        <v>215</v>
      </c>
      <c r="E216" s="266" t="s">
        <v>38</v>
      </c>
      <c r="F216" s="267" t="s">
        <v>217</v>
      </c>
      <c r="G216" s="265"/>
      <c r="H216" s="268">
        <v>48</v>
      </c>
      <c r="I216" s="269"/>
      <c r="J216" s="265"/>
      <c r="K216" s="265"/>
      <c r="L216" s="270"/>
      <c r="M216" s="271"/>
      <c r="N216" s="272"/>
      <c r="O216" s="272"/>
      <c r="P216" s="272"/>
      <c r="Q216" s="272"/>
      <c r="R216" s="272"/>
      <c r="S216" s="272"/>
      <c r="T216" s="273"/>
      <c r="AT216" s="274" t="s">
        <v>215</v>
      </c>
      <c r="AU216" s="274" t="s">
        <v>90</v>
      </c>
      <c r="AV216" s="13" t="s">
        <v>211</v>
      </c>
      <c r="AW216" s="13" t="s">
        <v>45</v>
      </c>
      <c r="AX216" s="13" t="s">
        <v>25</v>
      </c>
      <c r="AY216" s="274" t="s">
        <v>204</v>
      </c>
    </row>
    <row r="217" spans="2:65" s="1" customFormat="1" ht="16.5" customHeight="1">
      <c r="B217" s="48"/>
      <c r="C217" s="238" t="s">
        <v>409</v>
      </c>
      <c r="D217" s="238" t="s">
        <v>206</v>
      </c>
      <c r="E217" s="239" t="s">
        <v>2525</v>
      </c>
      <c r="F217" s="240" t="s">
        <v>2526</v>
      </c>
      <c r="G217" s="241" t="s">
        <v>343</v>
      </c>
      <c r="H217" s="242">
        <v>75</v>
      </c>
      <c r="I217" s="243"/>
      <c r="J217" s="244">
        <f>ROUND(I217*H217,2)</f>
        <v>0</v>
      </c>
      <c r="K217" s="240" t="s">
        <v>210</v>
      </c>
      <c r="L217" s="74"/>
      <c r="M217" s="245" t="s">
        <v>38</v>
      </c>
      <c r="N217" s="246" t="s">
        <v>53</v>
      </c>
      <c r="O217" s="49"/>
      <c r="P217" s="247">
        <f>O217*H217</f>
        <v>0</v>
      </c>
      <c r="Q217" s="247">
        <v>0.00177</v>
      </c>
      <c r="R217" s="247">
        <f>Q217*H217</f>
        <v>0.13275</v>
      </c>
      <c r="S217" s="247">
        <v>0</v>
      </c>
      <c r="T217" s="248">
        <f>S217*H217</f>
        <v>0</v>
      </c>
      <c r="AR217" s="25" t="s">
        <v>294</v>
      </c>
      <c r="AT217" s="25" t="s">
        <v>206</v>
      </c>
      <c r="AU217" s="25" t="s">
        <v>90</v>
      </c>
      <c r="AY217" s="25" t="s">
        <v>204</v>
      </c>
      <c r="BE217" s="249">
        <f>IF(N217="základní",J217,0)</f>
        <v>0</v>
      </c>
      <c r="BF217" s="249">
        <f>IF(N217="snížená",J217,0)</f>
        <v>0</v>
      </c>
      <c r="BG217" s="249">
        <f>IF(N217="zákl. přenesená",J217,0)</f>
        <v>0</v>
      </c>
      <c r="BH217" s="249">
        <f>IF(N217="sníž. přenesená",J217,0)</f>
        <v>0</v>
      </c>
      <c r="BI217" s="249">
        <f>IF(N217="nulová",J217,0)</f>
        <v>0</v>
      </c>
      <c r="BJ217" s="25" t="s">
        <v>25</v>
      </c>
      <c r="BK217" s="249">
        <f>ROUND(I217*H217,2)</f>
        <v>0</v>
      </c>
      <c r="BL217" s="25" t="s">
        <v>294</v>
      </c>
      <c r="BM217" s="25" t="s">
        <v>2527</v>
      </c>
    </row>
    <row r="218" spans="2:47" s="1" customFormat="1" ht="13.5">
      <c r="B218" s="48"/>
      <c r="C218" s="76"/>
      <c r="D218" s="250" t="s">
        <v>213</v>
      </c>
      <c r="E218" s="76"/>
      <c r="F218" s="251" t="s">
        <v>2522</v>
      </c>
      <c r="G218" s="76"/>
      <c r="H218" s="76"/>
      <c r="I218" s="206"/>
      <c r="J218" s="76"/>
      <c r="K218" s="76"/>
      <c r="L218" s="74"/>
      <c r="M218" s="252"/>
      <c r="N218" s="49"/>
      <c r="O218" s="49"/>
      <c r="P218" s="49"/>
      <c r="Q218" s="49"/>
      <c r="R218" s="49"/>
      <c r="S218" s="49"/>
      <c r="T218" s="97"/>
      <c r="AT218" s="25" t="s">
        <v>213</v>
      </c>
      <c r="AU218" s="25" t="s">
        <v>90</v>
      </c>
    </row>
    <row r="219" spans="2:51" s="12" customFormat="1" ht="13.5">
      <c r="B219" s="253"/>
      <c r="C219" s="254"/>
      <c r="D219" s="250" t="s">
        <v>215</v>
      </c>
      <c r="E219" s="255" t="s">
        <v>38</v>
      </c>
      <c r="F219" s="256" t="s">
        <v>2528</v>
      </c>
      <c r="G219" s="254"/>
      <c r="H219" s="257">
        <v>12.1</v>
      </c>
      <c r="I219" s="258"/>
      <c r="J219" s="254"/>
      <c r="K219" s="254"/>
      <c r="L219" s="259"/>
      <c r="M219" s="260"/>
      <c r="N219" s="261"/>
      <c r="O219" s="261"/>
      <c r="P219" s="261"/>
      <c r="Q219" s="261"/>
      <c r="R219" s="261"/>
      <c r="S219" s="261"/>
      <c r="T219" s="262"/>
      <c r="AT219" s="263" t="s">
        <v>215</v>
      </c>
      <c r="AU219" s="263" t="s">
        <v>90</v>
      </c>
      <c r="AV219" s="12" t="s">
        <v>90</v>
      </c>
      <c r="AW219" s="12" t="s">
        <v>45</v>
      </c>
      <c r="AX219" s="12" t="s">
        <v>82</v>
      </c>
      <c r="AY219" s="263" t="s">
        <v>204</v>
      </c>
    </row>
    <row r="220" spans="2:51" s="12" customFormat="1" ht="13.5">
      <c r="B220" s="253"/>
      <c r="C220" s="254"/>
      <c r="D220" s="250" t="s">
        <v>215</v>
      </c>
      <c r="E220" s="255" t="s">
        <v>38</v>
      </c>
      <c r="F220" s="256" t="s">
        <v>2529</v>
      </c>
      <c r="G220" s="254"/>
      <c r="H220" s="257">
        <v>62.9</v>
      </c>
      <c r="I220" s="258"/>
      <c r="J220" s="254"/>
      <c r="K220" s="254"/>
      <c r="L220" s="259"/>
      <c r="M220" s="260"/>
      <c r="N220" s="261"/>
      <c r="O220" s="261"/>
      <c r="P220" s="261"/>
      <c r="Q220" s="261"/>
      <c r="R220" s="261"/>
      <c r="S220" s="261"/>
      <c r="T220" s="262"/>
      <c r="AT220" s="263" t="s">
        <v>215</v>
      </c>
      <c r="AU220" s="263" t="s">
        <v>90</v>
      </c>
      <c r="AV220" s="12" t="s">
        <v>90</v>
      </c>
      <c r="AW220" s="12" t="s">
        <v>45</v>
      </c>
      <c r="AX220" s="12" t="s">
        <v>82</v>
      </c>
      <c r="AY220" s="263" t="s">
        <v>204</v>
      </c>
    </row>
    <row r="221" spans="2:51" s="13" customFormat="1" ht="13.5">
      <c r="B221" s="264"/>
      <c r="C221" s="265"/>
      <c r="D221" s="250" t="s">
        <v>215</v>
      </c>
      <c r="E221" s="266" t="s">
        <v>38</v>
      </c>
      <c r="F221" s="267" t="s">
        <v>217</v>
      </c>
      <c r="G221" s="265"/>
      <c r="H221" s="268">
        <v>75</v>
      </c>
      <c r="I221" s="269"/>
      <c r="J221" s="265"/>
      <c r="K221" s="265"/>
      <c r="L221" s="270"/>
      <c r="M221" s="271"/>
      <c r="N221" s="272"/>
      <c r="O221" s="272"/>
      <c r="P221" s="272"/>
      <c r="Q221" s="272"/>
      <c r="R221" s="272"/>
      <c r="S221" s="272"/>
      <c r="T221" s="273"/>
      <c r="AT221" s="274" t="s">
        <v>215</v>
      </c>
      <c r="AU221" s="274" t="s">
        <v>90</v>
      </c>
      <c r="AV221" s="13" t="s">
        <v>211</v>
      </c>
      <c r="AW221" s="13" t="s">
        <v>45</v>
      </c>
      <c r="AX221" s="13" t="s">
        <v>25</v>
      </c>
      <c r="AY221" s="274" t="s">
        <v>204</v>
      </c>
    </row>
    <row r="222" spans="2:65" s="1" customFormat="1" ht="16.5" customHeight="1">
      <c r="B222" s="48"/>
      <c r="C222" s="238" t="s">
        <v>416</v>
      </c>
      <c r="D222" s="238" t="s">
        <v>206</v>
      </c>
      <c r="E222" s="239" t="s">
        <v>2530</v>
      </c>
      <c r="F222" s="240" t="s">
        <v>2531</v>
      </c>
      <c r="G222" s="241" t="s">
        <v>343</v>
      </c>
      <c r="H222" s="242">
        <v>45</v>
      </c>
      <c r="I222" s="243"/>
      <c r="J222" s="244">
        <f>ROUND(I222*H222,2)</f>
        <v>0</v>
      </c>
      <c r="K222" s="240" t="s">
        <v>210</v>
      </c>
      <c r="L222" s="74"/>
      <c r="M222" s="245" t="s">
        <v>38</v>
      </c>
      <c r="N222" s="246" t="s">
        <v>53</v>
      </c>
      <c r="O222" s="49"/>
      <c r="P222" s="247">
        <f>O222*H222</f>
        <v>0</v>
      </c>
      <c r="Q222" s="247">
        <v>0.00277</v>
      </c>
      <c r="R222" s="247">
        <f>Q222*H222</f>
        <v>0.12465</v>
      </c>
      <c r="S222" s="247">
        <v>0</v>
      </c>
      <c r="T222" s="248">
        <f>S222*H222</f>
        <v>0</v>
      </c>
      <c r="AR222" s="25" t="s">
        <v>294</v>
      </c>
      <c r="AT222" s="25" t="s">
        <v>206</v>
      </c>
      <c r="AU222" s="25" t="s">
        <v>90</v>
      </c>
      <c r="AY222" s="25" t="s">
        <v>204</v>
      </c>
      <c r="BE222" s="249">
        <f>IF(N222="základní",J222,0)</f>
        <v>0</v>
      </c>
      <c r="BF222" s="249">
        <f>IF(N222="snížená",J222,0)</f>
        <v>0</v>
      </c>
      <c r="BG222" s="249">
        <f>IF(N222="zákl. přenesená",J222,0)</f>
        <v>0</v>
      </c>
      <c r="BH222" s="249">
        <f>IF(N222="sníž. přenesená",J222,0)</f>
        <v>0</v>
      </c>
      <c r="BI222" s="249">
        <f>IF(N222="nulová",J222,0)</f>
        <v>0</v>
      </c>
      <c r="BJ222" s="25" t="s">
        <v>25</v>
      </c>
      <c r="BK222" s="249">
        <f>ROUND(I222*H222,2)</f>
        <v>0</v>
      </c>
      <c r="BL222" s="25" t="s">
        <v>294</v>
      </c>
      <c r="BM222" s="25" t="s">
        <v>2532</v>
      </c>
    </row>
    <row r="223" spans="2:47" s="1" customFormat="1" ht="13.5">
      <c r="B223" s="48"/>
      <c r="C223" s="76"/>
      <c r="D223" s="250" t="s">
        <v>213</v>
      </c>
      <c r="E223" s="76"/>
      <c r="F223" s="251" t="s">
        <v>2522</v>
      </c>
      <c r="G223" s="76"/>
      <c r="H223" s="76"/>
      <c r="I223" s="206"/>
      <c r="J223" s="76"/>
      <c r="K223" s="76"/>
      <c r="L223" s="74"/>
      <c r="M223" s="252"/>
      <c r="N223" s="49"/>
      <c r="O223" s="49"/>
      <c r="P223" s="49"/>
      <c r="Q223" s="49"/>
      <c r="R223" s="49"/>
      <c r="S223" s="49"/>
      <c r="T223" s="97"/>
      <c r="AT223" s="25" t="s">
        <v>213</v>
      </c>
      <c r="AU223" s="25" t="s">
        <v>90</v>
      </c>
    </row>
    <row r="224" spans="2:51" s="12" customFormat="1" ht="13.5">
      <c r="B224" s="253"/>
      <c r="C224" s="254"/>
      <c r="D224" s="250" t="s">
        <v>215</v>
      </c>
      <c r="E224" s="255" t="s">
        <v>38</v>
      </c>
      <c r="F224" s="256" t="s">
        <v>2533</v>
      </c>
      <c r="G224" s="254"/>
      <c r="H224" s="257">
        <v>45</v>
      </c>
      <c r="I224" s="258"/>
      <c r="J224" s="254"/>
      <c r="K224" s="254"/>
      <c r="L224" s="259"/>
      <c r="M224" s="260"/>
      <c r="N224" s="261"/>
      <c r="O224" s="261"/>
      <c r="P224" s="261"/>
      <c r="Q224" s="261"/>
      <c r="R224" s="261"/>
      <c r="S224" s="261"/>
      <c r="T224" s="262"/>
      <c r="AT224" s="263" t="s">
        <v>215</v>
      </c>
      <c r="AU224" s="263" t="s">
        <v>90</v>
      </c>
      <c r="AV224" s="12" t="s">
        <v>90</v>
      </c>
      <c r="AW224" s="12" t="s">
        <v>45</v>
      </c>
      <c r="AX224" s="12" t="s">
        <v>82</v>
      </c>
      <c r="AY224" s="263" t="s">
        <v>204</v>
      </c>
    </row>
    <row r="225" spans="2:51" s="13" customFormat="1" ht="13.5">
      <c r="B225" s="264"/>
      <c r="C225" s="265"/>
      <c r="D225" s="250" t="s">
        <v>215</v>
      </c>
      <c r="E225" s="266" t="s">
        <v>38</v>
      </c>
      <c r="F225" s="267" t="s">
        <v>217</v>
      </c>
      <c r="G225" s="265"/>
      <c r="H225" s="268">
        <v>45</v>
      </c>
      <c r="I225" s="269"/>
      <c r="J225" s="265"/>
      <c r="K225" s="265"/>
      <c r="L225" s="270"/>
      <c r="M225" s="271"/>
      <c r="N225" s="272"/>
      <c r="O225" s="272"/>
      <c r="P225" s="272"/>
      <c r="Q225" s="272"/>
      <c r="R225" s="272"/>
      <c r="S225" s="272"/>
      <c r="T225" s="273"/>
      <c r="AT225" s="274" t="s">
        <v>215</v>
      </c>
      <c r="AU225" s="274" t="s">
        <v>90</v>
      </c>
      <c r="AV225" s="13" t="s">
        <v>211</v>
      </c>
      <c r="AW225" s="13" t="s">
        <v>45</v>
      </c>
      <c r="AX225" s="13" t="s">
        <v>25</v>
      </c>
      <c r="AY225" s="274" t="s">
        <v>204</v>
      </c>
    </row>
    <row r="226" spans="2:65" s="1" customFormat="1" ht="16.5" customHeight="1">
      <c r="B226" s="48"/>
      <c r="C226" s="238" t="s">
        <v>425</v>
      </c>
      <c r="D226" s="238" t="s">
        <v>206</v>
      </c>
      <c r="E226" s="239" t="s">
        <v>2534</v>
      </c>
      <c r="F226" s="240" t="s">
        <v>2535</v>
      </c>
      <c r="G226" s="241" t="s">
        <v>343</v>
      </c>
      <c r="H226" s="242">
        <v>6</v>
      </c>
      <c r="I226" s="243"/>
      <c r="J226" s="244">
        <f>ROUND(I226*H226,2)</f>
        <v>0</v>
      </c>
      <c r="K226" s="240" t="s">
        <v>210</v>
      </c>
      <c r="L226" s="74"/>
      <c r="M226" s="245" t="s">
        <v>38</v>
      </c>
      <c r="N226" s="246" t="s">
        <v>53</v>
      </c>
      <c r="O226" s="49"/>
      <c r="P226" s="247">
        <f>O226*H226</f>
        <v>0</v>
      </c>
      <c r="Q226" s="247">
        <v>0.0044</v>
      </c>
      <c r="R226" s="247">
        <f>Q226*H226</f>
        <v>0.0264</v>
      </c>
      <c r="S226" s="247">
        <v>0</v>
      </c>
      <c r="T226" s="248">
        <f>S226*H226</f>
        <v>0</v>
      </c>
      <c r="AR226" s="25" t="s">
        <v>294</v>
      </c>
      <c r="AT226" s="25" t="s">
        <v>206</v>
      </c>
      <c r="AU226" s="25" t="s">
        <v>90</v>
      </c>
      <c r="AY226" s="25" t="s">
        <v>204</v>
      </c>
      <c r="BE226" s="249">
        <f>IF(N226="základní",J226,0)</f>
        <v>0</v>
      </c>
      <c r="BF226" s="249">
        <f>IF(N226="snížená",J226,0)</f>
        <v>0</v>
      </c>
      <c r="BG226" s="249">
        <f>IF(N226="zákl. přenesená",J226,0)</f>
        <v>0</v>
      </c>
      <c r="BH226" s="249">
        <f>IF(N226="sníž. přenesená",J226,0)</f>
        <v>0</v>
      </c>
      <c r="BI226" s="249">
        <f>IF(N226="nulová",J226,0)</f>
        <v>0</v>
      </c>
      <c r="BJ226" s="25" t="s">
        <v>25</v>
      </c>
      <c r="BK226" s="249">
        <f>ROUND(I226*H226,2)</f>
        <v>0</v>
      </c>
      <c r="BL226" s="25" t="s">
        <v>294</v>
      </c>
      <c r="BM226" s="25" t="s">
        <v>2536</v>
      </c>
    </row>
    <row r="227" spans="2:47" s="1" customFormat="1" ht="13.5">
      <c r="B227" s="48"/>
      <c r="C227" s="76"/>
      <c r="D227" s="250" t="s">
        <v>213</v>
      </c>
      <c r="E227" s="76"/>
      <c r="F227" s="251" t="s">
        <v>2522</v>
      </c>
      <c r="G227" s="76"/>
      <c r="H227" s="76"/>
      <c r="I227" s="206"/>
      <c r="J227" s="76"/>
      <c r="K227" s="76"/>
      <c r="L227" s="74"/>
      <c r="M227" s="252"/>
      <c r="N227" s="49"/>
      <c r="O227" s="49"/>
      <c r="P227" s="49"/>
      <c r="Q227" s="49"/>
      <c r="R227" s="49"/>
      <c r="S227" s="49"/>
      <c r="T227" s="97"/>
      <c r="AT227" s="25" t="s">
        <v>213</v>
      </c>
      <c r="AU227" s="25" t="s">
        <v>90</v>
      </c>
    </row>
    <row r="228" spans="2:51" s="12" customFormat="1" ht="13.5">
      <c r="B228" s="253"/>
      <c r="C228" s="254"/>
      <c r="D228" s="250" t="s">
        <v>215</v>
      </c>
      <c r="E228" s="255" t="s">
        <v>38</v>
      </c>
      <c r="F228" s="256" t="s">
        <v>2537</v>
      </c>
      <c r="G228" s="254"/>
      <c r="H228" s="257">
        <v>6</v>
      </c>
      <c r="I228" s="258"/>
      <c r="J228" s="254"/>
      <c r="K228" s="254"/>
      <c r="L228" s="259"/>
      <c r="M228" s="260"/>
      <c r="N228" s="261"/>
      <c r="O228" s="261"/>
      <c r="P228" s="261"/>
      <c r="Q228" s="261"/>
      <c r="R228" s="261"/>
      <c r="S228" s="261"/>
      <c r="T228" s="262"/>
      <c r="AT228" s="263" t="s">
        <v>215</v>
      </c>
      <c r="AU228" s="263" t="s">
        <v>90</v>
      </c>
      <c r="AV228" s="12" t="s">
        <v>90</v>
      </c>
      <c r="AW228" s="12" t="s">
        <v>45</v>
      </c>
      <c r="AX228" s="12" t="s">
        <v>82</v>
      </c>
      <c r="AY228" s="263" t="s">
        <v>204</v>
      </c>
    </row>
    <row r="229" spans="2:51" s="13" customFormat="1" ht="13.5">
      <c r="B229" s="264"/>
      <c r="C229" s="265"/>
      <c r="D229" s="250" t="s">
        <v>215</v>
      </c>
      <c r="E229" s="266" t="s">
        <v>38</v>
      </c>
      <c r="F229" s="267" t="s">
        <v>217</v>
      </c>
      <c r="G229" s="265"/>
      <c r="H229" s="268">
        <v>6</v>
      </c>
      <c r="I229" s="269"/>
      <c r="J229" s="265"/>
      <c r="K229" s="265"/>
      <c r="L229" s="270"/>
      <c r="M229" s="271"/>
      <c r="N229" s="272"/>
      <c r="O229" s="272"/>
      <c r="P229" s="272"/>
      <c r="Q229" s="272"/>
      <c r="R229" s="272"/>
      <c r="S229" s="272"/>
      <c r="T229" s="273"/>
      <c r="AT229" s="274" t="s">
        <v>215</v>
      </c>
      <c r="AU229" s="274" t="s">
        <v>90</v>
      </c>
      <c r="AV229" s="13" t="s">
        <v>211</v>
      </c>
      <c r="AW229" s="13" t="s">
        <v>45</v>
      </c>
      <c r="AX229" s="13" t="s">
        <v>25</v>
      </c>
      <c r="AY229" s="274" t="s">
        <v>204</v>
      </c>
    </row>
    <row r="230" spans="2:65" s="1" customFormat="1" ht="16.5" customHeight="1">
      <c r="B230" s="48"/>
      <c r="C230" s="238" t="s">
        <v>434</v>
      </c>
      <c r="D230" s="238" t="s">
        <v>206</v>
      </c>
      <c r="E230" s="239" t="s">
        <v>2538</v>
      </c>
      <c r="F230" s="240" t="s">
        <v>2539</v>
      </c>
      <c r="G230" s="241" t="s">
        <v>343</v>
      </c>
      <c r="H230" s="242">
        <v>49</v>
      </c>
      <c r="I230" s="243"/>
      <c r="J230" s="244">
        <f>ROUND(I230*H230,2)</f>
        <v>0</v>
      </c>
      <c r="K230" s="240" t="s">
        <v>210</v>
      </c>
      <c r="L230" s="74"/>
      <c r="M230" s="245" t="s">
        <v>38</v>
      </c>
      <c r="N230" s="246" t="s">
        <v>53</v>
      </c>
      <c r="O230" s="49"/>
      <c r="P230" s="247">
        <f>O230*H230</f>
        <v>0</v>
      </c>
      <c r="Q230" s="247">
        <v>0.00724</v>
      </c>
      <c r="R230" s="247">
        <f>Q230*H230</f>
        <v>0.35476</v>
      </c>
      <c r="S230" s="247">
        <v>0</v>
      </c>
      <c r="T230" s="248">
        <f>S230*H230</f>
        <v>0</v>
      </c>
      <c r="AR230" s="25" t="s">
        <v>294</v>
      </c>
      <c r="AT230" s="25" t="s">
        <v>206</v>
      </c>
      <c r="AU230" s="25" t="s">
        <v>90</v>
      </c>
      <c r="AY230" s="25" t="s">
        <v>204</v>
      </c>
      <c r="BE230" s="249">
        <f>IF(N230="základní",J230,0)</f>
        <v>0</v>
      </c>
      <c r="BF230" s="249">
        <f>IF(N230="snížená",J230,0)</f>
        <v>0</v>
      </c>
      <c r="BG230" s="249">
        <f>IF(N230="zákl. přenesená",J230,0)</f>
        <v>0</v>
      </c>
      <c r="BH230" s="249">
        <f>IF(N230="sníž. přenesená",J230,0)</f>
        <v>0</v>
      </c>
      <c r="BI230" s="249">
        <f>IF(N230="nulová",J230,0)</f>
        <v>0</v>
      </c>
      <c r="BJ230" s="25" t="s">
        <v>25</v>
      </c>
      <c r="BK230" s="249">
        <f>ROUND(I230*H230,2)</f>
        <v>0</v>
      </c>
      <c r="BL230" s="25" t="s">
        <v>294</v>
      </c>
      <c r="BM230" s="25" t="s">
        <v>2540</v>
      </c>
    </row>
    <row r="231" spans="2:47" s="1" customFormat="1" ht="13.5">
      <c r="B231" s="48"/>
      <c r="C231" s="76"/>
      <c r="D231" s="250" t="s">
        <v>213</v>
      </c>
      <c r="E231" s="76"/>
      <c r="F231" s="251" t="s">
        <v>2522</v>
      </c>
      <c r="G231" s="76"/>
      <c r="H231" s="76"/>
      <c r="I231" s="206"/>
      <c r="J231" s="76"/>
      <c r="K231" s="76"/>
      <c r="L231" s="74"/>
      <c r="M231" s="252"/>
      <c r="N231" s="49"/>
      <c r="O231" s="49"/>
      <c r="P231" s="49"/>
      <c r="Q231" s="49"/>
      <c r="R231" s="49"/>
      <c r="S231" s="49"/>
      <c r="T231" s="97"/>
      <c r="AT231" s="25" t="s">
        <v>213</v>
      </c>
      <c r="AU231" s="25" t="s">
        <v>90</v>
      </c>
    </row>
    <row r="232" spans="2:51" s="12" customFormat="1" ht="13.5">
      <c r="B232" s="253"/>
      <c r="C232" s="254"/>
      <c r="D232" s="250" t="s">
        <v>215</v>
      </c>
      <c r="E232" s="255" t="s">
        <v>38</v>
      </c>
      <c r="F232" s="256" t="s">
        <v>2541</v>
      </c>
      <c r="G232" s="254"/>
      <c r="H232" s="257">
        <v>49</v>
      </c>
      <c r="I232" s="258"/>
      <c r="J232" s="254"/>
      <c r="K232" s="254"/>
      <c r="L232" s="259"/>
      <c r="M232" s="260"/>
      <c r="N232" s="261"/>
      <c r="O232" s="261"/>
      <c r="P232" s="261"/>
      <c r="Q232" s="261"/>
      <c r="R232" s="261"/>
      <c r="S232" s="261"/>
      <c r="T232" s="262"/>
      <c r="AT232" s="263" t="s">
        <v>215</v>
      </c>
      <c r="AU232" s="263" t="s">
        <v>90</v>
      </c>
      <c r="AV232" s="12" t="s">
        <v>90</v>
      </c>
      <c r="AW232" s="12" t="s">
        <v>45</v>
      </c>
      <c r="AX232" s="12" t="s">
        <v>82</v>
      </c>
      <c r="AY232" s="263" t="s">
        <v>204</v>
      </c>
    </row>
    <row r="233" spans="2:51" s="13" customFormat="1" ht="13.5">
      <c r="B233" s="264"/>
      <c r="C233" s="265"/>
      <c r="D233" s="250" t="s">
        <v>215</v>
      </c>
      <c r="E233" s="266" t="s">
        <v>38</v>
      </c>
      <c r="F233" s="267" t="s">
        <v>217</v>
      </c>
      <c r="G233" s="265"/>
      <c r="H233" s="268">
        <v>49</v>
      </c>
      <c r="I233" s="269"/>
      <c r="J233" s="265"/>
      <c r="K233" s="265"/>
      <c r="L233" s="270"/>
      <c r="M233" s="271"/>
      <c r="N233" s="272"/>
      <c r="O233" s="272"/>
      <c r="P233" s="272"/>
      <c r="Q233" s="272"/>
      <c r="R233" s="272"/>
      <c r="S233" s="272"/>
      <c r="T233" s="273"/>
      <c r="AT233" s="274" t="s">
        <v>215</v>
      </c>
      <c r="AU233" s="274" t="s">
        <v>90</v>
      </c>
      <c r="AV233" s="13" t="s">
        <v>211</v>
      </c>
      <c r="AW233" s="13" t="s">
        <v>45</v>
      </c>
      <c r="AX233" s="13" t="s">
        <v>25</v>
      </c>
      <c r="AY233" s="274" t="s">
        <v>204</v>
      </c>
    </row>
    <row r="234" spans="2:65" s="1" customFormat="1" ht="25.5" customHeight="1">
      <c r="B234" s="48"/>
      <c r="C234" s="238" t="s">
        <v>440</v>
      </c>
      <c r="D234" s="238" t="s">
        <v>206</v>
      </c>
      <c r="E234" s="239" t="s">
        <v>2542</v>
      </c>
      <c r="F234" s="240" t="s">
        <v>2543</v>
      </c>
      <c r="G234" s="241" t="s">
        <v>343</v>
      </c>
      <c r="H234" s="242">
        <v>15.5</v>
      </c>
      <c r="I234" s="243"/>
      <c r="J234" s="244">
        <f>ROUND(I234*H234,2)</f>
        <v>0</v>
      </c>
      <c r="K234" s="240" t="s">
        <v>210</v>
      </c>
      <c r="L234" s="74"/>
      <c r="M234" s="245" t="s">
        <v>38</v>
      </c>
      <c r="N234" s="246" t="s">
        <v>53</v>
      </c>
      <c r="O234" s="49"/>
      <c r="P234" s="247">
        <f>O234*H234</f>
        <v>0</v>
      </c>
      <c r="Q234" s="247">
        <v>0.00059</v>
      </c>
      <c r="R234" s="247">
        <f>Q234*H234</f>
        <v>0.009145</v>
      </c>
      <c r="S234" s="247">
        <v>0</v>
      </c>
      <c r="T234" s="248">
        <f>S234*H234</f>
        <v>0</v>
      </c>
      <c r="AR234" s="25" t="s">
        <v>294</v>
      </c>
      <c r="AT234" s="25" t="s">
        <v>206</v>
      </c>
      <c r="AU234" s="25" t="s">
        <v>90</v>
      </c>
      <c r="AY234" s="25" t="s">
        <v>204</v>
      </c>
      <c r="BE234" s="249">
        <f>IF(N234="základní",J234,0)</f>
        <v>0</v>
      </c>
      <c r="BF234" s="249">
        <f>IF(N234="snížená",J234,0)</f>
        <v>0</v>
      </c>
      <c r="BG234" s="249">
        <f>IF(N234="zákl. přenesená",J234,0)</f>
        <v>0</v>
      </c>
      <c r="BH234" s="249">
        <f>IF(N234="sníž. přenesená",J234,0)</f>
        <v>0</v>
      </c>
      <c r="BI234" s="249">
        <f>IF(N234="nulová",J234,0)</f>
        <v>0</v>
      </c>
      <c r="BJ234" s="25" t="s">
        <v>25</v>
      </c>
      <c r="BK234" s="249">
        <f>ROUND(I234*H234,2)</f>
        <v>0</v>
      </c>
      <c r="BL234" s="25" t="s">
        <v>294</v>
      </c>
      <c r="BM234" s="25" t="s">
        <v>2544</v>
      </c>
    </row>
    <row r="235" spans="2:47" s="1" customFormat="1" ht="13.5">
      <c r="B235" s="48"/>
      <c r="C235" s="76"/>
      <c r="D235" s="250" t="s">
        <v>213</v>
      </c>
      <c r="E235" s="76"/>
      <c r="F235" s="251" t="s">
        <v>2522</v>
      </c>
      <c r="G235" s="76"/>
      <c r="H235" s="76"/>
      <c r="I235" s="206"/>
      <c r="J235" s="76"/>
      <c r="K235" s="76"/>
      <c r="L235" s="74"/>
      <c r="M235" s="252"/>
      <c r="N235" s="49"/>
      <c r="O235" s="49"/>
      <c r="P235" s="49"/>
      <c r="Q235" s="49"/>
      <c r="R235" s="49"/>
      <c r="S235" s="49"/>
      <c r="T235" s="97"/>
      <c r="AT235" s="25" t="s">
        <v>213</v>
      </c>
      <c r="AU235" s="25" t="s">
        <v>90</v>
      </c>
    </row>
    <row r="236" spans="2:51" s="12" customFormat="1" ht="13.5">
      <c r="B236" s="253"/>
      <c r="C236" s="254"/>
      <c r="D236" s="250" t="s">
        <v>215</v>
      </c>
      <c r="E236" s="255" t="s">
        <v>38</v>
      </c>
      <c r="F236" s="256" t="s">
        <v>2545</v>
      </c>
      <c r="G236" s="254"/>
      <c r="H236" s="257">
        <v>15.5</v>
      </c>
      <c r="I236" s="258"/>
      <c r="J236" s="254"/>
      <c r="K236" s="254"/>
      <c r="L236" s="259"/>
      <c r="M236" s="260"/>
      <c r="N236" s="261"/>
      <c r="O236" s="261"/>
      <c r="P236" s="261"/>
      <c r="Q236" s="261"/>
      <c r="R236" s="261"/>
      <c r="S236" s="261"/>
      <c r="T236" s="262"/>
      <c r="AT236" s="263" t="s">
        <v>215</v>
      </c>
      <c r="AU236" s="263" t="s">
        <v>90</v>
      </c>
      <c r="AV236" s="12" t="s">
        <v>90</v>
      </c>
      <c r="AW236" s="12" t="s">
        <v>45</v>
      </c>
      <c r="AX236" s="12" t="s">
        <v>82</v>
      </c>
      <c r="AY236" s="263" t="s">
        <v>204</v>
      </c>
    </row>
    <row r="237" spans="2:51" s="13" customFormat="1" ht="13.5">
      <c r="B237" s="264"/>
      <c r="C237" s="265"/>
      <c r="D237" s="250" t="s">
        <v>215</v>
      </c>
      <c r="E237" s="266" t="s">
        <v>38</v>
      </c>
      <c r="F237" s="267" t="s">
        <v>217</v>
      </c>
      <c r="G237" s="265"/>
      <c r="H237" s="268">
        <v>15.5</v>
      </c>
      <c r="I237" s="269"/>
      <c r="J237" s="265"/>
      <c r="K237" s="265"/>
      <c r="L237" s="270"/>
      <c r="M237" s="271"/>
      <c r="N237" s="272"/>
      <c r="O237" s="272"/>
      <c r="P237" s="272"/>
      <c r="Q237" s="272"/>
      <c r="R237" s="272"/>
      <c r="S237" s="272"/>
      <c r="T237" s="273"/>
      <c r="AT237" s="274" t="s">
        <v>215</v>
      </c>
      <c r="AU237" s="274" t="s">
        <v>90</v>
      </c>
      <c r="AV237" s="13" t="s">
        <v>211</v>
      </c>
      <c r="AW237" s="13" t="s">
        <v>45</v>
      </c>
      <c r="AX237" s="13" t="s">
        <v>25</v>
      </c>
      <c r="AY237" s="274" t="s">
        <v>204</v>
      </c>
    </row>
    <row r="238" spans="2:65" s="1" customFormat="1" ht="25.5" customHeight="1">
      <c r="B238" s="48"/>
      <c r="C238" s="238" t="s">
        <v>446</v>
      </c>
      <c r="D238" s="238" t="s">
        <v>206</v>
      </c>
      <c r="E238" s="239" t="s">
        <v>2546</v>
      </c>
      <c r="F238" s="240" t="s">
        <v>2547</v>
      </c>
      <c r="G238" s="241" t="s">
        <v>343</v>
      </c>
      <c r="H238" s="242">
        <v>55</v>
      </c>
      <c r="I238" s="243"/>
      <c r="J238" s="244">
        <f>ROUND(I238*H238,2)</f>
        <v>0</v>
      </c>
      <c r="K238" s="240" t="s">
        <v>210</v>
      </c>
      <c r="L238" s="74"/>
      <c r="M238" s="245" t="s">
        <v>38</v>
      </c>
      <c r="N238" s="246" t="s">
        <v>53</v>
      </c>
      <c r="O238" s="49"/>
      <c r="P238" s="247">
        <f>O238*H238</f>
        <v>0</v>
      </c>
      <c r="Q238" s="247">
        <v>0.0012</v>
      </c>
      <c r="R238" s="247">
        <f>Q238*H238</f>
        <v>0.06599999999999999</v>
      </c>
      <c r="S238" s="247">
        <v>0</v>
      </c>
      <c r="T238" s="248">
        <f>S238*H238</f>
        <v>0</v>
      </c>
      <c r="AR238" s="25" t="s">
        <v>294</v>
      </c>
      <c r="AT238" s="25" t="s">
        <v>206</v>
      </c>
      <c r="AU238" s="25" t="s">
        <v>90</v>
      </c>
      <c r="AY238" s="25" t="s">
        <v>204</v>
      </c>
      <c r="BE238" s="249">
        <f>IF(N238="základní",J238,0)</f>
        <v>0</v>
      </c>
      <c r="BF238" s="249">
        <f>IF(N238="snížená",J238,0)</f>
        <v>0</v>
      </c>
      <c r="BG238" s="249">
        <f>IF(N238="zákl. přenesená",J238,0)</f>
        <v>0</v>
      </c>
      <c r="BH238" s="249">
        <f>IF(N238="sníž. přenesená",J238,0)</f>
        <v>0</v>
      </c>
      <c r="BI238" s="249">
        <f>IF(N238="nulová",J238,0)</f>
        <v>0</v>
      </c>
      <c r="BJ238" s="25" t="s">
        <v>25</v>
      </c>
      <c r="BK238" s="249">
        <f>ROUND(I238*H238,2)</f>
        <v>0</v>
      </c>
      <c r="BL238" s="25" t="s">
        <v>294</v>
      </c>
      <c r="BM238" s="25" t="s">
        <v>2548</v>
      </c>
    </row>
    <row r="239" spans="2:47" s="1" customFormat="1" ht="13.5">
      <c r="B239" s="48"/>
      <c r="C239" s="76"/>
      <c r="D239" s="250" t="s">
        <v>213</v>
      </c>
      <c r="E239" s="76"/>
      <c r="F239" s="251" t="s">
        <v>2522</v>
      </c>
      <c r="G239" s="76"/>
      <c r="H239" s="76"/>
      <c r="I239" s="206"/>
      <c r="J239" s="76"/>
      <c r="K239" s="76"/>
      <c r="L239" s="74"/>
      <c r="M239" s="252"/>
      <c r="N239" s="49"/>
      <c r="O239" s="49"/>
      <c r="P239" s="49"/>
      <c r="Q239" s="49"/>
      <c r="R239" s="49"/>
      <c r="S239" s="49"/>
      <c r="T239" s="97"/>
      <c r="AT239" s="25" t="s">
        <v>213</v>
      </c>
      <c r="AU239" s="25" t="s">
        <v>90</v>
      </c>
    </row>
    <row r="240" spans="2:51" s="12" customFormat="1" ht="13.5">
      <c r="B240" s="253"/>
      <c r="C240" s="254"/>
      <c r="D240" s="250" t="s">
        <v>215</v>
      </c>
      <c r="E240" s="255" t="s">
        <v>38</v>
      </c>
      <c r="F240" s="256" t="s">
        <v>2549</v>
      </c>
      <c r="G240" s="254"/>
      <c r="H240" s="257">
        <v>16.8</v>
      </c>
      <c r="I240" s="258"/>
      <c r="J240" s="254"/>
      <c r="K240" s="254"/>
      <c r="L240" s="259"/>
      <c r="M240" s="260"/>
      <c r="N240" s="261"/>
      <c r="O240" s="261"/>
      <c r="P240" s="261"/>
      <c r="Q240" s="261"/>
      <c r="R240" s="261"/>
      <c r="S240" s="261"/>
      <c r="T240" s="262"/>
      <c r="AT240" s="263" t="s">
        <v>215</v>
      </c>
      <c r="AU240" s="263" t="s">
        <v>90</v>
      </c>
      <c r="AV240" s="12" t="s">
        <v>90</v>
      </c>
      <c r="AW240" s="12" t="s">
        <v>45</v>
      </c>
      <c r="AX240" s="12" t="s">
        <v>82</v>
      </c>
      <c r="AY240" s="263" t="s">
        <v>204</v>
      </c>
    </row>
    <row r="241" spans="2:51" s="12" customFormat="1" ht="13.5">
      <c r="B241" s="253"/>
      <c r="C241" s="254"/>
      <c r="D241" s="250" t="s">
        <v>215</v>
      </c>
      <c r="E241" s="255" t="s">
        <v>38</v>
      </c>
      <c r="F241" s="256" t="s">
        <v>2550</v>
      </c>
      <c r="G241" s="254"/>
      <c r="H241" s="257">
        <v>32.25</v>
      </c>
      <c r="I241" s="258"/>
      <c r="J241" s="254"/>
      <c r="K241" s="254"/>
      <c r="L241" s="259"/>
      <c r="M241" s="260"/>
      <c r="N241" s="261"/>
      <c r="O241" s="261"/>
      <c r="P241" s="261"/>
      <c r="Q241" s="261"/>
      <c r="R241" s="261"/>
      <c r="S241" s="261"/>
      <c r="T241" s="262"/>
      <c r="AT241" s="263" t="s">
        <v>215</v>
      </c>
      <c r="AU241" s="263" t="s">
        <v>90</v>
      </c>
      <c r="AV241" s="12" t="s">
        <v>90</v>
      </c>
      <c r="AW241" s="12" t="s">
        <v>45</v>
      </c>
      <c r="AX241" s="12" t="s">
        <v>82</v>
      </c>
      <c r="AY241" s="263" t="s">
        <v>204</v>
      </c>
    </row>
    <row r="242" spans="2:51" s="12" customFormat="1" ht="13.5">
      <c r="B242" s="253"/>
      <c r="C242" s="254"/>
      <c r="D242" s="250" t="s">
        <v>215</v>
      </c>
      <c r="E242" s="255" t="s">
        <v>38</v>
      </c>
      <c r="F242" s="256" t="s">
        <v>2551</v>
      </c>
      <c r="G242" s="254"/>
      <c r="H242" s="257">
        <v>5.95</v>
      </c>
      <c r="I242" s="258"/>
      <c r="J242" s="254"/>
      <c r="K242" s="254"/>
      <c r="L242" s="259"/>
      <c r="M242" s="260"/>
      <c r="N242" s="261"/>
      <c r="O242" s="261"/>
      <c r="P242" s="261"/>
      <c r="Q242" s="261"/>
      <c r="R242" s="261"/>
      <c r="S242" s="261"/>
      <c r="T242" s="262"/>
      <c r="AT242" s="263" t="s">
        <v>215</v>
      </c>
      <c r="AU242" s="263" t="s">
        <v>90</v>
      </c>
      <c r="AV242" s="12" t="s">
        <v>90</v>
      </c>
      <c r="AW242" s="12" t="s">
        <v>45</v>
      </c>
      <c r="AX242" s="12" t="s">
        <v>82</v>
      </c>
      <c r="AY242" s="263" t="s">
        <v>204</v>
      </c>
    </row>
    <row r="243" spans="2:51" s="13" customFormat="1" ht="13.5">
      <c r="B243" s="264"/>
      <c r="C243" s="265"/>
      <c r="D243" s="250" t="s">
        <v>215</v>
      </c>
      <c r="E243" s="266" t="s">
        <v>38</v>
      </c>
      <c r="F243" s="267" t="s">
        <v>217</v>
      </c>
      <c r="G243" s="265"/>
      <c r="H243" s="268">
        <v>55</v>
      </c>
      <c r="I243" s="269"/>
      <c r="J243" s="265"/>
      <c r="K243" s="265"/>
      <c r="L243" s="270"/>
      <c r="M243" s="271"/>
      <c r="N243" s="272"/>
      <c r="O243" s="272"/>
      <c r="P243" s="272"/>
      <c r="Q243" s="272"/>
      <c r="R243" s="272"/>
      <c r="S243" s="272"/>
      <c r="T243" s="273"/>
      <c r="AT243" s="274" t="s">
        <v>215</v>
      </c>
      <c r="AU243" s="274" t="s">
        <v>90</v>
      </c>
      <c r="AV243" s="13" t="s">
        <v>211</v>
      </c>
      <c r="AW243" s="13" t="s">
        <v>45</v>
      </c>
      <c r="AX243" s="13" t="s">
        <v>25</v>
      </c>
      <c r="AY243" s="274" t="s">
        <v>204</v>
      </c>
    </row>
    <row r="244" spans="2:65" s="1" customFormat="1" ht="25.5" customHeight="1">
      <c r="B244" s="48"/>
      <c r="C244" s="238" t="s">
        <v>452</v>
      </c>
      <c r="D244" s="238" t="s">
        <v>206</v>
      </c>
      <c r="E244" s="239" t="s">
        <v>2552</v>
      </c>
      <c r="F244" s="240" t="s">
        <v>2553</v>
      </c>
      <c r="G244" s="241" t="s">
        <v>343</v>
      </c>
      <c r="H244" s="242">
        <v>21</v>
      </c>
      <c r="I244" s="243"/>
      <c r="J244" s="244">
        <f>ROUND(I244*H244,2)</f>
        <v>0</v>
      </c>
      <c r="K244" s="240" t="s">
        <v>210</v>
      </c>
      <c r="L244" s="74"/>
      <c r="M244" s="245" t="s">
        <v>38</v>
      </c>
      <c r="N244" s="246" t="s">
        <v>53</v>
      </c>
      <c r="O244" s="49"/>
      <c r="P244" s="247">
        <f>O244*H244</f>
        <v>0</v>
      </c>
      <c r="Q244" s="247">
        <v>0.0009</v>
      </c>
      <c r="R244" s="247">
        <f>Q244*H244</f>
        <v>0.0189</v>
      </c>
      <c r="S244" s="247">
        <v>0</v>
      </c>
      <c r="T244" s="248">
        <f>S244*H244</f>
        <v>0</v>
      </c>
      <c r="AR244" s="25" t="s">
        <v>294</v>
      </c>
      <c r="AT244" s="25" t="s">
        <v>206</v>
      </c>
      <c r="AU244" s="25" t="s">
        <v>90</v>
      </c>
      <c r="AY244" s="25" t="s">
        <v>204</v>
      </c>
      <c r="BE244" s="249">
        <f>IF(N244="základní",J244,0)</f>
        <v>0</v>
      </c>
      <c r="BF244" s="249">
        <f>IF(N244="snížená",J244,0)</f>
        <v>0</v>
      </c>
      <c r="BG244" s="249">
        <f>IF(N244="zákl. přenesená",J244,0)</f>
        <v>0</v>
      </c>
      <c r="BH244" s="249">
        <f>IF(N244="sníž. přenesená",J244,0)</f>
        <v>0</v>
      </c>
      <c r="BI244" s="249">
        <f>IF(N244="nulová",J244,0)</f>
        <v>0</v>
      </c>
      <c r="BJ244" s="25" t="s">
        <v>25</v>
      </c>
      <c r="BK244" s="249">
        <f>ROUND(I244*H244,2)</f>
        <v>0</v>
      </c>
      <c r="BL244" s="25" t="s">
        <v>294</v>
      </c>
      <c r="BM244" s="25" t="s">
        <v>2554</v>
      </c>
    </row>
    <row r="245" spans="2:47" s="1" customFormat="1" ht="13.5">
      <c r="B245" s="48"/>
      <c r="C245" s="76"/>
      <c r="D245" s="250" t="s">
        <v>213</v>
      </c>
      <c r="E245" s="76"/>
      <c r="F245" s="251" t="s">
        <v>2522</v>
      </c>
      <c r="G245" s="76"/>
      <c r="H245" s="76"/>
      <c r="I245" s="206"/>
      <c r="J245" s="76"/>
      <c r="K245" s="76"/>
      <c r="L245" s="74"/>
      <c r="M245" s="252"/>
      <c r="N245" s="49"/>
      <c r="O245" s="49"/>
      <c r="P245" s="49"/>
      <c r="Q245" s="49"/>
      <c r="R245" s="49"/>
      <c r="S245" s="49"/>
      <c r="T245" s="97"/>
      <c r="AT245" s="25" t="s">
        <v>213</v>
      </c>
      <c r="AU245" s="25" t="s">
        <v>90</v>
      </c>
    </row>
    <row r="246" spans="2:51" s="12" customFormat="1" ht="13.5">
      <c r="B246" s="253"/>
      <c r="C246" s="254"/>
      <c r="D246" s="250" t="s">
        <v>215</v>
      </c>
      <c r="E246" s="255" t="s">
        <v>38</v>
      </c>
      <c r="F246" s="256" t="s">
        <v>2555</v>
      </c>
      <c r="G246" s="254"/>
      <c r="H246" s="257">
        <v>21</v>
      </c>
      <c r="I246" s="258"/>
      <c r="J246" s="254"/>
      <c r="K246" s="254"/>
      <c r="L246" s="259"/>
      <c r="M246" s="260"/>
      <c r="N246" s="261"/>
      <c r="O246" s="261"/>
      <c r="P246" s="261"/>
      <c r="Q246" s="261"/>
      <c r="R246" s="261"/>
      <c r="S246" s="261"/>
      <c r="T246" s="262"/>
      <c r="AT246" s="263" t="s">
        <v>215</v>
      </c>
      <c r="AU246" s="263" t="s">
        <v>90</v>
      </c>
      <c r="AV246" s="12" t="s">
        <v>90</v>
      </c>
      <c r="AW246" s="12" t="s">
        <v>45</v>
      </c>
      <c r="AX246" s="12" t="s">
        <v>82</v>
      </c>
      <c r="AY246" s="263" t="s">
        <v>204</v>
      </c>
    </row>
    <row r="247" spans="2:51" s="13" customFormat="1" ht="13.5">
      <c r="B247" s="264"/>
      <c r="C247" s="265"/>
      <c r="D247" s="250" t="s">
        <v>215</v>
      </c>
      <c r="E247" s="266" t="s">
        <v>38</v>
      </c>
      <c r="F247" s="267" t="s">
        <v>217</v>
      </c>
      <c r="G247" s="265"/>
      <c r="H247" s="268">
        <v>21</v>
      </c>
      <c r="I247" s="269"/>
      <c r="J247" s="265"/>
      <c r="K247" s="265"/>
      <c r="L247" s="270"/>
      <c r="M247" s="271"/>
      <c r="N247" s="272"/>
      <c r="O247" s="272"/>
      <c r="P247" s="272"/>
      <c r="Q247" s="272"/>
      <c r="R247" s="272"/>
      <c r="S247" s="272"/>
      <c r="T247" s="273"/>
      <c r="AT247" s="274" t="s">
        <v>215</v>
      </c>
      <c r="AU247" s="274" t="s">
        <v>90</v>
      </c>
      <c r="AV247" s="13" t="s">
        <v>211</v>
      </c>
      <c r="AW247" s="13" t="s">
        <v>45</v>
      </c>
      <c r="AX247" s="13" t="s">
        <v>25</v>
      </c>
      <c r="AY247" s="274" t="s">
        <v>204</v>
      </c>
    </row>
    <row r="248" spans="2:65" s="1" customFormat="1" ht="25.5" customHeight="1">
      <c r="B248" s="48"/>
      <c r="C248" s="238" t="s">
        <v>460</v>
      </c>
      <c r="D248" s="238" t="s">
        <v>206</v>
      </c>
      <c r="E248" s="239" t="s">
        <v>2556</v>
      </c>
      <c r="F248" s="240" t="s">
        <v>2557</v>
      </c>
      <c r="G248" s="241" t="s">
        <v>343</v>
      </c>
      <c r="H248" s="242">
        <v>10</v>
      </c>
      <c r="I248" s="243"/>
      <c r="J248" s="244">
        <f>ROUND(I248*H248,2)</f>
        <v>0</v>
      </c>
      <c r="K248" s="240" t="s">
        <v>210</v>
      </c>
      <c r="L248" s="74"/>
      <c r="M248" s="245" t="s">
        <v>38</v>
      </c>
      <c r="N248" s="246" t="s">
        <v>53</v>
      </c>
      <c r="O248" s="49"/>
      <c r="P248" s="247">
        <f>O248*H248</f>
        <v>0</v>
      </c>
      <c r="Q248" s="247">
        <v>0.00029</v>
      </c>
      <c r="R248" s="247">
        <f>Q248*H248</f>
        <v>0.0029</v>
      </c>
      <c r="S248" s="247">
        <v>0</v>
      </c>
      <c r="T248" s="248">
        <f>S248*H248</f>
        <v>0</v>
      </c>
      <c r="AR248" s="25" t="s">
        <v>294</v>
      </c>
      <c r="AT248" s="25" t="s">
        <v>206</v>
      </c>
      <c r="AU248" s="25" t="s">
        <v>90</v>
      </c>
      <c r="AY248" s="25" t="s">
        <v>204</v>
      </c>
      <c r="BE248" s="249">
        <f>IF(N248="základní",J248,0)</f>
        <v>0</v>
      </c>
      <c r="BF248" s="249">
        <f>IF(N248="snížená",J248,0)</f>
        <v>0</v>
      </c>
      <c r="BG248" s="249">
        <f>IF(N248="zákl. přenesená",J248,0)</f>
        <v>0</v>
      </c>
      <c r="BH248" s="249">
        <f>IF(N248="sníž. přenesená",J248,0)</f>
        <v>0</v>
      </c>
      <c r="BI248" s="249">
        <f>IF(N248="nulová",J248,0)</f>
        <v>0</v>
      </c>
      <c r="BJ248" s="25" t="s">
        <v>25</v>
      </c>
      <c r="BK248" s="249">
        <f>ROUND(I248*H248,2)</f>
        <v>0</v>
      </c>
      <c r="BL248" s="25" t="s">
        <v>294</v>
      </c>
      <c r="BM248" s="25" t="s">
        <v>2558</v>
      </c>
    </row>
    <row r="249" spans="2:47" s="1" customFormat="1" ht="13.5">
      <c r="B249" s="48"/>
      <c r="C249" s="76"/>
      <c r="D249" s="250" t="s">
        <v>213</v>
      </c>
      <c r="E249" s="76"/>
      <c r="F249" s="251" t="s">
        <v>2522</v>
      </c>
      <c r="G249" s="76"/>
      <c r="H249" s="76"/>
      <c r="I249" s="206"/>
      <c r="J249" s="76"/>
      <c r="K249" s="76"/>
      <c r="L249" s="74"/>
      <c r="M249" s="252"/>
      <c r="N249" s="49"/>
      <c r="O249" s="49"/>
      <c r="P249" s="49"/>
      <c r="Q249" s="49"/>
      <c r="R249" s="49"/>
      <c r="S249" s="49"/>
      <c r="T249" s="97"/>
      <c r="AT249" s="25" t="s">
        <v>213</v>
      </c>
      <c r="AU249" s="25" t="s">
        <v>90</v>
      </c>
    </row>
    <row r="250" spans="2:51" s="12" customFormat="1" ht="13.5">
      <c r="B250" s="253"/>
      <c r="C250" s="254"/>
      <c r="D250" s="250" t="s">
        <v>215</v>
      </c>
      <c r="E250" s="255" t="s">
        <v>38</v>
      </c>
      <c r="F250" s="256" t="s">
        <v>2559</v>
      </c>
      <c r="G250" s="254"/>
      <c r="H250" s="257">
        <v>10</v>
      </c>
      <c r="I250" s="258"/>
      <c r="J250" s="254"/>
      <c r="K250" s="254"/>
      <c r="L250" s="259"/>
      <c r="M250" s="260"/>
      <c r="N250" s="261"/>
      <c r="O250" s="261"/>
      <c r="P250" s="261"/>
      <c r="Q250" s="261"/>
      <c r="R250" s="261"/>
      <c r="S250" s="261"/>
      <c r="T250" s="262"/>
      <c r="AT250" s="263" t="s">
        <v>215</v>
      </c>
      <c r="AU250" s="263" t="s">
        <v>90</v>
      </c>
      <c r="AV250" s="12" t="s">
        <v>90</v>
      </c>
      <c r="AW250" s="12" t="s">
        <v>45</v>
      </c>
      <c r="AX250" s="12" t="s">
        <v>82</v>
      </c>
      <c r="AY250" s="263" t="s">
        <v>204</v>
      </c>
    </row>
    <row r="251" spans="2:51" s="13" customFormat="1" ht="13.5">
      <c r="B251" s="264"/>
      <c r="C251" s="265"/>
      <c r="D251" s="250" t="s">
        <v>215</v>
      </c>
      <c r="E251" s="266" t="s">
        <v>38</v>
      </c>
      <c r="F251" s="267" t="s">
        <v>217</v>
      </c>
      <c r="G251" s="265"/>
      <c r="H251" s="268">
        <v>10</v>
      </c>
      <c r="I251" s="269"/>
      <c r="J251" s="265"/>
      <c r="K251" s="265"/>
      <c r="L251" s="270"/>
      <c r="M251" s="271"/>
      <c r="N251" s="272"/>
      <c r="O251" s="272"/>
      <c r="P251" s="272"/>
      <c r="Q251" s="272"/>
      <c r="R251" s="272"/>
      <c r="S251" s="272"/>
      <c r="T251" s="273"/>
      <c r="AT251" s="274" t="s">
        <v>215</v>
      </c>
      <c r="AU251" s="274" t="s">
        <v>90</v>
      </c>
      <c r="AV251" s="13" t="s">
        <v>211</v>
      </c>
      <c r="AW251" s="13" t="s">
        <v>45</v>
      </c>
      <c r="AX251" s="13" t="s">
        <v>25</v>
      </c>
      <c r="AY251" s="274" t="s">
        <v>204</v>
      </c>
    </row>
    <row r="252" spans="2:65" s="1" customFormat="1" ht="25.5" customHeight="1">
      <c r="B252" s="48"/>
      <c r="C252" s="238" t="s">
        <v>465</v>
      </c>
      <c r="D252" s="238" t="s">
        <v>206</v>
      </c>
      <c r="E252" s="239" t="s">
        <v>2560</v>
      </c>
      <c r="F252" s="240" t="s">
        <v>2561</v>
      </c>
      <c r="G252" s="241" t="s">
        <v>343</v>
      </c>
      <c r="H252" s="242">
        <v>7</v>
      </c>
      <c r="I252" s="243"/>
      <c r="J252" s="244">
        <f>ROUND(I252*H252,2)</f>
        <v>0</v>
      </c>
      <c r="K252" s="240" t="s">
        <v>210</v>
      </c>
      <c r="L252" s="74"/>
      <c r="M252" s="245" t="s">
        <v>38</v>
      </c>
      <c r="N252" s="246" t="s">
        <v>53</v>
      </c>
      <c r="O252" s="49"/>
      <c r="P252" s="247">
        <f>O252*H252</f>
        <v>0</v>
      </c>
      <c r="Q252" s="247">
        <v>0.00035</v>
      </c>
      <c r="R252" s="247">
        <f>Q252*H252</f>
        <v>0.00245</v>
      </c>
      <c r="S252" s="247">
        <v>0</v>
      </c>
      <c r="T252" s="248">
        <f>S252*H252</f>
        <v>0</v>
      </c>
      <c r="AR252" s="25" t="s">
        <v>294</v>
      </c>
      <c r="AT252" s="25" t="s">
        <v>206</v>
      </c>
      <c r="AU252" s="25" t="s">
        <v>90</v>
      </c>
      <c r="AY252" s="25" t="s">
        <v>204</v>
      </c>
      <c r="BE252" s="249">
        <f>IF(N252="základní",J252,0)</f>
        <v>0</v>
      </c>
      <c r="BF252" s="249">
        <f>IF(N252="snížená",J252,0)</f>
        <v>0</v>
      </c>
      <c r="BG252" s="249">
        <f>IF(N252="zákl. přenesená",J252,0)</f>
        <v>0</v>
      </c>
      <c r="BH252" s="249">
        <f>IF(N252="sníž. přenesená",J252,0)</f>
        <v>0</v>
      </c>
      <c r="BI252" s="249">
        <f>IF(N252="nulová",J252,0)</f>
        <v>0</v>
      </c>
      <c r="BJ252" s="25" t="s">
        <v>25</v>
      </c>
      <c r="BK252" s="249">
        <f>ROUND(I252*H252,2)</f>
        <v>0</v>
      </c>
      <c r="BL252" s="25" t="s">
        <v>294</v>
      </c>
      <c r="BM252" s="25" t="s">
        <v>2562</v>
      </c>
    </row>
    <row r="253" spans="2:47" s="1" customFormat="1" ht="13.5">
      <c r="B253" s="48"/>
      <c r="C253" s="76"/>
      <c r="D253" s="250" t="s">
        <v>213</v>
      </c>
      <c r="E253" s="76"/>
      <c r="F253" s="251" t="s">
        <v>2522</v>
      </c>
      <c r="G253" s="76"/>
      <c r="H253" s="76"/>
      <c r="I253" s="206"/>
      <c r="J253" s="76"/>
      <c r="K253" s="76"/>
      <c r="L253" s="74"/>
      <c r="M253" s="252"/>
      <c r="N253" s="49"/>
      <c r="O253" s="49"/>
      <c r="P253" s="49"/>
      <c r="Q253" s="49"/>
      <c r="R253" s="49"/>
      <c r="S253" s="49"/>
      <c r="T253" s="97"/>
      <c r="AT253" s="25" t="s">
        <v>213</v>
      </c>
      <c r="AU253" s="25" t="s">
        <v>90</v>
      </c>
    </row>
    <row r="254" spans="2:51" s="12" customFormat="1" ht="13.5">
      <c r="B254" s="253"/>
      <c r="C254" s="254"/>
      <c r="D254" s="250" t="s">
        <v>215</v>
      </c>
      <c r="E254" s="255" t="s">
        <v>38</v>
      </c>
      <c r="F254" s="256" t="s">
        <v>2563</v>
      </c>
      <c r="G254" s="254"/>
      <c r="H254" s="257">
        <v>7</v>
      </c>
      <c r="I254" s="258"/>
      <c r="J254" s="254"/>
      <c r="K254" s="254"/>
      <c r="L254" s="259"/>
      <c r="M254" s="260"/>
      <c r="N254" s="261"/>
      <c r="O254" s="261"/>
      <c r="P254" s="261"/>
      <c r="Q254" s="261"/>
      <c r="R254" s="261"/>
      <c r="S254" s="261"/>
      <c r="T254" s="262"/>
      <c r="AT254" s="263" t="s">
        <v>215</v>
      </c>
      <c r="AU254" s="263" t="s">
        <v>90</v>
      </c>
      <c r="AV254" s="12" t="s">
        <v>90</v>
      </c>
      <c r="AW254" s="12" t="s">
        <v>45</v>
      </c>
      <c r="AX254" s="12" t="s">
        <v>82</v>
      </c>
      <c r="AY254" s="263" t="s">
        <v>204</v>
      </c>
    </row>
    <row r="255" spans="2:51" s="13" customFormat="1" ht="13.5">
      <c r="B255" s="264"/>
      <c r="C255" s="265"/>
      <c r="D255" s="250" t="s">
        <v>215</v>
      </c>
      <c r="E255" s="266" t="s">
        <v>38</v>
      </c>
      <c r="F255" s="267" t="s">
        <v>217</v>
      </c>
      <c r="G255" s="265"/>
      <c r="H255" s="268">
        <v>7</v>
      </c>
      <c r="I255" s="269"/>
      <c r="J255" s="265"/>
      <c r="K255" s="265"/>
      <c r="L255" s="270"/>
      <c r="M255" s="271"/>
      <c r="N255" s="272"/>
      <c r="O255" s="272"/>
      <c r="P255" s="272"/>
      <c r="Q255" s="272"/>
      <c r="R255" s="272"/>
      <c r="S255" s="272"/>
      <c r="T255" s="273"/>
      <c r="AT255" s="274" t="s">
        <v>215</v>
      </c>
      <c r="AU255" s="274" t="s">
        <v>90</v>
      </c>
      <c r="AV255" s="13" t="s">
        <v>211</v>
      </c>
      <c r="AW255" s="13" t="s">
        <v>45</v>
      </c>
      <c r="AX255" s="13" t="s">
        <v>25</v>
      </c>
      <c r="AY255" s="274" t="s">
        <v>204</v>
      </c>
    </row>
    <row r="256" spans="2:65" s="1" customFormat="1" ht="16.5" customHeight="1">
      <c r="B256" s="48"/>
      <c r="C256" s="238" t="s">
        <v>471</v>
      </c>
      <c r="D256" s="238" t="s">
        <v>206</v>
      </c>
      <c r="E256" s="239" t="s">
        <v>2564</v>
      </c>
      <c r="F256" s="240" t="s">
        <v>2565</v>
      </c>
      <c r="G256" s="241" t="s">
        <v>343</v>
      </c>
      <c r="H256" s="242">
        <v>5</v>
      </c>
      <c r="I256" s="243"/>
      <c r="J256" s="244">
        <f>ROUND(I256*H256,2)</f>
        <v>0</v>
      </c>
      <c r="K256" s="240" t="s">
        <v>38</v>
      </c>
      <c r="L256" s="74"/>
      <c r="M256" s="245" t="s">
        <v>38</v>
      </c>
      <c r="N256" s="246" t="s">
        <v>53</v>
      </c>
      <c r="O256" s="49"/>
      <c r="P256" s="247">
        <f>O256*H256</f>
        <v>0</v>
      </c>
      <c r="Q256" s="247">
        <v>0.0135</v>
      </c>
      <c r="R256" s="247">
        <f>Q256*H256</f>
        <v>0.0675</v>
      </c>
      <c r="S256" s="247">
        <v>0</v>
      </c>
      <c r="T256" s="248">
        <f>S256*H256</f>
        <v>0</v>
      </c>
      <c r="AR256" s="25" t="s">
        <v>294</v>
      </c>
      <c r="AT256" s="25" t="s">
        <v>206</v>
      </c>
      <c r="AU256" s="25" t="s">
        <v>90</v>
      </c>
      <c r="AY256" s="25" t="s">
        <v>204</v>
      </c>
      <c r="BE256" s="249">
        <f>IF(N256="základní",J256,0)</f>
        <v>0</v>
      </c>
      <c r="BF256" s="249">
        <f>IF(N256="snížená",J256,0)</f>
        <v>0</v>
      </c>
      <c r="BG256" s="249">
        <f>IF(N256="zákl. přenesená",J256,0)</f>
        <v>0</v>
      </c>
      <c r="BH256" s="249">
        <f>IF(N256="sníž. přenesená",J256,0)</f>
        <v>0</v>
      </c>
      <c r="BI256" s="249">
        <f>IF(N256="nulová",J256,0)</f>
        <v>0</v>
      </c>
      <c r="BJ256" s="25" t="s">
        <v>25</v>
      </c>
      <c r="BK256" s="249">
        <f>ROUND(I256*H256,2)</f>
        <v>0</v>
      </c>
      <c r="BL256" s="25" t="s">
        <v>294</v>
      </c>
      <c r="BM256" s="25" t="s">
        <v>2566</v>
      </c>
    </row>
    <row r="257" spans="2:65" s="1" customFormat="1" ht="25.5" customHeight="1">
      <c r="B257" s="48"/>
      <c r="C257" s="238" t="s">
        <v>477</v>
      </c>
      <c r="D257" s="238" t="s">
        <v>206</v>
      </c>
      <c r="E257" s="239" t="s">
        <v>2567</v>
      </c>
      <c r="F257" s="240" t="s">
        <v>2568</v>
      </c>
      <c r="G257" s="241" t="s">
        <v>780</v>
      </c>
      <c r="H257" s="242">
        <v>13</v>
      </c>
      <c r="I257" s="243"/>
      <c r="J257" s="244">
        <f>ROUND(I257*H257,2)</f>
        <v>0</v>
      </c>
      <c r="K257" s="240" t="s">
        <v>210</v>
      </c>
      <c r="L257" s="74"/>
      <c r="M257" s="245" t="s">
        <v>38</v>
      </c>
      <c r="N257" s="246" t="s">
        <v>53</v>
      </c>
      <c r="O257" s="49"/>
      <c r="P257" s="247">
        <f>O257*H257</f>
        <v>0</v>
      </c>
      <c r="Q257" s="247">
        <v>0</v>
      </c>
      <c r="R257" s="247">
        <f>Q257*H257</f>
        <v>0</v>
      </c>
      <c r="S257" s="247">
        <v>0</v>
      </c>
      <c r="T257" s="248">
        <f>S257*H257</f>
        <v>0</v>
      </c>
      <c r="AR257" s="25" t="s">
        <v>294</v>
      </c>
      <c r="AT257" s="25" t="s">
        <v>206</v>
      </c>
      <c r="AU257" s="25" t="s">
        <v>90</v>
      </c>
      <c r="AY257" s="25" t="s">
        <v>204</v>
      </c>
      <c r="BE257" s="249">
        <f>IF(N257="základní",J257,0)</f>
        <v>0</v>
      </c>
      <c r="BF257" s="249">
        <f>IF(N257="snížená",J257,0)</f>
        <v>0</v>
      </c>
      <c r="BG257" s="249">
        <f>IF(N257="zákl. přenesená",J257,0)</f>
        <v>0</v>
      </c>
      <c r="BH257" s="249">
        <f>IF(N257="sníž. přenesená",J257,0)</f>
        <v>0</v>
      </c>
      <c r="BI257" s="249">
        <f>IF(N257="nulová",J257,0)</f>
        <v>0</v>
      </c>
      <c r="BJ257" s="25" t="s">
        <v>25</v>
      </c>
      <c r="BK257" s="249">
        <f>ROUND(I257*H257,2)</f>
        <v>0</v>
      </c>
      <c r="BL257" s="25" t="s">
        <v>294</v>
      </c>
      <c r="BM257" s="25" t="s">
        <v>2569</v>
      </c>
    </row>
    <row r="258" spans="2:47" s="1" customFormat="1" ht="13.5">
      <c r="B258" s="48"/>
      <c r="C258" s="76"/>
      <c r="D258" s="250" t="s">
        <v>213</v>
      </c>
      <c r="E258" s="76"/>
      <c r="F258" s="251" t="s">
        <v>2570</v>
      </c>
      <c r="G258" s="76"/>
      <c r="H258" s="76"/>
      <c r="I258" s="206"/>
      <c r="J258" s="76"/>
      <c r="K258" s="76"/>
      <c r="L258" s="74"/>
      <c r="M258" s="252"/>
      <c r="N258" s="49"/>
      <c r="O258" s="49"/>
      <c r="P258" s="49"/>
      <c r="Q258" s="49"/>
      <c r="R258" s="49"/>
      <c r="S258" s="49"/>
      <c r="T258" s="97"/>
      <c r="AT258" s="25" t="s">
        <v>213</v>
      </c>
      <c r="AU258" s="25" t="s">
        <v>90</v>
      </c>
    </row>
    <row r="259" spans="2:65" s="1" customFormat="1" ht="25.5" customHeight="1">
      <c r="B259" s="48"/>
      <c r="C259" s="238" t="s">
        <v>483</v>
      </c>
      <c r="D259" s="238" t="s">
        <v>206</v>
      </c>
      <c r="E259" s="239" t="s">
        <v>2571</v>
      </c>
      <c r="F259" s="240" t="s">
        <v>2572</v>
      </c>
      <c r="G259" s="241" t="s">
        <v>780</v>
      </c>
      <c r="H259" s="242">
        <v>9</v>
      </c>
      <c r="I259" s="243"/>
      <c r="J259" s="244">
        <f>ROUND(I259*H259,2)</f>
        <v>0</v>
      </c>
      <c r="K259" s="240" t="s">
        <v>210</v>
      </c>
      <c r="L259" s="74"/>
      <c r="M259" s="245" t="s">
        <v>38</v>
      </c>
      <c r="N259" s="246" t="s">
        <v>53</v>
      </c>
      <c r="O259" s="49"/>
      <c r="P259" s="247">
        <f>O259*H259</f>
        <v>0</v>
      </c>
      <c r="Q259" s="247">
        <v>0</v>
      </c>
      <c r="R259" s="247">
        <f>Q259*H259</f>
        <v>0</v>
      </c>
      <c r="S259" s="247">
        <v>0</v>
      </c>
      <c r="T259" s="248">
        <f>S259*H259</f>
        <v>0</v>
      </c>
      <c r="AR259" s="25" t="s">
        <v>294</v>
      </c>
      <c r="AT259" s="25" t="s">
        <v>206</v>
      </c>
      <c r="AU259" s="25" t="s">
        <v>90</v>
      </c>
      <c r="AY259" s="25" t="s">
        <v>204</v>
      </c>
      <c r="BE259" s="249">
        <f>IF(N259="základní",J259,0)</f>
        <v>0</v>
      </c>
      <c r="BF259" s="249">
        <f>IF(N259="snížená",J259,0)</f>
        <v>0</v>
      </c>
      <c r="BG259" s="249">
        <f>IF(N259="zákl. přenesená",J259,0)</f>
        <v>0</v>
      </c>
      <c r="BH259" s="249">
        <f>IF(N259="sníž. přenesená",J259,0)</f>
        <v>0</v>
      </c>
      <c r="BI259" s="249">
        <f>IF(N259="nulová",J259,0)</f>
        <v>0</v>
      </c>
      <c r="BJ259" s="25" t="s">
        <v>25</v>
      </c>
      <c r="BK259" s="249">
        <f>ROUND(I259*H259,2)</f>
        <v>0</v>
      </c>
      <c r="BL259" s="25" t="s">
        <v>294</v>
      </c>
      <c r="BM259" s="25" t="s">
        <v>2573</v>
      </c>
    </row>
    <row r="260" spans="2:47" s="1" customFormat="1" ht="13.5">
      <c r="B260" s="48"/>
      <c r="C260" s="76"/>
      <c r="D260" s="250" t="s">
        <v>213</v>
      </c>
      <c r="E260" s="76"/>
      <c r="F260" s="251" t="s">
        <v>2570</v>
      </c>
      <c r="G260" s="76"/>
      <c r="H260" s="76"/>
      <c r="I260" s="206"/>
      <c r="J260" s="76"/>
      <c r="K260" s="76"/>
      <c r="L260" s="74"/>
      <c r="M260" s="252"/>
      <c r="N260" s="49"/>
      <c r="O260" s="49"/>
      <c r="P260" s="49"/>
      <c r="Q260" s="49"/>
      <c r="R260" s="49"/>
      <c r="S260" s="49"/>
      <c r="T260" s="97"/>
      <c r="AT260" s="25" t="s">
        <v>213</v>
      </c>
      <c r="AU260" s="25" t="s">
        <v>90</v>
      </c>
    </row>
    <row r="261" spans="2:65" s="1" customFormat="1" ht="25.5" customHeight="1">
      <c r="B261" s="48"/>
      <c r="C261" s="238" t="s">
        <v>489</v>
      </c>
      <c r="D261" s="238" t="s">
        <v>206</v>
      </c>
      <c r="E261" s="239" t="s">
        <v>2574</v>
      </c>
      <c r="F261" s="240" t="s">
        <v>2575</v>
      </c>
      <c r="G261" s="241" t="s">
        <v>780</v>
      </c>
      <c r="H261" s="242">
        <v>1</v>
      </c>
      <c r="I261" s="243"/>
      <c r="J261" s="244">
        <f>ROUND(I261*H261,2)</f>
        <v>0</v>
      </c>
      <c r="K261" s="240" t="s">
        <v>210</v>
      </c>
      <c r="L261" s="74"/>
      <c r="M261" s="245" t="s">
        <v>38</v>
      </c>
      <c r="N261" s="246" t="s">
        <v>53</v>
      </c>
      <c r="O261" s="49"/>
      <c r="P261" s="247">
        <f>O261*H261</f>
        <v>0</v>
      </c>
      <c r="Q261" s="247">
        <v>0.0009</v>
      </c>
      <c r="R261" s="247">
        <f>Q261*H261</f>
        <v>0.0009</v>
      </c>
      <c r="S261" s="247">
        <v>0</v>
      </c>
      <c r="T261" s="248">
        <f>S261*H261</f>
        <v>0</v>
      </c>
      <c r="AR261" s="25" t="s">
        <v>294</v>
      </c>
      <c r="AT261" s="25" t="s">
        <v>206</v>
      </c>
      <c r="AU261" s="25" t="s">
        <v>90</v>
      </c>
      <c r="AY261" s="25" t="s">
        <v>204</v>
      </c>
      <c r="BE261" s="249">
        <f>IF(N261="základní",J261,0)</f>
        <v>0</v>
      </c>
      <c r="BF261" s="249">
        <f>IF(N261="snížená",J261,0)</f>
        <v>0</v>
      </c>
      <c r="BG261" s="249">
        <f>IF(N261="zákl. přenesená",J261,0)</f>
        <v>0</v>
      </c>
      <c r="BH261" s="249">
        <f>IF(N261="sníž. přenesená",J261,0)</f>
        <v>0</v>
      </c>
      <c r="BI261" s="249">
        <f>IF(N261="nulová",J261,0)</f>
        <v>0</v>
      </c>
      <c r="BJ261" s="25" t="s">
        <v>25</v>
      </c>
      <c r="BK261" s="249">
        <f>ROUND(I261*H261,2)</f>
        <v>0</v>
      </c>
      <c r="BL261" s="25" t="s">
        <v>294</v>
      </c>
      <c r="BM261" s="25" t="s">
        <v>2576</v>
      </c>
    </row>
    <row r="262" spans="2:65" s="1" customFormat="1" ht="16.5" customHeight="1">
      <c r="B262" s="48"/>
      <c r="C262" s="238" t="s">
        <v>494</v>
      </c>
      <c r="D262" s="238" t="s">
        <v>206</v>
      </c>
      <c r="E262" s="239" t="s">
        <v>2577</v>
      </c>
      <c r="F262" s="240" t="s">
        <v>2578</v>
      </c>
      <c r="G262" s="241" t="s">
        <v>780</v>
      </c>
      <c r="H262" s="242">
        <v>3</v>
      </c>
      <c r="I262" s="243"/>
      <c r="J262" s="244">
        <f>ROUND(I262*H262,2)</f>
        <v>0</v>
      </c>
      <c r="K262" s="240" t="s">
        <v>38</v>
      </c>
      <c r="L262" s="74"/>
      <c r="M262" s="245" t="s">
        <v>38</v>
      </c>
      <c r="N262" s="246" t="s">
        <v>53</v>
      </c>
      <c r="O262" s="49"/>
      <c r="P262" s="247">
        <f>O262*H262</f>
        <v>0</v>
      </c>
      <c r="Q262" s="247">
        <v>0.0019</v>
      </c>
      <c r="R262" s="247">
        <f>Q262*H262</f>
        <v>0.0057</v>
      </c>
      <c r="S262" s="247">
        <v>0</v>
      </c>
      <c r="T262" s="248">
        <f>S262*H262</f>
        <v>0</v>
      </c>
      <c r="AR262" s="25" t="s">
        <v>294</v>
      </c>
      <c r="AT262" s="25" t="s">
        <v>206</v>
      </c>
      <c r="AU262" s="25" t="s">
        <v>90</v>
      </c>
      <c r="AY262" s="25" t="s">
        <v>204</v>
      </c>
      <c r="BE262" s="249">
        <f>IF(N262="základní",J262,0)</f>
        <v>0</v>
      </c>
      <c r="BF262" s="249">
        <f>IF(N262="snížená",J262,0)</f>
        <v>0</v>
      </c>
      <c r="BG262" s="249">
        <f>IF(N262="zákl. přenesená",J262,0)</f>
        <v>0</v>
      </c>
      <c r="BH262" s="249">
        <f>IF(N262="sníž. přenesená",J262,0)</f>
        <v>0</v>
      </c>
      <c r="BI262" s="249">
        <f>IF(N262="nulová",J262,0)</f>
        <v>0</v>
      </c>
      <c r="BJ262" s="25" t="s">
        <v>25</v>
      </c>
      <c r="BK262" s="249">
        <f>ROUND(I262*H262,2)</f>
        <v>0</v>
      </c>
      <c r="BL262" s="25" t="s">
        <v>294</v>
      </c>
      <c r="BM262" s="25" t="s">
        <v>2579</v>
      </c>
    </row>
    <row r="263" spans="2:65" s="1" customFormat="1" ht="16.5" customHeight="1">
      <c r="B263" s="48"/>
      <c r="C263" s="238" t="s">
        <v>498</v>
      </c>
      <c r="D263" s="238" t="s">
        <v>206</v>
      </c>
      <c r="E263" s="239" t="s">
        <v>2580</v>
      </c>
      <c r="F263" s="240" t="s">
        <v>2581</v>
      </c>
      <c r="G263" s="241" t="s">
        <v>780</v>
      </c>
      <c r="H263" s="242">
        <v>3</v>
      </c>
      <c r="I263" s="243"/>
      <c r="J263" s="244">
        <f>ROUND(I263*H263,2)</f>
        <v>0</v>
      </c>
      <c r="K263" s="240" t="s">
        <v>38</v>
      </c>
      <c r="L263" s="74"/>
      <c r="M263" s="245" t="s">
        <v>38</v>
      </c>
      <c r="N263" s="246" t="s">
        <v>53</v>
      </c>
      <c r="O263" s="49"/>
      <c r="P263" s="247">
        <f>O263*H263</f>
        <v>0</v>
      </c>
      <c r="Q263" s="247">
        <v>0.00148</v>
      </c>
      <c r="R263" s="247">
        <f>Q263*H263</f>
        <v>0.0044399999999999995</v>
      </c>
      <c r="S263" s="247">
        <v>0</v>
      </c>
      <c r="T263" s="248">
        <f>S263*H263</f>
        <v>0</v>
      </c>
      <c r="AR263" s="25" t="s">
        <v>294</v>
      </c>
      <c r="AT263" s="25" t="s">
        <v>206</v>
      </c>
      <c r="AU263" s="25" t="s">
        <v>90</v>
      </c>
      <c r="AY263" s="25" t="s">
        <v>204</v>
      </c>
      <c r="BE263" s="249">
        <f>IF(N263="základní",J263,0)</f>
        <v>0</v>
      </c>
      <c r="BF263" s="249">
        <f>IF(N263="snížená",J263,0)</f>
        <v>0</v>
      </c>
      <c r="BG263" s="249">
        <f>IF(N263="zákl. přenesená",J263,0)</f>
        <v>0</v>
      </c>
      <c r="BH263" s="249">
        <f>IF(N263="sníž. přenesená",J263,0)</f>
        <v>0</v>
      </c>
      <c r="BI263" s="249">
        <f>IF(N263="nulová",J263,0)</f>
        <v>0</v>
      </c>
      <c r="BJ263" s="25" t="s">
        <v>25</v>
      </c>
      <c r="BK263" s="249">
        <f>ROUND(I263*H263,2)</f>
        <v>0</v>
      </c>
      <c r="BL263" s="25" t="s">
        <v>294</v>
      </c>
      <c r="BM263" s="25" t="s">
        <v>2582</v>
      </c>
    </row>
    <row r="264" spans="2:65" s="1" customFormat="1" ht="16.5" customHeight="1">
      <c r="B264" s="48"/>
      <c r="C264" s="238" t="s">
        <v>505</v>
      </c>
      <c r="D264" s="238" t="s">
        <v>206</v>
      </c>
      <c r="E264" s="239" t="s">
        <v>2583</v>
      </c>
      <c r="F264" s="240" t="s">
        <v>2584</v>
      </c>
      <c r="G264" s="241" t="s">
        <v>780</v>
      </c>
      <c r="H264" s="242">
        <v>1</v>
      </c>
      <c r="I264" s="243"/>
      <c r="J264" s="244">
        <f>ROUND(I264*H264,2)</f>
        <v>0</v>
      </c>
      <c r="K264" s="240" t="s">
        <v>38</v>
      </c>
      <c r="L264" s="74"/>
      <c r="M264" s="245" t="s">
        <v>38</v>
      </c>
      <c r="N264" s="246" t="s">
        <v>53</v>
      </c>
      <c r="O264" s="49"/>
      <c r="P264" s="247">
        <f>O264*H264</f>
        <v>0</v>
      </c>
      <c r="Q264" s="247">
        <v>0.00698</v>
      </c>
      <c r="R264" s="247">
        <f>Q264*H264</f>
        <v>0.00698</v>
      </c>
      <c r="S264" s="247">
        <v>0</v>
      </c>
      <c r="T264" s="248">
        <f>S264*H264</f>
        <v>0</v>
      </c>
      <c r="AR264" s="25" t="s">
        <v>294</v>
      </c>
      <c r="AT264" s="25" t="s">
        <v>206</v>
      </c>
      <c r="AU264" s="25" t="s">
        <v>90</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294</v>
      </c>
      <c r="BM264" s="25" t="s">
        <v>2585</v>
      </c>
    </row>
    <row r="265" spans="2:65" s="1" customFormat="1" ht="16.5" customHeight="1">
      <c r="B265" s="48"/>
      <c r="C265" s="238" t="s">
        <v>511</v>
      </c>
      <c r="D265" s="238" t="s">
        <v>206</v>
      </c>
      <c r="E265" s="239" t="s">
        <v>2586</v>
      </c>
      <c r="F265" s="240" t="s">
        <v>2587</v>
      </c>
      <c r="G265" s="241" t="s">
        <v>780</v>
      </c>
      <c r="H265" s="242">
        <v>1</v>
      </c>
      <c r="I265" s="243"/>
      <c r="J265" s="244">
        <f>ROUND(I265*H265,2)</f>
        <v>0</v>
      </c>
      <c r="K265" s="240" t="s">
        <v>38</v>
      </c>
      <c r="L265" s="74"/>
      <c r="M265" s="245" t="s">
        <v>38</v>
      </c>
      <c r="N265" s="246" t="s">
        <v>53</v>
      </c>
      <c r="O265" s="49"/>
      <c r="P265" s="247">
        <f>O265*H265</f>
        <v>0</v>
      </c>
      <c r="Q265" s="247">
        <v>0</v>
      </c>
      <c r="R265" s="247">
        <f>Q265*H265</f>
        <v>0</v>
      </c>
      <c r="S265" s="247">
        <v>0</v>
      </c>
      <c r="T265" s="248">
        <f>S265*H265</f>
        <v>0</v>
      </c>
      <c r="AR265" s="25" t="s">
        <v>294</v>
      </c>
      <c r="AT265" s="25" t="s">
        <v>206</v>
      </c>
      <c r="AU265" s="25" t="s">
        <v>90</v>
      </c>
      <c r="AY265" s="25" t="s">
        <v>204</v>
      </c>
      <c r="BE265" s="249">
        <f>IF(N265="základní",J265,0)</f>
        <v>0</v>
      </c>
      <c r="BF265" s="249">
        <f>IF(N265="snížená",J265,0)</f>
        <v>0</v>
      </c>
      <c r="BG265" s="249">
        <f>IF(N265="zákl. přenesená",J265,0)</f>
        <v>0</v>
      </c>
      <c r="BH265" s="249">
        <f>IF(N265="sníž. přenesená",J265,0)</f>
        <v>0</v>
      </c>
      <c r="BI265" s="249">
        <f>IF(N265="nulová",J265,0)</f>
        <v>0</v>
      </c>
      <c r="BJ265" s="25" t="s">
        <v>25</v>
      </c>
      <c r="BK265" s="249">
        <f>ROUND(I265*H265,2)</f>
        <v>0</v>
      </c>
      <c r="BL265" s="25" t="s">
        <v>294</v>
      </c>
      <c r="BM265" s="25" t="s">
        <v>2588</v>
      </c>
    </row>
    <row r="266" spans="2:65" s="1" customFormat="1" ht="16.5" customHeight="1">
      <c r="B266" s="48"/>
      <c r="C266" s="238" t="s">
        <v>516</v>
      </c>
      <c r="D266" s="238" t="s">
        <v>206</v>
      </c>
      <c r="E266" s="239" t="s">
        <v>2589</v>
      </c>
      <c r="F266" s="240" t="s">
        <v>2590</v>
      </c>
      <c r="G266" s="241" t="s">
        <v>780</v>
      </c>
      <c r="H266" s="242">
        <v>6</v>
      </c>
      <c r="I266" s="243"/>
      <c r="J266" s="244">
        <f>ROUND(I266*H266,2)</f>
        <v>0</v>
      </c>
      <c r="K266" s="240" t="s">
        <v>210</v>
      </c>
      <c r="L266" s="74"/>
      <c r="M266" s="245" t="s">
        <v>38</v>
      </c>
      <c r="N266" s="246" t="s">
        <v>53</v>
      </c>
      <c r="O266" s="49"/>
      <c r="P266" s="247">
        <f>O266*H266</f>
        <v>0</v>
      </c>
      <c r="Q266" s="247">
        <v>0.00057</v>
      </c>
      <c r="R266" s="247">
        <f>Q266*H266</f>
        <v>0.00342</v>
      </c>
      <c r="S266" s="247">
        <v>0</v>
      </c>
      <c r="T266" s="248">
        <f>S266*H266</f>
        <v>0</v>
      </c>
      <c r="AR266" s="25" t="s">
        <v>294</v>
      </c>
      <c r="AT266" s="25" t="s">
        <v>206</v>
      </c>
      <c r="AU266" s="25" t="s">
        <v>90</v>
      </c>
      <c r="AY266" s="25" t="s">
        <v>204</v>
      </c>
      <c r="BE266" s="249">
        <f>IF(N266="základní",J266,0)</f>
        <v>0</v>
      </c>
      <c r="BF266" s="249">
        <f>IF(N266="snížená",J266,0)</f>
        <v>0</v>
      </c>
      <c r="BG266" s="249">
        <f>IF(N266="zákl. přenesená",J266,0)</f>
        <v>0</v>
      </c>
      <c r="BH266" s="249">
        <f>IF(N266="sníž. přenesená",J266,0)</f>
        <v>0</v>
      </c>
      <c r="BI266" s="249">
        <f>IF(N266="nulová",J266,0)</f>
        <v>0</v>
      </c>
      <c r="BJ266" s="25" t="s">
        <v>25</v>
      </c>
      <c r="BK266" s="249">
        <f>ROUND(I266*H266,2)</f>
        <v>0</v>
      </c>
      <c r="BL266" s="25" t="s">
        <v>294</v>
      </c>
      <c r="BM266" s="25" t="s">
        <v>2591</v>
      </c>
    </row>
    <row r="267" spans="2:65" s="1" customFormat="1" ht="25.5" customHeight="1">
      <c r="B267" s="48"/>
      <c r="C267" s="238" t="s">
        <v>520</v>
      </c>
      <c r="D267" s="238" t="s">
        <v>206</v>
      </c>
      <c r="E267" s="239" t="s">
        <v>2592</v>
      </c>
      <c r="F267" s="240" t="s">
        <v>2593</v>
      </c>
      <c r="G267" s="241" t="s">
        <v>780</v>
      </c>
      <c r="H267" s="242">
        <v>5</v>
      </c>
      <c r="I267" s="243"/>
      <c r="J267" s="244">
        <f>ROUND(I267*H267,2)</f>
        <v>0</v>
      </c>
      <c r="K267" s="240" t="s">
        <v>38</v>
      </c>
      <c r="L267" s="74"/>
      <c r="M267" s="245" t="s">
        <v>38</v>
      </c>
      <c r="N267" s="246" t="s">
        <v>53</v>
      </c>
      <c r="O267" s="49"/>
      <c r="P267" s="247">
        <f>O267*H267</f>
        <v>0</v>
      </c>
      <c r="Q267" s="247">
        <v>0.00023</v>
      </c>
      <c r="R267" s="247">
        <f>Q267*H267</f>
        <v>0.00115</v>
      </c>
      <c r="S267" s="247">
        <v>0</v>
      </c>
      <c r="T267" s="248">
        <f>S267*H267</f>
        <v>0</v>
      </c>
      <c r="AR267" s="25" t="s">
        <v>294</v>
      </c>
      <c r="AT267" s="25" t="s">
        <v>206</v>
      </c>
      <c r="AU267" s="25" t="s">
        <v>90</v>
      </c>
      <c r="AY267" s="25" t="s">
        <v>204</v>
      </c>
      <c r="BE267" s="249">
        <f>IF(N267="základní",J267,0)</f>
        <v>0</v>
      </c>
      <c r="BF267" s="249">
        <f>IF(N267="snížená",J267,0)</f>
        <v>0</v>
      </c>
      <c r="BG267" s="249">
        <f>IF(N267="zákl. přenesená",J267,0)</f>
        <v>0</v>
      </c>
      <c r="BH267" s="249">
        <f>IF(N267="sníž. přenesená",J267,0)</f>
        <v>0</v>
      </c>
      <c r="BI267" s="249">
        <f>IF(N267="nulová",J267,0)</f>
        <v>0</v>
      </c>
      <c r="BJ267" s="25" t="s">
        <v>25</v>
      </c>
      <c r="BK267" s="249">
        <f>ROUND(I267*H267,2)</f>
        <v>0</v>
      </c>
      <c r="BL267" s="25" t="s">
        <v>294</v>
      </c>
      <c r="BM267" s="25" t="s">
        <v>2594</v>
      </c>
    </row>
    <row r="268" spans="2:65" s="1" customFormat="1" ht="16.5" customHeight="1">
      <c r="B268" s="48"/>
      <c r="C268" s="238" t="s">
        <v>525</v>
      </c>
      <c r="D268" s="238" t="s">
        <v>206</v>
      </c>
      <c r="E268" s="239" t="s">
        <v>2595</v>
      </c>
      <c r="F268" s="240" t="s">
        <v>2596</v>
      </c>
      <c r="G268" s="241" t="s">
        <v>780</v>
      </c>
      <c r="H268" s="242">
        <v>4</v>
      </c>
      <c r="I268" s="243"/>
      <c r="J268" s="244">
        <f>ROUND(I268*H268,2)</f>
        <v>0</v>
      </c>
      <c r="K268" s="240" t="s">
        <v>38</v>
      </c>
      <c r="L268" s="74"/>
      <c r="M268" s="245" t="s">
        <v>38</v>
      </c>
      <c r="N268" s="246" t="s">
        <v>53</v>
      </c>
      <c r="O268" s="49"/>
      <c r="P268" s="247">
        <f>O268*H268</f>
        <v>0</v>
      </c>
      <c r="Q268" s="247">
        <v>0.00222</v>
      </c>
      <c r="R268" s="247">
        <f>Q268*H268</f>
        <v>0.00888</v>
      </c>
      <c r="S268" s="247">
        <v>0</v>
      </c>
      <c r="T268" s="248">
        <f>S268*H268</f>
        <v>0</v>
      </c>
      <c r="AR268" s="25" t="s">
        <v>294</v>
      </c>
      <c r="AT268" s="25" t="s">
        <v>206</v>
      </c>
      <c r="AU268" s="25" t="s">
        <v>90</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294</v>
      </c>
      <c r="BM268" s="25" t="s">
        <v>2597</v>
      </c>
    </row>
    <row r="269" spans="2:65" s="1" customFormat="1" ht="16.5" customHeight="1">
      <c r="B269" s="48"/>
      <c r="C269" s="238" t="s">
        <v>531</v>
      </c>
      <c r="D269" s="238" t="s">
        <v>206</v>
      </c>
      <c r="E269" s="239" t="s">
        <v>2598</v>
      </c>
      <c r="F269" s="240" t="s">
        <v>2587</v>
      </c>
      <c r="G269" s="241" t="s">
        <v>780</v>
      </c>
      <c r="H269" s="242">
        <v>4</v>
      </c>
      <c r="I269" s="243"/>
      <c r="J269" s="244">
        <f>ROUND(I269*H269,2)</f>
        <v>0</v>
      </c>
      <c r="K269" s="240" t="s">
        <v>38</v>
      </c>
      <c r="L269" s="74"/>
      <c r="M269" s="245" t="s">
        <v>38</v>
      </c>
      <c r="N269" s="246" t="s">
        <v>53</v>
      </c>
      <c r="O269" s="49"/>
      <c r="P269" s="247">
        <f>O269*H269</f>
        <v>0</v>
      </c>
      <c r="Q269" s="247">
        <v>0</v>
      </c>
      <c r="R269" s="247">
        <f>Q269*H269</f>
        <v>0</v>
      </c>
      <c r="S269" s="247">
        <v>0</v>
      </c>
      <c r="T269" s="248">
        <f>S269*H269</f>
        <v>0</v>
      </c>
      <c r="AR269" s="25" t="s">
        <v>294</v>
      </c>
      <c r="AT269" s="25" t="s">
        <v>206</v>
      </c>
      <c r="AU269" s="25" t="s">
        <v>90</v>
      </c>
      <c r="AY269" s="25" t="s">
        <v>204</v>
      </c>
      <c r="BE269" s="249">
        <f>IF(N269="základní",J269,0)</f>
        <v>0</v>
      </c>
      <c r="BF269" s="249">
        <f>IF(N269="snížená",J269,0)</f>
        <v>0</v>
      </c>
      <c r="BG269" s="249">
        <f>IF(N269="zákl. přenesená",J269,0)</f>
        <v>0</v>
      </c>
      <c r="BH269" s="249">
        <f>IF(N269="sníž. přenesená",J269,0)</f>
        <v>0</v>
      </c>
      <c r="BI269" s="249">
        <f>IF(N269="nulová",J269,0)</f>
        <v>0</v>
      </c>
      <c r="BJ269" s="25" t="s">
        <v>25</v>
      </c>
      <c r="BK269" s="249">
        <f>ROUND(I269*H269,2)</f>
        <v>0</v>
      </c>
      <c r="BL269" s="25" t="s">
        <v>294</v>
      </c>
      <c r="BM269" s="25" t="s">
        <v>2599</v>
      </c>
    </row>
    <row r="270" spans="2:65" s="1" customFormat="1" ht="16.5" customHeight="1">
      <c r="B270" s="48"/>
      <c r="C270" s="238" t="s">
        <v>537</v>
      </c>
      <c r="D270" s="238" t="s">
        <v>206</v>
      </c>
      <c r="E270" s="239" t="s">
        <v>2600</v>
      </c>
      <c r="F270" s="240" t="s">
        <v>2601</v>
      </c>
      <c r="G270" s="241" t="s">
        <v>780</v>
      </c>
      <c r="H270" s="242">
        <v>1</v>
      </c>
      <c r="I270" s="243"/>
      <c r="J270" s="244">
        <f>ROUND(I270*H270,2)</f>
        <v>0</v>
      </c>
      <c r="K270" s="240" t="s">
        <v>210</v>
      </c>
      <c r="L270" s="74"/>
      <c r="M270" s="245" t="s">
        <v>38</v>
      </c>
      <c r="N270" s="246" t="s">
        <v>53</v>
      </c>
      <c r="O270" s="49"/>
      <c r="P270" s="247">
        <f>O270*H270</f>
        <v>0</v>
      </c>
      <c r="Q270" s="247">
        <v>0.00029</v>
      </c>
      <c r="R270" s="247">
        <f>Q270*H270</f>
        <v>0.00029</v>
      </c>
      <c r="S270" s="247">
        <v>0</v>
      </c>
      <c r="T270" s="248">
        <f>S270*H270</f>
        <v>0</v>
      </c>
      <c r="AR270" s="25" t="s">
        <v>294</v>
      </c>
      <c r="AT270" s="25" t="s">
        <v>206</v>
      </c>
      <c r="AU270" s="25" t="s">
        <v>90</v>
      </c>
      <c r="AY270" s="25" t="s">
        <v>204</v>
      </c>
      <c r="BE270" s="249">
        <f>IF(N270="základní",J270,0)</f>
        <v>0</v>
      </c>
      <c r="BF270" s="249">
        <f>IF(N270="snížená",J270,0)</f>
        <v>0</v>
      </c>
      <c r="BG270" s="249">
        <f>IF(N270="zákl. přenesená",J270,0)</f>
        <v>0</v>
      </c>
      <c r="BH270" s="249">
        <f>IF(N270="sníž. přenesená",J270,0)</f>
        <v>0</v>
      </c>
      <c r="BI270" s="249">
        <f>IF(N270="nulová",J270,0)</f>
        <v>0</v>
      </c>
      <c r="BJ270" s="25" t="s">
        <v>25</v>
      </c>
      <c r="BK270" s="249">
        <f>ROUND(I270*H270,2)</f>
        <v>0</v>
      </c>
      <c r="BL270" s="25" t="s">
        <v>294</v>
      </c>
      <c r="BM270" s="25" t="s">
        <v>2602</v>
      </c>
    </row>
    <row r="271" spans="2:65" s="1" customFormat="1" ht="16.5" customHeight="1">
      <c r="B271" s="48"/>
      <c r="C271" s="238" t="s">
        <v>546</v>
      </c>
      <c r="D271" s="238" t="s">
        <v>206</v>
      </c>
      <c r="E271" s="239" t="s">
        <v>2603</v>
      </c>
      <c r="F271" s="240" t="s">
        <v>2604</v>
      </c>
      <c r="G271" s="241" t="s">
        <v>780</v>
      </c>
      <c r="H271" s="242">
        <v>7</v>
      </c>
      <c r="I271" s="243"/>
      <c r="J271" s="244">
        <f>ROUND(I271*H271,2)</f>
        <v>0</v>
      </c>
      <c r="K271" s="240" t="s">
        <v>210</v>
      </c>
      <c r="L271" s="74"/>
      <c r="M271" s="245" t="s">
        <v>38</v>
      </c>
      <c r="N271" s="246" t="s">
        <v>53</v>
      </c>
      <c r="O271" s="49"/>
      <c r="P271" s="247">
        <f>O271*H271</f>
        <v>0</v>
      </c>
      <c r="Q271" s="247">
        <v>0.00017</v>
      </c>
      <c r="R271" s="247">
        <f>Q271*H271</f>
        <v>0.00119</v>
      </c>
      <c r="S271" s="247">
        <v>0</v>
      </c>
      <c r="T271" s="248">
        <f>S271*H271</f>
        <v>0</v>
      </c>
      <c r="AR271" s="25" t="s">
        <v>294</v>
      </c>
      <c r="AT271" s="25" t="s">
        <v>206</v>
      </c>
      <c r="AU271" s="25" t="s">
        <v>90</v>
      </c>
      <c r="AY271" s="25" t="s">
        <v>204</v>
      </c>
      <c r="BE271" s="249">
        <f>IF(N271="základní",J271,0)</f>
        <v>0</v>
      </c>
      <c r="BF271" s="249">
        <f>IF(N271="snížená",J271,0)</f>
        <v>0</v>
      </c>
      <c r="BG271" s="249">
        <f>IF(N271="zákl. přenesená",J271,0)</f>
        <v>0</v>
      </c>
      <c r="BH271" s="249">
        <f>IF(N271="sníž. přenesená",J271,0)</f>
        <v>0</v>
      </c>
      <c r="BI271" s="249">
        <f>IF(N271="nulová",J271,0)</f>
        <v>0</v>
      </c>
      <c r="BJ271" s="25" t="s">
        <v>25</v>
      </c>
      <c r="BK271" s="249">
        <f>ROUND(I271*H271,2)</f>
        <v>0</v>
      </c>
      <c r="BL271" s="25" t="s">
        <v>294</v>
      </c>
      <c r="BM271" s="25" t="s">
        <v>2605</v>
      </c>
    </row>
    <row r="272" spans="2:65" s="1" customFormat="1" ht="16.5" customHeight="1">
      <c r="B272" s="48"/>
      <c r="C272" s="238" t="s">
        <v>550</v>
      </c>
      <c r="D272" s="238" t="s">
        <v>206</v>
      </c>
      <c r="E272" s="239" t="s">
        <v>2606</v>
      </c>
      <c r="F272" s="240" t="s">
        <v>2607</v>
      </c>
      <c r="G272" s="241" t="s">
        <v>343</v>
      </c>
      <c r="H272" s="242">
        <v>331.5</v>
      </c>
      <c r="I272" s="243"/>
      <c r="J272" s="244">
        <f>ROUND(I272*H272,2)</f>
        <v>0</v>
      </c>
      <c r="K272" s="240" t="s">
        <v>210</v>
      </c>
      <c r="L272" s="74"/>
      <c r="M272" s="245" t="s">
        <v>38</v>
      </c>
      <c r="N272" s="246" t="s">
        <v>53</v>
      </c>
      <c r="O272" s="49"/>
      <c r="P272" s="247">
        <f>O272*H272</f>
        <v>0</v>
      </c>
      <c r="Q272" s="247">
        <v>0</v>
      </c>
      <c r="R272" s="247">
        <f>Q272*H272</f>
        <v>0</v>
      </c>
      <c r="S272" s="247">
        <v>0</v>
      </c>
      <c r="T272" s="248">
        <f>S272*H272</f>
        <v>0</v>
      </c>
      <c r="AR272" s="25" t="s">
        <v>294</v>
      </c>
      <c r="AT272" s="25" t="s">
        <v>206</v>
      </c>
      <c r="AU272" s="25" t="s">
        <v>90</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294</v>
      </c>
      <c r="BM272" s="25" t="s">
        <v>2608</v>
      </c>
    </row>
    <row r="273" spans="2:47" s="1" customFormat="1" ht="13.5">
      <c r="B273" s="48"/>
      <c r="C273" s="76"/>
      <c r="D273" s="250" t="s">
        <v>213</v>
      </c>
      <c r="E273" s="76"/>
      <c r="F273" s="251" t="s">
        <v>2609</v>
      </c>
      <c r="G273" s="76"/>
      <c r="H273" s="76"/>
      <c r="I273" s="206"/>
      <c r="J273" s="76"/>
      <c r="K273" s="76"/>
      <c r="L273" s="74"/>
      <c r="M273" s="252"/>
      <c r="N273" s="49"/>
      <c r="O273" s="49"/>
      <c r="P273" s="49"/>
      <c r="Q273" s="49"/>
      <c r="R273" s="49"/>
      <c r="S273" s="49"/>
      <c r="T273" s="97"/>
      <c r="AT273" s="25" t="s">
        <v>213</v>
      </c>
      <c r="AU273" s="25" t="s">
        <v>90</v>
      </c>
    </row>
    <row r="274" spans="2:51" s="12" customFormat="1" ht="13.5">
      <c r="B274" s="253"/>
      <c r="C274" s="254"/>
      <c r="D274" s="250" t="s">
        <v>215</v>
      </c>
      <c r="E274" s="255" t="s">
        <v>38</v>
      </c>
      <c r="F274" s="256" t="s">
        <v>2610</v>
      </c>
      <c r="G274" s="254"/>
      <c r="H274" s="257">
        <v>331.5</v>
      </c>
      <c r="I274" s="258"/>
      <c r="J274" s="254"/>
      <c r="K274" s="254"/>
      <c r="L274" s="259"/>
      <c r="M274" s="260"/>
      <c r="N274" s="261"/>
      <c r="O274" s="261"/>
      <c r="P274" s="261"/>
      <c r="Q274" s="261"/>
      <c r="R274" s="261"/>
      <c r="S274" s="261"/>
      <c r="T274" s="262"/>
      <c r="AT274" s="263" t="s">
        <v>215</v>
      </c>
      <c r="AU274" s="263" t="s">
        <v>90</v>
      </c>
      <c r="AV274" s="12" t="s">
        <v>90</v>
      </c>
      <c r="AW274" s="12" t="s">
        <v>45</v>
      </c>
      <c r="AX274" s="12" t="s">
        <v>82</v>
      </c>
      <c r="AY274" s="263" t="s">
        <v>204</v>
      </c>
    </row>
    <row r="275" spans="2:51" s="13" customFormat="1" ht="13.5">
      <c r="B275" s="264"/>
      <c r="C275" s="265"/>
      <c r="D275" s="250" t="s">
        <v>215</v>
      </c>
      <c r="E275" s="266" t="s">
        <v>38</v>
      </c>
      <c r="F275" s="267" t="s">
        <v>217</v>
      </c>
      <c r="G275" s="265"/>
      <c r="H275" s="268">
        <v>331.5</v>
      </c>
      <c r="I275" s="269"/>
      <c r="J275" s="265"/>
      <c r="K275" s="265"/>
      <c r="L275" s="270"/>
      <c r="M275" s="271"/>
      <c r="N275" s="272"/>
      <c r="O275" s="272"/>
      <c r="P275" s="272"/>
      <c r="Q275" s="272"/>
      <c r="R275" s="272"/>
      <c r="S275" s="272"/>
      <c r="T275" s="273"/>
      <c r="AT275" s="274" t="s">
        <v>215</v>
      </c>
      <c r="AU275" s="274" t="s">
        <v>90</v>
      </c>
      <c r="AV275" s="13" t="s">
        <v>211</v>
      </c>
      <c r="AW275" s="13" t="s">
        <v>45</v>
      </c>
      <c r="AX275" s="13" t="s">
        <v>25</v>
      </c>
      <c r="AY275" s="274" t="s">
        <v>204</v>
      </c>
    </row>
    <row r="276" spans="2:65" s="1" customFormat="1" ht="16.5" customHeight="1">
      <c r="B276" s="48"/>
      <c r="C276" s="238" t="s">
        <v>554</v>
      </c>
      <c r="D276" s="238" t="s">
        <v>206</v>
      </c>
      <c r="E276" s="239" t="s">
        <v>2611</v>
      </c>
      <c r="F276" s="240" t="s">
        <v>2612</v>
      </c>
      <c r="G276" s="241" t="s">
        <v>1045</v>
      </c>
      <c r="H276" s="242">
        <v>5</v>
      </c>
      <c r="I276" s="243"/>
      <c r="J276" s="244">
        <f>ROUND(I276*H276,2)</f>
        <v>0</v>
      </c>
      <c r="K276" s="240" t="s">
        <v>38</v>
      </c>
      <c r="L276" s="74"/>
      <c r="M276" s="245" t="s">
        <v>38</v>
      </c>
      <c r="N276" s="246" t="s">
        <v>53</v>
      </c>
      <c r="O276" s="49"/>
      <c r="P276" s="247">
        <f>O276*H276</f>
        <v>0</v>
      </c>
      <c r="Q276" s="247">
        <v>0</v>
      </c>
      <c r="R276" s="247">
        <f>Q276*H276</f>
        <v>0</v>
      </c>
      <c r="S276" s="247">
        <v>0</v>
      </c>
      <c r="T276" s="248">
        <f>S276*H276</f>
        <v>0</v>
      </c>
      <c r="AR276" s="25" t="s">
        <v>294</v>
      </c>
      <c r="AT276" s="25" t="s">
        <v>206</v>
      </c>
      <c r="AU276" s="25" t="s">
        <v>90</v>
      </c>
      <c r="AY276" s="25" t="s">
        <v>204</v>
      </c>
      <c r="BE276" s="249">
        <f>IF(N276="základní",J276,0)</f>
        <v>0</v>
      </c>
      <c r="BF276" s="249">
        <f>IF(N276="snížená",J276,0)</f>
        <v>0</v>
      </c>
      <c r="BG276" s="249">
        <f>IF(N276="zákl. přenesená",J276,0)</f>
        <v>0</v>
      </c>
      <c r="BH276" s="249">
        <f>IF(N276="sníž. přenesená",J276,0)</f>
        <v>0</v>
      </c>
      <c r="BI276" s="249">
        <f>IF(N276="nulová",J276,0)</f>
        <v>0</v>
      </c>
      <c r="BJ276" s="25" t="s">
        <v>25</v>
      </c>
      <c r="BK276" s="249">
        <f>ROUND(I276*H276,2)</f>
        <v>0</v>
      </c>
      <c r="BL276" s="25" t="s">
        <v>294</v>
      </c>
      <c r="BM276" s="25" t="s">
        <v>2613</v>
      </c>
    </row>
    <row r="277" spans="2:65" s="1" customFormat="1" ht="25.5" customHeight="1">
      <c r="B277" s="48"/>
      <c r="C277" s="238" t="s">
        <v>561</v>
      </c>
      <c r="D277" s="238" t="s">
        <v>206</v>
      </c>
      <c r="E277" s="239" t="s">
        <v>2614</v>
      </c>
      <c r="F277" s="240" t="s">
        <v>2615</v>
      </c>
      <c r="G277" s="241" t="s">
        <v>252</v>
      </c>
      <c r="H277" s="242">
        <v>182.461</v>
      </c>
      <c r="I277" s="243"/>
      <c r="J277" s="244">
        <f>ROUND(I277*H277,2)</f>
        <v>0</v>
      </c>
      <c r="K277" s="240" t="s">
        <v>210</v>
      </c>
      <c r="L277" s="74"/>
      <c r="M277" s="245" t="s">
        <v>38</v>
      </c>
      <c r="N277" s="246" t="s">
        <v>53</v>
      </c>
      <c r="O277" s="49"/>
      <c r="P277" s="247">
        <f>O277*H277</f>
        <v>0</v>
      </c>
      <c r="Q277" s="247">
        <v>0</v>
      </c>
      <c r="R277" s="247">
        <f>Q277*H277</f>
        <v>0</v>
      </c>
      <c r="S277" s="247">
        <v>0</v>
      </c>
      <c r="T277" s="248">
        <f>S277*H277</f>
        <v>0</v>
      </c>
      <c r="AR277" s="25" t="s">
        <v>294</v>
      </c>
      <c r="AT277" s="25" t="s">
        <v>206</v>
      </c>
      <c r="AU277" s="25" t="s">
        <v>90</v>
      </c>
      <c r="AY277" s="25" t="s">
        <v>204</v>
      </c>
      <c r="BE277" s="249">
        <f>IF(N277="základní",J277,0)</f>
        <v>0</v>
      </c>
      <c r="BF277" s="249">
        <f>IF(N277="snížená",J277,0)</f>
        <v>0</v>
      </c>
      <c r="BG277" s="249">
        <f>IF(N277="zákl. přenesená",J277,0)</f>
        <v>0</v>
      </c>
      <c r="BH277" s="249">
        <f>IF(N277="sníž. přenesená",J277,0)</f>
        <v>0</v>
      </c>
      <c r="BI277" s="249">
        <f>IF(N277="nulová",J277,0)</f>
        <v>0</v>
      </c>
      <c r="BJ277" s="25" t="s">
        <v>25</v>
      </c>
      <c r="BK277" s="249">
        <f>ROUND(I277*H277,2)</f>
        <v>0</v>
      </c>
      <c r="BL277" s="25" t="s">
        <v>294</v>
      </c>
      <c r="BM277" s="25" t="s">
        <v>2616</v>
      </c>
    </row>
    <row r="278" spans="2:65" s="1" customFormat="1" ht="38.25" customHeight="1">
      <c r="B278" s="48"/>
      <c r="C278" s="238" t="s">
        <v>566</v>
      </c>
      <c r="D278" s="238" t="s">
        <v>206</v>
      </c>
      <c r="E278" s="239" t="s">
        <v>2617</v>
      </c>
      <c r="F278" s="240" t="s">
        <v>2618</v>
      </c>
      <c r="G278" s="241" t="s">
        <v>949</v>
      </c>
      <c r="H278" s="306"/>
      <c r="I278" s="243"/>
      <c r="J278" s="244">
        <f>ROUND(I278*H278,2)</f>
        <v>0</v>
      </c>
      <c r="K278" s="240" t="s">
        <v>210</v>
      </c>
      <c r="L278" s="74"/>
      <c r="M278" s="245" t="s">
        <v>38</v>
      </c>
      <c r="N278" s="246" t="s">
        <v>53</v>
      </c>
      <c r="O278" s="49"/>
      <c r="P278" s="247">
        <f>O278*H278</f>
        <v>0</v>
      </c>
      <c r="Q278" s="247">
        <v>0</v>
      </c>
      <c r="R278" s="247">
        <f>Q278*H278</f>
        <v>0</v>
      </c>
      <c r="S278" s="247">
        <v>0</v>
      </c>
      <c r="T278" s="248">
        <f>S278*H278</f>
        <v>0</v>
      </c>
      <c r="AR278" s="25" t="s">
        <v>294</v>
      </c>
      <c r="AT278" s="25" t="s">
        <v>206</v>
      </c>
      <c r="AU278" s="25" t="s">
        <v>90</v>
      </c>
      <c r="AY278" s="25" t="s">
        <v>204</v>
      </c>
      <c r="BE278" s="249">
        <f>IF(N278="základní",J278,0)</f>
        <v>0</v>
      </c>
      <c r="BF278" s="249">
        <f>IF(N278="snížená",J278,0)</f>
        <v>0</v>
      </c>
      <c r="BG278" s="249">
        <f>IF(N278="zákl. přenesená",J278,0)</f>
        <v>0</v>
      </c>
      <c r="BH278" s="249">
        <f>IF(N278="sníž. přenesená",J278,0)</f>
        <v>0</v>
      </c>
      <c r="BI278" s="249">
        <f>IF(N278="nulová",J278,0)</f>
        <v>0</v>
      </c>
      <c r="BJ278" s="25" t="s">
        <v>25</v>
      </c>
      <c r="BK278" s="249">
        <f>ROUND(I278*H278,2)</f>
        <v>0</v>
      </c>
      <c r="BL278" s="25" t="s">
        <v>294</v>
      </c>
      <c r="BM278" s="25" t="s">
        <v>2619</v>
      </c>
    </row>
    <row r="279" spans="2:47" s="1" customFormat="1" ht="13.5">
      <c r="B279" s="48"/>
      <c r="C279" s="76"/>
      <c r="D279" s="250" t="s">
        <v>213</v>
      </c>
      <c r="E279" s="76"/>
      <c r="F279" s="251" t="s">
        <v>951</v>
      </c>
      <c r="G279" s="76"/>
      <c r="H279" s="76"/>
      <c r="I279" s="206"/>
      <c r="J279" s="76"/>
      <c r="K279" s="76"/>
      <c r="L279" s="74"/>
      <c r="M279" s="252"/>
      <c r="N279" s="49"/>
      <c r="O279" s="49"/>
      <c r="P279" s="49"/>
      <c r="Q279" s="49"/>
      <c r="R279" s="49"/>
      <c r="S279" s="49"/>
      <c r="T279" s="97"/>
      <c r="AT279" s="25" t="s">
        <v>213</v>
      </c>
      <c r="AU279" s="25" t="s">
        <v>90</v>
      </c>
    </row>
    <row r="280" spans="2:63" s="11" customFormat="1" ht="29.85" customHeight="1">
      <c r="B280" s="222"/>
      <c r="C280" s="223"/>
      <c r="D280" s="224" t="s">
        <v>81</v>
      </c>
      <c r="E280" s="236" t="s">
        <v>2620</v>
      </c>
      <c r="F280" s="236" t="s">
        <v>2511</v>
      </c>
      <c r="G280" s="223"/>
      <c r="H280" s="223"/>
      <c r="I280" s="226"/>
      <c r="J280" s="237">
        <f>BK280</f>
        <v>0</v>
      </c>
      <c r="K280" s="223"/>
      <c r="L280" s="228"/>
      <c r="M280" s="229"/>
      <c r="N280" s="230"/>
      <c r="O280" s="230"/>
      <c r="P280" s="231">
        <f>SUM(P281:P367)</f>
        <v>0</v>
      </c>
      <c r="Q280" s="230"/>
      <c r="R280" s="231">
        <f>SUM(R281:R367)</f>
        <v>1.27886</v>
      </c>
      <c r="S280" s="230"/>
      <c r="T280" s="232">
        <f>SUM(T281:T367)</f>
        <v>0</v>
      </c>
      <c r="AR280" s="233" t="s">
        <v>90</v>
      </c>
      <c r="AT280" s="234" t="s">
        <v>81</v>
      </c>
      <c r="AU280" s="234" t="s">
        <v>25</v>
      </c>
      <c r="AY280" s="233" t="s">
        <v>204</v>
      </c>
      <c r="BK280" s="235">
        <f>SUM(BK281:BK367)</f>
        <v>0</v>
      </c>
    </row>
    <row r="281" spans="2:65" s="1" customFormat="1" ht="25.5" customHeight="1">
      <c r="B281" s="48"/>
      <c r="C281" s="238" t="s">
        <v>573</v>
      </c>
      <c r="D281" s="238" t="s">
        <v>206</v>
      </c>
      <c r="E281" s="239" t="s">
        <v>2621</v>
      </c>
      <c r="F281" s="240" t="s">
        <v>2622</v>
      </c>
      <c r="G281" s="241" t="s">
        <v>343</v>
      </c>
      <c r="H281" s="242">
        <v>23.5</v>
      </c>
      <c r="I281" s="243"/>
      <c r="J281" s="244">
        <f>ROUND(I281*H281,2)</f>
        <v>0</v>
      </c>
      <c r="K281" s="240" t="s">
        <v>210</v>
      </c>
      <c r="L281" s="74"/>
      <c r="M281" s="245" t="s">
        <v>38</v>
      </c>
      <c r="N281" s="246" t="s">
        <v>53</v>
      </c>
      <c r="O281" s="49"/>
      <c r="P281" s="247">
        <f>O281*H281</f>
        <v>0</v>
      </c>
      <c r="Q281" s="247">
        <v>0.00451</v>
      </c>
      <c r="R281" s="247">
        <f>Q281*H281</f>
        <v>0.105985</v>
      </c>
      <c r="S281" s="247">
        <v>0</v>
      </c>
      <c r="T281" s="248">
        <f>S281*H281</f>
        <v>0</v>
      </c>
      <c r="AR281" s="25" t="s">
        <v>294</v>
      </c>
      <c r="AT281" s="25" t="s">
        <v>206</v>
      </c>
      <c r="AU281" s="25" t="s">
        <v>90</v>
      </c>
      <c r="AY281" s="25" t="s">
        <v>204</v>
      </c>
      <c r="BE281" s="249">
        <f>IF(N281="základní",J281,0)</f>
        <v>0</v>
      </c>
      <c r="BF281" s="249">
        <f>IF(N281="snížená",J281,0)</f>
        <v>0</v>
      </c>
      <c r="BG281" s="249">
        <f>IF(N281="zákl. přenesená",J281,0)</f>
        <v>0</v>
      </c>
      <c r="BH281" s="249">
        <f>IF(N281="sníž. přenesená",J281,0)</f>
        <v>0</v>
      </c>
      <c r="BI281" s="249">
        <f>IF(N281="nulová",J281,0)</f>
        <v>0</v>
      </c>
      <c r="BJ281" s="25" t="s">
        <v>25</v>
      </c>
      <c r="BK281" s="249">
        <f>ROUND(I281*H281,2)</f>
        <v>0</v>
      </c>
      <c r="BL281" s="25" t="s">
        <v>294</v>
      </c>
      <c r="BM281" s="25" t="s">
        <v>2623</v>
      </c>
    </row>
    <row r="282" spans="2:51" s="12" customFormat="1" ht="13.5">
      <c r="B282" s="253"/>
      <c r="C282" s="254"/>
      <c r="D282" s="250" t="s">
        <v>215</v>
      </c>
      <c r="E282" s="255" t="s">
        <v>38</v>
      </c>
      <c r="F282" s="256" t="s">
        <v>2624</v>
      </c>
      <c r="G282" s="254"/>
      <c r="H282" s="257">
        <v>23.5</v>
      </c>
      <c r="I282" s="258"/>
      <c r="J282" s="254"/>
      <c r="K282" s="254"/>
      <c r="L282" s="259"/>
      <c r="M282" s="260"/>
      <c r="N282" s="261"/>
      <c r="O282" s="261"/>
      <c r="P282" s="261"/>
      <c r="Q282" s="261"/>
      <c r="R282" s="261"/>
      <c r="S282" s="261"/>
      <c r="T282" s="262"/>
      <c r="AT282" s="263" t="s">
        <v>215</v>
      </c>
      <c r="AU282" s="263" t="s">
        <v>90</v>
      </c>
      <c r="AV282" s="12" t="s">
        <v>90</v>
      </c>
      <c r="AW282" s="12" t="s">
        <v>45</v>
      </c>
      <c r="AX282" s="12" t="s">
        <v>82</v>
      </c>
      <c r="AY282" s="263" t="s">
        <v>204</v>
      </c>
    </row>
    <row r="283" spans="2:51" s="13" customFormat="1" ht="13.5">
      <c r="B283" s="264"/>
      <c r="C283" s="265"/>
      <c r="D283" s="250" t="s">
        <v>215</v>
      </c>
      <c r="E283" s="266" t="s">
        <v>38</v>
      </c>
      <c r="F283" s="267" t="s">
        <v>217</v>
      </c>
      <c r="G283" s="265"/>
      <c r="H283" s="268">
        <v>23.5</v>
      </c>
      <c r="I283" s="269"/>
      <c r="J283" s="265"/>
      <c r="K283" s="265"/>
      <c r="L283" s="270"/>
      <c r="M283" s="271"/>
      <c r="N283" s="272"/>
      <c r="O283" s="272"/>
      <c r="P283" s="272"/>
      <c r="Q283" s="272"/>
      <c r="R283" s="272"/>
      <c r="S283" s="272"/>
      <c r="T283" s="273"/>
      <c r="AT283" s="274" t="s">
        <v>215</v>
      </c>
      <c r="AU283" s="274" t="s">
        <v>90</v>
      </c>
      <c r="AV283" s="13" t="s">
        <v>211</v>
      </c>
      <c r="AW283" s="13" t="s">
        <v>45</v>
      </c>
      <c r="AX283" s="13" t="s">
        <v>25</v>
      </c>
      <c r="AY283" s="274" t="s">
        <v>204</v>
      </c>
    </row>
    <row r="284" spans="2:65" s="1" customFormat="1" ht="16.5" customHeight="1">
      <c r="B284" s="48"/>
      <c r="C284" s="238" t="s">
        <v>579</v>
      </c>
      <c r="D284" s="238" t="s">
        <v>206</v>
      </c>
      <c r="E284" s="239" t="s">
        <v>2625</v>
      </c>
      <c r="F284" s="240" t="s">
        <v>2626</v>
      </c>
      <c r="G284" s="241" t="s">
        <v>343</v>
      </c>
      <c r="H284" s="242">
        <v>8</v>
      </c>
      <c r="I284" s="243"/>
      <c r="J284" s="244">
        <f>ROUND(I284*H284,2)</f>
        <v>0</v>
      </c>
      <c r="K284" s="240" t="s">
        <v>38</v>
      </c>
      <c r="L284" s="74"/>
      <c r="M284" s="245" t="s">
        <v>38</v>
      </c>
      <c r="N284" s="246" t="s">
        <v>53</v>
      </c>
      <c r="O284" s="49"/>
      <c r="P284" s="247">
        <f>O284*H284</f>
        <v>0</v>
      </c>
      <c r="Q284" s="247">
        <v>0.0064</v>
      </c>
      <c r="R284" s="247">
        <f>Q284*H284</f>
        <v>0.0512</v>
      </c>
      <c r="S284" s="247">
        <v>0</v>
      </c>
      <c r="T284" s="248">
        <f>S284*H284</f>
        <v>0</v>
      </c>
      <c r="AR284" s="25" t="s">
        <v>294</v>
      </c>
      <c r="AT284" s="25" t="s">
        <v>206</v>
      </c>
      <c r="AU284" s="25" t="s">
        <v>90</v>
      </c>
      <c r="AY284" s="25" t="s">
        <v>204</v>
      </c>
      <c r="BE284" s="249">
        <f>IF(N284="základní",J284,0)</f>
        <v>0</v>
      </c>
      <c r="BF284" s="249">
        <f>IF(N284="snížená",J284,0)</f>
        <v>0</v>
      </c>
      <c r="BG284" s="249">
        <f>IF(N284="zákl. přenesená",J284,0)</f>
        <v>0</v>
      </c>
      <c r="BH284" s="249">
        <f>IF(N284="sníž. přenesená",J284,0)</f>
        <v>0</v>
      </c>
      <c r="BI284" s="249">
        <f>IF(N284="nulová",J284,0)</f>
        <v>0</v>
      </c>
      <c r="BJ284" s="25" t="s">
        <v>25</v>
      </c>
      <c r="BK284" s="249">
        <f>ROUND(I284*H284,2)</f>
        <v>0</v>
      </c>
      <c r="BL284" s="25" t="s">
        <v>294</v>
      </c>
      <c r="BM284" s="25" t="s">
        <v>2627</v>
      </c>
    </row>
    <row r="285" spans="2:51" s="12" customFormat="1" ht="13.5">
      <c r="B285" s="253"/>
      <c r="C285" s="254"/>
      <c r="D285" s="250" t="s">
        <v>215</v>
      </c>
      <c r="E285" s="255" t="s">
        <v>38</v>
      </c>
      <c r="F285" s="256" t="s">
        <v>2628</v>
      </c>
      <c r="G285" s="254"/>
      <c r="H285" s="257">
        <v>8</v>
      </c>
      <c r="I285" s="258"/>
      <c r="J285" s="254"/>
      <c r="K285" s="254"/>
      <c r="L285" s="259"/>
      <c r="M285" s="260"/>
      <c r="N285" s="261"/>
      <c r="O285" s="261"/>
      <c r="P285" s="261"/>
      <c r="Q285" s="261"/>
      <c r="R285" s="261"/>
      <c r="S285" s="261"/>
      <c r="T285" s="262"/>
      <c r="AT285" s="263" t="s">
        <v>215</v>
      </c>
      <c r="AU285" s="263" t="s">
        <v>90</v>
      </c>
      <c r="AV285" s="12" t="s">
        <v>90</v>
      </c>
      <c r="AW285" s="12" t="s">
        <v>45</v>
      </c>
      <c r="AX285" s="12" t="s">
        <v>82</v>
      </c>
      <c r="AY285" s="263" t="s">
        <v>204</v>
      </c>
    </row>
    <row r="286" spans="2:51" s="13" customFormat="1" ht="13.5">
      <c r="B286" s="264"/>
      <c r="C286" s="265"/>
      <c r="D286" s="250" t="s">
        <v>215</v>
      </c>
      <c r="E286" s="266" t="s">
        <v>38</v>
      </c>
      <c r="F286" s="267" t="s">
        <v>217</v>
      </c>
      <c r="G286" s="265"/>
      <c r="H286" s="268">
        <v>8</v>
      </c>
      <c r="I286" s="269"/>
      <c r="J286" s="265"/>
      <c r="K286" s="265"/>
      <c r="L286" s="270"/>
      <c r="M286" s="271"/>
      <c r="N286" s="272"/>
      <c r="O286" s="272"/>
      <c r="P286" s="272"/>
      <c r="Q286" s="272"/>
      <c r="R286" s="272"/>
      <c r="S286" s="272"/>
      <c r="T286" s="273"/>
      <c r="AT286" s="274" t="s">
        <v>215</v>
      </c>
      <c r="AU286" s="274" t="s">
        <v>90</v>
      </c>
      <c r="AV286" s="13" t="s">
        <v>211</v>
      </c>
      <c r="AW286" s="13" t="s">
        <v>45</v>
      </c>
      <c r="AX286" s="13" t="s">
        <v>25</v>
      </c>
      <c r="AY286" s="274" t="s">
        <v>204</v>
      </c>
    </row>
    <row r="287" spans="2:65" s="1" customFormat="1" ht="16.5" customHeight="1">
      <c r="B287" s="48"/>
      <c r="C287" s="238" t="s">
        <v>584</v>
      </c>
      <c r="D287" s="238" t="s">
        <v>206</v>
      </c>
      <c r="E287" s="239" t="s">
        <v>2629</v>
      </c>
      <c r="F287" s="240" t="s">
        <v>2630</v>
      </c>
      <c r="G287" s="241" t="s">
        <v>343</v>
      </c>
      <c r="H287" s="242">
        <v>47</v>
      </c>
      <c r="I287" s="243"/>
      <c r="J287" s="244">
        <f>ROUND(I287*H287,2)</f>
        <v>0</v>
      </c>
      <c r="K287" s="240" t="s">
        <v>38</v>
      </c>
      <c r="L287" s="74"/>
      <c r="M287" s="245" t="s">
        <v>38</v>
      </c>
      <c r="N287" s="246" t="s">
        <v>53</v>
      </c>
      <c r="O287" s="49"/>
      <c r="P287" s="247">
        <f>O287*H287</f>
        <v>0</v>
      </c>
      <c r="Q287" s="247">
        <v>0.00837</v>
      </c>
      <c r="R287" s="247">
        <f>Q287*H287</f>
        <v>0.39339</v>
      </c>
      <c r="S287" s="247">
        <v>0</v>
      </c>
      <c r="T287" s="248">
        <f>S287*H287</f>
        <v>0</v>
      </c>
      <c r="AR287" s="25" t="s">
        <v>294</v>
      </c>
      <c r="AT287" s="25" t="s">
        <v>206</v>
      </c>
      <c r="AU287" s="25" t="s">
        <v>90</v>
      </c>
      <c r="AY287" s="25" t="s">
        <v>204</v>
      </c>
      <c r="BE287" s="249">
        <f>IF(N287="základní",J287,0)</f>
        <v>0</v>
      </c>
      <c r="BF287" s="249">
        <f>IF(N287="snížená",J287,0)</f>
        <v>0</v>
      </c>
      <c r="BG287" s="249">
        <f>IF(N287="zákl. přenesená",J287,0)</f>
        <v>0</v>
      </c>
      <c r="BH287" s="249">
        <f>IF(N287="sníž. přenesená",J287,0)</f>
        <v>0</v>
      </c>
      <c r="BI287" s="249">
        <f>IF(N287="nulová",J287,0)</f>
        <v>0</v>
      </c>
      <c r="BJ287" s="25" t="s">
        <v>25</v>
      </c>
      <c r="BK287" s="249">
        <f>ROUND(I287*H287,2)</f>
        <v>0</v>
      </c>
      <c r="BL287" s="25" t="s">
        <v>294</v>
      </c>
      <c r="BM287" s="25" t="s">
        <v>2631</v>
      </c>
    </row>
    <row r="288" spans="2:51" s="12" customFormat="1" ht="13.5">
      <c r="B288" s="253"/>
      <c r="C288" s="254"/>
      <c r="D288" s="250" t="s">
        <v>215</v>
      </c>
      <c r="E288" s="255" t="s">
        <v>38</v>
      </c>
      <c r="F288" s="256" t="s">
        <v>2632</v>
      </c>
      <c r="G288" s="254"/>
      <c r="H288" s="257">
        <v>47</v>
      </c>
      <c r="I288" s="258"/>
      <c r="J288" s="254"/>
      <c r="K288" s="254"/>
      <c r="L288" s="259"/>
      <c r="M288" s="260"/>
      <c r="N288" s="261"/>
      <c r="O288" s="261"/>
      <c r="P288" s="261"/>
      <c r="Q288" s="261"/>
      <c r="R288" s="261"/>
      <c r="S288" s="261"/>
      <c r="T288" s="262"/>
      <c r="AT288" s="263" t="s">
        <v>215</v>
      </c>
      <c r="AU288" s="263" t="s">
        <v>90</v>
      </c>
      <c r="AV288" s="12" t="s">
        <v>90</v>
      </c>
      <c r="AW288" s="12" t="s">
        <v>45</v>
      </c>
      <c r="AX288" s="12" t="s">
        <v>82</v>
      </c>
      <c r="AY288" s="263" t="s">
        <v>204</v>
      </c>
    </row>
    <row r="289" spans="2:51" s="13" customFormat="1" ht="13.5">
      <c r="B289" s="264"/>
      <c r="C289" s="265"/>
      <c r="D289" s="250" t="s">
        <v>215</v>
      </c>
      <c r="E289" s="266" t="s">
        <v>38</v>
      </c>
      <c r="F289" s="267" t="s">
        <v>217</v>
      </c>
      <c r="G289" s="265"/>
      <c r="H289" s="268">
        <v>47</v>
      </c>
      <c r="I289" s="269"/>
      <c r="J289" s="265"/>
      <c r="K289" s="265"/>
      <c r="L289" s="270"/>
      <c r="M289" s="271"/>
      <c r="N289" s="272"/>
      <c r="O289" s="272"/>
      <c r="P289" s="272"/>
      <c r="Q289" s="272"/>
      <c r="R289" s="272"/>
      <c r="S289" s="272"/>
      <c r="T289" s="273"/>
      <c r="AT289" s="274" t="s">
        <v>215</v>
      </c>
      <c r="AU289" s="274" t="s">
        <v>90</v>
      </c>
      <c r="AV289" s="13" t="s">
        <v>211</v>
      </c>
      <c r="AW289" s="13" t="s">
        <v>45</v>
      </c>
      <c r="AX289" s="13" t="s">
        <v>25</v>
      </c>
      <c r="AY289" s="274" t="s">
        <v>204</v>
      </c>
    </row>
    <row r="290" spans="2:65" s="1" customFormat="1" ht="16.5" customHeight="1">
      <c r="B290" s="48"/>
      <c r="C290" s="238" t="s">
        <v>589</v>
      </c>
      <c r="D290" s="238" t="s">
        <v>206</v>
      </c>
      <c r="E290" s="239" t="s">
        <v>2633</v>
      </c>
      <c r="F290" s="240" t="s">
        <v>2634</v>
      </c>
      <c r="G290" s="241" t="s">
        <v>343</v>
      </c>
      <c r="H290" s="242">
        <v>78.5</v>
      </c>
      <c r="I290" s="243"/>
      <c r="J290" s="244">
        <f>ROUND(I290*H290,2)</f>
        <v>0</v>
      </c>
      <c r="K290" s="240" t="s">
        <v>38</v>
      </c>
      <c r="L290" s="74"/>
      <c r="M290" s="245" t="s">
        <v>38</v>
      </c>
      <c r="N290" s="246" t="s">
        <v>53</v>
      </c>
      <c r="O290" s="49"/>
      <c r="P290" s="247">
        <f>O290*H290</f>
        <v>0</v>
      </c>
      <c r="Q290" s="247">
        <v>0</v>
      </c>
      <c r="R290" s="247">
        <f>Q290*H290</f>
        <v>0</v>
      </c>
      <c r="S290" s="247">
        <v>0</v>
      </c>
      <c r="T290" s="248">
        <f>S290*H290</f>
        <v>0</v>
      </c>
      <c r="AR290" s="25" t="s">
        <v>294</v>
      </c>
      <c r="AT290" s="25" t="s">
        <v>206</v>
      </c>
      <c r="AU290" s="25" t="s">
        <v>90</v>
      </c>
      <c r="AY290" s="25" t="s">
        <v>204</v>
      </c>
      <c r="BE290" s="249">
        <f>IF(N290="základní",J290,0)</f>
        <v>0</v>
      </c>
      <c r="BF290" s="249">
        <f>IF(N290="snížená",J290,0)</f>
        <v>0</v>
      </c>
      <c r="BG290" s="249">
        <f>IF(N290="zákl. přenesená",J290,0)</f>
        <v>0</v>
      </c>
      <c r="BH290" s="249">
        <f>IF(N290="sníž. přenesená",J290,0)</f>
        <v>0</v>
      </c>
      <c r="BI290" s="249">
        <f>IF(N290="nulová",J290,0)</f>
        <v>0</v>
      </c>
      <c r="BJ290" s="25" t="s">
        <v>25</v>
      </c>
      <c r="BK290" s="249">
        <f>ROUND(I290*H290,2)</f>
        <v>0</v>
      </c>
      <c r="BL290" s="25" t="s">
        <v>294</v>
      </c>
      <c r="BM290" s="25" t="s">
        <v>2635</v>
      </c>
    </row>
    <row r="291" spans="2:51" s="12" customFormat="1" ht="13.5">
      <c r="B291" s="253"/>
      <c r="C291" s="254"/>
      <c r="D291" s="250" t="s">
        <v>215</v>
      </c>
      <c r="E291" s="255" t="s">
        <v>38</v>
      </c>
      <c r="F291" s="256" t="s">
        <v>2636</v>
      </c>
      <c r="G291" s="254"/>
      <c r="H291" s="257">
        <v>78.5</v>
      </c>
      <c r="I291" s="258"/>
      <c r="J291" s="254"/>
      <c r="K291" s="254"/>
      <c r="L291" s="259"/>
      <c r="M291" s="260"/>
      <c r="N291" s="261"/>
      <c r="O291" s="261"/>
      <c r="P291" s="261"/>
      <c r="Q291" s="261"/>
      <c r="R291" s="261"/>
      <c r="S291" s="261"/>
      <c r="T291" s="262"/>
      <c r="AT291" s="263" t="s">
        <v>215</v>
      </c>
      <c r="AU291" s="263" t="s">
        <v>90</v>
      </c>
      <c r="AV291" s="12" t="s">
        <v>90</v>
      </c>
      <c r="AW291" s="12" t="s">
        <v>45</v>
      </c>
      <c r="AX291" s="12" t="s">
        <v>82</v>
      </c>
      <c r="AY291" s="263" t="s">
        <v>204</v>
      </c>
    </row>
    <row r="292" spans="2:51" s="13" customFormat="1" ht="13.5">
      <c r="B292" s="264"/>
      <c r="C292" s="265"/>
      <c r="D292" s="250" t="s">
        <v>215</v>
      </c>
      <c r="E292" s="266" t="s">
        <v>38</v>
      </c>
      <c r="F292" s="267" t="s">
        <v>217</v>
      </c>
      <c r="G292" s="265"/>
      <c r="H292" s="268">
        <v>78.5</v>
      </c>
      <c r="I292" s="269"/>
      <c r="J292" s="265"/>
      <c r="K292" s="265"/>
      <c r="L292" s="270"/>
      <c r="M292" s="271"/>
      <c r="N292" s="272"/>
      <c r="O292" s="272"/>
      <c r="P292" s="272"/>
      <c r="Q292" s="272"/>
      <c r="R292" s="272"/>
      <c r="S292" s="272"/>
      <c r="T292" s="273"/>
      <c r="AT292" s="274" t="s">
        <v>215</v>
      </c>
      <c r="AU292" s="274" t="s">
        <v>90</v>
      </c>
      <c r="AV292" s="13" t="s">
        <v>211</v>
      </c>
      <c r="AW292" s="13" t="s">
        <v>45</v>
      </c>
      <c r="AX292" s="13" t="s">
        <v>25</v>
      </c>
      <c r="AY292" s="274" t="s">
        <v>204</v>
      </c>
    </row>
    <row r="293" spans="2:65" s="1" customFormat="1" ht="25.5" customHeight="1">
      <c r="B293" s="48"/>
      <c r="C293" s="238" t="s">
        <v>596</v>
      </c>
      <c r="D293" s="238" t="s">
        <v>206</v>
      </c>
      <c r="E293" s="239" t="s">
        <v>2637</v>
      </c>
      <c r="F293" s="240" t="s">
        <v>2638</v>
      </c>
      <c r="G293" s="241" t="s">
        <v>343</v>
      </c>
      <c r="H293" s="242">
        <v>10</v>
      </c>
      <c r="I293" s="243"/>
      <c r="J293" s="244">
        <f>ROUND(I293*H293,2)</f>
        <v>0</v>
      </c>
      <c r="K293" s="240" t="s">
        <v>210</v>
      </c>
      <c r="L293" s="74"/>
      <c r="M293" s="245" t="s">
        <v>38</v>
      </c>
      <c r="N293" s="246" t="s">
        <v>53</v>
      </c>
      <c r="O293" s="49"/>
      <c r="P293" s="247">
        <f>O293*H293</f>
        <v>0</v>
      </c>
      <c r="Q293" s="247">
        <v>0.00066</v>
      </c>
      <c r="R293" s="247">
        <f>Q293*H293</f>
        <v>0.0066</v>
      </c>
      <c r="S293" s="247">
        <v>0</v>
      </c>
      <c r="T293" s="248">
        <f>S293*H293</f>
        <v>0</v>
      </c>
      <c r="AR293" s="25" t="s">
        <v>294</v>
      </c>
      <c r="AT293" s="25" t="s">
        <v>206</v>
      </c>
      <c r="AU293" s="25" t="s">
        <v>90</v>
      </c>
      <c r="AY293" s="25" t="s">
        <v>204</v>
      </c>
      <c r="BE293" s="249">
        <f>IF(N293="základní",J293,0)</f>
        <v>0</v>
      </c>
      <c r="BF293" s="249">
        <f>IF(N293="snížená",J293,0)</f>
        <v>0</v>
      </c>
      <c r="BG293" s="249">
        <f>IF(N293="zákl. přenesená",J293,0)</f>
        <v>0</v>
      </c>
      <c r="BH293" s="249">
        <f>IF(N293="sníž. přenesená",J293,0)</f>
        <v>0</v>
      </c>
      <c r="BI293" s="249">
        <f>IF(N293="nulová",J293,0)</f>
        <v>0</v>
      </c>
      <c r="BJ293" s="25" t="s">
        <v>25</v>
      </c>
      <c r="BK293" s="249">
        <f>ROUND(I293*H293,2)</f>
        <v>0</v>
      </c>
      <c r="BL293" s="25" t="s">
        <v>294</v>
      </c>
      <c r="BM293" s="25" t="s">
        <v>2639</v>
      </c>
    </row>
    <row r="294" spans="2:47" s="1" customFormat="1" ht="13.5">
      <c r="B294" s="48"/>
      <c r="C294" s="76"/>
      <c r="D294" s="250" t="s">
        <v>213</v>
      </c>
      <c r="E294" s="76"/>
      <c r="F294" s="251" t="s">
        <v>2640</v>
      </c>
      <c r="G294" s="76"/>
      <c r="H294" s="76"/>
      <c r="I294" s="206"/>
      <c r="J294" s="76"/>
      <c r="K294" s="76"/>
      <c r="L294" s="74"/>
      <c r="M294" s="252"/>
      <c r="N294" s="49"/>
      <c r="O294" s="49"/>
      <c r="P294" s="49"/>
      <c r="Q294" s="49"/>
      <c r="R294" s="49"/>
      <c r="S294" s="49"/>
      <c r="T294" s="97"/>
      <c r="AT294" s="25" t="s">
        <v>213</v>
      </c>
      <c r="AU294" s="25" t="s">
        <v>90</v>
      </c>
    </row>
    <row r="295" spans="2:51" s="12" customFormat="1" ht="13.5">
      <c r="B295" s="253"/>
      <c r="C295" s="254"/>
      <c r="D295" s="250" t="s">
        <v>215</v>
      </c>
      <c r="E295" s="255" t="s">
        <v>38</v>
      </c>
      <c r="F295" s="256" t="s">
        <v>2641</v>
      </c>
      <c r="G295" s="254"/>
      <c r="H295" s="257">
        <v>10</v>
      </c>
      <c r="I295" s="258"/>
      <c r="J295" s="254"/>
      <c r="K295" s="254"/>
      <c r="L295" s="259"/>
      <c r="M295" s="260"/>
      <c r="N295" s="261"/>
      <c r="O295" s="261"/>
      <c r="P295" s="261"/>
      <c r="Q295" s="261"/>
      <c r="R295" s="261"/>
      <c r="S295" s="261"/>
      <c r="T295" s="262"/>
      <c r="AT295" s="263" t="s">
        <v>215</v>
      </c>
      <c r="AU295" s="263" t="s">
        <v>90</v>
      </c>
      <c r="AV295" s="12" t="s">
        <v>90</v>
      </c>
      <c r="AW295" s="12" t="s">
        <v>45</v>
      </c>
      <c r="AX295" s="12" t="s">
        <v>25</v>
      </c>
      <c r="AY295" s="263" t="s">
        <v>204</v>
      </c>
    </row>
    <row r="296" spans="2:65" s="1" customFormat="1" ht="25.5" customHeight="1">
      <c r="B296" s="48"/>
      <c r="C296" s="238" t="s">
        <v>601</v>
      </c>
      <c r="D296" s="238" t="s">
        <v>206</v>
      </c>
      <c r="E296" s="239" t="s">
        <v>2642</v>
      </c>
      <c r="F296" s="240" t="s">
        <v>2643</v>
      </c>
      <c r="G296" s="241" t="s">
        <v>343</v>
      </c>
      <c r="H296" s="242">
        <v>36</v>
      </c>
      <c r="I296" s="243"/>
      <c r="J296" s="244">
        <f>ROUND(I296*H296,2)</f>
        <v>0</v>
      </c>
      <c r="K296" s="240" t="s">
        <v>210</v>
      </c>
      <c r="L296" s="74"/>
      <c r="M296" s="245" t="s">
        <v>38</v>
      </c>
      <c r="N296" s="246" t="s">
        <v>53</v>
      </c>
      <c r="O296" s="49"/>
      <c r="P296" s="247">
        <f>O296*H296</f>
        <v>0</v>
      </c>
      <c r="Q296" s="247">
        <v>0.00091</v>
      </c>
      <c r="R296" s="247">
        <f>Q296*H296</f>
        <v>0.03276</v>
      </c>
      <c r="S296" s="247">
        <v>0</v>
      </c>
      <c r="T296" s="248">
        <f>S296*H296</f>
        <v>0</v>
      </c>
      <c r="AR296" s="25" t="s">
        <v>294</v>
      </c>
      <c r="AT296" s="25" t="s">
        <v>206</v>
      </c>
      <c r="AU296" s="25" t="s">
        <v>90</v>
      </c>
      <c r="AY296" s="25" t="s">
        <v>204</v>
      </c>
      <c r="BE296" s="249">
        <f>IF(N296="základní",J296,0)</f>
        <v>0</v>
      </c>
      <c r="BF296" s="249">
        <f>IF(N296="snížená",J296,0)</f>
        <v>0</v>
      </c>
      <c r="BG296" s="249">
        <f>IF(N296="zákl. přenesená",J296,0)</f>
        <v>0</v>
      </c>
      <c r="BH296" s="249">
        <f>IF(N296="sníž. přenesená",J296,0)</f>
        <v>0</v>
      </c>
      <c r="BI296" s="249">
        <f>IF(N296="nulová",J296,0)</f>
        <v>0</v>
      </c>
      <c r="BJ296" s="25" t="s">
        <v>25</v>
      </c>
      <c r="BK296" s="249">
        <f>ROUND(I296*H296,2)</f>
        <v>0</v>
      </c>
      <c r="BL296" s="25" t="s">
        <v>294</v>
      </c>
      <c r="BM296" s="25" t="s">
        <v>2644</v>
      </c>
    </row>
    <row r="297" spans="2:47" s="1" customFormat="1" ht="13.5">
      <c r="B297" s="48"/>
      <c r="C297" s="76"/>
      <c r="D297" s="250" t="s">
        <v>213</v>
      </c>
      <c r="E297" s="76"/>
      <c r="F297" s="251" t="s">
        <v>2640</v>
      </c>
      <c r="G297" s="76"/>
      <c r="H297" s="76"/>
      <c r="I297" s="206"/>
      <c r="J297" s="76"/>
      <c r="K297" s="76"/>
      <c r="L297" s="74"/>
      <c r="M297" s="252"/>
      <c r="N297" s="49"/>
      <c r="O297" s="49"/>
      <c r="P297" s="49"/>
      <c r="Q297" s="49"/>
      <c r="R297" s="49"/>
      <c r="S297" s="49"/>
      <c r="T297" s="97"/>
      <c r="AT297" s="25" t="s">
        <v>213</v>
      </c>
      <c r="AU297" s="25" t="s">
        <v>90</v>
      </c>
    </row>
    <row r="298" spans="2:51" s="12" customFormat="1" ht="13.5">
      <c r="B298" s="253"/>
      <c r="C298" s="254"/>
      <c r="D298" s="250" t="s">
        <v>215</v>
      </c>
      <c r="E298" s="255" t="s">
        <v>38</v>
      </c>
      <c r="F298" s="256" t="s">
        <v>2645</v>
      </c>
      <c r="G298" s="254"/>
      <c r="H298" s="257">
        <v>36</v>
      </c>
      <c r="I298" s="258"/>
      <c r="J298" s="254"/>
      <c r="K298" s="254"/>
      <c r="L298" s="259"/>
      <c r="M298" s="260"/>
      <c r="N298" s="261"/>
      <c r="O298" s="261"/>
      <c r="P298" s="261"/>
      <c r="Q298" s="261"/>
      <c r="R298" s="261"/>
      <c r="S298" s="261"/>
      <c r="T298" s="262"/>
      <c r="AT298" s="263" t="s">
        <v>215</v>
      </c>
      <c r="AU298" s="263" t="s">
        <v>90</v>
      </c>
      <c r="AV298" s="12" t="s">
        <v>90</v>
      </c>
      <c r="AW298" s="12" t="s">
        <v>45</v>
      </c>
      <c r="AX298" s="12" t="s">
        <v>82</v>
      </c>
      <c r="AY298" s="263" t="s">
        <v>204</v>
      </c>
    </row>
    <row r="299" spans="2:51" s="13" customFormat="1" ht="13.5">
      <c r="B299" s="264"/>
      <c r="C299" s="265"/>
      <c r="D299" s="250" t="s">
        <v>215</v>
      </c>
      <c r="E299" s="266" t="s">
        <v>38</v>
      </c>
      <c r="F299" s="267" t="s">
        <v>217</v>
      </c>
      <c r="G299" s="265"/>
      <c r="H299" s="268">
        <v>36</v>
      </c>
      <c r="I299" s="269"/>
      <c r="J299" s="265"/>
      <c r="K299" s="265"/>
      <c r="L299" s="270"/>
      <c r="M299" s="271"/>
      <c r="N299" s="272"/>
      <c r="O299" s="272"/>
      <c r="P299" s="272"/>
      <c r="Q299" s="272"/>
      <c r="R299" s="272"/>
      <c r="S299" s="272"/>
      <c r="T299" s="273"/>
      <c r="AT299" s="274" t="s">
        <v>215</v>
      </c>
      <c r="AU299" s="274" t="s">
        <v>90</v>
      </c>
      <c r="AV299" s="13" t="s">
        <v>211</v>
      </c>
      <c r="AW299" s="13" t="s">
        <v>45</v>
      </c>
      <c r="AX299" s="13" t="s">
        <v>25</v>
      </c>
      <c r="AY299" s="274" t="s">
        <v>204</v>
      </c>
    </row>
    <row r="300" spans="2:65" s="1" customFormat="1" ht="25.5" customHeight="1">
      <c r="B300" s="48"/>
      <c r="C300" s="238" t="s">
        <v>607</v>
      </c>
      <c r="D300" s="238" t="s">
        <v>206</v>
      </c>
      <c r="E300" s="239" t="s">
        <v>2646</v>
      </c>
      <c r="F300" s="240" t="s">
        <v>2647</v>
      </c>
      <c r="G300" s="241" t="s">
        <v>343</v>
      </c>
      <c r="H300" s="242">
        <v>14.5</v>
      </c>
      <c r="I300" s="243"/>
      <c r="J300" s="244">
        <f>ROUND(I300*H300,2)</f>
        <v>0</v>
      </c>
      <c r="K300" s="240" t="s">
        <v>210</v>
      </c>
      <c r="L300" s="74"/>
      <c r="M300" s="245" t="s">
        <v>38</v>
      </c>
      <c r="N300" s="246" t="s">
        <v>53</v>
      </c>
      <c r="O300" s="49"/>
      <c r="P300" s="247">
        <f>O300*H300</f>
        <v>0</v>
      </c>
      <c r="Q300" s="247">
        <v>0.00119</v>
      </c>
      <c r="R300" s="247">
        <f>Q300*H300</f>
        <v>0.017255</v>
      </c>
      <c r="S300" s="247">
        <v>0</v>
      </c>
      <c r="T300" s="248">
        <f>S300*H300</f>
        <v>0</v>
      </c>
      <c r="AR300" s="25" t="s">
        <v>294</v>
      </c>
      <c r="AT300" s="25" t="s">
        <v>206</v>
      </c>
      <c r="AU300" s="25" t="s">
        <v>90</v>
      </c>
      <c r="AY300" s="25" t="s">
        <v>204</v>
      </c>
      <c r="BE300" s="249">
        <f>IF(N300="základní",J300,0)</f>
        <v>0</v>
      </c>
      <c r="BF300" s="249">
        <f>IF(N300="snížená",J300,0)</f>
        <v>0</v>
      </c>
      <c r="BG300" s="249">
        <f>IF(N300="zákl. přenesená",J300,0)</f>
        <v>0</v>
      </c>
      <c r="BH300" s="249">
        <f>IF(N300="sníž. přenesená",J300,0)</f>
        <v>0</v>
      </c>
      <c r="BI300" s="249">
        <f>IF(N300="nulová",J300,0)</f>
        <v>0</v>
      </c>
      <c r="BJ300" s="25" t="s">
        <v>25</v>
      </c>
      <c r="BK300" s="249">
        <f>ROUND(I300*H300,2)</f>
        <v>0</v>
      </c>
      <c r="BL300" s="25" t="s">
        <v>294</v>
      </c>
      <c r="BM300" s="25" t="s">
        <v>2648</v>
      </c>
    </row>
    <row r="301" spans="2:47" s="1" customFormat="1" ht="13.5">
      <c r="B301" s="48"/>
      <c r="C301" s="76"/>
      <c r="D301" s="250" t="s">
        <v>213</v>
      </c>
      <c r="E301" s="76"/>
      <c r="F301" s="251" t="s">
        <v>2640</v>
      </c>
      <c r="G301" s="76"/>
      <c r="H301" s="76"/>
      <c r="I301" s="206"/>
      <c r="J301" s="76"/>
      <c r="K301" s="76"/>
      <c r="L301" s="74"/>
      <c r="M301" s="252"/>
      <c r="N301" s="49"/>
      <c r="O301" s="49"/>
      <c r="P301" s="49"/>
      <c r="Q301" s="49"/>
      <c r="R301" s="49"/>
      <c r="S301" s="49"/>
      <c r="T301" s="97"/>
      <c r="AT301" s="25" t="s">
        <v>213</v>
      </c>
      <c r="AU301" s="25" t="s">
        <v>90</v>
      </c>
    </row>
    <row r="302" spans="2:51" s="12" customFormat="1" ht="13.5">
      <c r="B302" s="253"/>
      <c r="C302" s="254"/>
      <c r="D302" s="250" t="s">
        <v>215</v>
      </c>
      <c r="E302" s="255" t="s">
        <v>38</v>
      </c>
      <c r="F302" s="256" t="s">
        <v>2649</v>
      </c>
      <c r="G302" s="254"/>
      <c r="H302" s="257">
        <v>14.5</v>
      </c>
      <c r="I302" s="258"/>
      <c r="J302" s="254"/>
      <c r="K302" s="254"/>
      <c r="L302" s="259"/>
      <c r="M302" s="260"/>
      <c r="N302" s="261"/>
      <c r="O302" s="261"/>
      <c r="P302" s="261"/>
      <c r="Q302" s="261"/>
      <c r="R302" s="261"/>
      <c r="S302" s="261"/>
      <c r="T302" s="262"/>
      <c r="AT302" s="263" t="s">
        <v>215</v>
      </c>
      <c r="AU302" s="263" t="s">
        <v>90</v>
      </c>
      <c r="AV302" s="12" t="s">
        <v>90</v>
      </c>
      <c r="AW302" s="12" t="s">
        <v>45</v>
      </c>
      <c r="AX302" s="12" t="s">
        <v>82</v>
      </c>
      <c r="AY302" s="263" t="s">
        <v>204</v>
      </c>
    </row>
    <row r="303" spans="2:51" s="13" customFormat="1" ht="13.5">
      <c r="B303" s="264"/>
      <c r="C303" s="265"/>
      <c r="D303" s="250" t="s">
        <v>215</v>
      </c>
      <c r="E303" s="266" t="s">
        <v>38</v>
      </c>
      <c r="F303" s="267" t="s">
        <v>217</v>
      </c>
      <c r="G303" s="265"/>
      <c r="H303" s="268">
        <v>14.5</v>
      </c>
      <c r="I303" s="269"/>
      <c r="J303" s="265"/>
      <c r="K303" s="265"/>
      <c r="L303" s="270"/>
      <c r="M303" s="271"/>
      <c r="N303" s="272"/>
      <c r="O303" s="272"/>
      <c r="P303" s="272"/>
      <c r="Q303" s="272"/>
      <c r="R303" s="272"/>
      <c r="S303" s="272"/>
      <c r="T303" s="273"/>
      <c r="AT303" s="274" t="s">
        <v>215</v>
      </c>
      <c r="AU303" s="274" t="s">
        <v>90</v>
      </c>
      <c r="AV303" s="13" t="s">
        <v>211</v>
      </c>
      <c r="AW303" s="13" t="s">
        <v>45</v>
      </c>
      <c r="AX303" s="13" t="s">
        <v>25</v>
      </c>
      <c r="AY303" s="274" t="s">
        <v>204</v>
      </c>
    </row>
    <row r="304" spans="2:65" s="1" customFormat="1" ht="25.5" customHeight="1">
      <c r="B304" s="48"/>
      <c r="C304" s="238" t="s">
        <v>612</v>
      </c>
      <c r="D304" s="238" t="s">
        <v>206</v>
      </c>
      <c r="E304" s="239" t="s">
        <v>2650</v>
      </c>
      <c r="F304" s="240" t="s">
        <v>2651</v>
      </c>
      <c r="G304" s="241" t="s">
        <v>343</v>
      </c>
      <c r="H304" s="242">
        <v>73</v>
      </c>
      <c r="I304" s="243"/>
      <c r="J304" s="244">
        <f>ROUND(I304*H304,2)</f>
        <v>0</v>
      </c>
      <c r="K304" s="240" t="s">
        <v>210</v>
      </c>
      <c r="L304" s="74"/>
      <c r="M304" s="245" t="s">
        <v>38</v>
      </c>
      <c r="N304" s="246" t="s">
        <v>53</v>
      </c>
      <c r="O304" s="49"/>
      <c r="P304" s="247">
        <f>O304*H304</f>
        <v>0</v>
      </c>
      <c r="Q304" s="247">
        <v>0.0035</v>
      </c>
      <c r="R304" s="247">
        <f>Q304*H304</f>
        <v>0.2555</v>
      </c>
      <c r="S304" s="247">
        <v>0</v>
      </c>
      <c r="T304" s="248">
        <f>S304*H304</f>
        <v>0</v>
      </c>
      <c r="AR304" s="25" t="s">
        <v>294</v>
      </c>
      <c r="AT304" s="25" t="s">
        <v>206</v>
      </c>
      <c r="AU304" s="25" t="s">
        <v>90</v>
      </c>
      <c r="AY304" s="25" t="s">
        <v>204</v>
      </c>
      <c r="BE304" s="249">
        <f>IF(N304="základní",J304,0)</f>
        <v>0</v>
      </c>
      <c r="BF304" s="249">
        <f>IF(N304="snížená",J304,0)</f>
        <v>0</v>
      </c>
      <c r="BG304" s="249">
        <f>IF(N304="zákl. přenesená",J304,0)</f>
        <v>0</v>
      </c>
      <c r="BH304" s="249">
        <f>IF(N304="sníž. přenesená",J304,0)</f>
        <v>0</v>
      </c>
      <c r="BI304" s="249">
        <f>IF(N304="nulová",J304,0)</f>
        <v>0</v>
      </c>
      <c r="BJ304" s="25" t="s">
        <v>25</v>
      </c>
      <c r="BK304" s="249">
        <f>ROUND(I304*H304,2)</f>
        <v>0</v>
      </c>
      <c r="BL304" s="25" t="s">
        <v>294</v>
      </c>
      <c r="BM304" s="25" t="s">
        <v>2652</v>
      </c>
    </row>
    <row r="305" spans="2:47" s="1" customFormat="1" ht="13.5">
      <c r="B305" s="48"/>
      <c r="C305" s="76"/>
      <c r="D305" s="250" t="s">
        <v>213</v>
      </c>
      <c r="E305" s="76"/>
      <c r="F305" s="251" t="s">
        <v>2640</v>
      </c>
      <c r="G305" s="76"/>
      <c r="H305" s="76"/>
      <c r="I305" s="206"/>
      <c r="J305" s="76"/>
      <c r="K305" s="76"/>
      <c r="L305" s="74"/>
      <c r="M305" s="252"/>
      <c r="N305" s="49"/>
      <c r="O305" s="49"/>
      <c r="P305" s="49"/>
      <c r="Q305" s="49"/>
      <c r="R305" s="49"/>
      <c r="S305" s="49"/>
      <c r="T305" s="97"/>
      <c r="AT305" s="25" t="s">
        <v>213</v>
      </c>
      <c r="AU305" s="25" t="s">
        <v>90</v>
      </c>
    </row>
    <row r="306" spans="2:51" s="12" customFormat="1" ht="13.5">
      <c r="B306" s="253"/>
      <c r="C306" s="254"/>
      <c r="D306" s="250" t="s">
        <v>215</v>
      </c>
      <c r="E306" s="255" t="s">
        <v>38</v>
      </c>
      <c r="F306" s="256" t="s">
        <v>2653</v>
      </c>
      <c r="G306" s="254"/>
      <c r="H306" s="257">
        <v>73</v>
      </c>
      <c r="I306" s="258"/>
      <c r="J306" s="254"/>
      <c r="K306" s="254"/>
      <c r="L306" s="259"/>
      <c r="M306" s="260"/>
      <c r="N306" s="261"/>
      <c r="O306" s="261"/>
      <c r="P306" s="261"/>
      <c r="Q306" s="261"/>
      <c r="R306" s="261"/>
      <c r="S306" s="261"/>
      <c r="T306" s="262"/>
      <c r="AT306" s="263" t="s">
        <v>215</v>
      </c>
      <c r="AU306" s="263" t="s">
        <v>90</v>
      </c>
      <c r="AV306" s="12" t="s">
        <v>90</v>
      </c>
      <c r="AW306" s="12" t="s">
        <v>45</v>
      </c>
      <c r="AX306" s="12" t="s">
        <v>82</v>
      </c>
      <c r="AY306" s="263" t="s">
        <v>204</v>
      </c>
    </row>
    <row r="307" spans="2:51" s="13" customFormat="1" ht="13.5">
      <c r="B307" s="264"/>
      <c r="C307" s="265"/>
      <c r="D307" s="250" t="s">
        <v>215</v>
      </c>
      <c r="E307" s="266" t="s">
        <v>38</v>
      </c>
      <c r="F307" s="267" t="s">
        <v>217</v>
      </c>
      <c r="G307" s="265"/>
      <c r="H307" s="268">
        <v>73</v>
      </c>
      <c r="I307" s="269"/>
      <c r="J307" s="265"/>
      <c r="K307" s="265"/>
      <c r="L307" s="270"/>
      <c r="M307" s="271"/>
      <c r="N307" s="272"/>
      <c r="O307" s="272"/>
      <c r="P307" s="272"/>
      <c r="Q307" s="272"/>
      <c r="R307" s="272"/>
      <c r="S307" s="272"/>
      <c r="T307" s="273"/>
      <c r="AT307" s="274" t="s">
        <v>215</v>
      </c>
      <c r="AU307" s="274" t="s">
        <v>90</v>
      </c>
      <c r="AV307" s="13" t="s">
        <v>211</v>
      </c>
      <c r="AW307" s="13" t="s">
        <v>45</v>
      </c>
      <c r="AX307" s="13" t="s">
        <v>25</v>
      </c>
      <c r="AY307" s="274" t="s">
        <v>204</v>
      </c>
    </row>
    <row r="308" spans="2:65" s="1" customFormat="1" ht="25.5" customHeight="1">
      <c r="B308" s="48"/>
      <c r="C308" s="238" t="s">
        <v>616</v>
      </c>
      <c r="D308" s="238" t="s">
        <v>206</v>
      </c>
      <c r="E308" s="239" t="s">
        <v>2654</v>
      </c>
      <c r="F308" s="240" t="s">
        <v>2655</v>
      </c>
      <c r="G308" s="241" t="s">
        <v>343</v>
      </c>
      <c r="H308" s="242">
        <v>25</v>
      </c>
      <c r="I308" s="243"/>
      <c r="J308" s="244">
        <f>ROUND(I308*H308,2)</f>
        <v>0</v>
      </c>
      <c r="K308" s="240" t="s">
        <v>210</v>
      </c>
      <c r="L308" s="74"/>
      <c r="M308" s="245" t="s">
        <v>38</v>
      </c>
      <c r="N308" s="246" t="s">
        <v>53</v>
      </c>
      <c r="O308" s="49"/>
      <c r="P308" s="247">
        <f>O308*H308</f>
        <v>0</v>
      </c>
      <c r="Q308" s="247">
        <v>0.00078</v>
      </c>
      <c r="R308" s="247">
        <f>Q308*H308</f>
        <v>0.0195</v>
      </c>
      <c r="S308" s="247">
        <v>0</v>
      </c>
      <c r="T308" s="248">
        <f>S308*H308</f>
        <v>0</v>
      </c>
      <c r="AR308" s="25" t="s">
        <v>294</v>
      </c>
      <c r="AT308" s="25" t="s">
        <v>206</v>
      </c>
      <c r="AU308" s="25" t="s">
        <v>90</v>
      </c>
      <c r="AY308" s="25" t="s">
        <v>204</v>
      </c>
      <c r="BE308" s="249">
        <f>IF(N308="základní",J308,0)</f>
        <v>0</v>
      </c>
      <c r="BF308" s="249">
        <f>IF(N308="snížená",J308,0)</f>
        <v>0</v>
      </c>
      <c r="BG308" s="249">
        <f>IF(N308="zákl. přenesená",J308,0)</f>
        <v>0</v>
      </c>
      <c r="BH308" s="249">
        <f>IF(N308="sníž. přenesená",J308,0)</f>
        <v>0</v>
      </c>
      <c r="BI308" s="249">
        <f>IF(N308="nulová",J308,0)</f>
        <v>0</v>
      </c>
      <c r="BJ308" s="25" t="s">
        <v>25</v>
      </c>
      <c r="BK308" s="249">
        <f>ROUND(I308*H308,2)</f>
        <v>0</v>
      </c>
      <c r="BL308" s="25" t="s">
        <v>294</v>
      </c>
      <c r="BM308" s="25" t="s">
        <v>2656</v>
      </c>
    </row>
    <row r="309" spans="2:47" s="1" customFormat="1" ht="13.5">
      <c r="B309" s="48"/>
      <c r="C309" s="76"/>
      <c r="D309" s="250" t="s">
        <v>213</v>
      </c>
      <c r="E309" s="76"/>
      <c r="F309" s="251" t="s">
        <v>2640</v>
      </c>
      <c r="G309" s="76"/>
      <c r="H309" s="76"/>
      <c r="I309" s="206"/>
      <c r="J309" s="76"/>
      <c r="K309" s="76"/>
      <c r="L309" s="74"/>
      <c r="M309" s="252"/>
      <c r="N309" s="49"/>
      <c r="O309" s="49"/>
      <c r="P309" s="49"/>
      <c r="Q309" s="49"/>
      <c r="R309" s="49"/>
      <c r="S309" s="49"/>
      <c r="T309" s="97"/>
      <c r="AT309" s="25" t="s">
        <v>213</v>
      </c>
      <c r="AU309" s="25" t="s">
        <v>90</v>
      </c>
    </row>
    <row r="310" spans="2:51" s="12" customFormat="1" ht="13.5">
      <c r="B310" s="253"/>
      <c r="C310" s="254"/>
      <c r="D310" s="250" t="s">
        <v>215</v>
      </c>
      <c r="E310" s="255" t="s">
        <v>38</v>
      </c>
      <c r="F310" s="256" t="s">
        <v>2657</v>
      </c>
      <c r="G310" s="254"/>
      <c r="H310" s="257">
        <v>25</v>
      </c>
      <c r="I310" s="258"/>
      <c r="J310" s="254"/>
      <c r="K310" s="254"/>
      <c r="L310" s="259"/>
      <c r="M310" s="260"/>
      <c r="N310" s="261"/>
      <c r="O310" s="261"/>
      <c r="P310" s="261"/>
      <c r="Q310" s="261"/>
      <c r="R310" s="261"/>
      <c r="S310" s="261"/>
      <c r="T310" s="262"/>
      <c r="AT310" s="263" t="s">
        <v>215</v>
      </c>
      <c r="AU310" s="263" t="s">
        <v>90</v>
      </c>
      <c r="AV310" s="12" t="s">
        <v>90</v>
      </c>
      <c r="AW310" s="12" t="s">
        <v>45</v>
      </c>
      <c r="AX310" s="12" t="s">
        <v>82</v>
      </c>
      <c r="AY310" s="263" t="s">
        <v>204</v>
      </c>
    </row>
    <row r="311" spans="2:51" s="13" customFormat="1" ht="13.5">
      <c r="B311" s="264"/>
      <c r="C311" s="265"/>
      <c r="D311" s="250" t="s">
        <v>215</v>
      </c>
      <c r="E311" s="266" t="s">
        <v>38</v>
      </c>
      <c r="F311" s="267" t="s">
        <v>217</v>
      </c>
      <c r="G311" s="265"/>
      <c r="H311" s="268">
        <v>25</v>
      </c>
      <c r="I311" s="269"/>
      <c r="J311" s="265"/>
      <c r="K311" s="265"/>
      <c r="L311" s="270"/>
      <c r="M311" s="271"/>
      <c r="N311" s="272"/>
      <c r="O311" s="272"/>
      <c r="P311" s="272"/>
      <c r="Q311" s="272"/>
      <c r="R311" s="272"/>
      <c r="S311" s="272"/>
      <c r="T311" s="273"/>
      <c r="AT311" s="274" t="s">
        <v>215</v>
      </c>
      <c r="AU311" s="274" t="s">
        <v>90</v>
      </c>
      <c r="AV311" s="13" t="s">
        <v>211</v>
      </c>
      <c r="AW311" s="13" t="s">
        <v>45</v>
      </c>
      <c r="AX311" s="13" t="s">
        <v>25</v>
      </c>
      <c r="AY311" s="274" t="s">
        <v>204</v>
      </c>
    </row>
    <row r="312" spans="2:65" s="1" customFormat="1" ht="25.5" customHeight="1">
      <c r="B312" s="48"/>
      <c r="C312" s="238" t="s">
        <v>620</v>
      </c>
      <c r="D312" s="238" t="s">
        <v>206</v>
      </c>
      <c r="E312" s="239" t="s">
        <v>2658</v>
      </c>
      <c r="F312" s="240" t="s">
        <v>2659</v>
      </c>
      <c r="G312" s="241" t="s">
        <v>343</v>
      </c>
      <c r="H312" s="242">
        <v>96</v>
      </c>
      <c r="I312" s="243"/>
      <c r="J312" s="244">
        <f>ROUND(I312*H312,2)</f>
        <v>0</v>
      </c>
      <c r="K312" s="240" t="s">
        <v>210</v>
      </c>
      <c r="L312" s="74"/>
      <c r="M312" s="245" t="s">
        <v>38</v>
      </c>
      <c r="N312" s="246" t="s">
        <v>53</v>
      </c>
      <c r="O312" s="49"/>
      <c r="P312" s="247">
        <f>O312*H312</f>
        <v>0</v>
      </c>
      <c r="Q312" s="247">
        <v>0.00096</v>
      </c>
      <c r="R312" s="247">
        <f>Q312*H312</f>
        <v>0.09216</v>
      </c>
      <c r="S312" s="247">
        <v>0</v>
      </c>
      <c r="T312" s="248">
        <f>S312*H312</f>
        <v>0</v>
      </c>
      <c r="AR312" s="25" t="s">
        <v>294</v>
      </c>
      <c r="AT312" s="25" t="s">
        <v>206</v>
      </c>
      <c r="AU312" s="25" t="s">
        <v>90</v>
      </c>
      <c r="AY312" s="25" t="s">
        <v>204</v>
      </c>
      <c r="BE312" s="249">
        <f>IF(N312="základní",J312,0)</f>
        <v>0</v>
      </c>
      <c r="BF312" s="249">
        <f>IF(N312="snížená",J312,0)</f>
        <v>0</v>
      </c>
      <c r="BG312" s="249">
        <f>IF(N312="zákl. přenesená",J312,0)</f>
        <v>0</v>
      </c>
      <c r="BH312" s="249">
        <f>IF(N312="sníž. přenesená",J312,0)</f>
        <v>0</v>
      </c>
      <c r="BI312" s="249">
        <f>IF(N312="nulová",J312,0)</f>
        <v>0</v>
      </c>
      <c r="BJ312" s="25" t="s">
        <v>25</v>
      </c>
      <c r="BK312" s="249">
        <f>ROUND(I312*H312,2)</f>
        <v>0</v>
      </c>
      <c r="BL312" s="25" t="s">
        <v>294</v>
      </c>
      <c r="BM312" s="25" t="s">
        <v>2660</v>
      </c>
    </row>
    <row r="313" spans="2:47" s="1" customFormat="1" ht="13.5">
      <c r="B313" s="48"/>
      <c r="C313" s="76"/>
      <c r="D313" s="250" t="s">
        <v>213</v>
      </c>
      <c r="E313" s="76"/>
      <c r="F313" s="251" t="s">
        <v>2640</v>
      </c>
      <c r="G313" s="76"/>
      <c r="H313" s="76"/>
      <c r="I313" s="206"/>
      <c r="J313" s="76"/>
      <c r="K313" s="76"/>
      <c r="L313" s="74"/>
      <c r="M313" s="252"/>
      <c r="N313" s="49"/>
      <c r="O313" s="49"/>
      <c r="P313" s="49"/>
      <c r="Q313" s="49"/>
      <c r="R313" s="49"/>
      <c r="S313" s="49"/>
      <c r="T313" s="97"/>
      <c r="AT313" s="25" t="s">
        <v>213</v>
      </c>
      <c r="AU313" s="25" t="s">
        <v>90</v>
      </c>
    </row>
    <row r="314" spans="2:51" s="12" customFormat="1" ht="13.5">
      <c r="B314" s="253"/>
      <c r="C314" s="254"/>
      <c r="D314" s="250" t="s">
        <v>215</v>
      </c>
      <c r="E314" s="255" t="s">
        <v>38</v>
      </c>
      <c r="F314" s="256" t="s">
        <v>2661</v>
      </c>
      <c r="G314" s="254"/>
      <c r="H314" s="257">
        <v>96</v>
      </c>
      <c r="I314" s="258"/>
      <c r="J314" s="254"/>
      <c r="K314" s="254"/>
      <c r="L314" s="259"/>
      <c r="M314" s="260"/>
      <c r="N314" s="261"/>
      <c r="O314" s="261"/>
      <c r="P314" s="261"/>
      <c r="Q314" s="261"/>
      <c r="R314" s="261"/>
      <c r="S314" s="261"/>
      <c r="T314" s="262"/>
      <c r="AT314" s="263" t="s">
        <v>215</v>
      </c>
      <c r="AU314" s="263" t="s">
        <v>90</v>
      </c>
      <c r="AV314" s="12" t="s">
        <v>90</v>
      </c>
      <c r="AW314" s="12" t="s">
        <v>45</v>
      </c>
      <c r="AX314" s="12" t="s">
        <v>82</v>
      </c>
      <c r="AY314" s="263" t="s">
        <v>204</v>
      </c>
    </row>
    <row r="315" spans="2:51" s="13" customFormat="1" ht="13.5">
      <c r="B315" s="264"/>
      <c r="C315" s="265"/>
      <c r="D315" s="250" t="s">
        <v>215</v>
      </c>
      <c r="E315" s="266" t="s">
        <v>38</v>
      </c>
      <c r="F315" s="267" t="s">
        <v>217</v>
      </c>
      <c r="G315" s="265"/>
      <c r="H315" s="268">
        <v>96</v>
      </c>
      <c r="I315" s="269"/>
      <c r="J315" s="265"/>
      <c r="K315" s="265"/>
      <c r="L315" s="270"/>
      <c r="M315" s="271"/>
      <c r="N315" s="272"/>
      <c r="O315" s="272"/>
      <c r="P315" s="272"/>
      <c r="Q315" s="272"/>
      <c r="R315" s="272"/>
      <c r="S315" s="272"/>
      <c r="T315" s="273"/>
      <c r="AT315" s="274" t="s">
        <v>215</v>
      </c>
      <c r="AU315" s="274" t="s">
        <v>90</v>
      </c>
      <c r="AV315" s="13" t="s">
        <v>211</v>
      </c>
      <c r="AW315" s="13" t="s">
        <v>45</v>
      </c>
      <c r="AX315" s="13" t="s">
        <v>25</v>
      </c>
      <c r="AY315" s="274" t="s">
        <v>204</v>
      </c>
    </row>
    <row r="316" spans="2:65" s="1" customFormat="1" ht="25.5" customHeight="1">
      <c r="B316" s="48"/>
      <c r="C316" s="238" t="s">
        <v>626</v>
      </c>
      <c r="D316" s="238" t="s">
        <v>206</v>
      </c>
      <c r="E316" s="239" t="s">
        <v>2662</v>
      </c>
      <c r="F316" s="240" t="s">
        <v>2663</v>
      </c>
      <c r="G316" s="241" t="s">
        <v>343</v>
      </c>
      <c r="H316" s="242">
        <v>16.5</v>
      </c>
      <c r="I316" s="243"/>
      <c r="J316" s="244">
        <f>ROUND(I316*H316,2)</f>
        <v>0</v>
      </c>
      <c r="K316" s="240" t="s">
        <v>210</v>
      </c>
      <c r="L316" s="74"/>
      <c r="M316" s="245" t="s">
        <v>38</v>
      </c>
      <c r="N316" s="246" t="s">
        <v>53</v>
      </c>
      <c r="O316" s="49"/>
      <c r="P316" s="247">
        <f>O316*H316</f>
        <v>0</v>
      </c>
      <c r="Q316" s="247">
        <v>0.00125</v>
      </c>
      <c r="R316" s="247">
        <f>Q316*H316</f>
        <v>0.020625</v>
      </c>
      <c r="S316" s="247">
        <v>0</v>
      </c>
      <c r="T316" s="248">
        <f>S316*H316</f>
        <v>0</v>
      </c>
      <c r="AR316" s="25" t="s">
        <v>294</v>
      </c>
      <c r="AT316" s="25" t="s">
        <v>206</v>
      </c>
      <c r="AU316" s="25" t="s">
        <v>90</v>
      </c>
      <c r="AY316" s="25" t="s">
        <v>204</v>
      </c>
      <c r="BE316" s="249">
        <f>IF(N316="základní",J316,0)</f>
        <v>0</v>
      </c>
      <c r="BF316" s="249">
        <f>IF(N316="snížená",J316,0)</f>
        <v>0</v>
      </c>
      <c r="BG316" s="249">
        <f>IF(N316="zákl. přenesená",J316,0)</f>
        <v>0</v>
      </c>
      <c r="BH316" s="249">
        <f>IF(N316="sníž. přenesená",J316,0)</f>
        <v>0</v>
      </c>
      <c r="BI316" s="249">
        <f>IF(N316="nulová",J316,0)</f>
        <v>0</v>
      </c>
      <c r="BJ316" s="25" t="s">
        <v>25</v>
      </c>
      <c r="BK316" s="249">
        <f>ROUND(I316*H316,2)</f>
        <v>0</v>
      </c>
      <c r="BL316" s="25" t="s">
        <v>294</v>
      </c>
      <c r="BM316" s="25" t="s">
        <v>2664</v>
      </c>
    </row>
    <row r="317" spans="2:47" s="1" customFormat="1" ht="13.5">
      <c r="B317" s="48"/>
      <c r="C317" s="76"/>
      <c r="D317" s="250" t="s">
        <v>213</v>
      </c>
      <c r="E317" s="76"/>
      <c r="F317" s="251" t="s">
        <v>2640</v>
      </c>
      <c r="G317" s="76"/>
      <c r="H317" s="76"/>
      <c r="I317" s="206"/>
      <c r="J317" s="76"/>
      <c r="K317" s="76"/>
      <c r="L317" s="74"/>
      <c r="M317" s="252"/>
      <c r="N317" s="49"/>
      <c r="O317" s="49"/>
      <c r="P317" s="49"/>
      <c r="Q317" s="49"/>
      <c r="R317" s="49"/>
      <c r="S317" s="49"/>
      <c r="T317" s="97"/>
      <c r="AT317" s="25" t="s">
        <v>213</v>
      </c>
      <c r="AU317" s="25" t="s">
        <v>90</v>
      </c>
    </row>
    <row r="318" spans="2:51" s="12" customFormat="1" ht="13.5">
      <c r="B318" s="253"/>
      <c r="C318" s="254"/>
      <c r="D318" s="250" t="s">
        <v>215</v>
      </c>
      <c r="E318" s="255" t="s">
        <v>38</v>
      </c>
      <c r="F318" s="256" t="s">
        <v>2665</v>
      </c>
      <c r="G318" s="254"/>
      <c r="H318" s="257">
        <v>16.5</v>
      </c>
      <c r="I318" s="258"/>
      <c r="J318" s="254"/>
      <c r="K318" s="254"/>
      <c r="L318" s="259"/>
      <c r="M318" s="260"/>
      <c r="N318" s="261"/>
      <c r="O318" s="261"/>
      <c r="P318" s="261"/>
      <c r="Q318" s="261"/>
      <c r="R318" s="261"/>
      <c r="S318" s="261"/>
      <c r="T318" s="262"/>
      <c r="AT318" s="263" t="s">
        <v>215</v>
      </c>
      <c r="AU318" s="263" t="s">
        <v>90</v>
      </c>
      <c r="AV318" s="12" t="s">
        <v>90</v>
      </c>
      <c r="AW318" s="12" t="s">
        <v>45</v>
      </c>
      <c r="AX318" s="12" t="s">
        <v>82</v>
      </c>
      <c r="AY318" s="263" t="s">
        <v>204</v>
      </c>
    </row>
    <row r="319" spans="2:51" s="13" customFormat="1" ht="13.5">
      <c r="B319" s="264"/>
      <c r="C319" s="265"/>
      <c r="D319" s="250" t="s">
        <v>215</v>
      </c>
      <c r="E319" s="266" t="s">
        <v>38</v>
      </c>
      <c r="F319" s="267" t="s">
        <v>217</v>
      </c>
      <c r="G319" s="265"/>
      <c r="H319" s="268">
        <v>16.5</v>
      </c>
      <c r="I319" s="269"/>
      <c r="J319" s="265"/>
      <c r="K319" s="265"/>
      <c r="L319" s="270"/>
      <c r="M319" s="271"/>
      <c r="N319" s="272"/>
      <c r="O319" s="272"/>
      <c r="P319" s="272"/>
      <c r="Q319" s="272"/>
      <c r="R319" s="272"/>
      <c r="S319" s="272"/>
      <c r="T319" s="273"/>
      <c r="AT319" s="274" t="s">
        <v>215</v>
      </c>
      <c r="AU319" s="274" t="s">
        <v>90</v>
      </c>
      <c r="AV319" s="13" t="s">
        <v>211</v>
      </c>
      <c r="AW319" s="13" t="s">
        <v>45</v>
      </c>
      <c r="AX319" s="13" t="s">
        <v>25</v>
      </c>
      <c r="AY319" s="274" t="s">
        <v>204</v>
      </c>
    </row>
    <row r="320" spans="2:65" s="1" customFormat="1" ht="25.5" customHeight="1">
      <c r="B320" s="48"/>
      <c r="C320" s="238" t="s">
        <v>632</v>
      </c>
      <c r="D320" s="238" t="s">
        <v>206</v>
      </c>
      <c r="E320" s="239" t="s">
        <v>2666</v>
      </c>
      <c r="F320" s="240" t="s">
        <v>2667</v>
      </c>
      <c r="G320" s="241" t="s">
        <v>343</v>
      </c>
      <c r="H320" s="242">
        <v>37</v>
      </c>
      <c r="I320" s="243"/>
      <c r="J320" s="244">
        <f>ROUND(I320*H320,2)</f>
        <v>0</v>
      </c>
      <c r="K320" s="240" t="s">
        <v>210</v>
      </c>
      <c r="L320" s="74"/>
      <c r="M320" s="245" t="s">
        <v>38</v>
      </c>
      <c r="N320" s="246" t="s">
        <v>53</v>
      </c>
      <c r="O320" s="49"/>
      <c r="P320" s="247">
        <f>O320*H320</f>
        <v>0</v>
      </c>
      <c r="Q320" s="247">
        <v>0.00256</v>
      </c>
      <c r="R320" s="247">
        <f>Q320*H320</f>
        <v>0.09472000000000001</v>
      </c>
      <c r="S320" s="247">
        <v>0</v>
      </c>
      <c r="T320" s="248">
        <f>S320*H320</f>
        <v>0</v>
      </c>
      <c r="AR320" s="25" t="s">
        <v>294</v>
      </c>
      <c r="AT320" s="25" t="s">
        <v>206</v>
      </c>
      <c r="AU320" s="25" t="s">
        <v>90</v>
      </c>
      <c r="AY320" s="25" t="s">
        <v>204</v>
      </c>
      <c r="BE320" s="249">
        <f>IF(N320="základní",J320,0)</f>
        <v>0</v>
      </c>
      <c r="BF320" s="249">
        <f>IF(N320="snížená",J320,0)</f>
        <v>0</v>
      </c>
      <c r="BG320" s="249">
        <f>IF(N320="zákl. přenesená",J320,0)</f>
        <v>0</v>
      </c>
      <c r="BH320" s="249">
        <f>IF(N320="sníž. přenesená",J320,0)</f>
        <v>0</v>
      </c>
      <c r="BI320" s="249">
        <f>IF(N320="nulová",J320,0)</f>
        <v>0</v>
      </c>
      <c r="BJ320" s="25" t="s">
        <v>25</v>
      </c>
      <c r="BK320" s="249">
        <f>ROUND(I320*H320,2)</f>
        <v>0</v>
      </c>
      <c r="BL320" s="25" t="s">
        <v>294</v>
      </c>
      <c r="BM320" s="25" t="s">
        <v>2668</v>
      </c>
    </row>
    <row r="321" spans="2:47" s="1" customFormat="1" ht="13.5">
      <c r="B321" s="48"/>
      <c r="C321" s="76"/>
      <c r="D321" s="250" t="s">
        <v>213</v>
      </c>
      <c r="E321" s="76"/>
      <c r="F321" s="251" t="s">
        <v>2640</v>
      </c>
      <c r="G321" s="76"/>
      <c r="H321" s="76"/>
      <c r="I321" s="206"/>
      <c r="J321" s="76"/>
      <c r="K321" s="76"/>
      <c r="L321" s="74"/>
      <c r="M321" s="252"/>
      <c r="N321" s="49"/>
      <c r="O321" s="49"/>
      <c r="P321" s="49"/>
      <c r="Q321" s="49"/>
      <c r="R321" s="49"/>
      <c r="S321" s="49"/>
      <c r="T321" s="97"/>
      <c r="AT321" s="25" t="s">
        <v>213</v>
      </c>
      <c r="AU321" s="25" t="s">
        <v>90</v>
      </c>
    </row>
    <row r="322" spans="2:51" s="12" customFormat="1" ht="13.5">
      <c r="B322" s="253"/>
      <c r="C322" s="254"/>
      <c r="D322" s="250" t="s">
        <v>215</v>
      </c>
      <c r="E322" s="255" t="s">
        <v>38</v>
      </c>
      <c r="F322" s="256" t="s">
        <v>2669</v>
      </c>
      <c r="G322" s="254"/>
      <c r="H322" s="257">
        <v>37</v>
      </c>
      <c r="I322" s="258"/>
      <c r="J322" s="254"/>
      <c r="K322" s="254"/>
      <c r="L322" s="259"/>
      <c r="M322" s="260"/>
      <c r="N322" s="261"/>
      <c r="O322" s="261"/>
      <c r="P322" s="261"/>
      <c r="Q322" s="261"/>
      <c r="R322" s="261"/>
      <c r="S322" s="261"/>
      <c r="T322" s="262"/>
      <c r="AT322" s="263" t="s">
        <v>215</v>
      </c>
      <c r="AU322" s="263" t="s">
        <v>90</v>
      </c>
      <c r="AV322" s="12" t="s">
        <v>90</v>
      </c>
      <c r="AW322" s="12" t="s">
        <v>45</v>
      </c>
      <c r="AX322" s="12" t="s">
        <v>82</v>
      </c>
      <c r="AY322" s="263" t="s">
        <v>204</v>
      </c>
    </row>
    <row r="323" spans="2:51" s="13" customFormat="1" ht="13.5">
      <c r="B323" s="264"/>
      <c r="C323" s="265"/>
      <c r="D323" s="250" t="s">
        <v>215</v>
      </c>
      <c r="E323" s="266" t="s">
        <v>38</v>
      </c>
      <c r="F323" s="267" t="s">
        <v>217</v>
      </c>
      <c r="G323" s="265"/>
      <c r="H323" s="268">
        <v>37</v>
      </c>
      <c r="I323" s="269"/>
      <c r="J323" s="265"/>
      <c r="K323" s="265"/>
      <c r="L323" s="270"/>
      <c r="M323" s="271"/>
      <c r="N323" s="272"/>
      <c r="O323" s="272"/>
      <c r="P323" s="272"/>
      <c r="Q323" s="272"/>
      <c r="R323" s="272"/>
      <c r="S323" s="272"/>
      <c r="T323" s="273"/>
      <c r="AT323" s="274" t="s">
        <v>215</v>
      </c>
      <c r="AU323" s="274" t="s">
        <v>90</v>
      </c>
      <c r="AV323" s="13" t="s">
        <v>211</v>
      </c>
      <c r="AW323" s="13" t="s">
        <v>45</v>
      </c>
      <c r="AX323" s="13" t="s">
        <v>25</v>
      </c>
      <c r="AY323" s="274" t="s">
        <v>204</v>
      </c>
    </row>
    <row r="324" spans="2:65" s="1" customFormat="1" ht="38.25" customHeight="1">
      <c r="B324" s="48"/>
      <c r="C324" s="238" t="s">
        <v>639</v>
      </c>
      <c r="D324" s="238" t="s">
        <v>206</v>
      </c>
      <c r="E324" s="239" t="s">
        <v>2670</v>
      </c>
      <c r="F324" s="240" t="s">
        <v>2671</v>
      </c>
      <c r="G324" s="241" t="s">
        <v>343</v>
      </c>
      <c r="H324" s="242">
        <v>10</v>
      </c>
      <c r="I324" s="243"/>
      <c r="J324" s="244">
        <f>ROUND(I324*H324,2)</f>
        <v>0</v>
      </c>
      <c r="K324" s="240" t="s">
        <v>210</v>
      </c>
      <c r="L324" s="74"/>
      <c r="M324" s="245" t="s">
        <v>38</v>
      </c>
      <c r="N324" s="246" t="s">
        <v>53</v>
      </c>
      <c r="O324" s="49"/>
      <c r="P324" s="247">
        <f>O324*H324</f>
        <v>0</v>
      </c>
      <c r="Q324" s="247">
        <v>5E-05</v>
      </c>
      <c r="R324" s="247">
        <f>Q324*H324</f>
        <v>0.0005</v>
      </c>
      <c r="S324" s="247">
        <v>0</v>
      </c>
      <c r="T324" s="248">
        <f>S324*H324</f>
        <v>0</v>
      </c>
      <c r="AR324" s="25" t="s">
        <v>294</v>
      </c>
      <c r="AT324" s="25" t="s">
        <v>206</v>
      </c>
      <c r="AU324" s="25" t="s">
        <v>90</v>
      </c>
      <c r="AY324" s="25" t="s">
        <v>204</v>
      </c>
      <c r="BE324" s="249">
        <f>IF(N324="základní",J324,0)</f>
        <v>0</v>
      </c>
      <c r="BF324" s="249">
        <f>IF(N324="snížená",J324,0)</f>
        <v>0</v>
      </c>
      <c r="BG324" s="249">
        <f>IF(N324="zákl. přenesená",J324,0)</f>
        <v>0</v>
      </c>
      <c r="BH324" s="249">
        <f>IF(N324="sníž. přenesená",J324,0)</f>
        <v>0</v>
      </c>
      <c r="BI324" s="249">
        <f>IF(N324="nulová",J324,0)</f>
        <v>0</v>
      </c>
      <c r="BJ324" s="25" t="s">
        <v>25</v>
      </c>
      <c r="BK324" s="249">
        <f>ROUND(I324*H324,2)</f>
        <v>0</v>
      </c>
      <c r="BL324" s="25" t="s">
        <v>294</v>
      </c>
      <c r="BM324" s="25" t="s">
        <v>2672</v>
      </c>
    </row>
    <row r="325" spans="2:47" s="1" customFormat="1" ht="13.5">
      <c r="B325" s="48"/>
      <c r="C325" s="76"/>
      <c r="D325" s="250" t="s">
        <v>213</v>
      </c>
      <c r="E325" s="76"/>
      <c r="F325" s="251" t="s">
        <v>2673</v>
      </c>
      <c r="G325" s="76"/>
      <c r="H325" s="76"/>
      <c r="I325" s="206"/>
      <c r="J325" s="76"/>
      <c r="K325" s="76"/>
      <c r="L325" s="74"/>
      <c r="M325" s="252"/>
      <c r="N325" s="49"/>
      <c r="O325" s="49"/>
      <c r="P325" s="49"/>
      <c r="Q325" s="49"/>
      <c r="R325" s="49"/>
      <c r="S325" s="49"/>
      <c r="T325" s="97"/>
      <c r="AT325" s="25" t="s">
        <v>213</v>
      </c>
      <c r="AU325" s="25" t="s">
        <v>90</v>
      </c>
    </row>
    <row r="326" spans="2:65" s="1" customFormat="1" ht="38.25" customHeight="1">
      <c r="B326" s="48"/>
      <c r="C326" s="238" t="s">
        <v>644</v>
      </c>
      <c r="D326" s="238" t="s">
        <v>206</v>
      </c>
      <c r="E326" s="239" t="s">
        <v>2674</v>
      </c>
      <c r="F326" s="240" t="s">
        <v>2675</v>
      </c>
      <c r="G326" s="241" t="s">
        <v>343</v>
      </c>
      <c r="H326" s="242">
        <v>79.5</v>
      </c>
      <c r="I326" s="243"/>
      <c r="J326" s="244">
        <f>ROUND(I326*H326,2)</f>
        <v>0</v>
      </c>
      <c r="K326" s="240" t="s">
        <v>210</v>
      </c>
      <c r="L326" s="74"/>
      <c r="M326" s="245" t="s">
        <v>38</v>
      </c>
      <c r="N326" s="246" t="s">
        <v>53</v>
      </c>
      <c r="O326" s="49"/>
      <c r="P326" s="247">
        <f>O326*H326</f>
        <v>0</v>
      </c>
      <c r="Q326" s="247">
        <v>7E-05</v>
      </c>
      <c r="R326" s="247">
        <f>Q326*H326</f>
        <v>0.005565</v>
      </c>
      <c r="S326" s="247">
        <v>0</v>
      </c>
      <c r="T326" s="248">
        <f>S326*H326</f>
        <v>0</v>
      </c>
      <c r="AR326" s="25" t="s">
        <v>294</v>
      </c>
      <c r="AT326" s="25" t="s">
        <v>206</v>
      </c>
      <c r="AU326" s="25" t="s">
        <v>90</v>
      </c>
      <c r="AY326" s="25" t="s">
        <v>204</v>
      </c>
      <c r="BE326" s="249">
        <f>IF(N326="základní",J326,0)</f>
        <v>0</v>
      </c>
      <c r="BF326" s="249">
        <f>IF(N326="snížená",J326,0)</f>
        <v>0</v>
      </c>
      <c r="BG326" s="249">
        <f>IF(N326="zákl. přenesená",J326,0)</f>
        <v>0</v>
      </c>
      <c r="BH326" s="249">
        <f>IF(N326="sníž. přenesená",J326,0)</f>
        <v>0</v>
      </c>
      <c r="BI326" s="249">
        <f>IF(N326="nulová",J326,0)</f>
        <v>0</v>
      </c>
      <c r="BJ326" s="25" t="s">
        <v>25</v>
      </c>
      <c r="BK326" s="249">
        <f>ROUND(I326*H326,2)</f>
        <v>0</v>
      </c>
      <c r="BL326" s="25" t="s">
        <v>294</v>
      </c>
      <c r="BM326" s="25" t="s">
        <v>2676</v>
      </c>
    </row>
    <row r="327" spans="2:47" s="1" customFormat="1" ht="13.5">
      <c r="B327" s="48"/>
      <c r="C327" s="76"/>
      <c r="D327" s="250" t="s">
        <v>213</v>
      </c>
      <c r="E327" s="76"/>
      <c r="F327" s="251" t="s">
        <v>2673</v>
      </c>
      <c r="G327" s="76"/>
      <c r="H327" s="76"/>
      <c r="I327" s="206"/>
      <c r="J327" s="76"/>
      <c r="K327" s="76"/>
      <c r="L327" s="74"/>
      <c r="M327" s="252"/>
      <c r="N327" s="49"/>
      <c r="O327" s="49"/>
      <c r="P327" s="49"/>
      <c r="Q327" s="49"/>
      <c r="R327" s="49"/>
      <c r="S327" s="49"/>
      <c r="T327" s="97"/>
      <c r="AT327" s="25" t="s">
        <v>213</v>
      </c>
      <c r="AU327" s="25" t="s">
        <v>90</v>
      </c>
    </row>
    <row r="328" spans="2:51" s="12" customFormat="1" ht="13.5">
      <c r="B328" s="253"/>
      <c r="C328" s="254"/>
      <c r="D328" s="250" t="s">
        <v>215</v>
      </c>
      <c r="E328" s="255" t="s">
        <v>38</v>
      </c>
      <c r="F328" s="256" t="s">
        <v>2677</v>
      </c>
      <c r="G328" s="254"/>
      <c r="H328" s="257">
        <v>79.5</v>
      </c>
      <c r="I328" s="258"/>
      <c r="J328" s="254"/>
      <c r="K328" s="254"/>
      <c r="L328" s="259"/>
      <c r="M328" s="260"/>
      <c r="N328" s="261"/>
      <c r="O328" s="261"/>
      <c r="P328" s="261"/>
      <c r="Q328" s="261"/>
      <c r="R328" s="261"/>
      <c r="S328" s="261"/>
      <c r="T328" s="262"/>
      <c r="AT328" s="263" t="s">
        <v>215</v>
      </c>
      <c r="AU328" s="263" t="s">
        <v>90</v>
      </c>
      <c r="AV328" s="12" t="s">
        <v>90</v>
      </c>
      <c r="AW328" s="12" t="s">
        <v>45</v>
      </c>
      <c r="AX328" s="12" t="s">
        <v>25</v>
      </c>
      <c r="AY328" s="263" t="s">
        <v>204</v>
      </c>
    </row>
    <row r="329" spans="2:65" s="1" customFormat="1" ht="25.5" customHeight="1">
      <c r="B329" s="48"/>
      <c r="C329" s="238" t="s">
        <v>653</v>
      </c>
      <c r="D329" s="238" t="s">
        <v>206</v>
      </c>
      <c r="E329" s="239" t="s">
        <v>2678</v>
      </c>
      <c r="F329" s="240" t="s">
        <v>2679</v>
      </c>
      <c r="G329" s="241" t="s">
        <v>343</v>
      </c>
      <c r="H329" s="242">
        <v>73</v>
      </c>
      <c r="I329" s="243"/>
      <c r="J329" s="244">
        <f>ROUND(I329*H329,2)</f>
        <v>0</v>
      </c>
      <c r="K329" s="240" t="s">
        <v>38</v>
      </c>
      <c r="L329" s="74"/>
      <c r="M329" s="245" t="s">
        <v>38</v>
      </c>
      <c r="N329" s="246" t="s">
        <v>53</v>
      </c>
      <c r="O329" s="49"/>
      <c r="P329" s="247">
        <f>O329*H329</f>
        <v>0</v>
      </c>
      <c r="Q329" s="247">
        <v>8E-05</v>
      </c>
      <c r="R329" s="247">
        <f>Q329*H329</f>
        <v>0.005840000000000001</v>
      </c>
      <c r="S329" s="247">
        <v>0</v>
      </c>
      <c r="T329" s="248">
        <f>S329*H329</f>
        <v>0</v>
      </c>
      <c r="AR329" s="25" t="s">
        <v>294</v>
      </c>
      <c r="AT329" s="25" t="s">
        <v>206</v>
      </c>
      <c r="AU329" s="25" t="s">
        <v>90</v>
      </c>
      <c r="AY329" s="25" t="s">
        <v>204</v>
      </c>
      <c r="BE329" s="249">
        <f>IF(N329="základní",J329,0)</f>
        <v>0</v>
      </c>
      <c r="BF329" s="249">
        <f>IF(N329="snížená",J329,0)</f>
        <v>0</v>
      </c>
      <c r="BG329" s="249">
        <f>IF(N329="zákl. přenesená",J329,0)</f>
        <v>0</v>
      </c>
      <c r="BH329" s="249">
        <f>IF(N329="sníž. přenesená",J329,0)</f>
        <v>0</v>
      </c>
      <c r="BI329" s="249">
        <f>IF(N329="nulová",J329,0)</f>
        <v>0</v>
      </c>
      <c r="BJ329" s="25" t="s">
        <v>25</v>
      </c>
      <c r="BK329" s="249">
        <f>ROUND(I329*H329,2)</f>
        <v>0</v>
      </c>
      <c r="BL329" s="25" t="s">
        <v>294</v>
      </c>
      <c r="BM329" s="25" t="s">
        <v>2680</v>
      </c>
    </row>
    <row r="330" spans="2:65" s="1" customFormat="1" ht="25.5" customHeight="1">
      <c r="B330" s="48"/>
      <c r="C330" s="238" t="s">
        <v>659</v>
      </c>
      <c r="D330" s="238" t="s">
        <v>206</v>
      </c>
      <c r="E330" s="239" t="s">
        <v>2681</v>
      </c>
      <c r="F330" s="240" t="s">
        <v>2682</v>
      </c>
      <c r="G330" s="241" t="s">
        <v>343</v>
      </c>
      <c r="H330" s="242">
        <v>121</v>
      </c>
      <c r="I330" s="243"/>
      <c r="J330" s="244">
        <f>ROUND(I330*H330,2)</f>
        <v>0</v>
      </c>
      <c r="K330" s="240" t="s">
        <v>38</v>
      </c>
      <c r="L330" s="74"/>
      <c r="M330" s="245" t="s">
        <v>38</v>
      </c>
      <c r="N330" s="246" t="s">
        <v>53</v>
      </c>
      <c r="O330" s="49"/>
      <c r="P330" s="247">
        <f>O330*H330</f>
        <v>0</v>
      </c>
      <c r="Q330" s="247">
        <v>0.00027</v>
      </c>
      <c r="R330" s="247">
        <f>Q330*H330</f>
        <v>0.03267</v>
      </c>
      <c r="S330" s="247">
        <v>0</v>
      </c>
      <c r="T330" s="248">
        <f>S330*H330</f>
        <v>0</v>
      </c>
      <c r="AR330" s="25" t="s">
        <v>294</v>
      </c>
      <c r="AT330" s="25" t="s">
        <v>206</v>
      </c>
      <c r="AU330" s="25" t="s">
        <v>90</v>
      </c>
      <c r="AY330" s="25" t="s">
        <v>204</v>
      </c>
      <c r="BE330" s="249">
        <f>IF(N330="základní",J330,0)</f>
        <v>0</v>
      </c>
      <c r="BF330" s="249">
        <f>IF(N330="snížená",J330,0)</f>
        <v>0</v>
      </c>
      <c r="BG330" s="249">
        <f>IF(N330="zákl. přenesená",J330,0)</f>
        <v>0</v>
      </c>
      <c r="BH330" s="249">
        <f>IF(N330="sníž. přenesená",J330,0)</f>
        <v>0</v>
      </c>
      <c r="BI330" s="249">
        <f>IF(N330="nulová",J330,0)</f>
        <v>0</v>
      </c>
      <c r="BJ330" s="25" t="s">
        <v>25</v>
      </c>
      <c r="BK330" s="249">
        <f>ROUND(I330*H330,2)</f>
        <v>0</v>
      </c>
      <c r="BL330" s="25" t="s">
        <v>294</v>
      </c>
      <c r="BM330" s="25" t="s">
        <v>2683</v>
      </c>
    </row>
    <row r="331" spans="2:51" s="12" customFormat="1" ht="13.5">
      <c r="B331" s="253"/>
      <c r="C331" s="254"/>
      <c r="D331" s="250" t="s">
        <v>215</v>
      </c>
      <c r="E331" s="255" t="s">
        <v>38</v>
      </c>
      <c r="F331" s="256" t="s">
        <v>2684</v>
      </c>
      <c r="G331" s="254"/>
      <c r="H331" s="257">
        <v>121</v>
      </c>
      <c r="I331" s="258"/>
      <c r="J331" s="254"/>
      <c r="K331" s="254"/>
      <c r="L331" s="259"/>
      <c r="M331" s="260"/>
      <c r="N331" s="261"/>
      <c r="O331" s="261"/>
      <c r="P331" s="261"/>
      <c r="Q331" s="261"/>
      <c r="R331" s="261"/>
      <c r="S331" s="261"/>
      <c r="T331" s="262"/>
      <c r="AT331" s="263" t="s">
        <v>215</v>
      </c>
      <c r="AU331" s="263" t="s">
        <v>90</v>
      </c>
      <c r="AV331" s="12" t="s">
        <v>90</v>
      </c>
      <c r="AW331" s="12" t="s">
        <v>45</v>
      </c>
      <c r="AX331" s="12" t="s">
        <v>82</v>
      </c>
      <c r="AY331" s="263" t="s">
        <v>204</v>
      </c>
    </row>
    <row r="332" spans="2:51" s="13" customFormat="1" ht="13.5">
      <c r="B332" s="264"/>
      <c r="C332" s="265"/>
      <c r="D332" s="250" t="s">
        <v>215</v>
      </c>
      <c r="E332" s="266" t="s">
        <v>38</v>
      </c>
      <c r="F332" s="267" t="s">
        <v>217</v>
      </c>
      <c r="G332" s="265"/>
      <c r="H332" s="268">
        <v>121</v>
      </c>
      <c r="I332" s="269"/>
      <c r="J332" s="265"/>
      <c r="K332" s="265"/>
      <c r="L332" s="270"/>
      <c r="M332" s="271"/>
      <c r="N332" s="272"/>
      <c r="O332" s="272"/>
      <c r="P332" s="272"/>
      <c r="Q332" s="272"/>
      <c r="R332" s="272"/>
      <c r="S332" s="272"/>
      <c r="T332" s="273"/>
      <c r="AT332" s="274" t="s">
        <v>215</v>
      </c>
      <c r="AU332" s="274" t="s">
        <v>90</v>
      </c>
      <c r="AV332" s="13" t="s">
        <v>211</v>
      </c>
      <c r="AW332" s="13" t="s">
        <v>45</v>
      </c>
      <c r="AX332" s="13" t="s">
        <v>25</v>
      </c>
      <c r="AY332" s="274" t="s">
        <v>204</v>
      </c>
    </row>
    <row r="333" spans="2:65" s="1" customFormat="1" ht="25.5" customHeight="1">
      <c r="B333" s="48"/>
      <c r="C333" s="238" t="s">
        <v>665</v>
      </c>
      <c r="D333" s="238" t="s">
        <v>206</v>
      </c>
      <c r="E333" s="239" t="s">
        <v>2685</v>
      </c>
      <c r="F333" s="240" t="s">
        <v>2686</v>
      </c>
      <c r="G333" s="241" t="s">
        <v>343</v>
      </c>
      <c r="H333" s="242">
        <v>16.5</v>
      </c>
      <c r="I333" s="243"/>
      <c r="J333" s="244">
        <f>ROUND(I333*H333,2)</f>
        <v>0</v>
      </c>
      <c r="K333" s="240" t="s">
        <v>38</v>
      </c>
      <c r="L333" s="74"/>
      <c r="M333" s="245" t="s">
        <v>38</v>
      </c>
      <c r="N333" s="246" t="s">
        <v>53</v>
      </c>
      <c r="O333" s="49"/>
      <c r="P333" s="247">
        <f>O333*H333</f>
        <v>0</v>
      </c>
      <c r="Q333" s="247">
        <v>0.00034</v>
      </c>
      <c r="R333" s="247">
        <f>Q333*H333</f>
        <v>0.00561</v>
      </c>
      <c r="S333" s="247">
        <v>0</v>
      </c>
      <c r="T333" s="248">
        <f>S333*H333</f>
        <v>0</v>
      </c>
      <c r="AR333" s="25" t="s">
        <v>294</v>
      </c>
      <c r="AT333" s="25" t="s">
        <v>206</v>
      </c>
      <c r="AU333" s="25" t="s">
        <v>90</v>
      </c>
      <c r="AY333" s="25" t="s">
        <v>204</v>
      </c>
      <c r="BE333" s="249">
        <f>IF(N333="základní",J333,0)</f>
        <v>0</v>
      </c>
      <c r="BF333" s="249">
        <f>IF(N333="snížená",J333,0)</f>
        <v>0</v>
      </c>
      <c r="BG333" s="249">
        <f>IF(N333="zákl. přenesená",J333,0)</f>
        <v>0</v>
      </c>
      <c r="BH333" s="249">
        <f>IF(N333="sníž. přenesená",J333,0)</f>
        <v>0</v>
      </c>
      <c r="BI333" s="249">
        <f>IF(N333="nulová",J333,0)</f>
        <v>0</v>
      </c>
      <c r="BJ333" s="25" t="s">
        <v>25</v>
      </c>
      <c r="BK333" s="249">
        <f>ROUND(I333*H333,2)</f>
        <v>0</v>
      </c>
      <c r="BL333" s="25" t="s">
        <v>294</v>
      </c>
      <c r="BM333" s="25" t="s">
        <v>2687</v>
      </c>
    </row>
    <row r="334" spans="2:51" s="12" customFormat="1" ht="13.5">
      <c r="B334" s="253"/>
      <c r="C334" s="254"/>
      <c r="D334" s="250" t="s">
        <v>215</v>
      </c>
      <c r="E334" s="255" t="s">
        <v>38</v>
      </c>
      <c r="F334" s="256" t="s">
        <v>2688</v>
      </c>
      <c r="G334" s="254"/>
      <c r="H334" s="257">
        <v>16.5</v>
      </c>
      <c r="I334" s="258"/>
      <c r="J334" s="254"/>
      <c r="K334" s="254"/>
      <c r="L334" s="259"/>
      <c r="M334" s="260"/>
      <c r="N334" s="261"/>
      <c r="O334" s="261"/>
      <c r="P334" s="261"/>
      <c r="Q334" s="261"/>
      <c r="R334" s="261"/>
      <c r="S334" s="261"/>
      <c r="T334" s="262"/>
      <c r="AT334" s="263" t="s">
        <v>215</v>
      </c>
      <c r="AU334" s="263" t="s">
        <v>90</v>
      </c>
      <c r="AV334" s="12" t="s">
        <v>90</v>
      </c>
      <c r="AW334" s="12" t="s">
        <v>45</v>
      </c>
      <c r="AX334" s="12" t="s">
        <v>82</v>
      </c>
      <c r="AY334" s="263" t="s">
        <v>204</v>
      </c>
    </row>
    <row r="335" spans="2:51" s="13" customFormat="1" ht="13.5">
      <c r="B335" s="264"/>
      <c r="C335" s="265"/>
      <c r="D335" s="250" t="s">
        <v>215</v>
      </c>
      <c r="E335" s="266" t="s">
        <v>38</v>
      </c>
      <c r="F335" s="267" t="s">
        <v>217</v>
      </c>
      <c r="G335" s="265"/>
      <c r="H335" s="268">
        <v>16.5</v>
      </c>
      <c r="I335" s="269"/>
      <c r="J335" s="265"/>
      <c r="K335" s="265"/>
      <c r="L335" s="270"/>
      <c r="M335" s="271"/>
      <c r="N335" s="272"/>
      <c r="O335" s="272"/>
      <c r="P335" s="272"/>
      <c r="Q335" s="272"/>
      <c r="R335" s="272"/>
      <c r="S335" s="272"/>
      <c r="T335" s="273"/>
      <c r="AT335" s="274" t="s">
        <v>215</v>
      </c>
      <c r="AU335" s="274" t="s">
        <v>90</v>
      </c>
      <c r="AV335" s="13" t="s">
        <v>211</v>
      </c>
      <c r="AW335" s="13" t="s">
        <v>45</v>
      </c>
      <c r="AX335" s="13" t="s">
        <v>25</v>
      </c>
      <c r="AY335" s="274" t="s">
        <v>204</v>
      </c>
    </row>
    <row r="336" spans="2:65" s="1" customFormat="1" ht="25.5" customHeight="1">
      <c r="B336" s="48"/>
      <c r="C336" s="238" t="s">
        <v>670</v>
      </c>
      <c r="D336" s="238" t="s">
        <v>206</v>
      </c>
      <c r="E336" s="239" t="s">
        <v>2689</v>
      </c>
      <c r="F336" s="240" t="s">
        <v>2690</v>
      </c>
      <c r="G336" s="241" t="s">
        <v>343</v>
      </c>
      <c r="H336" s="242">
        <v>29</v>
      </c>
      <c r="I336" s="243"/>
      <c r="J336" s="244">
        <f>ROUND(I336*H336,2)</f>
        <v>0</v>
      </c>
      <c r="K336" s="240" t="s">
        <v>38</v>
      </c>
      <c r="L336" s="74"/>
      <c r="M336" s="245" t="s">
        <v>38</v>
      </c>
      <c r="N336" s="246" t="s">
        <v>53</v>
      </c>
      <c r="O336" s="49"/>
      <c r="P336" s="247">
        <f>O336*H336</f>
        <v>0</v>
      </c>
      <c r="Q336" s="247">
        <v>0.00044</v>
      </c>
      <c r="R336" s="247">
        <f>Q336*H336</f>
        <v>0.01276</v>
      </c>
      <c r="S336" s="247">
        <v>0</v>
      </c>
      <c r="T336" s="248">
        <f>S336*H336</f>
        <v>0</v>
      </c>
      <c r="AR336" s="25" t="s">
        <v>294</v>
      </c>
      <c r="AT336" s="25" t="s">
        <v>206</v>
      </c>
      <c r="AU336" s="25" t="s">
        <v>90</v>
      </c>
      <c r="AY336" s="25" t="s">
        <v>204</v>
      </c>
      <c r="BE336" s="249">
        <f>IF(N336="základní",J336,0)</f>
        <v>0</v>
      </c>
      <c r="BF336" s="249">
        <f>IF(N336="snížená",J336,0)</f>
        <v>0</v>
      </c>
      <c r="BG336" s="249">
        <f>IF(N336="zákl. přenesená",J336,0)</f>
        <v>0</v>
      </c>
      <c r="BH336" s="249">
        <f>IF(N336="sníž. přenesená",J336,0)</f>
        <v>0</v>
      </c>
      <c r="BI336" s="249">
        <f>IF(N336="nulová",J336,0)</f>
        <v>0</v>
      </c>
      <c r="BJ336" s="25" t="s">
        <v>25</v>
      </c>
      <c r="BK336" s="249">
        <f>ROUND(I336*H336,2)</f>
        <v>0</v>
      </c>
      <c r="BL336" s="25" t="s">
        <v>294</v>
      </c>
      <c r="BM336" s="25" t="s">
        <v>2691</v>
      </c>
    </row>
    <row r="337" spans="2:51" s="12" customFormat="1" ht="13.5">
      <c r="B337" s="253"/>
      <c r="C337" s="254"/>
      <c r="D337" s="250" t="s">
        <v>215</v>
      </c>
      <c r="E337" s="255" t="s">
        <v>38</v>
      </c>
      <c r="F337" s="256" t="s">
        <v>2692</v>
      </c>
      <c r="G337" s="254"/>
      <c r="H337" s="257">
        <v>29</v>
      </c>
      <c r="I337" s="258"/>
      <c r="J337" s="254"/>
      <c r="K337" s="254"/>
      <c r="L337" s="259"/>
      <c r="M337" s="260"/>
      <c r="N337" s="261"/>
      <c r="O337" s="261"/>
      <c r="P337" s="261"/>
      <c r="Q337" s="261"/>
      <c r="R337" s="261"/>
      <c r="S337" s="261"/>
      <c r="T337" s="262"/>
      <c r="AT337" s="263" t="s">
        <v>215</v>
      </c>
      <c r="AU337" s="263" t="s">
        <v>90</v>
      </c>
      <c r="AV337" s="12" t="s">
        <v>90</v>
      </c>
      <c r="AW337" s="12" t="s">
        <v>45</v>
      </c>
      <c r="AX337" s="12" t="s">
        <v>82</v>
      </c>
      <c r="AY337" s="263" t="s">
        <v>204</v>
      </c>
    </row>
    <row r="338" spans="2:51" s="13" customFormat="1" ht="13.5">
      <c r="B338" s="264"/>
      <c r="C338" s="265"/>
      <c r="D338" s="250" t="s">
        <v>215</v>
      </c>
      <c r="E338" s="266" t="s">
        <v>38</v>
      </c>
      <c r="F338" s="267" t="s">
        <v>217</v>
      </c>
      <c r="G338" s="265"/>
      <c r="H338" s="268">
        <v>29</v>
      </c>
      <c r="I338" s="269"/>
      <c r="J338" s="265"/>
      <c r="K338" s="265"/>
      <c r="L338" s="270"/>
      <c r="M338" s="271"/>
      <c r="N338" s="272"/>
      <c r="O338" s="272"/>
      <c r="P338" s="272"/>
      <c r="Q338" s="272"/>
      <c r="R338" s="272"/>
      <c r="S338" s="272"/>
      <c r="T338" s="273"/>
      <c r="AT338" s="274" t="s">
        <v>215</v>
      </c>
      <c r="AU338" s="274" t="s">
        <v>90</v>
      </c>
      <c r="AV338" s="13" t="s">
        <v>211</v>
      </c>
      <c r="AW338" s="13" t="s">
        <v>45</v>
      </c>
      <c r="AX338" s="13" t="s">
        <v>25</v>
      </c>
      <c r="AY338" s="274" t="s">
        <v>204</v>
      </c>
    </row>
    <row r="339" spans="2:65" s="1" customFormat="1" ht="16.5" customHeight="1">
      <c r="B339" s="48"/>
      <c r="C339" s="238" t="s">
        <v>676</v>
      </c>
      <c r="D339" s="238" t="s">
        <v>206</v>
      </c>
      <c r="E339" s="239" t="s">
        <v>2693</v>
      </c>
      <c r="F339" s="240" t="s">
        <v>2694</v>
      </c>
      <c r="G339" s="241" t="s">
        <v>780</v>
      </c>
      <c r="H339" s="242">
        <v>46</v>
      </c>
      <c r="I339" s="243"/>
      <c r="J339" s="244">
        <f>ROUND(I339*H339,2)</f>
        <v>0</v>
      </c>
      <c r="K339" s="240" t="s">
        <v>210</v>
      </c>
      <c r="L339" s="74"/>
      <c r="M339" s="245" t="s">
        <v>38</v>
      </c>
      <c r="N339" s="246" t="s">
        <v>53</v>
      </c>
      <c r="O339" s="49"/>
      <c r="P339" s="247">
        <f>O339*H339</f>
        <v>0</v>
      </c>
      <c r="Q339" s="247">
        <v>0</v>
      </c>
      <c r="R339" s="247">
        <f>Q339*H339</f>
        <v>0</v>
      </c>
      <c r="S339" s="247">
        <v>0</v>
      </c>
      <c r="T339" s="248">
        <f>S339*H339</f>
        <v>0</v>
      </c>
      <c r="AR339" s="25" t="s">
        <v>294</v>
      </c>
      <c r="AT339" s="25" t="s">
        <v>206</v>
      </c>
      <c r="AU339" s="25" t="s">
        <v>90</v>
      </c>
      <c r="AY339" s="25" t="s">
        <v>204</v>
      </c>
      <c r="BE339" s="249">
        <f>IF(N339="základní",J339,0)</f>
        <v>0</v>
      </c>
      <c r="BF339" s="249">
        <f>IF(N339="snížená",J339,0)</f>
        <v>0</v>
      </c>
      <c r="BG339" s="249">
        <f>IF(N339="zákl. přenesená",J339,0)</f>
        <v>0</v>
      </c>
      <c r="BH339" s="249">
        <f>IF(N339="sníž. přenesená",J339,0)</f>
        <v>0</v>
      </c>
      <c r="BI339" s="249">
        <f>IF(N339="nulová",J339,0)</f>
        <v>0</v>
      </c>
      <c r="BJ339" s="25" t="s">
        <v>25</v>
      </c>
      <c r="BK339" s="249">
        <f>ROUND(I339*H339,2)</f>
        <v>0</v>
      </c>
      <c r="BL339" s="25" t="s">
        <v>294</v>
      </c>
      <c r="BM339" s="25" t="s">
        <v>2695</v>
      </c>
    </row>
    <row r="340" spans="2:47" s="1" customFormat="1" ht="13.5">
      <c r="B340" s="48"/>
      <c r="C340" s="76"/>
      <c r="D340" s="250" t="s">
        <v>213</v>
      </c>
      <c r="E340" s="76"/>
      <c r="F340" s="251" t="s">
        <v>2696</v>
      </c>
      <c r="G340" s="76"/>
      <c r="H340" s="76"/>
      <c r="I340" s="206"/>
      <c r="J340" s="76"/>
      <c r="K340" s="76"/>
      <c r="L340" s="74"/>
      <c r="M340" s="252"/>
      <c r="N340" s="49"/>
      <c r="O340" s="49"/>
      <c r="P340" s="49"/>
      <c r="Q340" s="49"/>
      <c r="R340" s="49"/>
      <c r="S340" s="49"/>
      <c r="T340" s="97"/>
      <c r="AT340" s="25" t="s">
        <v>213</v>
      </c>
      <c r="AU340" s="25" t="s">
        <v>90</v>
      </c>
    </row>
    <row r="341" spans="2:65" s="1" customFormat="1" ht="16.5" customHeight="1">
      <c r="B341" s="48"/>
      <c r="C341" s="238" t="s">
        <v>682</v>
      </c>
      <c r="D341" s="238" t="s">
        <v>206</v>
      </c>
      <c r="E341" s="239" t="s">
        <v>2697</v>
      </c>
      <c r="F341" s="240" t="s">
        <v>2698</v>
      </c>
      <c r="G341" s="241" t="s">
        <v>780</v>
      </c>
      <c r="H341" s="242">
        <v>44</v>
      </c>
      <c r="I341" s="243"/>
      <c r="J341" s="244">
        <f>ROUND(I341*H341,2)</f>
        <v>0</v>
      </c>
      <c r="K341" s="240" t="s">
        <v>210</v>
      </c>
      <c r="L341" s="74"/>
      <c r="M341" s="245" t="s">
        <v>38</v>
      </c>
      <c r="N341" s="246" t="s">
        <v>53</v>
      </c>
      <c r="O341" s="49"/>
      <c r="P341" s="247">
        <f>O341*H341</f>
        <v>0</v>
      </c>
      <c r="Q341" s="247">
        <v>0.00017</v>
      </c>
      <c r="R341" s="247">
        <f>Q341*H341</f>
        <v>0.0074800000000000005</v>
      </c>
      <c r="S341" s="247">
        <v>0</v>
      </c>
      <c r="T341" s="248">
        <f>S341*H341</f>
        <v>0</v>
      </c>
      <c r="AR341" s="25" t="s">
        <v>294</v>
      </c>
      <c r="AT341" s="25" t="s">
        <v>206</v>
      </c>
      <c r="AU341" s="25" t="s">
        <v>90</v>
      </c>
      <c r="AY341" s="25" t="s">
        <v>204</v>
      </c>
      <c r="BE341" s="249">
        <f>IF(N341="základní",J341,0)</f>
        <v>0</v>
      </c>
      <c r="BF341" s="249">
        <f>IF(N341="snížená",J341,0)</f>
        <v>0</v>
      </c>
      <c r="BG341" s="249">
        <f>IF(N341="zákl. přenesená",J341,0)</f>
        <v>0</v>
      </c>
      <c r="BH341" s="249">
        <f>IF(N341="sníž. přenesená",J341,0)</f>
        <v>0</v>
      </c>
      <c r="BI341" s="249">
        <f>IF(N341="nulová",J341,0)</f>
        <v>0</v>
      </c>
      <c r="BJ341" s="25" t="s">
        <v>25</v>
      </c>
      <c r="BK341" s="249">
        <f>ROUND(I341*H341,2)</f>
        <v>0</v>
      </c>
      <c r="BL341" s="25" t="s">
        <v>294</v>
      </c>
      <c r="BM341" s="25" t="s">
        <v>2699</v>
      </c>
    </row>
    <row r="342" spans="2:47" s="1" customFormat="1" ht="13.5">
      <c r="B342" s="48"/>
      <c r="C342" s="76"/>
      <c r="D342" s="250" t="s">
        <v>213</v>
      </c>
      <c r="E342" s="76"/>
      <c r="F342" s="251" t="s">
        <v>2700</v>
      </c>
      <c r="G342" s="76"/>
      <c r="H342" s="76"/>
      <c r="I342" s="206"/>
      <c r="J342" s="76"/>
      <c r="K342" s="76"/>
      <c r="L342" s="74"/>
      <c r="M342" s="252"/>
      <c r="N342" s="49"/>
      <c r="O342" s="49"/>
      <c r="P342" s="49"/>
      <c r="Q342" s="49"/>
      <c r="R342" s="49"/>
      <c r="S342" s="49"/>
      <c r="T342" s="97"/>
      <c r="AT342" s="25" t="s">
        <v>213</v>
      </c>
      <c r="AU342" s="25" t="s">
        <v>90</v>
      </c>
    </row>
    <row r="343" spans="2:65" s="1" customFormat="1" ht="25.5" customHeight="1">
      <c r="B343" s="48"/>
      <c r="C343" s="238" t="s">
        <v>687</v>
      </c>
      <c r="D343" s="238" t="s">
        <v>206</v>
      </c>
      <c r="E343" s="239" t="s">
        <v>2701</v>
      </c>
      <c r="F343" s="240" t="s">
        <v>2702</v>
      </c>
      <c r="G343" s="241" t="s">
        <v>2489</v>
      </c>
      <c r="H343" s="242">
        <v>1</v>
      </c>
      <c r="I343" s="243"/>
      <c r="J343" s="244">
        <f>ROUND(I343*H343,2)</f>
        <v>0</v>
      </c>
      <c r="K343" s="240" t="s">
        <v>210</v>
      </c>
      <c r="L343" s="74"/>
      <c r="M343" s="245" t="s">
        <v>38</v>
      </c>
      <c r="N343" s="246" t="s">
        <v>53</v>
      </c>
      <c r="O343" s="49"/>
      <c r="P343" s="247">
        <f>O343*H343</f>
        <v>0</v>
      </c>
      <c r="Q343" s="247">
        <v>0.00021</v>
      </c>
      <c r="R343" s="247">
        <f>Q343*H343</f>
        <v>0.00021</v>
      </c>
      <c r="S343" s="247">
        <v>0</v>
      </c>
      <c r="T343" s="248">
        <f>S343*H343</f>
        <v>0</v>
      </c>
      <c r="AR343" s="25" t="s">
        <v>294</v>
      </c>
      <c r="AT343" s="25" t="s">
        <v>206</v>
      </c>
      <c r="AU343" s="25" t="s">
        <v>90</v>
      </c>
      <c r="AY343" s="25" t="s">
        <v>204</v>
      </c>
      <c r="BE343" s="249">
        <f>IF(N343="základní",J343,0)</f>
        <v>0</v>
      </c>
      <c r="BF343" s="249">
        <f>IF(N343="snížená",J343,0)</f>
        <v>0</v>
      </c>
      <c r="BG343" s="249">
        <f>IF(N343="zákl. přenesená",J343,0)</f>
        <v>0</v>
      </c>
      <c r="BH343" s="249">
        <f>IF(N343="sníž. přenesená",J343,0)</f>
        <v>0</v>
      </c>
      <c r="BI343" s="249">
        <f>IF(N343="nulová",J343,0)</f>
        <v>0</v>
      </c>
      <c r="BJ343" s="25" t="s">
        <v>25</v>
      </c>
      <c r="BK343" s="249">
        <f>ROUND(I343*H343,2)</f>
        <v>0</v>
      </c>
      <c r="BL343" s="25" t="s">
        <v>294</v>
      </c>
      <c r="BM343" s="25" t="s">
        <v>2703</v>
      </c>
    </row>
    <row r="344" spans="2:47" s="1" customFormat="1" ht="13.5">
      <c r="B344" s="48"/>
      <c r="C344" s="76"/>
      <c r="D344" s="250" t="s">
        <v>213</v>
      </c>
      <c r="E344" s="76"/>
      <c r="F344" s="251" t="s">
        <v>2700</v>
      </c>
      <c r="G344" s="76"/>
      <c r="H344" s="76"/>
      <c r="I344" s="206"/>
      <c r="J344" s="76"/>
      <c r="K344" s="76"/>
      <c r="L344" s="74"/>
      <c r="M344" s="252"/>
      <c r="N344" s="49"/>
      <c r="O344" s="49"/>
      <c r="P344" s="49"/>
      <c r="Q344" s="49"/>
      <c r="R344" s="49"/>
      <c r="S344" s="49"/>
      <c r="T344" s="97"/>
      <c r="AT344" s="25" t="s">
        <v>213</v>
      </c>
      <c r="AU344" s="25" t="s">
        <v>90</v>
      </c>
    </row>
    <row r="345" spans="2:65" s="1" customFormat="1" ht="16.5" customHeight="1">
      <c r="B345" s="48"/>
      <c r="C345" s="238" t="s">
        <v>692</v>
      </c>
      <c r="D345" s="238" t="s">
        <v>206</v>
      </c>
      <c r="E345" s="239" t="s">
        <v>2704</v>
      </c>
      <c r="F345" s="240" t="s">
        <v>2705</v>
      </c>
      <c r="G345" s="241" t="s">
        <v>780</v>
      </c>
      <c r="H345" s="242">
        <v>1</v>
      </c>
      <c r="I345" s="243"/>
      <c r="J345" s="244">
        <f>ROUND(I345*H345,2)</f>
        <v>0</v>
      </c>
      <c r="K345" s="240" t="s">
        <v>210</v>
      </c>
      <c r="L345" s="74"/>
      <c r="M345" s="245" t="s">
        <v>38</v>
      </c>
      <c r="N345" s="246" t="s">
        <v>53</v>
      </c>
      <c r="O345" s="49"/>
      <c r="P345" s="247">
        <f>O345*H345</f>
        <v>0</v>
      </c>
      <c r="Q345" s="247">
        <v>0.00022</v>
      </c>
      <c r="R345" s="247">
        <f>Q345*H345</f>
        <v>0.00022</v>
      </c>
      <c r="S345" s="247">
        <v>0</v>
      </c>
      <c r="T345" s="248">
        <f>S345*H345</f>
        <v>0</v>
      </c>
      <c r="AR345" s="25" t="s">
        <v>294</v>
      </c>
      <c r="AT345" s="25" t="s">
        <v>206</v>
      </c>
      <c r="AU345" s="25" t="s">
        <v>90</v>
      </c>
      <c r="AY345" s="25" t="s">
        <v>204</v>
      </c>
      <c r="BE345" s="249">
        <f>IF(N345="základní",J345,0)</f>
        <v>0</v>
      </c>
      <c r="BF345" s="249">
        <f>IF(N345="snížená",J345,0)</f>
        <v>0</v>
      </c>
      <c r="BG345" s="249">
        <f>IF(N345="zákl. přenesená",J345,0)</f>
        <v>0</v>
      </c>
      <c r="BH345" s="249">
        <f>IF(N345="sníž. přenesená",J345,0)</f>
        <v>0</v>
      </c>
      <c r="BI345" s="249">
        <f>IF(N345="nulová",J345,0)</f>
        <v>0</v>
      </c>
      <c r="BJ345" s="25" t="s">
        <v>25</v>
      </c>
      <c r="BK345" s="249">
        <f>ROUND(I345*H345,2)</f>
        <v>0</v>
      </c>
      <c r="BL345" s="25" t="s">
        <v>294</v>
      </c>
      <c r="BM345" s="25" t="s">
        <v>2706</v>
      </c>
    </row>
    <row r="346" spans="2:47" s="1" customFormat="1" ht="13.5">
      <c r="B346" s="48"/>
      <c r="C346" s="76"/>
      <c r="D346" s="250" t="s">
        <v>213</v>
      </c>
      <c r="E346" s="76"/>
      <c r="F346" s="251" t="s">
        <v>2700</v>
      </c>
      <c r="G346" s="76"/>
      <c r="H346" s="76"/>
      <c r="I346" s="206"/>
      <c r="J346" s="76"/>
      <c r="K346" s="76"/>
      <c r="L346" s="74"/>
      <c r="M346" s="252"/>
      <c r="N346" s="49"/>
      <c r="O346" s="49"/>
      <c r="P346" s="49"/>
      <c r="Q346" s="49"/>
      <c r="R346" s="49"/>
      <c r="S346" s="49"/>
      <c r="T346" s="97"/>
      <c r="AT346" s="25" t="s">
        <v>213</v>
      </c>
      <c r="AU346" s="25" t="s">
        <v>90</v>
      </c>
    </row>
    <row r="347" spans="2:65" s="1" customFormat="1" ht="25.5" customHeight="1">
      <c r="B347" s="48"/>
      <c r="C347" s="238" t="s">
        <v>699</v>
      </c>
      <c r="D347" s="238" t="s">
        <v>206</v>
      </c>
      <c r="E347" s="239" t="s">
        <v>2707</v>
      </c>
      <c r="F347" s="240" t="s">
        <v>2708</v>
      </c>
      <c r="G347" s="241" t="s">
        <v>780</v>
      </c>
      <c r="H347" s="242">
        <v>1</v>
      </c>
      <c r="I347" s="243"/>
      <c r="J347" s="244">
        <f>ROUND(I347*H347,2)</f>
        <v>0</v>
      </c>
      <c r="K347" s="240" t="s">
        <v>210</v>
      </c>
      <c r="L347" s="74"/>
      <c r="M347" s="245" t="s">
        <v>38</v>
      </c>
      <c r="N347" s="246" t="s">
        <v>53</v>
      </c>
      <c r="O347" s="49"/>
      <c r="P347" s="247">
        <f>O347*H347</f>
        <v>0</v>
      </c>
      <c r="Q347" s="247">
        <v>0.00022</v>
      </c>
      <c r="R347" s="247">
        <f>Q347*H347</f>
        <v>0.00022</v>
      </c>
      <c r="S347" s="247">
        <v>0</v>
      </c>
      <c r="T347" s="248">
        <f>S347*H347</f>
        <v>0</v>
      </c>
      <c r="AR347" s="25" t="s">
        <v>294</v>
      </c>
      <c r="AT347" s="25" t="s">
        <v>206</v>
      </c>
      <c r="AU347" s="25" t="s">
        <v>90</v>
      </c>
      <c r="AY347" s="25" t="s">
        <v>204</v>
      </c>
      <c r="BE347" s="249">
        <f>IF(N347="základní",J347,0)</f>
        <v>0</v>
      </c>
      <c r="BF347" s="249">
        <f>IF(N347="snížená",J347,0)</f>
        <v>0</v>
      </c>
      <c r="BG347" s="249">
        <f>IF(N347="zákl. přenesená",J347,0)</f>
        <v>0</v>
      </c>
      <c r="BH347" s="249">
        <f>IF(N347="sníž. přenesená",J347,0)</f>
        <v>0</v>
      </c>
      <c r="BI347" s="249">
        <f>IF(N347="nulová",J347,0)</f>
        <v>0</v>
      </c>
      <c r="BJ347" s="25" t="s">
        <v>25</v>
      </c>
      <c r="BK347" s="249">
        <f>ROUND(I347*H347,2)</f>
        <v>0</v>
      </c>
      <c r="BL347" s="25" t="s">
        <v>294</v>
      </c>
      <c r="BM347" s="25" t="s">
        <v>2709</v>
      </c>
    </row>
    <row r="348" spans="2:47" s="1" customFormat="1" ht="13.5">
      <c r="B348" s="48"/>
      <c r="C348" s="76"/>
      <c r="D348" s="250" t="s">
        <v>213</v>
      </c>
      <c r="E348" s="76"/>
      <c r="F348" s="251" t="s">
        <v>2700</v>
      </c>
      <c r="G348" s="76"/>
      <c r="H348" s="76"/>
      <c r="I348" s="206"/>
      <c r="J348" s="76"/>
      <c r="K348" s="76"/>
      <c r="L348" s="74"/>
      <c r="M348" s="252"/>
      <c r="N348" s="49"/>
      <c r="O348" s="49"/>
      <c r="P348" s="49"/>
      <c r="Q348" s="49"/>
      <c r="R348" s="49"/>
      <c r="S348" s="49"/>
      <c r="T348" s="97"/>
      <c r="AT348" s="25" t="s">
        <v>213</v>
      </c>
      <c r="AU348" s="25" t="s">
        <v>90</v>
      </c>
    </row>
    <row r="349" spans="2:65" s="1" customFormat="1" ht="16.5" customHeight="1">
      <c r="B349" s="48"/>
      <c r="C349" s="238" t="s">
        <v>703</v>
      </c>
      <c r="D349" s="238" t="s">
        <v>206</v>
      </c>
      <c r="E349" s="239" t="s">
        <v>2710</v>
      </c>
      <c r="F349" s="240" t="s">
        <v>2711</v>
      </c>
      <c r="G349" s="241" t="s">
        <v>780</v>
      </c>
      <c r="H349" s="242">
        <v>1</v>
      </c>
      <c r="I349" s="243"/>
      <c r="J349" s="244">
        <f>ROUND(I349*H349,2)</f>
        <v>0</v>
      </c>
      <c r="K349" s="240" t="s">
        <v>38</v>
      </c>
      <c r="L349" s="74"/>
      <c r="M349" s="245" t="s">
        <v>38</v>
      </c>
      <c r="N349" s="246" t="s">
        <v>53</v>
      </c>
      <c r="O349" s="49"/>
      <c r="P349" s="247">
        <f>O349*H349</f>
        <v>0</v>
      </c>
      <c r="Q349" s="247">
        <v>0.00132</v>
      </c>
      <c r="R349" s="247">
        <f>Q349*H349</f>
        <v>0.00132</v>
      </c>
      <c r="S349" s="247">
        <v>0</v>
      </c>
      <c r="T349" s="248">
        <f>S349*H349</f>
        <v>0</v>
      </c>
      <c r="AR349" s="25" t="s">
        <v>294</v>
      </c>
      <c r="AT349" s="25" t="s">
        <v>206</v>
      </c>
      <c r="AU349" s="25" t="s">
        <v>90</v>
      </c>
      <c r="AY349" s="25" t="s">
        <v>204</v>
      </c>
      <c r="BE349" s="249">
        <f>IF(N349="základní",J349,0)</f>
        <v>0</v>
      </c>
      <c r="BF349" s="249">
        <f>IF(N349="snížená",J349,0)</f>
        <v>0</v>
      </c>
      <c r="BG349" s="249">
        <f>IF(N349="zákl. přenesená",J349,0)</f>
        <v>0</v>
      </c>
      <c r="BH349" s="249">
        <f>IF(N349="sníž. přenesená",J349,0)</f>
        <v>0</v>
      </c>
      <c r="BI349" s="249">
        <f>IF(N349="nulová",J349,0)</f>
        <v>0</v>
      </c>
      <c r="BJ349" s="25" t="s">
        <v>25</v>
      </c>
      <c r="BK349" s="249">
        <f>ROUND(I349*H349,2)</f>
        <v>0</v>
      </c>
      <c r="BL349" s="25" t="s">
        <v>294</v>
      </c>
      <c r="BM349" s="25" t="s">
        <v>2712</v>
      </c>
    </row>
    <row r="350" spans="2:65" s="1" customFormat="1" ht="25.5" customHeight="1">
      <c r="B350" s="48"/>
      <c r="C350" s="238" t="s">
        <v>707</v>
      </c>
      <c r="D350" s="238" t="s">
        <v>206</v>
      </c>
      <c r="E350" s="239" t="s">
        <v>2713</v>
      </c>
      <c r="F350" s="240" t="s">
        <v>2714</v>
      </c>
      <c r="G350" s="241" t="s">
        <v>780</v>
      </c>
      <c r="H350" s="242">
        <v>1</v>
      </c>
      <c r="I350" s="243"/>
      <c r="J350" s="244">
        <f>ROUND(I350*H350,2)</f>
        <v>0</v>
      </c>
      <c r="K350" s="240" t="s">
        <v>210</v>
      </c>
      <c r="L350" s="74"/>
      <c r="M350" s="245" t="s">
        <v>38</v>
      </c>
      <c r="N350" s="246" t="s">
        <v>53</v>
      </c>
      <c r="O350" s="49"/>
      <c r="P350" s="247">
        <f>O350*H350</f>
        <v>0</v>
      </c>
      <c r="Q350" s="247">
        <v>0.00021</v>
      </c>
      <c r="R350" s="247">
        <f>Q350*H350</f>
        <v>0.00021</v>
      </c>
      <c r="S350" s="247">
        <v>0</v>
      </c>
      <c r="T350" s="248">
        <f>S350*H350</f>
        <v>0</v>
      </c>
      <c r="AR350" s="25" t="s">
        <v>294</v>
      </c>
      <c r="AT350" s="25" t="s">
        <v>206</v>
      </c>
      <c r="AU350" s="25" t="s">
        <v>90</v>
      </c>
      <c r="AY350" s="25" t="s">
        <v>204</v>
      </c>
      <c r="BE350" s="249">
        <f>IF(N350="základní",J350,0)</f>
        <v>0</v>
      </c>
      <c r="BF350" s="249">
        <f>IF(N350="snížená",J350,0)</f>
        <v>0</v>
      </c>
      <c r="BG350" s="249">
        <f>IF(N350="zákl. přenesená",J350,0)</f>
        <v>0</v>
      </c>
      <c r="BH350" s="249">
        <f>IF(N350="sníž. přenesená",J350,0)</f>
        <v>0</v>
      </c>
      <c r="BI350" s="249">
        <f>IF(N350="nulová",J350,0)</f>
        <v>0</v>
      </c>
      <c r="BJ350" s="25" t="s">
        <v>25</v>
      </c>
      <c r="BK350" s="249">
        <f>ROUND(I350*H350,2)</f>
        <v>0</v>
      </c>
      <c r="BL350" s="25" t="s">
        <v>294</v>
      </c>
      <c r="BM350" s="25" t="s">
        <v>2715</v>
      </c>
    </row>
    <row r="351" spans="2:65" s="1" customFormat="1" ht="25.5" customHeight="1">
      <c r="B351" s="48"/>
      <c r="C351" s="238" t="s">
        <v>712</v>
      </c>
      <c r="D351" s="238" t="s">
        <v>206</v>
      </c>
      <c r="E351" s="239" t="s">
        <v>2716</v>
      </c>
      <c r="F351" s="240" t="s">
        <v>2717</v>
      </c>
      <c r="G351" s="241" t="s">
        <v>780</v>
      </c>
      <c r="H351" s="242">
        <v>10</v>
      </c>
      <c r="I351" s="243"/>
      <c r="J351" s="244">
        <f>ROUND(I351*H351,2)</f>
        <v>0</v>
      </c>
      <c r="K351" s="240" t="s">
        <v>210</v>
      </c>
      <c r="L351" s="74"/>
      <c r="M351" s="245" t="s">
        <v>38</v>
      </c>
      <c r="N351" s="246" t="s">
        <v>53</v>
      </c>
      <c r="O351" s="49"/>
      <c r="P351" s="247">
        <f>O351*H351</f>
        <v>0</v>
      </c>
      <c r="Q351" s="247">
        <v>0.00034</v>
      </c>
      <c r="R351" s="247">
        <f>Q351*H351</f>
        <v>0.0034000000000000002</v>
      </c>
      <c r="S351" s="247">
        <v>0</v>
      </c>
      <c r="T351" s="248">
        <f>S351*H351</f>
        <v>0</v>
      </c>
      <c r="AR351" s="25" t="s">
        <v>294</v>
      </c>
      <c r="AT351" s="25" t="s">
        <v>206</v>
      </c>
      <c r="AU351" s="25" t="s">
        <v>90</v>
      </c>
      <c r="AY351" s="25" t="s">
        <v>204</v>
      </c>
      <c r="BE351" s="249">
        <f>IF(N351="základní",J351,0)</f>
        <v>0</v>
      </c>
      <c r="BF351" s="249">
        <f>IF(N351="snížená",J351,0)</f>
        <v>0</v>
      </c>
      <c r="BG351" s="249">
        <f>IF(N351="zákl. přenesená",J351,0)</f>
        <v>0</v>
      </c>
      <c r="BH351" s="249">
        <f>IF(N351="sníž. přenesená",J351,0)</f>
        <v>0</v>
      </c>
      <c r="BI351" s="249">
        <f>IF(N351="nulová",J351,0)</f>
        <v>0</v>
      </c>
      <c r="BJ351" s="25" t="s">
        <v>25</v>
      </c>
      <c r="BK351" s="249">
        <f>ROUND(I351*H351,2)</f>
        <v>0</v>
      </c>
      <c r="BL351" s="25" t="s">
        <v>294</v>
      </c>
      <c r="BM351" s="25" t="s">
        <v>2718</v>
      </c>
    </row>
    <row r="352" spans="2:65" s="1" customFormat="1" ht="25.5" customHeight="1">
      <c r="B352" s="48"/>
      <c r="C352" s="238" t="s">
        <v>717</v>
      </c>
      <c r="D352" s="238" t="s">
        <v>206</v>
      </c>
      <c r="E352" s="239" t="s">
        <v>2719</v>
      </c>
      <c r="F352" s="240" t="s">
        <v>2720</v>
      </c>
      <c r="G352" s="241" t="s">
        <v>780</v>
      </c>
      <c r="H352" s="242">
        <v>1</v>
      </c>
      <c r="I352" s="243"/>
      <c r="J352" s="244">
        <f>ROUND(I352*H352,2)</f>
        <v>0</v>
      </c>
      <c r="K352" s="240" t="s">
        <v>210</v>
      </c>
      <c r="L352" s="74"/>
      <c r="M352" s="245" t="s">
        <v>38</v>
      </c>
      <c r="N352" s="246" t="s">
        <v>53</v>
      </c>
      <c r="O352" s="49"/>
      <c r="P352" s="247">
        <f>O352*H352</f>
        <v>0</v>
      </c>
      <c r="Q352" s="247">
        <v>0.0005</v>
      </c>
      <c r="R352" s="247">
        <f>Q352*H352</f>
        <v>0.0005</v>
      </c>
      <c r="S352" s="247">
        <v>0</v>
      </c>
      <c r="T352" s="248">
        <f>S352*H352</f>
        <v>0</v>
      </c>
      <c r="AR352" s="25" t="s">
        <v>294</v>
      </c>
      <c r="AT352" s="25" t="s">
        <v>206</v>
      </c>
      <c r="AU352" s="25" t="s">
        <v>90</v>
      </c>
      <c r="AY352" s="25" t="s">
        <v>204</v>
      </c>
      <c r="BE352" s="249">
        <f>IF(N352="základní",J352,0)</f>
        <v>0</v>
      </c>
      <c r="BF352" s="249">
        <f>IF(N352="snížená",J352,0)</f>
        <v>0</v>
      </c>
      <c r="BG352" s="249">
        <f>IF(N352="zákl. přenesená",J352,0)</f>
        <v>0</v>
      </c>
      <c r="BH352" s="249">
        <f>IF(N352="sníž. přenesená",J352,0)</f>
        <v>0</v>
      </c>
      <c r="BI352" s="249">
        <f>IF(N352="nulová",J352,0)</f>
        <v>0</v>
      </c>
      <c r="BJ352" s="25" t="s">
        <v>25</v>
      </c>
      <c r="BK352" s="249">
        <f>ROUND(I352*H352,2)</f>
        <v>0</v>
      </c>
      <c r="BL352" s="25" t="s">
        <v>294</v>
      </c>
      <c r="BM352" s="25" t="s">
        <v>2721</v>
      </c>
    </row>
    <row r="353" spans="2:65" s="1" customFormat="1" ht="16.5" customHeight="1">
      <c r="B353" s="48"/>
      <c r="C353" s="238" t="s">
        <v>722</v>
      </c>
      <c r="D353" s="238" t="s">
        <v>206</v>
      </c>
      <c r="E353" s="239" t="s">
        <v>2722</v>
      </c>
      <c r="F353" s="240" t="s">
        <v>2723</v>
      </c>
      <c r="G353" s="241" t="s">
        <v>780</v>
      </c>
      <c r="H353" s="242">
        <v>1</v>
      </c>
      <c r="I353" s="243"/>
      <c r="J353" s="244">
        <f>ROUND(I353*H353,2)</f>
        <v>0</v>
      </c>
      <c r="K353" s="240" t="s">
        <v>38</v>
      </c>
      <c r="L353" s="74"/>
      <c r="M353" s="245" t="s">
        <v>38</v>
      </c>
      <c r="N353" s="246" t="s">
        <v>53</v>
      </c>
      <c r="O353" s="49"/>
      <c r="P353" s="247">
        <f>O353*H353</f>
        <v>0</v>
      </c>
      <c r="Q353" s="247">
        <v>0.00107</v>
      </c>
      <c r="R353" s="247">
        <f>Q353*H353</f>
        <v>0.00107</v>
      </c>
      <c r="S353" s="247">
        <v>0</v>
      </c>
      <c r="T353" s="248">
        <f>S353*H353</f>
        <v>0</v>
      </c>
      <c r="AR353" s="25" t="s">
        <v>294</v>
      </c>
      <c r="AT353" s="25" t="s">
        <v>206</v>
      </c>
      <c r="AU353" s="25" t="s">
        <v>90</v>
      </c>
      <c r="AY353" s="25" t="s">
        <v>204</v>
      </c>
      <c r="BE353" s="249">
        <f>IF(N353="základní",J353,0)</f>
        <v>0</v>
      </c>
      <c r="BF353" s="249">
        <f>IF(N353="snížená",J353,0)</f>
        <v>0</v>
      </c>
      <c r="BG353" s="249">
        <f>IF(N353="zákl. přenesená",J353,0)</f>
        <v>0</v>
      </c>
      <c r="BH353" s="249">
        <f>IF(N353="sníž. přenesená",J353,0)</f>
        <v>0</v>
      </c>
      <c r="BI353" s="249">
        <f>IF(N353="nulová",J353,0)</f>
        <v>0</v>
      </c>
      <c r="BJ353" s="25" t="s">
        <v>25</v>
      </c>
      <c r="BK353" s="249">
        <f>ROUND(I353*H353,2)</f>
        <v>0</v>
      </c>
      <c r="BL353" s="25" t="s">
        <v>294</v>
      </c>
      <c r="BM353" s="25" t="s">
        <v>2724</v>
      </c>
    </row>
    <row r="354" spans="2:65" s="1" customFormat="1" ht="16.5" customHeight="1">
      <c r="B354" s="48"/>
      <c r="C354" s="238" t="s">
        <v>727</v>
      </c>
      <c r="D354" s="238" t="s">
        <v>206</v>
      </c>
      <c r="E354" s="239" t="s">
        <v>2725</v>
      </c>
      <c r="F354" s="240" t="s">
        <v>2726</v>
      </c>
      <c r="G354" s="241" t="s">
        <v>780</v>
      </c>
      <c r="H354" s="242">
        <v>1</v>
      </c>
      <c r="I354" s="243"/>
      <c r="J354" s="244">
        <f>ROUND(I354*H354,2)</f>
        <v>0</v>
      </c>
      <c r="K354" s="240" t="s">
        <v>38</v>
      </c>
      <c r="L354" s="74"/>
      <c r="M354" s="245" t="s">
        <v>38</v>
      </c>
      <c r="N354" s="246" t="s">
        <v>53</v>
      </c>
      <c r="O354" s="49"/>
      <c r="P354" s="247">
        <f>O354*H354</f>
        <v>0</v>
      </c>
      <c r="Q354" s="247">
        <v>0.00315</v>
      </c>
      <c r="R354" s="247">
        <f>Q354*H354</f>
        <v>0.00315</v>
      </c>
      <c r="S354" s="247">
        <v>0</v>
      </c>
      <c r="T354" s="248">
        <f>S354*H354</f>
        <v>0</v>
      </c>
      <c r="AR354" s="25" t="s">
        <v>294</v>
      </c>
      <c r="AT354" s="25" t="s">
        <v>206</v>
      </c>
      <c r="AU354" s="25" t="s">
        <v>90</v>
      </c>
      <c r="AY354" s="25" t="s">
        <v>204</v>
      </c>
      <c r="BE354" s="249">
        <f>IF(N354="základní",J354,0)</f>
        <v>0</v>
      </c>
      <c r="BF354" s="249">
        <f>IF(N354="snížená",J354,0)</f>
        <v>0</v>
      </c>
      <c r="BG354" s="249">
        <f>IF(N354="zákl. přenesená",J354,0)</f>
        <v>0</v>
      </c>
      <c r="BH354" s="249">
        <f>IF(N354="sníž. přenesená",J354,0)</f>
        <v>0</v>
      </c>
      <c r="BI354" s="249">
        <f>IF(N354="nulová",J354,0)</f>
        <v>0</v>
      </c>
      <c r="BJ354" s="25" t="s">
        <v>25</v>
      </c>
      <c r="BK354" s="249">
        <f>ROUND(I354*H354,2)</f>
        <v>0</v>
      </c>
      <c r="BL354" s="25" t="s">
        <v>294</v>
      </c>
      <c r="BM354" s="25" t="s">
        <v>2727</v>
      </c>
    </row>
    <row r="355" spans="2:65" s="1" customFormat="1" ht="25.5" customHeight="1">
      <c r="B355" s="48"/>
      <c r="C355" s="238" t="s">
        <v>732</v>
      </c>
      <c r="D355" s="238" t="s">
        <v>206</v>
      </c>
      <c r="E355" s="239" t="s">
        <v>2728</v>
      </c>
      <c r="F355" s="240" t="s">
        <v>2729</v>
      </c>
      <c r="G355" s="241" t="s">
        <v>780</v>
      </c>
      <c r="H355" s="242">
        <v>1</v>
      </c>
      <c r="I355" s="243"/>
      <c r="J355" s="244">
        <f>ROUND(I355*H355,2)</f>
        <v>0</v>
      </c>
      <c r="K355" s="240" t="s">
        <v>210</v>
      </c>
      <c r="L355" s="74"/>
      <c r="M355" s="245" t="s">
        <v>38</v>
      </c>
      <c r="N355" s="246" t="s">
        <v>53</v>
      </c>
      <c r="O355" s="49"/>
      <c r="P355" s="247">
        <f>O355*H355</f>
        <v>0</v>
      </c>
      <c r="Q355" s="247">
        <v>0.0004</v>
      </c>
      <c r="R355" s="247">
        <f>Q355*H355</f>
        <v>0.0004</v>
      </c>
      <c r="S355" s="247">
        <v>0</v>
      </c>
      <c r="T355" s="248">
        <f>S355*H355</f>
        <v>0</v>
      </c>
      <c r="AR355" s="25" t="s">
        <v>294</v>
      </c>
      <c r="AT355" s="25" t="s">
        <v>206</v>
      </c>
      <c r="AU355" s="25" t="s">
        <v>90</v>
      </c>
      <c r="AY355" s="25" t="s">
        <v>204</v>
      </c>
      <c r="BE355" s="249">
        <f>IF(N355="základní",J355,0)</f>
        <v>0</v>
      </c>
      <c r="BF355" s="249">
        <f>IF(N355="snížená",J355,0)</f>
        <v>0</v>
      </c>
      <c r="BG355" s="249">
        <f>IF(N355="zákl. přenesená",J355,0)</f>
        <v>0</v>
      </c>
      <c r="BH355" s="249">
        <f>IF(N355="sníž. přenesená",J355,0)</f>
        <v>0</v>
      </c>
      <c r="BI355" s="249">
        <f>IF(N355="nulová",J355,0)</f>
        <v>0</v>
      </c>
      <c r="BJ355" s="25" t="s">
        <v>25</v>
      </c>
      <c r="BK355" s="249">
        <f>ROUND(I355*H355,2)</f>
        <v>0</v>
      </c>
      <c r="BL355" s="25" t="s">
        <v>294</v>
      </c>
      <c r="BM355" s="25" t="s">
        <v>2730</v>
      </c>
    </row>
    <row r="356" spans="2:65" s="1" customFormat="1" ht="25.5" customHeight="1">
      <c r="B356" s="48"/>
      <c r="C356" s="238" t="s">
        <v>738</v>
      </c>
      <c r="D356" s="238" t="s">
        <v>206</v>
      </c>
      <c r="E356" s="239" t="s">
        <v>2731</v>
      </c>
      <c r="F356" s="240" t="s">
        <v>2732</v>
      </c>
      <c r="G356" s="241" t="s">
        <v>780</v>
      </c>
      <c r="H356" s="242">
        <v>2</v>
      </c>
      <c r="I356" s="243"/>
      <c r="J356" s="244">
        <f>ROUND(I356*H356,2)</f>
        <v>0</v>
      </c>
      <c r="K356" s="240" t="s">
        <v>210</v>
      </c>
      <c r="L356" s="74"/>
      <c r="M356" s="245" t="s">
        <v>38</v>
      </c>
      <c r="N356" s="246" t="s">
        <v>53</v>
      </c>
      <c r="O356" s="49"/>
      <c r="P356" s="247">
        <f>O356*H356</f>
        <v>0</v>
      </c>
      <c r="Q356" s="247">
        <v>0.0008</v>
      </c>
      <c r="R356" s="247">
        <f>Q356*H356</f>
        <v>0.0016</v>
      </c>
      <c r="S356" s="247">
        <v>0</v>
      </c>
      <c r="T356" s="248">
        <f>S356*H356</f>
        <v>0</v>
      </c>
      <c r="AR356" s="25" t="s">
        <v>294</v>
      </c>
      <c r="AT356" s="25" t="s">
        <v>206</v>
      </c>
      <c r="AU356" s="25" t="s">
        <v>90</v>
      </c>
      <c r="AY356" s="25" t="s">
        <v>204</v>
      </c>
      <c r="BE356" s="249">
        <f>IF(N356="základní",J356,0)</f>
        <v>0</v>
      </c>
      <c r="BF356" s="249">
        <f>IF(N356="snížená",J356,0)</f>
        <v>0</v>
      </c>
      <c r="BG356" s="249">
        <f>IF(N356="zákl. přenesená",J356,0)</f>
        <v>0</v>
      </c>
      <c r="BH356" s="249">
        <f>IF(N356="sníž. přenesená",J356,0)</f>
        <v>0</v>
      </c>
      <c r="BI356" s="249">
        <f>IF(N356="nulová",J356,0)</f>
        <v>0</v>
      </c>
      <c r="BJ356" s="25" t="s">
        <v>25</v>
      </c>
      <c r="BK356" s="249">
        <f>ROUND(I356*H356,2)</f>
        <v>0</v>
      </c>
      <c r="BL356" s="25" t="s">
        <v>294</v>
      </c>
      <c r="BM356" s="25" t="s">
        <v>2733</v>
      </c>
    </row>
    <row r="357" spans="2:65" s="1" customFormat="1" ht="25.5" customHeight="1">
      <c r="B357" s="48"/>
      <c r="C357" s="238" t="s">
        <v>743</v>
      </c>
      <c r="D357" s="238" t="s">
        <v>206</v>
      </c>
      <c r="E357" s="239" t="s">
        <v>2734</v>
      </c>
      <c r="F357" s="240" t="s">
        <v>2735</v>
      </c>
      <c r="G357" s="241" t="s">
        <v>2489</v>
      </c>
      <c r="H357" s="242">
        <v>1</v>
      </c>
      <c r="I357" s="243"/>
      <c r="J357" s="244">
        <f>ROUND(I357*H357,2)</f>
        <v>0</v>
      </c>
      <c r="K357" s="240" t="s">
        <v>210</v>
      </c>
      <c r="L357" s="74"/>
      <c r="M357" s="245" t="s">
        <v>38</v>
      </c>
      <c r="N357" s="246" t="s">
        <v>53</v>
      </c>
      <c r="O357" s="49"/>
      <c r="P357" s="247">
        <f>O357*H357</f>
        <v>0</v>
      </c>
      <c r="Q357" s="247">
        <v>0.02914</v>
      </c>
      <c r="R357" s="247">
        <f>Q357*H357</f>
        <v>0.02914</v>
      </c>
      <c r="S357" s="247">
        <v>0</v>
      </c>
      <c r="T357" s="248">
        <f>S357*H357</f>
        <v>0</v>
      </c>
      <c r="AR357" s="25" t="s">
        <v>294</v>
      </c>
      <c r="AT357" s="25" t="s">
        <v>206</v>
      </c>
      <c r="AU357" s="25" t="s">
        <v>90</v>
      </c>
      <c r="AY357" s="25" t="s">
        <v>204</v>
      </c>
      <c r="BE357" s="249">
        <f>IF(N357="základní",J357,0)</f>
        <v>0</v>
      </c>
      <c r="BF357" s="249">
        <f>IF(N357="snížená",J357,0)</f>
        <v>0</v>
      </c>
      <c r="BG357" s="249">
        <f>IF(N357="zákl. přenesená",J357,0)</f>
        <v>0</v>
      </c>
      <c r="BH357" s="249">
        <f>IF(N357="sníž. přenesená",J357,0)</f>
        <v>0</v>
      </c>
      <c r="BI357" s="249">
        <f>IF(N357="nulová",J357,0)</f>
        <v>0</v>
      </c>
      <c r="BJ357" s="25" t="s">
        <v>25</v>
      </c>
      <c r="BK357" s="249">
        <f>ROUND(I357*H357,2)</f>
        <v>0</v>
      </c>
      <c r="BL357" s="25" t="s">
        <v>294</v>
      </c>
      <c r="BM357" s="25" t="s">
        <v>2736</v>
      </c>
    </row>
    <row r="358" spans="2:65" s="1" customFormat="1" ht="25.5" customHeight="1">
      <c r="B358" s="48"/>
      <c r="C358" s="238" t="s">
        <v>749</v>
      </c>
      <c r="D358" s="238" t="s">
        <v>206</v>
      </c>
      <c r="E358" s="239" t="s">
        <v>2737</v>
      </c>
      <c r="F358" s="240" t="s">
        <v>2738</v>
      </c>
      <c r="G358" s="241" t="s">
        <v>343</v>
      </c>
      <c r="H358" s="242">
        <v>386.5</v>
      </c>
      <c r="I358" s="243"/>
      <c r="J358" s="244">
        <f>ROUND(I358*H358,2)</f>
        <v>0</v>
      </c>
      <c r="K358" s="240" t="s">
        <v>210</v>
      </c>
      <c r="L358" s="74"/>
      <c r="M358" s="245" t="s">
        <v>38</v>
      </c>
      <c r="N358" s="246" t="s">
        <v>53</v>
      </c>
      <c r="O358" s="49"/>
      <c r="P358" s="247">
        <f>O358*H358</f>
        <v>0</v>
      </c>
      <c r="Q358" s="247">
        <v>0.00019</v>
      </c>
      <c r="R358" s="247">
        <f>Q358*H358</f>
        <v>0.073435</v>
      </c>
      <c r="S358" s="247">
        <v>0</v>
      </c>
      <c r="T358" s="248">
        <f>S358*H358</f>
        <v>0</v>
      </c>
      <c r="AR358" s="25" t="s">
        <v>294</v>
      </c>
      <c r="AT358" s="25" t="s">
        <v>206</v>
      </c>
      <c r="AU358" s="25" t="s">
        <v>90</v>
      </c>
      <c r="AY358" s="25" t="s">
        <v>204</v>
      </c>
      <c r="BE358" s="249">
        <f>IF(N358="základní",J358,0)</f>
        <v>0</v>
      </c>
      <c r="BF358" s="249">
        <f>IF(N358="snížená",J358,0)</f>
        <v>0</v>
      </c>
      <c r="BG358" s="249">
        <f>IF(N358="zákl. přenesená",J358,0)</f>
        <v>0</v>
      </c>
      <c r="BH358" s="249">
        <f>IF(N358="sníž. přenesená",J358,0)</f>
        <v>0</v>
      </c>
      <c r="BI358" s="249">
        <f>IF(N358="nulová",J358,0)</f>
        <v>0</v>
      </c>
      <c r="BJ358" s="25" t="s">
        <v>25</v>
      </c>
      <c r="BK358" s="249">
        <f>ROUND(I358*H358,2)</f>
        <v>0</v>
      </c>
      <c r="BL358" s="25" t="s">
        <v>294</v>
      </c>
      <c r="BM358" s="25" t="s">
        <v>2739</v>
      </c>
    </row>
    <row r="359" spans="2:47" s="1" customFormat="1" ht="13.5">
      <c r="B359" s="48"/>
      <c r="C359" s="76"/>
      <c r="D359" s="250" t="s">
        <v>213</v>
      </c>
      <c r="E359" s="76"/>
      <c r="F359" s="251" t="s">
        <v>2740</v>
      </c>
      <c r="G359" s="76"/>
      <c r="H359" s="76"/>
      <c r="I359" s="206"/>
      <c r="J359" s="76"/>
      <c r="K359" s="76"/>
      <c r="L359" s="74"/>
      <c r="M359" s="252"/>
      <c r="N359" s="49"/>
      <c r="O359" s="49"/>
      <c r="P359" s="49"/>
      <c r="Q359" s="49"/>
      <c r="R359" s="49"/>
      <c r="S359" s="49"/>
      <c r="T359" s="97"/>
      <c r="AT359" s="25" t="s">
        <v>213</v>
      </c>
      <c r="AU359" s="25" t="s">
        <v>90</v>
      </c>
    </row>
    <row r="360" spans="2:51" s="12" customFormat="1" ht="13.5">
      <c r="B360" s="253"/>
      <c r="C360" s="254"/>
      <c r="D360" s="250" t="s">
        <v>215</v>
      </c>
      <c r="E360" s="255" t="s">
        <v>38</v>
      </c>
      <c r="F360" s="256" t="s">
        <v>2741</v>
      </c>
      <c r="G360" s="254"/>
      <c r="H360" s="257">
        <v>386.5</v>
      </c>
      <c r="I360" s="258"/>
      <c r="J360" s="254"/>
      <c r="K360" s="254"/>
      <c r="L360" s="259"/>
      <c r="M360" s="260"/>
      <c r="N360" s="261"/>
      <c r="O360" s="261"/>
      <c r="P360" s="261"/>
      <c r="Q360" s="261"/>
      <c r="R360" s="261"/>
      <c r="S360" s="261"/>
      <c r="T360" s="262"/>
      <c r="AT360" s="263" t="s">
        <v>215</v>
      </c>
      <c r="AU360" s="263" t="s">
        <v>90</v>
      </c>
      <c r="AV360" s="12" t="s">
        <v>90</v>
      </c>
      <c r="AW360" s="12" t="s">
        <v>45</v>
      </c>
      <c r="AX360" s="12" t="s">
        <v>82</v>
      </c>
      <c r="AY360" s="263" t="s">
        <v>204</v>
      </c>
    </row>
    <row r="361" spans="2:51" s="13" customFormat="1" ht="13.5">
      <c r="B361" s="264"/>
      <c r="C361" s="265"/>
      <c r="D361" s="250" t="s">
        <v>215</v>
      </c>
      <c r="E361" s="266" t="s">
        <v>38</v>
      </c>
      <c r="F361" s="267" t="s">
        <v>217</v>
      </c>
      <c r="G361" s="265"/>
      <c r="H361" s="268">
        <v>386.5</v>
      </c>
      <c r="I361" s="269"/>
      <c r="J361" s="265"/>
      <c r="K361" s="265"/>
      <c r="L361" s="270"/>
      <c r="M361" s="271"/>
      <c r="N361" s="272"/>
      <c r="O361" s="272"/>
      <c r="P361" s="272"/>
      <c r="Q361" s="272"/>
      <c r="R361" s="272"/>
      <c r="S361" s="272"/>
      <c r="T361" s="273"/>
      <c r="AT361" s="274" t="s">
        <v>215</v>
      </c>
      <c r="AU361" s="274" t="s">
        <v>90</v>
      </c>
      <c r="AV361" s="13" t="s">
        <v>211</v>
      </c>
      <c r="AW361" s="13" t="s">
        <v>45</v>
      </c>
      <c r="AX361" s="13" t="s">
        <v>25</v>
      </c>
      <c r="AY361" s="274" t="s">
        <v>204</v>
      </c>
    </row>
    <row r="362" spans="2:65" s="1" customFormat="1" ht="25.5" customHeight="1">
      <c r="B362" s="48"/>
      <c r="C362" s="238" t="s">
        <v>755</v>
      </c>
      <c r="D362" s="238" t="s">
        <v>206</v>
      </c>
      <c r="E362" s="239" t="s">
        <v>2742</v>
      </c>
      <c r="F362" s="240" t="s">
        <v>2743</v>
      </c>
      <c r="G362" s="241" t="s">
        <v>343</v>
      </c>
      <c r="H362" s="242">
        <v>386.5</v>
      </c>
      <c r="I362" s="243"/>
      <c r="J362" s="244">
        <f>ROUND(I362*H362,2)</f>
        <v>0</v>
      </c>
      <c r="K362" s="240" t="s">
        <v>210</v>
      </c>
      <c r="L362" s="74"/>
      <c r="M362" s="245" t="s">
        <v>38</v>
      </c>
      <c r="N362" s="246" t="s">
        <v>53</v>
      </c>
      <c r="O362" s="49"/>
      <c r="P362" s="247">
        <f>O362*H362</f>
        <v>0</v>
      </c>
      <c r="Q362" s="247">
        <v>1E-05</v>
      </c>
      <c r="R362" s="247">
        <f>Q362*H362</f>
        <v>0.0038650000000000004</v>
      </c>
      <c r="S362" s="247">
        <v>0</v>
      </c>
      <c r="T362" s="248">
        <f>S362*H362</f>
        <v>0</v>
      </c>
      <c r="AR362" s="25" t="s">
        <v>294</v>
      </c>
      <c r="AT362" s="25" t="s">
        <v>206</v>
      </c>
      <c r="AU362" s="25" t="s">
        <v>90</v>
      </c>
      <c r="AY362" s="25" t="s">
        <v>204</v>
      </c>
      <c r="BE362" s="249">
        <f>IF(N362="základní",J362,0)</f>
        <v>0</v>
      </c>
      <c r="BF362" s="249">
        <f>IF(N362="snížená",J362,0)</f>
        <v>0</v>
      </c>
      <c r="BG362" s="249">
        <f>IF(N362="zákl. přenesená",J362,0)</f>
        <v>0</v>
      </c>
      <c r="BH362" s="249">
        <f>IF(N362="sníž. přenesená",J362,0)</f>
        <v>0</v>
      </c>
      <c r="BI362" s="249">
        <f>IF(N362="nulová",J362,0)</f>
        <v>0</v>
      </c>
      <c r="BJ362" s="25" t="s">
        <v>25</v>
      </c>
      <c r="BK362" s="249">
        <f>ROUND(I362*H362,2)</f>
        <v>0</v>
      </c>
      <c r="BL362" s="25" t="s">
        <v>294</v>
      </c>
      <c r="BM362" s="25" t="s">
        <v>2744</v>
      </c>
    </row>
    <row r="363" spans="2:47" s="1" customFormat="1" ht="13.5">
      <c r="B363" s="48"/>
      <c r="C363" s="76"/>
      <c r="D363" s="250" t="s">
        <v>213</v>
      </c>
      <c r="E363" s="76"/>
      <c r="F363" s="251" t="s">
        <v>2740</v>
      </c>
      <c r="G363" s="76"/>
      <c r="H363" s="76"/>
      <c r="I363" s="206"/>
      <c r="J363" s="76"/>
      <c r="K363" s="76"/>
      <c r="L363" s="74"/>
      <c r="M363" s="252"/>
      <c r="N363" s="49"/>
      <c r="O363" s="49"/>
      <c r="P363" s="49"/>
      <c r="Q363" s="49"/>
      <c r="R363" s="49"/>
      <c r="S363" s="49"/>
      <c r="T363" s="97"/>
      <c r="AT363" s="25" t="s">
        <v>213</v>
      </c>
      <c r="AU363" s="25" t="s">
        <v>90</v>
      </c>
    </row>
    <row r="364" spans="2:65" s="1" customFormat="1" ht="16.5" customHeight="1">
      <c r="B364" s="48"/>
      <c r="C364" s="238" t="s">
        <v>761</v>
      </c>
      <c r="D364" s="238" t="s">
        <v>206</v>
      </c>
      <c r="E364" s="239" t="s">
        <v>2745</v>
      </c>
      <c r="F364" s="240" t="s">
        <v>2746</v>
      </c>
      <c r="G364" s="241" t="s">
        <v>2747</v>
      </c>
      <c r="H364" s="242">
        <v>1</v>
      </c>
      <c r="I364" s="243"/>
      <c r="J364" s="244">
        <f>ROUND(I364*H364,2)</f>
        <v>0</v>
      </c>
      <c r="K364" s="240" t="s">
        <v>38</v>
      </c>
      <c r="L364" s="74"/>
      <c r="M364" s="245" t="s">
        <v>38</v>
      </c>
      <c r="N364" s="246" t="s">
        <v>53</v>
      </c>
      <c r="O364" s="49"/>
      <c r="P364" s="247">
        <f>O364*H364</f>
        <v>0</v>
      </c>
      <c r="Q364" s="247">
        <v>0</v>
      </c>
      <c r="R364" s="247">
        <f>Q364*H364</f>
        <v>0</v>
      </c>
      <c r="S364" s="247">
        <v>0</v>
      </c>
      <c r="T364" s="248">
        <f>S364*H364</f>
        <v>0</v>
      </c>
      <c r="AR364" s="25" t="s">
        <v>294</v>
      </c>
      <c r="AT364" s="25" t="s">
        <v>206</v>
      </c>
      <c r="AU364" s="25" t="s">
        <v>90</v>
      </c>
      <c r="AY364" s="25" t="s">
        <v>204</v>
      </c>
      <c r="BE364" s="249">
        <f>IF(N364="základní",J364,0)</f>
        <v>0</v>
      </c>
      <c r="BF364" s="249">
        <f>IF(N364="snížená",J364,0)</f>
        <v>0</v>
      </c>
      <c r="BG364" s="249">
        <f>IF(N364="zákl. přenesená",J364,0)</f>
        <v>0</v>
      </c>
      <c r="BH364" s="249">
        <f>IF(N364="sníž. přenesená",J364,0)</f>
        <v>0</v>
      </c>
      <c r="BI364" s="249">
        <f>IF(N364="nulová",J364,0)</f>
        <v>0</v>
      </c>
      <c r="BJ364" s="25" t="s">
        <v>25</v>
      </c>
      <c r="BK364" s="249">
        <f>ROUND(I364*H364,2)</f>
        <v>0</v>
      </c>
      <c r="BL364" s="25" t="s">
        <v>294</v>
      </c>
      <c r="BM364" s="25" t="s">
        <v>2748</v>
      </c>
    </row>
    <row r="365" spans="2:65" s="1" customFormat="1" ht="25.5" customHeight="1">
      <c r="B365" s="48"/>
      <c r="C365" s="238" t="s">
        <v>767</v>
      </c>
      <c r="D365" s="238" t="s">
        <v>206</v>
      </c>
      <c r="E365" s="239" t="s">
        <v>2749</v>
      </c>
      <c r="F365" s="240" t="s">
        <v>2750</v>
      </c>
      <c r="G365" s="241" t="s">
        <v>343</v>
      </c>
      <c r="H365" s="242">
        <v>92</v>
      </c>
      <c r="I365" s="243"/>
      <c r="J365" s="244">
        <f>ROUND(I365*H365,2)</f>
        <v>0</v>
      </c>
      <c r="K365" s="240" t="s">
        <v>38</v>
      </c>
      <c r="L365" s="74"/>
      <c r="M365" s="245" t="s">
        <v>38</v>
      </c>
      <c r="N365" s="246" t="s">
        <v>53</v>
      </c>
      <c r="O365" s="49"/>
      <c r="P365" s="247">
        <f>O365*H365</f>
        <v>0</v>
      </c>
      <c r="Q365" s="247">
        <v>0</v>
      </c>
      <c r="R365" s="247">
        <f>Q365*H365</f>
        <v>0</v>
      </c>
      <c r="S365" s="247">
        <v>0</v>
      </c>
      <c r="T365" s="248">
        <f>S365*H365</f>
        <v>0</v>
      </c>
      <c r="AR365" s="25" t="s">
        <v>294</v>
      </c>
      <c r="AT365" s="25" t="s">
        <v>206</v>
      </c>
      <c r="AU365" s="25" t="s">
        <v>90</v>
      </c>
      <c r="AY365" s="25" t="s">
        <v>204</v>
      </c>
      <c r="BE365" s="249">
        <f>IF(N365="základní",J365,0)</f>
        <v>0</v>
      </c>
      <c r="BF365" s="249">
        <f>IF(N365="snížená",J365,0)</f>
        <v>0</v>
      </c>
      <c r="BG365" s="249">
        <f>IF(N365="zákl. přenesená",J365,0)</f>
        <v>0</v>
      </c>
      <c r="BH365" s="249">
        <f>IF(N365="sníž. přenesená",J365,0)</f>
        <v>0</v>
      </c>
      <c r="BI365" s="249">
        <f>IF(N365="nulová",J365,0)</f>
        <v>0</v>
      </c>
      <c r="BJ365" s="25" t="s">
        <v>25</v>
      </c>
      <c r="BK365" s="249">
        <f>ROUND(I365*H365,2)</f>
        <v>0</v>
      </c>
      <c r="BL365" s="25" t="s">
        <v>294</v>
      </c>
      <c r="BM365" s="25" t="s">
        <v>2751</v>
      </c>
    </row>
    <row r="366" spans="2:65" s="1" customFormat="1" ht="38.25" customHeight="1">
      <c r="B366" s="48"/>
      <c r="C366" s="238" t="s">
        <v>772</v>
      </c>
      <c r="D366" s="238" t="s">
        <v>206</v>
      </c>
      <c r="E366" s="239" t="s">
        <v>2752</v>
      </c>
      <c r="F366" s="240" t="s">
        <v>2753</v>
      </c>
      <c r="G366" s="241" t="s">
        <v>949</v>
      </c>
      <c r="H366" s="306"/>
      <c r="I366" s="243"/>
      <c r="J366" s="244">
        <f>ROUND(I366*H366,2)</f>
        <v>0</v>
      </c>
      <c r="K366" s="240" t="s">
        <v>210</v>
      </c>
      <c r="L366" s="74"/>
      <c r="M366" s="245" t="s">
        <v>38</v>
      </c>
      <c r="N366" s="246" t="s">
        <v>53</v>
      </c>
      <c r="O366" s="49"/>
      <c r="P366" s="247">
        <f>O366*H366</f>
        <v>0</v>
      </c>
      <c r="Q366" s="247">
        <v>0</v>
      </c>
      <c r="R366" s="247">
        <f>Q366*H366</f>
        <v>0</v>
      </c>
      <c r="S366" s="247">
        <v>0</v>
      </c>
      <c r="T366" s="248">
        <f>S366*H366</f>
        <v>0</v>
      </c>
      <c r="AR366" s="25" t="s">
        <v>294</v>
      </c>
      <c r="AT366" s="25" t="s">
        <v>206</v>
      </c>
      <c r="AU366" s="25" t="s">
        <v>90</v>
      </c>
      <c r="AY366" s="25" t="s">
        <v>204</v>
      </c>
      <c r="BE366" s="249">
        <f>IF(N366="základní",J366,0)</f>
        <v>0</v>
      </c>
      <c r="BF366" s="249">
        <f>IF(N366="snížená",J366,0)</f>
        <v>0</v>
      </c>
      <c r="BG366" s="249">
        <f>IF(N366="zákl. přenesená",J366,0)</f>
        <v>0</v>
      </c>
      <c r="BH366" s="249">
        <f>IF(N366="sníž. přenesená",J366,0)</f>
        <v>0</v>
      </c>
      <c r="BI366" s="249">
        <f>IF(N366="nulová",J366,0)</f>
        <v>0</v>
      </c>
      <c r="BJ366" s="25" t="s">
        <v>25</v>
      </c>
      <c r="BK366" s="249">
        <f>ROUND(I366*H366,2)</f>
        <v>0</v>
      </c>
      <c r="BL366" s="25" t="s">
        <v>294</v>
      </c>
      <c r="BM366" s="25" t="s">
        <v>2754</v>
      </c>
    </row>
    <row r="367" spans="2:47" s="1" customFormat="1" ht="13.5">
      <c r="B367" s="48"/>
      <c r="C367" s="76"/>
      <c r="D367" s="250" t="s">
        <v>213</v>
      </c>
      <c r="E367" s="76"/>
      <c r="F367" s="251" t="s">
        <v>1861</v>
      </c>
      <c r="G367" s="76"/>
      <c r="H367" s="76"/>
      <c r="I367" s="206"/>
      <c r="J367" s="76"/>
      <c r="K367" s="76"/>
      <c r="L367" s="74"/>
      <c r="M367" s="252"/>
      <c r="N367" s="49"/>
      <c r="O367" s="49"/>
      <c r="P367" s="49"/>
      <c r="Q367" s="49"/>
      <c r="R367" s="49"/>
      <c r="S367" s="49"/>
      <c r="T367" s="97"/>
      <c r="AT367" s="25" t="s">
        <v>213</v>
      </c>
      <c r="AU367" s="25" t="s">
        <v>90</v>
      </c>
    </row>
    <row r="368" spans="2:63" s="11" customFormat="1" ht="29.85" customHeight="1">
      <c r="B368" s="222"/>
      <c r="C368" s="223"/>
      <c r="D368" s="224" t="s">
        <v>81</v>
      </c>
      <c r="E368" s="236" t="s">
        <v>2755</v>
      </c>
      <c r="F368" s="236" t="s">
        <v>2511</v>
      </c>
      <c r="G368" s="223"/>
      <c r="H368" s="223"/>
      <c r="I368" s="226"/>
      <c r="J368" s="237">
        <f>BK368</f>
        <v>0</v>
      </c>
      <c r="K368" s="223"/>
      <c r="L368" s="228"/>
      <c r="M368" s="229"/>
      <c r="N368" s="230"/>
      <c r="O368" s="230"/>
      <c r="P368" s="231">
        <f>SUM(P369:P395)</f>
        <v>0</v>
      </c>
      <c r="Q368" s="230"/>
      <c r="R368" s="231">
        <f>SUM(R369:R395)</f>
        <v>0.49312000000000006</v>
      </c>
      <c r="S368" s="230"/>
      <c r="T368" s="232">
        <f>SUM(T369:T395)</f>
        <v>0</v>
      </c>
      <c r="AR368" s="233" t="s">
        <v>90</v>
      </c>
      <c r="AT368" s="234" t="s">
        <v>81</v>
      </c>
      <c r="AU368" s="234" t="s">
        <v>25</v>
      </c>
      <c r="AY368" s="233" t="s">
        <v>204</v>
      </c>
      <c r="BK368" s="235">
        <f>SUM(BK369:BK395)</f>
        <v>0</v>
      </c>
    </row>
    <row r="369" spans="2:65" s="1" customFormat="1" ht="16.5" customHeight="1">
      <c r="B369" s="48"/>
      <c r="C369" s="238" t="s">
        <v>777</v>
      </c>
      <c r="D369" s="238" t="s">
        <v>206</v>
      </c>
      <c r="E369" s="239" t="s">
        <v>2756</v>
      </c>
      <c r="F369" s="240" t="s">
        <v>2757</v>
      </c>
      <c r="G369" s="241" t="s">
        <v>2489</v>
      </c>
      <c r="H369" s="242">
        <v>1</v>
      </c>
      <c r="I369" s="243"/>
      <c r="J369" s="244">
        <f>ROUND(I369*H369,2)</f>
        <v>0</v>
      </c>
      <c r="K369" s="240" t="s">
        <v>210</v>
      </c>
      <c r="L369" s="74"/>
      <c r="M369" s="245" t="s">
        <v>38</v>
      </c>
      <c r="N369" s="246" t="s">
        <v>53</v>
      </c>
      <c r="O369" s="49"/>
      <c r="P369" s="247">
        <f>O369*H369</f>
        <v>0</v>
      </c>
      <c r="Q369" s="247">
        <v>0.00322</v>
      </c>
      <c r="R369" s="247">
        <f>Q369*H369</f>
        <v>0.00322</v>
      </c>
      <c r="S369" s="247">
        <v>0</v>
      </c>
      <c r="T369" s="248">
        <f>S369*H369</f>
        <v>0</v>
      </c>
      <c r="AR369" s="25" t="s">
        <v>294</v>
      </c>
      <c r="AT369" s="25" t="s">
        <v>206</v>
      </c>
      <c r="AU369" s="25" t="s">
        <v>90</v>
      </c>
      <c r="AY369" s="25" t="s">
        <v>204</v>
      </c>
      <c r="BE369" s="249">
        <f>IF(N369="základní",J369,0)</f>
        <v>0</v>
      </c>
      <c r="BF369" s="249">
        <f>IF(N369="snížená",J369,0)</f>
        <v>0</v>
      </c>
      <c r="BG369" s="249">
        <f>IF(N369="zákl. přenesená",J369,0)</f>
        <v>0</v>
      </c>
      <c r="BH369" s="249">
        <f>IF(N369="sníž. přenesená",J369,0)</f>
        <v>0</v>
      </c>
      <c r="BI369" s="249">
        <f>IF(N369="nulová",J369,0)</f>
        <v>0</v>
      </c>
      <c r="BJ369" s="25" t="s">
        <v>25</v>
      </c>
      <c r="BK369" s="249">
        <f>ROUND(I369*H369,2)</f>
        <v>0</v>
      </c>
      <c r="BL369" s="25" t="s">
        <v>294</v>
      </c>
      <c r="BM369" s="25" t="s">
        <v>2758</v>
      </c>
    </row>
    <row r="370" spans="2:47" s="1" customFormat="1" ht="13.5">
      <c r="B370" s="48"/>
      <c r="C370" s="76"/>
      <c r="D370" s="250" t="s">
        <v>213</v>
      </c>
      <c r="E370" s="76"/>
      <c r="F370" s="251" t="s">
        <v>2759</v>
      </c>
      <c r="G370" s="76"/>
      <c r="H370" s="76"/>
      <c r="I370" s="206"/>
      <c r="J370" s="76"/>
      <c r="K370" s="76"/>
      <c r="L370" s="74"/>
      <c r="M370" s="252"/>
      <c r="N370" s="49"/>
      <c r="O370" s="49"/>
      <c r="P370" s="49"/>
      <c r="Q370" s="49"/>
      <c r="R370" s="49"/>
      <c r="S370" s="49"/>
      <c r="T370" s="97"/>
      <c r="AT370" s="25" t="s">
        <v>213</v>
      </c>
      <c r="AU370" s="25" t="s">
        <v>90</v>
      </c>
    </row>
    <row r="371" spans="2:65" s="1" customFormat="1" ht="16.5" customHeight="1">
      <c r="B371" s="48"/>
      <c r="C371" s="238" t="s">
        <v>35</v>
      </c>
      <c r="D371" s="238" t="s">
        <v>206</v>
      </c>
      <c r="E371" s="239" t="s">
        <v>2760</v>
      </c>
      <c r="F371" s="240" t="s">
        <v>2761</v>
      </c>
      <c r="G371" s="241" t="s">
        <v>2489</v>
      </c>
      <c r="H371" s="242">
        <v>8</v>
      </c>
      <c r="I371" s="243"/>
      <c r="J371" s="244">
        <f>ROUND(I371*H371,2)</f>
        <v>0</v>
      </c>
      <c r="K371" s="240" t="s">
        <v>210</v>
      </c>
      <c r="L371" s="74"/>
      <c r="M371" s="245" t="s">
        <v>38</v>
      </c>
      <c r="N371" s="246" t="s">
        <v>53</v>
      </c>
      <c r="O371" s="49"/>
      <c r="P371" s="247">
        <f>O371*H371</f>
        <v>0</v>
      </c>
      <c r="Q371" s="247">
        <v>0.0232</v>
      </c>
      <c r="R371" s="247">
        <f>Q371*H371</f>
        <v>0.1856</v>
      </c>
      <c r="S371" s="247">
        <v>0</v>
      </c>
      <c r="T371" s="248">
        <f>S371*H371</f>
        <v>0</v>
      </c>
      <c r="AR371" s="25" t="s">
        <v>294</v>
      </c>
      <c r="AT371" s="25" t="s">
        <v>206</v>
      </c>
      <c r="AU371" s="25" t="s">
        <v>90</v>
      </c>
      <c r="AY371" s="25" t="s">
        <v>204</v>
      </c>
      <c r="BE371" s="249">
        <f>IF(N371="základní",J371,0)</f>
        <v>0</v>
      </c>
      <c r="BF371" s="249">
        <f>IF(N371="snížená",J371,0)</f>
        <v>0</v>
      </c>
      <c r="BG371" s="249">
        <f>IF(N371="zákl. přenesená",J371,0)</f>
        <v>0</v>
      </c>
      <c r="BH371" s="249">
        <f>IF(N371="sníž. přenesená",J371,0)</f>
        <v>0</v>
      </c>
      <c r="BI371" s="249">
        <f>IF(N371="nulová",J371,0)</f>
        <v>0</v>
      </c>
      <c r="BJ371" s="25" t="s">
        <v>25</v>
      </c>
      <c r="BK371" s="249">
        <f>ROUND(I371*H371,2)</f>
        <v>0</v>
      </c>
      <c r="BL371" s="25" t="s">
        <v>294</v>
      </c>
      <c r="BM371" s="25" t="s">
        <v>2762</v>
      </c>
    </row>
    <row r="372" spans="2:47" s="1" customFormat="1" ht="13.5">
      <c r="B372" s="48"/>
      <c r="C372" s="76"/>
      <c r="D372" s="250" t="s">
        <v>213</v>
      </c>
      <c r="E372" s="76"/>
      <c r="F372" s="251" t="s">
        <v>2759</v>
      </c>
      <c r="G372" s="76"/>
      <c r="H372" s="76"/>
      <c r="I372" s="206"/>
      <c r="J372" s="76"/>
      <c r="K372" s="76"/>
      <c r="L372" s="74"/>
      <c r="M372" s="252"/>
      <c r="N372" s="49"/>
      <c r="O372" s="49"/>
      <c r="P372" s="49"/>
      <c r="Q372" s="49"/>
      <c r="R372" s="49"/>
      <c r="S372" s="49"/>
      <c r="T372" s="97"/>
      <c r="AT372" s="25" t="s">
        <v>213</v>
      </c>
      <c r="AU372" s="25" t="s">
        <v>90</v>
      </c>
    </row>
    <row r="373" spans="2:65" s="1" customFormat="1" ht="16.5" customHeight="1">
      <c r="B373" s="48"/>
      <c r="C373" s="238" t="s">
        <v>785</v>
      </c>
      <c r="D373" s="238" t="s">
        <v>206</v>
      </c>
      <c r="E373" s="239" t="s">
        <v>2763</v>
      </c>
      <c r="F373" s="240" t="s">
        <v>2764</v>
      </c>
      <c r="G373" s="241" t="s">
        <v>2489</v>
      </c>
      <c r="H373" s="242">
        <v>3</v>
      </c>
      <c r="I373" s="243"/>
      <c r="J373" s="244">
        <f>ROUND(I373*H373,2)</f>
        <v>0</v>
      </c>
      <c r="K373" s="240" t="s">
        <v>210</v>
      </c>
      <c r="L373" s="74"/>
      <c r="M373" s="245" t="s">
        <v>38</v>
      </c>
      <c r="N373" s="246" t="s">
        <v>53</v>
      </c>
      <c r="O373" s="49"/>
      <c r="P373" s="247">
        <f>O373*H373</f>
        <v>0</v>
      </c>
      <c r="Q373" s="247">
        <v>0.01808</v>
      </c>
      <c r="R373" s="247">
        <f>Q373*H373</f>
        <v>0.05424</v>
      </c>
      <c r="S373" s="247">
        <v>0</v>
      </c>
      <c r="T373" s="248">
        <f>S373*H373</f>
        <v>0</v>
      </c>
      <c r="AR373" s="25" t="s">
        <v>294</v>
      </c>
      <c r="AT373" s="25" t="s">
        <v>206</v>
      </c>
      <c r="AU373" s="25" t="s">
        <v>90</v>
      </c>
      <c r="AY373" s="25" t="s">
        <v>204</v>
      </c>
      <c r="BE373" s="249">
        <f>IF(N373="základní",J373,0)</f>
        <v>0</v>
      </c>
      <c r="BF373" s="249">
        <f>IF(N373="snížená",J373,0)</f>
        <v>0</v>
      </c>
      <c r="BG373" s="249">
        <f>IF(N373="zákl. přenesená",J373,0)</f>
        <v>0</v>
      </c>
      <c r="BH373" s="249">
        <f>IF(N373="sníž. přenesená",J373,0)</f>
        <v>0</v>
      </c>
      <c r="BI373" s="249">
        <f>IF(N373="nulová",J373,0)</f>
        <v>0</v>
      </c>
      <c r="BJ373" s="25" t="s">
        <v>25</v>
      </c>
      <c r="BK373" s="249">
        <f>ROUND(I373*H373,2)</f>
        <v>0</v>
      </c>
      <c r="BL373" s="25" t="s">
        <v>294</v>
      </c>
      <c r="BM373" s="25" t="s">
        <v>2765</v>
      </c>
    </row>
    <row r="374" spans="2:47" s="1" customFormat="1" ht="13.5">
      <c r="B374" s="48"/>
      <c r="C374" s="76"/>
      <c r="D374" s="250" t="s">
        <v>213</v>
      </c>
      <c r="E374" s="76"/>
      <c r="F374" s="251" t="s">
        <v>2766</v>
      </c>
      <c r="G374" s="76"/>
      <c r="H374" s="76"/>
      <c r="I374" s="206"/>
      <c r="J374" s="76"/>
      <c r="K374" s="76"/>
      <c r="L374" s="74"/>
      <c r="M374" s="252"/>
      <c r="N374" s="49"/>
      <c r="O374" s="49"/>
      <c r="P374" s="49"/>
      <c r="Q374" s="49"/>
      <c r="R374" s="49"/>
      <c r="S374" s="49"/>
      <c r="T374" s="97"/>
      <c r="AT374" s="25" t="s">
        <v>213</v>
      </c>
      <c r="AU374" s="25" t="s">
        <v>90</v>
      </c>
    </row>
    <row r="375" spans="2:65" s="1" customFormat="1" ht="16.5" customHeight="1">
      <c r="B375" s="48"/>
      <c r="C375" s="238" t="s">
        <v>790</v>
      </c>
      <c r="D375" s="238" t="s">
        <v>206</v>
      </c>
      <c r="E375" s="239" t="s">
        <v>2767</v>
      </c>
      <c r="F375" s="240" t="s">
        <v>2768</v>
      </c>
      <c r="G375" s="241" t="s">
        <v>780</v>
      </c>
      <c r="H375" s="242">
        <v>1</v>
      </c>
      <c r="I375" s="243"/>
      <c r="J375" s="244">
        <f>ROUND(I375*H375,2)</f>
        <v>0</v>
      </c>
      <c r="K375" s="240" t="s">
        <v>38</v>
      </c>
      <c r="L375" s="74"/>
      <c r="M375" s="245" t="s">
        <v>38</v>
      </c>
      <c r="N375" s="246" t="s">
        <v>53</v>
      </c>
      <c r="O375" s="49"/>
      <c r="P375" s="247">
        <f>O375*H375</f>
        <v>0</v>
      </c>
      <c r="Q375" s="247">
        <v>0.001</v>
      </c>
      <c r="R375" s="247">
        <f>Q375*H375</f>
        <v>0.001</v>
      </c>
      <c r="S375" s="247">
        <v>0</v>
      </c>
      <c r="T375" s="248">
        <f>S375*H375</f>
        <v>0</v>
      </c>
      <c r="AR375" s="25" t="s">
        <v>294</v>
      </c>
      <c r="AT375" s="25" t="s">
        <v>206</v>
      </c>
      <c r="AU375" s="25" t="s">
        <v>90</v>
      </c>
      <c r="AY375" s="25" t="s">
        <v>204</v>
      </c>
      <c r="BE375" s="249">
        <f>IF(N375="základní",J375,0)</f>
        <v>0</v>
      </c>
      <c r="BF375" s="249">
        <f>IF(N375="snížená",J375,0)</f>
        <v>0</v>
      </c>
      <c r="BG375" s="249">
        <f>IF(N375="zákl. přenesená",J375,0)</f>
        <v>0</v>
      </c>
      <c r="BH375" s="249">
        <f>IF(N375="sníž. přenesená",J375,0)</f>
        <v>0</v>
      </c>
      <c r="BI375" s="249">
        <f>IF(N375="nulová",J375,0)</f>
        <v>0</v>
      </c>
      <c r="BJ375" s="25" t="s">
        <v>25</v>
      </c>
      <c r="BK375" s="249">
        <f>ROUND(I375*H375,2)</f>
        <v>0</v>
      </c>
      <c r="BL375" s="25" t="s">
        <v>294</v>
      </c>
      <c r="BM375" s="25" t="s">
        <v>2769</v>
      </c>
    </row>
    <row r="376" spans="2:65" s="1" customFormat="1" ht="25.5" customHeight="1">
      <c r="B376" s="48"/>
      <c r="C376" s="238" t="s">
        <v>799</v>
      </c>
      <c r="D376" s="238" t="s">
        <v>206</v>
      </c>
      <c r="E376" s="239" t="s">
        <v>2770</v>
      </c>
      <c r="F376" s="240" t="s">
        <v>2771</v>
      </c>
      <c r="G376" s="241" t="s">
        <v>2489</v>
      </c>
      <c r="H376" s="242">
        <v>10</v>
      </c>
      <c r="I376" s="243"/>
      <c r="J376" s="244">
        <f>ROUND(I376*H376,2)</f>
        <v>0</v>
      </c>
      <c r="K376" s="240" t="s">
        <v>210</v>
      </c>
      <c r="L376" s="74"/>
      <c r="M376" s="245" t="s">
        <v>38</v>
      </c>
      <c r="N376" s="246" t="s">
        <v>53</v>
      </c>
      <c r="O376" s="49"/>
      <c r="P376" s="247">
        <f>O376*H376</f>
        <v>0</v>
      </c>
      <c r="Q376" s="247">
        <v>0.01476</v>
      </c>
      <c r="R376" s="247">
        <f>Q376*H376</f>
        <v>0.1476</v>
      </c>
      <c r="S376" s="247">
        <v>0</v>
      </c>
      <c r="T376" s="248">
        <f>S376*H376</f>
        <v>0</v>
      </c>
      <c r="AR376" s="25" t="s">
        <v>294</v>
      </c>
      <c r="AT376" s="25" t="s">
        <v>206</v>
      </c>
      <c r="AU376" s="25" t="s">
        <v>90</v>
      </c>
      <c r="AY376" s="25" t="s">
        <v>204</v>
      </c>
      <c r="BE376" s="249">
        <f>IF(N376="základní",J376,0)</f>
        <v>0</v>
      </c>
      <c r="BF376" s="249">
        <f>IF(N376="snížená",J376,0)</f>
        <v>0</v>
      </c>
      <c r="BG376" s="249">
        <f>IF(N376="zákl. přenesená",J376,0)</f>
        <v>0</v>
      </c>
      <c r="BH376" s="249">
        <f>IF(N376="sníž. přenesená",J376,0)</f>
        <v>0</v>
      </c>
      <c r="BI376" s="249">
        <f>IF(N376="nulová",J376,0)</f>
        <v>0</v>
      </c>
      <c r="BJ376" s="25" t="s">
        <v>25</v>
      </c>
      <c r="BK376" s="249">
        <f>ROUND(I376*H376,2)</f>
        <v>0</v>
      </c>
      <c r="BL376" s="25" t="s">
        <v>294</v>
      </c>
      <c r="BM376" s="25" t="s">
        <v>2772</v>
      </c>
    </row>
    <row r="377" spans="2:47" s="1" customFormat="1" ht="13.5">
      <c r="B377" s="48"/>
      <c r="C377" s="76"/>
      <c r="D377" s="250" t="s">
        <v>213</v>
      </c>
      <c r="E377" s="76"/>
      <c r="F377" s="251" t="s">
        <v>2773</v>
      </c>
      <c r="G377" s="76"/>
      <c r="H377" s="76"/>
      <c r="I377" s="206"/>
      <c r="J377" s="76"/>
      <c r="K377" s="76"/>
      <c r="L377" s="74"/>
      <c r="M377" s="252"/>
      <c r="N377" s="49"/>
      <c r="O377" s="49"/>
      <c r="P377" s="49"/>
      <c r="Q377" s="49"/>
      <c r="R377" s="49"/>
      <c r="S377" s="49"/>
      <c r="T377" s="97"/>
      <c r="AT377" s="25" t="s">
        <v>213</v>
      </c>
      <c r="AU377" s="25" t="s">
        <v>90</v>
      </c>
    </row>
    <row r="378" spans="2:65" s="1" customFormat="1" ht="25.5" customHeight="1">
      <c r="B378" s="48"/>
      <c r="C378" s="238" t="s">
        <v>804</v>
      </c>
      <c r="D378" s="238" t="s">
        <v>206</v>
      </c>
      <c r="E378" s="239" t="s">
        <v>2774</v>
      </c>
      <c r="F378" s="240" t="s">
        <v>2775</v>
      </c>
      <c r="G378" s="241" t="s">
        <v>2489</v>
      </c>
      <c r="H378" s="242">
        <v>1</v>
      </c>
      <c r="I378" s="243"/>
      <c r="J378" s="244">
        <f>ROUND(I378*H378,2)</f>
        <v>0</v>
      </c>
      <c r="K378" s="240" t="s">
        <v>210</v>
      </c>
      <c r="L378" s="74"/>
      <c r="M378" s="245" t="s">
        <v>38</v>
      </c>
      <c r="N378" s="246" t="s">
        <v>53</v>
      </c>
      <c r="O378" s="49"/>
      <c r="P378" s="247">
        <f>O378*H378</f>
        <v>0</v>
      </c>
      <c r="Q378" s="247">
        <v>0.0147</v>
      </c>
      <c r="R378" s="247">
        <f>Q378*H378</f>
        <v>0.0147</v>
      </c>
      <c r="S378" s="247">
        <v>0</v>
      </c>
      <c r="T378" s="248">
        <f>S378*H378</f>
        <v>0</v>
      </c>
      <c r="AR378" s="25" t="s">
        <v>294</v>
      </c>
      <c r="AT378" s="25" t="s">
        <v>206</v>
      </c>
      <c r="AU378" s="25" t="s">
        <v>90</v>
      </c>
      <c r="AY378" s="25" t="s">
        <v>204</v>
      </c>
      <c r="BE378" s="249">
        <f>IF(N378="základní",J378,0)</f>
        <v>0</v>
      </c>
      <c r="BF378" s="249">
        <f>IF(N378="snížená",J378,0)</f>
        <v>0</v>
      </c>
      <c r="BG378" s="249">
        <f>IF(N378="zákl. přenesená",J378,0)</f>
        <v>0</v>
      </c>
      <c r="BH378" s="249">
        <f>IF(N378="sníž. přenesená",J378,0)</f>
        <v>0</v>
      </c>
      <c r="BI378" s="249">
        <f>IF(N378="nulová",J378,0)</f>
        <v>0</v>
      </c>
      <c r="BJ378" s="25" t="s">
        <v>25</v>
      </c>
      <c r="BK378" s="249">
        <f>ROUND(I378*H378,2)</f>
        <v>0</v>
      </c>
      <c r="BL378" s="25" t="s">
        <v>294</v>
      </c>
      <c r="BM378" s="25" t="s">
        <v>2776</v>
      </c>
    </row>
    <row r="379" spans="2:65" s="1" customFormat="1" ht="25.5" customHeight="1">
      <c r="B379" s="48"/>
      <c r="C379" s="238" t="s">
        <v>808</v>
      </c>
      <c r="D379" s="238" t="s">
        <v>206</v>
      </c>
      <c r="E379" s="239" t="s">
        <v>2777</v>
      </c>
      <c r="F379" s="240" t="s">
        <v>2778</v>
      </c>
      <c r="G379" s="241" t="s">
        <v>2489</v>
      </c>
      <c r="H379" s="242">
        <v>23</v>
      </c>
      <c r="I379" s="243"/>
      <c r="J379" s="244">
        <f>ROUND(I379*H379,2)</f>
        <v>0</v>
      </c>
      <c r="K379" s="240" t="s">
        <v>210</v>
      </c>
      <c r="L379" s="74"/>
      <c r="M379" s="245" t="s">
        <v>38</v>
      </c>
      <c r="N379" s="246" t="s">
        <v>53</v>
      </c>
      <c r="O379" s="49"/>
      <c r="P379" s="247">
        <f>O379*H379</f>
        <v>0</v>
      </c>
      <c r="Q379" s="247">
        <v>9E-05</v>
      </c>
      <c r="R379" s="247">
        <f>Q379*H379</f>
        <v>0.0020700000000000002</v>
      </c>
      <c r="S379" s="247">
        <v>0</v>
      </c>
      <c r="T379" s="248">
        <f>S379*H379</f>
        <v>0</v>
      </c>
      <c r="AR379" s="25" t="s">
        <v>294</v>
      </c>
      <c r="AT379" s="25" t="s">
        <v>206</v>
      </c>
      <c r="AU379" s="25" t="s">
        <v>90</v>
      </c>
      <c r="AY379" s="25" t="s">
        <v>204</v>
      </c>
      <c r="BE379" s="249">
        <f>IF(N379="základní",J379,0)</f>
        <v>0</v>
      </c>
      <c r="BF379" s="249">
        <f>IF(N379="snížená",J379,0)</f>
        <v>0</v>
      </c>
      <c r="BG379" s="249">
        <f>IF(N379="zákl. přenesená",J379,0)</f>
        <v>0</v>
      </c>
      <c r="BH379" s="249">
        <f>IF(N379="sníž. přenesená",J379,0)</f>
        <v>0</v>
      </c>
      <c r="BI379" s="249">
        <f>IF(N379="nulová",J379,0)</f>
        <v>0</v>
      </c>
      <c r="BJ379" s="25" t="s">
        <v>25</v>
      </c>
      <c r="BK379" s="249">
        <f>ROUND(I379*H379,2)</f>
        <v>0</v>
      </c>
      <c r="BL379" s="25" t="s">
        <v>294</v>
      </c>
      <c r="BM379" s="25" t="s">
        <v>2779</v>
      </c>
    </row>
    <row r="380" spans="2:65" s="1" customFormat="1" ht="16.5" customHeight="1">
      <c r="B380" s="48"/>
      <c r="C380" s="285" t="s">
        <v>813</v>
      </c>
      <c r="D380" s="285" t="s">
        <v>478</v>
      </c>
      <c r="E380" s="286" t="s">
        <v>2780</v>
      </c>
      <c r="F380" s="287" t="s">
        <v>2781</v>
      </c>
      <c r="G380" s="288" t="s">
        <v>780</v>
      </c>
      <c r="H380" s="289">
        <v>23</v>
      </c>
      <c r="I380" s="290"/>
      <c r="J380" s="291">
        <f>ROUND(I380*H380,2)</f>
        <v>0</v>
      </c>
      <c r="K380" s="287" t="s">
        <v>38</v>
      </c>
      <c r="L380" s="292"/>
      <c r="M380" s="293" t="s">
        <v>38</v>
      </c>
      <c r="N380" s="294" t="s">
        <v>53</v>
      </c>
      <c r="O380" s="49"/>
      <c r="P380" s="247">
        <f>O380*H380</f>
        <v>0</v>
      </c>
      <c r="Q380" s="247">
        <v>0.00021</v>
      </c>
      <c r="R380" s="247">
        <f>Q380*H380</f>
        <v>0.00483</v>
      </c>
      <c r="S380" s="247">
        <v>0</v>
      </c>
      <c r="T380" s="248">
        <f>S380*H380</f>
        <v>0</v>
      </c>
      <c r="AR380" s="25" t="s">
        <v>392</v>
      </c>
      <c r="AT380" s="25" t="s">
        <v>478</v>
      </c>
      <c r="AU380" s="25" t="s">
        <v>90</v>
      </c>
      <c r="AY380" s="25" t="s">
        <v>204</v>
      </c>
      <c r="BE380" s="249">
        <f>IF(N380="základní",J380,0)</f>
        <v>0</v>
      </c>
      <c r="BF380" s="249">
        <f>IF(N380="snížená",J380,0)</f>
        <v>0</v>
      </c>
      <c r="BG380" s="249">
        <f>IF(N380="zákl. přenesená",J380,0)</f>
        <v>0</v>
      </c>
      <c r="BH380" s="249">
        <f>IF(N380="sníž. přenesená",J380,0)</f>
        <v>0</v>
      </c>
      <c r="BI380" s="249">
        <f>IF(N380="nulová",J380,0)</f>
        <v>0</v>
      </c>
      <c r="BJ380" s="25" t="s">
        <v>25</v>
      </c>
      <c r="BK380" s="249">
        <f>ROUND(I380*H380,2)</f>
        <v>0</v>
      </c>
      <c r="BL380" s="25" t="s">
        <v>294</v>
      </c>
      <c r="BM380" s="25" t="s">
        <v>2782</v>
      </c>
    </row>
    <row r="381" spans="2:65" s="1" customFormat="1" ht="25.5" customHeight="1">
      <c r="B381" s="48"/>
      <c r="C381" s="238" t="s">
        <v>821</v>
      </c>
      <c r="D381" s="238" t="s">
        <v>206</v>
      </c>
      <c r="E381" s="239" t="s">
        <v>2783</v>
      </c>
      <c r="F381" s="240" t="s">
        <v>2784</v>
      </c>
      <c r="G381" s="241" t="s">
        <v>2489</v>
      </c>
      <c r="H381" s="242">
        <v>1</v>
      </c>
      <c r="I381" s="243"/>
      <c r="J381" s="244">
        <f>ROUND(I381*H381,2)</f>
        <v>0</v>
      </c>
      <c r="K381" s="240" t="s">
        <v>210</v>
      </c>
      <c r="L381" s="74"/>
      <c r="M381" s="245" t="s">
        <v>38</v>
      </c>
      <c r="N381" s="246" t="s">
        <v>53</v>
      </c>
      <c r="O381" s="49"/>
      <c r="P381" s="247">
        <f>O381*H381</f>
        <v>0</v>
      </c>
      <c r="Q381" s="247">
        <v>0.00208</v>
      </c>
      <c r="R381" s="247">
        <f>Q381*H381</f>
        <v>0.00208</v>
      </c>
      <c r="S381" s="247">
        <v>0</v>
      </c>
      <c r="T381" s="248">
        <f>S381*H381</f>
        <v>0</v>
      </c>
      <c r="AR381" s="25" t="s">
        <v>294</v>
      </c>
      <c r="AT381" s="25" t="s">
        <v>206</v>
      </c>
      <c r="AU381" s="25" t="s">
        <v>90</v>
      </c>
      <c r="AY381" s="25" t="s">
        <v>204</v>
      </c>
      <c r="BE381" s="249">
        <f>IF(N381="základní",J381,0)</f>
        <v>0</v>
      </c>
      <c r="BF381" s="249">
        <f>IF(N381="snížená",J381,0)</f>
        <v>0</v>
      </c>
      <c r="BG381" s="249">
        <f>IF(N381="zákl. přenesená",J381,0)</f>
        <v>0</v>
      </c>
      <c r="BH381" s="249">
        <f>IF(N381="sníž. přenesená",J381,0)</f>
        <v>0</v>
      </c>
      <c r="BI381" s="249">
        <f>IF(N381="nulová",J381,0)</f>
        <v>0</v>
      </c>
      <c r="BJ381" s="25" t="s">
        <v>25</v>
      </c>
      <c r="BK381" s="249">
        <f>ROUND(I381*H381,2)</f>
        <v>0</v>
      </c>
      <c r="BL381" s="25" t="s">
        <v>294</v>
      </c>
      <c r="BM381" s="25" t="s">
        <v>2785</v>
      </c>
    </row>
    <row r="382" spans="2:47" s="1" customFormat="1" ht="13.5">
      <c r="B382" s="48"/>
      <c r="C382" s="76"/>
      <c r="D382" s="250" t="s">
        <v>213</v>
      </c>
      <c r="E382" s="76"/>
      <c r="F382" s="251" t="s">
        <v>2786</v>
      </c>
      <c r="G382" s="76"/>
      <c r="H382" s="76"/>
      <c r="I382" s="206"/>
      <c r="J382" s="76"/>
      <c r="K382" s="76"/>
      <c r="L382" s="74"/>
      <c r="M382" s="252"/>
      <c r="N382" s="49"/>
      <c r="O382" s="49"/>
      <c r="P382" s="49"/>
      <c r="Q382" s="49"/>
      <c r="R382" s="49"/>
      <c r="S382" s="49"/>
      <c r="T382" s="97"/>
      <c r="AT382" s="25" t="s">
        <v>213</v>
      </c>
      <c r="AU382" s="25" t="s">
        <v>90</v>
      </c>
    </row>
    <row r="383" spans="2:65" s="1" customFormat="1" ht="16.5" customHeight="1">
      <c r="B383" s="48"/>
      <c r="C383" s="238" t="s">
        <v>825</v>
      </c>
      <c r="D383" s="238" t="s">
        <v>206</v>
      </c>
      <c r="E383" s="239" t="s">
        <v>2787</v>
      </c>
      <c r="F383" s="240" t="s">
        <v>2788</v>
      </c>
      <c r="G383" s="241" t="s">
        <v>2485</v>
      </c>
      <c r="H383" s="242">
        <v>10</v>
      </c>
      <c r="I383" s="243"/>
      <c r="J383" s="244">
        <f>ROUND(I383*H383,2)</f>
        <v>0</v>
      </c>
      <c r="K383" s="240" t="s">
        <v>38</v>
      </c>
      <c r="L383" s="74"/>
      <c r="M383" s="245" t="s">
        <v>38</v>
      </c>
      <c r="N383" s="246" t="s">
        <v>53</v>
      </c>
      <c r="O383" s="49"/>
      <c r="P383" s="247">
        <f>O383*H383</f>
        <v>0</v>
      </c>
      <c r="Q383" s="247">
        <v>0.00075</v>
      </c>
      <c r="R383" s="247">
        <f>Q383*H383</f>
        <v>0.0075</v>
      </c>
      <c r="S383" s="247">
        <v>0</v>
      </c>
      <c r="T383" s="248">
        <f>S383*H383</f>
        <v>0</v>
      </c>
      <c r="AR383" s="25" t="s">
        <v>294</v>
      </c>
      <c r="AT383" s="25" t="s">
        <v>206</v>
      </c>
      <c r="AU383" s="25" t="s">
        <v>90</v>
      </c>
      <c r="AY383" s="25" t="s">
        <v>204</v>
      </c>
      <c r="BE383" s="249">
        <f>IF(N383="základní",J383,0)</f>
        <v>0</v>
      </c>
      <c r="BF383" s="249">
        <f>IF(N383="snížená",J383,0)</f>
        <v>0</v>
      </c>
      <c r="BG383" s="249">
        <f>IF(N383="zákl. přenesená",J383,0)</f>
        <v>0</v>
      </c>
      <c r="BH383" s="249">
        <f>IF(N383="sníž. přenesená",J383,0)</f>
        <v>0</v>
      </c>
      <c r="BI383" s="249">
        <f>IF(N383="nulová",J383,0)</f>
        <v>0</v>
      </c>
      <c r="BJ383" s="25" t="s">
        <v>25</v>
      </c>
      <c r="BK383" s="249">
        <f>ROUND(I383*H383,2)</f>
        <v>0</v>
      </c>
      <c r="BL383" s="25" t="s">
        <v>294</v>
      </c>
      <c r="BM383" s="25" t="s">
        <v>2789</v>
      </c>
    </row>
    <row r="384" spans="2:65" s="1" customFormat="1" ht="16.5" customHeight="1">
      <c r="B384" s="48"/>
      <c r="C384" s="238" t="s">
        <v>829</v>
      </c>
      <c r="D384" s="238" t="s">
        <v>206</v>
      </c>
      <c r="E384" s="239" t="s">
        <v>2790</v>
      </c>
      <c r="F384" s="240" t="s">
        <v>2791</v>
      </c>
      <c r="G384" s="241" t="s">
        <v>1045</v>
      </c>
      <c r="H384" s="242">
        <v>4</v>
      </c>
      <c r="I384" s="243"/>
      <c r="J384" s="244">
        <f>ROUND(I384*H384,2)</f>
        <v>0</v>
      </c>
      <c r="K384" s="240" t="s">
        <v>38</v>
      </c>
      <c r="L384" s="74"/>
      <c r="M384" s="245" t="s">
        <v>38</v>
      </c>
      <c r="N384" s="246" t="s">
        <v>53</v>
      </c>
      <c r="O384" s="49"/>
      <c r="P384" s="247">
        <f>O384*H384</f>
        <v>0</v>
      </c>
      <c r="Q384" s="247">
        <v>0.0007</v>
      </c>
      <c r="R384" s="247">
        <f>Q384*H384</f>
        <v>0.0028</v>
      </c>
      <c r="S384" s="247">
        <v>0</v>
      </c>
      <c r="T384" s="248">
        <f>S384*H384</f>
        <v>0</v>
      </c>
      <c r="AR384" s="25" t="s">
        <v>294</v>
      </c>
      <c r="AT384" s="25" t="s">
        <v>206</v>
      </c>
      <c r="AU384" s="25" t="s">
        <v>90</v>
      </c>
      <c r="AY384" s="25" t="s">
        <v>204</v>
      </c>
      <c r="BE384" s="249">
        <f>IF(N384="základní",J384,0)</f>
        <v>0</v>
      </c>
      <c r="BF384" s="249">
        <f>IF(N384="snížená",J384,0)</f>
        <v>0</v>
      </c>
      <c r="BG384" s="249">
        <f>IF(N384="zákl. přenesená",J384,0)</f>
        <v>0</v>
      </c>
      <c r="BH384" s="249">
        <f>IF(N384="sníž. přenesená",J384,0)</f>
        <v>0</v>
      </c>
      <c r="BI384" s="249">
        <f>IF(N384="nulová",J384,0)</f>
        <v>0</v>
      </c>
      <c r="BJ384" s="25" t="s">
        <v>25</v>
      </c>
      <c r="BK384" s="249">
        <f>ROUND(I384*H384,2)</f>
        <v>0</v>
      </c>
      <c r="BL384" s="25" t="s">
        <v>294</v>
      </c>
      <c r="BM384" s="25" t="s">
        <v>2792</v>
      </c>
    </row>
    <row r="385" spans="2:65" s="1" customFormat="1" ht="16.5" customHeight="1">
      <c r="B385" s="48"/>
      <c r="C385" s="238" t="s">
        <v>834</v>
      </c>
      <c r="D385" s="238" t="s">
        <v>206</v>
      </c>
      <c r="E385" s="239" t="s">
        <v>2793</v>
      </c>
      <c r="F385" s="240" t="s">
        <v>2794</v>
      </c>
      <c r="G385" s="241" t="s">
        <v>780</v>
      </c>
      <c r="H385" s="242">
        <v>10</v>
      </c>
      <c r="I385" s="243"/>
      <c r="J385" s="244">
        <f>ROUND(I385*H385,2)</f>
        <v>0</v>
      </c>
      <c r="K385" s="240" t="s">
        <v>210</v>
      </c>
      <c r="L385" s="74"/>
      <c r="M385" s="245" t="s">
        <v>38</v>
      </c>
      <c r="N385" s="246" t="s">
        <v>53</v>
      </c>
      <c r="O385" s="49"/>
      <c r="P385" s="247">
        <f>O385*H385</f>
        <v>0</v>
      </c>
      <c r="Q385" s="247">
        <v>4E-05</v>
      </c>
      <c r="R385" s="247">
        <f>Q385*H385</f>
        <v>0.0004</v>
      </c>
      <c r="S385" s="247">
        <v>0</v>
      </c>
      <c r="T385" s="248">
        <f>S385*H385</f>
        <v>0</v>
      </c>
      <c r="AR385" s="25" t="s">
        <v>294</v>
      </c>
      <c r="AT385" s="25" t="s">
        <v>206</v>
      </c>
      <c r="AU385" s="25" t="s">
        <v>90</v>
      </c>
      <c r="AY385" s="25" t="s">
        <v>204</v>
      </c>
      <c r="BE385" s="249">
        <f>IF(N385="základní",J385,0)</f>
        <v>0</v>
      </c>
      <c r="BF385" s="249">
        <f>IF(N385="snížená",J385,0)</f>
        <v>0</v>
      </c>
      <c r="BG385" s="249">
        <f>IF(N385="zákl. přenesená",J385,0)</f>
        <v>0</v>
      </c>
      <c r="BH385" s="249">
        <f>IF(N385="sníž. přenesená",J385,0)</f>
        <v>0</v>
      </c>
      <c r="BI385" s="249">
        <f>IF(N385="nulová",J385,0)</f>
        <v>0</v>
      </c>
      <c r="BJ385" s="25" t="s">
        <v>25</v>
      </c>
      <c r="BK385" s="249">
        <f>ROUND(I385*H385,2)</f>
        <v>0</v>
      </c>
      <c r="BL385" s="25" t="s">
        <v>294</v>
      </c>
      <c r="BM385" s="25" t="s">
        <v>2795</v>
      </c>
    </row>
    <row r="386" spans="2:47" s="1" customFormat="1" ht="13.5">
      <c r="B386" s="48"/>
      <c r="C386" s="76"/>
      <c r="D386" s="250" t="s">
        <v>213</v>
      </c>
      <c r="E386" s="76"/>
      <c r="F386" s="251" t="s">
        <v>2796</v>
      </c>
      <c r="G386" s="76"/>
      <c r="H386" s="76"/>
      <c r="I386" s="206"/>
      <c r="J386" s="76"/>
      <c r="K386" s="76"/>
      <c r="L386" s="74"/>
      <c r="M386" s="252"/>
      <c r="N386" s="49"/>
      <c r="O386" s="49"/>
      <c r="P386" s="49"/>
      <c r="Q386" s="49"/>
      <c r="R386" s="49"/>
      <c r="S386" s="49"/>
      <c r="T386" s="97"/>
      <c r="AT386" s="25" t="s">
        <v>213</v>
      </c>
      <c r="AU386" s="25" t="s">
        <v>90</v>
      </c>
    </row>
    <row r="387" spans="2:65" s="1" customFormat="1" ht="16.5" customHeight="1">
      <c r="B387" s="48"/>
      <c r="C387" s="238" t="s">
        <v>838</v>
      </c>
      <c r="D387" s="238" t="s">
        <v>206</v>
      </c>
      <c r="E387" s="239" t="s">
        <v>2797</v>
      </c>
      <c r="F387" s="240" t="s">
        <v>2798</v>
      </c>
      <c r="G387" s="241" t="s">
        <v>2485</v>
      </c>
      <c r="H387" s="242">
        <v>18</v>
      </c>
      <c r="I387" s="243"/>
      <c r="J387" s="244">
        <f>ROUND(I387*H387,2)</f>
        <v>0</v>
      </c>
      <c r="K387" s="240" t="s">
        <v>38</v>
      </c>
      <c r="L387" s="74"/>
      <c r="M387" s="245" t="s">
        <v>38</v>
      </c>
      <c r="N387" s="246" t="s">
        <v>53</v>
      </c>
      <c r="O387" s="49"/>
      <c r="P387" s="247">
        <f>O387*H387</f>
        <v>0</v>
      </c>
      <c r="Q387" s="247">
        <v>0.00221</v>
      </c>
      <c r="R387" s="247">
        <f>Q387*H387</f>
        <v>0.03978</v>
      </c>
      <c r="S387" s="247">
        <v>0</v>
      </c>
      <c r="T387" s="248">
        <f>S387*H387</f>
        <v>0</v>
      </c>
      <c r="AR387" s="25" t="s">
        <v>294</v>
      </c>
      <c r="AT387" s="25" t="s">
        <v>206</v>
      </c>
      <c r="AU387" s="25" t="s">
        <v>90</v>
      </c>
      <c r="AY387" s="25" t="s">
        <v>204</v>
      </c>
      <c r="BE387" s="249">
        <f>IF(N387="základní",J387,0)</f>
        <v>0</v>
      </c>
      <c r="BF387" s="249">
        <f>IF(N387="snížená",J387,0)</f>
        <v>0</v>
      </c>
      <c r="BG387" s="249">
        <f>IF(N387="zákl. přenesená",J387,0)</f>
        <v>0</v>
      </c>
      <c r="BH387" s="249">
        <f>IF(N387="sníž. přenesená",J387,0)</f>
        <v>0</v>
      </c>
      <c r="BI387" s="249">
        <f>IF(N387="nulová",J387,0)</f>
        <v>0</v>
      </c>
      <c r="BJ387" s="25" t="s">
        <v>25</v>
      </c>
      <c r="BK387" s="249">
        <f>ROUND(I387*H387,2)</f>
        <v>0</v>
      </c>
      <c r="BL387" s="25" t="s">
        <v>294</v>
      </c>
      <c r="BM387" s="25" t="s">
        <v>2799</v>
      </c>
    </row>
    <row r="388" spans="2:65" s="1" customFormat="1" ht="16.5" customHeight="1">
      <c r="B388" s="48"/>
      <c r="C388" s="238" t="s">
        <v>842</v>
      </c>
      <c r="D388" s="238" t="s">
        <v>206</v>
      </c>
      <c r="E388" s="239" t="s">
        <v>2800</v>
      </c>
      <c r="F388" s="240" t="s">
        <v>2801</v>
      </c>
      <c r="G388" s="241" t="s">
        <v>2485</v>
      </c>
      <c r="H388" s="242">
        <v>18</v>
      </c>
      <c r="I388" s="243"/>
      <c r="J388" s="244">
        <f>ROUND(I388*H388,2)</f>
        <v>0</v>
      </c>
      <c r="K388" s="240" t="s">
        <v>38</v>
      </c>
      <c r="L388" s="74"/>
      <c r="M388" s="245" t="s">
        <v>38</v>
      </c>
      <c r="N388" s="246" t="s">
        <v>53</v>
      </c>
      <c r="O388" s="49"/>
      <c r="P388" s="247">
        <f>O388*H388</f>
        <v>0</v>
      </c>
      <c r="Q388" s="247">
        <v>0.0012</v>
      </c>
      <c r="R388" s="247">
        <f>Q388*H388</f>
        <v>0.021599999999999998</v>
      </c>
      <c r="S388" s="247">
        <v>0</v>
      </c>
      <c r="T388" s="248">
        <f>S388*H388</f>
        <v>0</v>
      </c>
      <c r="AR388" s="25" t="s">
        <v>294</v>
      </c>
      <c r="AT388" s="25" t="s">
        <v>206</v>
      </c>
      <c r="AU388" s="25" t="s">
        <v>90</v>
      </c>
      <c r="AY388" s="25" t="s">
        <v>204</v>
      </c>
      <c r="BE388" s="249">
        <f>IF(N388="základní",J388,0)</f>
        <v>0</v>
      </c>
      <c r="BF388" s="249">
        <f>IF(N388="snížená",J388,0)</f>
        <v>0</v>
      </c>
      <c r="BG388" s="249">
        <f>IF(N388="zákl. přenesená",J388,0)</f>
        <v>0</v>
      </c>
      <c r="BH388" s="249">
        <f>IF(N388="sníž. přenesená",J388,0)</f>
        <v>0</v>
      </c>
      <c r="BI388" s="249">
        <f>IF(N388="nulová",J388,0)</f>
        <v>0</v>
      </c>
      <c r="BJ388" s="25" t="s">
        <v>25</v>
      </c>
      <c r="BK388" s="249">
        <f>ROUND(I388*H388,2)</f>
        <v>0</v>
      </c>
      <c r="BL388" s="25" t="s">
        <v>294</v>
      </c>
      <c r="BM388" s="25" t="s">
        <v>2802</v>
      </c>
    </row>
    <row r="389" spans="2:65" s="1" customFormat="1" ht="25.5" customHeight="1">
      <c r="B389" s="48"/>
      <c r="C389" s="238" t="s">
        <v>846</v>
      </c>
      <c r="D389" s="238" t="s">
        <v>206</v>
      </c>
      <c r="E389" s="239" t="s">
        <v>2803</v>
      </c>
      <c r="F389" s="240" t="s">
        <v>2804</v>
      </c>
      <c r="G389" s="241" t="s">
        <v>1045</v>
      </c>
      <c r="H389" s="242">
        <v>3</v>
      </c>
      <c r="I389" s="243"/>
      <c r="J389" s="244">
        <f>ROUND(I389*H389,2)</f>
        <v>0</v>
      </c>
      <c r="K389" s="240" t="s">
        <v>38</v>
      </c>
      <c r="L389" s="74"/>
      <c r="M389" s="245" t="s">
        <v>38</v>
      </c>
      <c r="N389" s="246" t="s">
        <v>53</v>
      </c>
      <c r="O389" s="49"/>
      <c r="P389" s="247">
        <f>O389*H389</f>
        <v>0</v>
      </c>
      <c r="Q389" s="247">
        <v>0.0005</v>
      </c>
      <c r="R389" s="247">
        <f>Q389*H389</f>
        <v>0.0015</v>
      </c>
      <c r="S389" s="247">
        <v>0</v>
      </c>
      <c r="T389" s="248">
        <f>S389*H389</f>
        <v>0</v>
      </c>
      <c r="AR389" s="25" t="s">
        <v>294</v>
      </c>
      <c r="AT389" s="25" t="s">
        <v>206</v>
      </c>
      <c r="AU389" s="25" t="s">
        <v>90</v>
      </c>
      <c r="AY389" s="25" t="s">
        <v>204</v>
      </c>
      <c r="BE389" s="249">
        <f>IF(N389="základní",J389,0)</f>
        <v>0</v>
      </c>
      <c r="BF389" s="249">
        <f>IF(N389="snížená",J389,0)</f>
        <v>0</v>
      </c>
      <c r="BG389" s="249">
        <f>IF(N389="zákl. přenesená",J389,0)</f>
        <v>0</v>
      </c>
      <c r="BH389" s="249">
        <f>IF(N389="sníž. přenesená",J389,0)</f>
        <v>0</v>
      </c>
      <c r="BI389" s="249">
        <f>IF(N389="nulová",J389,0)</f>
        <v>0</v>
      </c>
      <c r="BJ389" s="25" t="s">
        <v>25</v>
      </c>
      <c r="BK389" s="249">
        <f>ROUND(I389*H389,2)</f>
        <v>0</v>
      </c>
      <c r="BL389" s="25" t="s">
        <v>294</v>
      </c>
      <c r="BM389" s="25" t="s">
        <v>2805</v>
      </c>
    </row>
    <row r="390" spans="2:65" s="1" customFormat="1" ht="16.5" customHeight="1">
      <c r="B390" s="48"/>
      <c r="C390" s="238" t="s">
        <v>852</v>
      </c>
      <c r="D390" s="238" t="s">
        <v>206</v>
      </c>
      <c r="E390" s="239" t="s">
        <v>2806</v>
      </c>
      <c r="F390" s="240" t="s">
        <v>2807</v>
      </c>
      <c r="G390" s="241" t="s">
        <v>780</v>
      </c>
      <c r="H390" s="242">
        <v>18</v>
      </c>
      <c r="I390" s="243"/>
      <c r="J390" s="244">
        <f>ROUND(I390*H390,2)</f>
        <v>0</v>
      </c>
      <c r="K390" s="240" t="s">
        <v>210</v>
      </c>
      <c r="L390" s="74"/>
      <c r="M390" s="245" t="s">
        <v>38</v>
      </c>
      <c r="N390" s="246" t="s">
        <v>53</v>
      </c>
      <c r="O390" s="49"/>
      <c r="P390" s="247">
        <f>O390*H390</f>
        <v>0</v>
      </c>
      <c r="Q390" s="247">
        <v>0.00013</v>
      </c>
      <c r="R390" s="247">
        <f>Q390*H390</f>
        <v>0.0023399999999999996</v>
      </c>
      <c r="S390" s="247">
        <v>0</v>
      </c>
      <c r="T390" s="248">
        <f>S390*H390</f>
        <v>0</v>
      </c>
      <c r="AR390" s="25" t="s">
        <v>294</v>
      </c>
      <c r="AT390" s="25" t="s">
        <v>206</v>
      </c>
      <c r="AU390" s="25" t="s">
        <v>90</v>
      </c>
      <c r="AY390" s="25" t="s">
        <v>204</v>
      </c>
      <c r="BE390" s="249">
        <f>IF(N390="základní",J390,0)</f>
        <v>0</v>
      </c>
      <c r="BF390" s="249">
        <f>IF(N390="snížená",J390,0)</f>
        <v>0</v>
      </c>
      <c r="BG390" s="249">
        <f>IF(N390="zákl. přenesená",J390,0)</f>
        <v>0</v>
      </c>
      <c r="BH390" s="249">
        <f>IF(N390="sníž. přenesená",J390,0)</f>
        <v>0</v>
      </c>
      <c r="BI390" s="249">
        <f>IF(N390="nulová",J390,0)</f>
        <v>0</v>
      </c>
      <c r="BJ390" s="25" t="s">
        <v>25</v>
      </c>
      <c r="BK390" s="249">
        <f>ROUND(I390*H390,2)</f>
        <v>0</v>
      </c>
      <c r="BL390" s="25" t="s">
        <v>294</v>
      </c>
      <c r="BM390" s="25" t="s">
        <v>2808</v>
      </c>
    </row>
    <row r="391" spans="2:47" s="1" customFormat="1" ht="13.5">
      <c r="B391" s="48"/>
      <c r="C391" s="76"/>
      <c r="D391" s="250" t="s">
        <v>213</v>
      </c>
      <c r="E391" s="76"/>
      <c r="F391" s="251" t="s">
        <v>2809</v>
      </c>
      <c r="G391" s="76"/>
      <c r="H391" s="76"/>
      <c r="I391" s="206"/>
      <c r="J391" s="76"/>
      <c r="K391" s="76"/>
      <c r="L391" s="74"/>
      <c r="M391" s="252"/>
      <c r="N391" s="49"/>
      <c r="O391" s="49"/>
      <c r="P391" s="49"/>
      <c r="Q391" s="49"/>
      <c r="R391" s="49"/>
      <c r="S391" s="49"/>
      <c r="T391" s="97"/>
      <c r="AT391" s="25" t="s">
        <v>213</v>
      </c>
      <c r="AU391" s="25" t="s">
        <v>90</v>
      </c>
    </row>
    <row r="392" spans="2:65" s="1" customFormat="1" ht="16.5" customHeight="1">
      <c r="B392" s="48"/>
      <c r="C392" s="238" t="s">
        <v>857</v>
      </c>
      <c r="D392" s="238" t="s">
        <v>206</v>
      </c>
      <c r="E392" s="239" t="s">
        <v>2810</v>
      </c>
      <c r="F392" s="240" t="s">
        <v>2811</v>
      </c>
      <c r="G392" s="241" t="s">
        <v>780</v>
      </c>
      <c r="H392" s="242">
        <v>3</v>
      </c>
      <c r="I392" s="243"/>
      <c r="J392" s="244">
        <f>ROUND(I392*H392,2)</f>
        <v>0</v>
      </c>
      <c r="K392" s="240" t="s">
        <v>38</v>
      </c>
      <c r="L392" s="74"/>
      <c r="M392" s="245" t="s">
        <v>38</v>
      </c>
      <c r="N392" s="246" t="s">
        <v>53</v>
      </c>
      <c r="O392" s="49"/>
      <c r="P392" s="247">
        <f>O392*H392</f>
        <v>0</v>
      </c>
      <c r="Q392" s="247">
        <v>0.00062</v>
      </c>
      <c r="R392" s="247">
        <f>Q392*H392</f>
        <v>0.00186</v>
      </c>
      <c r="S392" s="247">
        <v>0</v>
      </c>
      <c r="T392" s="248">
        <f>S392*H392</f>
        <v>0</v>
      </c>
      <c r="AR392" s="25" t="s">
        <v>294</v>
      </c>
      <c r="AT392" s="25" t="s">
        <v>206</v>
      </c>
      <c r="AU392" s="25" t="s">
        <v>90</v>
      </c>
      <c r="AY392" s="25" t="s">
        <v>204</v>
      </c>
      <c r="BE392" s="249">
        <f>IF(N392="základní",J392,0)</f>
        <v>0</v>
      </c>
      <c r="BF392" s="249">
        <f>IF(N392="snížená",J392,0)</f>
        <v>0</v>
      </c>
      <c r="BG392" s="249">
        <f>IF(N392="zákl. přenesená",J392,0)</f>
        <v>0</v>
      </c>
      <c r="BH392" s="249">
        <f>IF(N392="sníž. přenesená",J392,0)</f>
        <v>0</v>
      </c>
      <c r="BI392" s="249">
        <f>IF(N392="nulová",J392,0)</f>
        <v>0</v>
      </c>
      <c r="BJ392" s="25" t="s">
        <v>25</v>
      </c>
      <c r="BK392" s="249">
        <f>ROUND(I392*H392,2)</f>
        <v>0</v>
      </c>
      <c r="BL392" s="25" t="s">
        <v>294</v>
      </c>
      <c r="BM392" s="25" t="s">
        <v>2812</v>
      </c>
    </row>
    <row r="393" spans="2:65" s="1" customFormat="1" ht="16.5" customHeight="1">
      <c r="B393" s="48"/>
      <c r="C393" s="238" t="s">
        <v>862</v>
      </c>
      <c r="D393" s="238" t="s">
        <v>206</v>
      </c>
      <c r="E393" s="239" t="s">
        <v>2813</v>
      </c>
      <c r="F393" s="240" t="s">
        <v>2814</v>
      </c>
      <c r="G393" s="241" t="s">
        <v>2485</v>
      </c>
      <c r="H393" s="242">
        <v>1</v>
      </c>
      <c r="I393" s="243"/>
      <c r="J393" s="244">
        <f>ROUND(I393*H393,2)</f>
        <v>0</v>
      </c>
      <c r="K393" s="240" t="s">
        <v>38</v>
      </c>
      <c r="L393" s="74"/>
      <c r="M393" s="245" t="s">
        <v>38</v>
      </c>
      <c r="N393" s="246" t="s">
        <v>53</v>
      </c>
      <c r="O393" s="49"/>
      <c r="P393" s="247">
        <f>O393*H393</f>
        <v>0</v>
      </c>
      <c r="Q393" s="247">
        <v>0</v>
      </c>
      <c r="R393" s="247">
        <f>Q393*H393</f>
        <v>0</v>
      </c>
      <c r="S393" s="247">
        <v>0</v>
      </c>
      <c r="T393" s="248">
        <f>S393*H393</f>
        <v>0</v>
      </c>
      <c r="AR393" s="25" t="s">
        <v>294</v>
      </c>
      <c r="AT393" s="25" t="s">
        <v>206</v>
      </c>
      <c r="AU393" s="25" t="s">
        <v>90</v>
      </c>
      <c r="AY393" s="25" t="s">
        <v>204</v>
      </c>
      <c r="BE393" s="249">
        <f>IF(N393="základní",J393,0)</f>
        <v>0</v>
      </c>
      <c r="BF393" s="249">
        <f>IF(N393="snížená",J393,0)</f>
        <v>0</v>
      </c>
      <c r="BG393" s="249">
        <f>IF(N393="zákl. přenesená",J393,0)</f>
        <v>0</v>
      </c>
      <c r="BH393" s="249">
        <f>IF(N393="sníž. přenesená",J393,0)</f>
        <v>0</v>
      </c>
      <c r="BI393" s="249">
        <f>IF(N393="nulová",J393,0)</f>
        <v>0</v>
      </c>
      <c r="BJ393" s="25" t="s">
        <v>25</v>
      </c>
      <c r="BK393" s="249">
        <f>ROUND(I393*H393,2)</f>
        <v>0</v>
      </c>
      <c r="BL393" s="25" t="s">
        <v>294</v>
      </c>
      <c r="BM393" s="25" t="s">
        <v>2815</v>
      </c>
    </row>
    <row r="394" spans="2:65" s="1" customFormat="1" ht="38.25" customHeight="1">
      <c r="B394" s="48"/>
      <c r="C394" s="238" t="s">
        <v>867</v>
      </c>
      <c r="D394" s="238" t="s">
        <v>206</v>
      </c>
      <c r="E394" s="239" t="s">
        <v>2816</v>
      </c>
      <c r="F394" s="240" t="s">
        <v>2817</v>
      </c>
      <c r="G394" s="241" t="s">
        <v>949</v>
      </c>
      <c r="H394" s="306"/>
      <c r="I394" s="243"/>
      <c r="J394" s="244">
        <f>ROUND(I394*H394,2)</f>
        <v>0</v>
      </c>
      <c r="K394" s="240" t="s">
        <v>210</v>
      </c>
      <c r="L394" s="74"/>
      <c r="M394" s="245" t="s">
        <v>38</v>
      </c>
      <c r="N394" s="246" t="s">
        <v>53</v>
      </c>
      <c r="O394" s="49"/>
      <c r="P394" s="247">
        <f>O394*H394</f>
        <v>0</v>
      </c>
      <c r="Q394" s="247">
        <v>0</v>
      </c>
      <c r="R394" s="247">
        <f>Q394*H394</f>
        <v>0</v>
      </c>
      <c r="S394" s="247">
        <v>0</v>
      </c>
      <c r="T394" s="248">
        <f>S394*H394</f>
        <v>0</v>
      </c>
      <c r="AR394" s="25" t="s">
        <v>294</v>
      </c>
      <c r="AT394" s="25" t="s">
        <v>206</v>
      </c>
      <c r="AU394" s="25" t="s">
        <v>90</v>
      </c>
      <c r="AY394" s="25" t="s">
        <v>204</v>
      </c>
      <c r="BE394" s="249">
        <f>IF(N394="základní",J394,0)</f>
        <v>0</v>
      </c>
      <c r="BF394" s="249">
        <f>IF(N394="snížená",J394,0)</f>
        <v>0</v>
      </c>
      <c r="BG394" s="249">
        <f>IF(N394="zákl. přenesená",J394,0)</f>
        <v>0</v>
      </c>
      <c r="BH394" s="249">
        <f>IF(N394="sníž. přenesená",J394,0)</f>
        <v>0</v>
      </c>
      <c r="BI394" s="249">
        <f>IF(N394="nulová",J394,0)</f>
        <v>0</v>
      </c>
      <c r="BJ394" s="25" t="s">
        <v>25</v>
      </c>
      <c r="BK394" s="249">
        <f>ROUND(I394*H394,2)</f>
        <v>0</v>
      </c>
      <c r="BL394" s="25" t="s">
        <v>294</v>
      </c>
      <c r="BM394" s="25" t="s">
        <v>2818</v>
      </c>
    </row>
    <row r="395" spans="2:47" s="1" customFormat="1" ht="13.5">
      <c r="B395" s="48"/>
      <c r="C395" s="76"/>
      <c r="D395" s="250" t="s">
        <v>213</v>
      </c>
      <c r="E395" s="76"/>
      <c r="F395" s="251" t="s">
        <v>2819</v>
      </c>
      <c r="G395" s="76"/>
      <c r="H395" s="76"/>
      <c r="I395" s="206"/>
      <c r="J395" s="76"/>
      <c r="K395" s="76"/>
      <c r="L395" s="74"/>
      <c r="M395" s="252"/>
      <c r="N395" s="49"/>
      <c r="O395" s="49"/>
      <c r="P395" s="49"/>
      <c r="Q395" s="49"/>
      <c r="R395" s="49"/>
      <c r="S395" s="49"/>
      <c r="T395" s="97"/>
      <c r="AT395" s="25" t="s">
        <v>213</v>
      </c>
      <c r="AU395" s="25" t="s">
        <v>90</v>
      </c>
    </row>
    <row r="396" spans="2:63" s="11" customFormat="1" ht="37.4" customHeight="1">
      <c r="B396" s="222"/>
      <c r="C396" s="223"/>
      <c r="D396" s="224" t="s">
        <v>81</v>
      </c>
      <c r="E396" s="225" t="s">
        <v>2820</v>
      </c>
      <c r="F396" s="225" t="s">
        <v>2821</v>
      </c>
      <c r="G396" s="223"/>
      <c r="H396" s="223"/>
      <c r="I396" s="226"/>
      <c r="J396" s="227">
        <f>BK396</f>
        <v>0</v>
      </c>
      <c r="K396" s="223"/>
      <c r="L396" s="228"/>
      <c r="M396" s="229"/>
      <c r="N396" s="230"/>
      <c r="O396" s="230"/>
      <c r="P396" s="231">
        <f>P397</f>
        <v>0</v>
      </c>
      <c r="Q396" s="230"/>
      <c r="R396" s="231">
        <f>R397</f>
        <v>0</v>
      </c>
      <c r="S396" s="230"/>
      <c r="T396" s="232">
        <f>T397</f>
        <v>0</v>
      </c>
      <c r="AR396" s="233" t="s">
        <v>211</v>
      </c>
      <c r="AT396" s="234" t="s">
        <v>81</v>
      </c>
      <c r="AU396" s="234" t="s">
        <v>82</v>
      </c>
      <c r="AY396" s="233" t="s">
        <v>204</v>
      </c>
      <c r="BK396" s="235">
        <f>BK397</f>
        <v>0</v>
      </c>
    </row>
    <row r="397" spans="2:63" s="11" customFormat="1" ht="19.9" customHeight="1">
      <c r="B397" s="222"/>
      <c r="C397" s="223"/>
      <c r="D397" s="224" t="s">
        <v>81</v>
      </c>
      <c r="E397" s="236" t="s">
        <v>2822</v>
      </c>
      <c r="F397" s="236" t="s">
        <v>2823</v>
      </c>
      <c r="G397" s="223"/>
      <c r="H397" s="223"/>
      <c r="I397" s="226"/>
      <c r="J397" s="237">
        <f>BK397</f>
        <v>0</v>
      </c>
      <c r="K397" s="223"/>
      <c r="L397" s="228"/>
      <c r="M397" s="229"/>
      <c r="N397" s="230"/>
      <c r="O397" s="230"/>
      <c r="P397" s="231">
        <f>SUM(P398:P399)</f>
        <v>0</v>
      </c>
      <c r="Q397" s="230"/>
      <c r="R397" s="231">
        <f>SUM(R398:R399)</f>
        <v>0</v>
      </c>
      <c r="S397" s="230"/>
      <c r="T397" s="232">
        <f>SUM(T398:T399)</f>
        <v>0</v>
      </c>
      <c r="AR397" s="233" t="s">
        <v>211</v>
      </c>
      <c r="AT397" s="234" t="s">
        <v>81</v>
      </c>
      <c r="AU397" s="234" t="s">
        <v>25</v>
      </c>
      <c r="AY397" s="233" t="s">
        <v>204</v>
      </c>
      <c r="BK397" s="235">
        <f>SUM(BK398:BK399)</f>
        <v>0</v>
      </c>
    </row>
    <row r="398" spans="2:65" s="1" customFormat="1" ht="38.25" customHeight="1">
      <c r="B398" s="48"/>
      <c r="C398" s="238" t="s">
        <v>873</v>
      </c>
      <c r="D398" s="238" t="s">
        <v>206</v>
      </c>
      <c r="E398" s="239" t="s">
        <v>2824</v>
      </c>
      <c r="F398" s="240" t="s">
        <v>2825</v>
      </c>
      <c r="G398" s="241" t="s">
        <v>252</v>
      </c>
      <c r="H398" s="242">
        <v>179.781</v>
      </c>
      <c r="I398" s="243"/>
      <c r="J398" s="244">
        <f>ROUND(I398*H398,2)</f>
        <v>0</v>
      </c>
      <c r="K398" s="240" t="s">
        <v>210</v>
      </c>
      <c r="L398" s="74"/>
      <c r="M398" s="245" t="s">
        <v>38</v>
      </c>
      <c r="N398" s="246" t="s">
        <v>53</v>
      </c>
      <c r="O398" s="49"/>
      <c r="P398" s="247">
        <f>O398*H398</f>
        <v>0</v>
      </c>
      <c r="Q398" s="247">
        <v>0</v>
      </c>
      <c r="R398" s="247">
        <f>Q398*H398</f>
        <v>0</v>
      </c>
      <c r="S398" s="247">
        <v>0</v>
      </c>
      <c r="T398" s="248">
        <f>S398*H398</f>
        <v>0</v>
      </c>
      <c r="AR398" s="25" t="s">
        <v>2826</v>
      </c>
      <c r="AT398" s="25" t="s">
        <v>206</v>
      </c>
      <c r="AU398" s="25" t="s">
        <v>90</v>
      </c>
      <c r="AY398" s="25" t="s">
        <v>204</v>
      </c>
      <c r="BE398" s="249">
        <f>IF(N398="základní",J398,0)</f>
        <v>0</v>
      </c>
      <c r="BF398" s="249">
        <f>IF(N398="snížená",J398,0)</f>
        <v>0</v>
      </c>
      <c r="BG398" s="249">
        <f>IF(N398="zákl. přenesená",J398,0)</f>
        <v>0</v>
      </c>
      <c r="BH398" s="249">
        <f>IF(N398="sníž. přenesená",J398,0)</f>
        <v>0</v>
      </c>
      <c r="BI398" s="249">
        <f>IF(N398="nulová",J398,0)</f>
        <v>0</v>
      </c>
      <c r="BJ398" s="25" t="s">
        <v>25</v>
      </c>
      <c r="BK398" s="249">
        <f>ROUND(I398*H398,2)</f>
        <v>0</v>
      </c>
      <c r="BL398" s="25" t="s">
        <v>2826</v>
      </c>
      <c r="BM398" s="25" t="s">
        <v>2827</v>
      </c>
    </row>
    <row r="399" spans="2:47" s="1" customFormat="1" ht="13.5">
      <c r="B399" s="48"/>
      <c r="C399" s="76"/>
      <c r="D399" s="250" t="s">
        <v>213</v>
      </c>
      <c r="E399" s="76"/>
      <c r="F399" s="251" t="s">
        <v>2828</v>
      </c>
      <c r="G399" s="76"/>
      <c r="H399" s="76"/>
      <c r="I399" s="206"/>
      <c r="J399" s="76"/>
      <c r="K399" s="76"/>
      <c r="L399" s="74"/>
      <c r="M399" s="307"/>
      <c r="N399" s="308"/>
      <c r="O399" s="308"/>
      <c r="P399" s="308"/>
      <c r="Q399" s="308"/>
      <c r="R399" s="308"/>
      <c r="S399" s="308"/>
      <c r="T399" s="309"/>
      <c r="AT399" s="25" t="s">
        <v>213</v>
      </c>
      <c r="AU399" s="25" t="s">
        <v>90</v>
      </c>
    </row>
    <row r="400" spans="2:12" s="1" customFormat="1" ht="6.95" customHeight="1">
      <c r="B400" s="69"/>
      <c r="C400" s="70"/>
      <c r="D400" s="70"/>
      <c r="E400" s="70"/>
      <c r="F400" s="70"/>
      <c r="G400" s="70"/>
      <c r="H400" s="70"/>
      <c r="I400" s="181"/>
      <c r="J400" s="70"/>
      <c r="K400" s="70"/>
      <c r="L400" s="74"/>
    </row>
  </sheetData>
  <sheetProtection password="CC35" sheet="1" objects="1" scenarios="1" formatColumns="0" formatRows="0" autoFilter="0"/>
  <autoFilter ref="C98:K399"/>
  <mergeCells count="16">
    <mergeCell ref="E7:H7"/>
    <mergeCell ref="E11:H11"/>
    <mergeCell ref="E9:H9"/>
    <mergeCell ref="E13:H13"/>
    <mergeCell ref="E28:H28"/>
    <mergeCell ref="E49:H49"/>
    <mergeCell ref="E53:H53"/>
    <mergeCell ref="E51:H51"/>
    <mergeCell ref="E55:H55"/>
    <mergeCell ref="J59:J60"/>
    <mergeCell ref="E85:H85"/>
    <mergeCell ref="E89:H89"/>
    <mergeCell ref="E87:H87"/>
    <mergeCell ref="E91:H91"/>
    <mergeCell ref="G1:H1"/>
    <mergeCell ref="L2:V2"/>
  </mergeCells>
  <hyperlinks>
    <hyperlink ref="F1:G1" location="C2" display="1) Krycí list soupisu"/>
    <hyperlink ref="G1:H1" location="C62"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117</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ht="16.5" customHeight="1">
      <c r="B9" s="29"/>
      <c r="C9" s="30"/>
      <c r="D9" s="30"/>
      <c r="E9" s="158" t="s">
        <v>160</v>
      </c>
      <c r="F9" s="30"/>
      <c r="G9" s="30"/>
      <c r="H9" s="30"/>
      <c r="I9" s="157"/>
      <c r="J9" s="30"/>
      <c r="K9" s="32"/>
    </row>
    <row r="10" spans="2:11" ht="13.5">
      <c r="B10" s="29"/>
      <c r="C10" s="30"/>
      <c r="D10" s="41" t="s">
        <v>161</v>
      </c>
      <c r="E10" s="30"/>
      <c r="F10" s="30"/>
      <c r="G10" s="30"/>
      <c r="H10" s="30"/>
      <c r="I10" s="157"/>
      <c r="J10" s="30"/>
      <c r="K10" s="32"/>
    </row>
    <row r="11" spans="2:11" s="1" customFormat="1" ht="16.5" customHeight="1">
      <c r="B11" s="48"/>
      <c r="C11" s="49"/>
      <c r="D11" s="49"/>
      <c r="E11" s="57" t="s">
        <v>2347</v>
      </c>
      <c r="F11" s="49"/>
      <c r="G11" s="49"/>
      <c r="H11" s="49"/>
      <c r="I11" s="159"/>
      <c r="J11" s="49"/>
      <c r="K11" s="53"/>
    </row>
    <row r="12" spans="2:11" s="1" customFormat="1" ht="13.5">
      <c r="B12" s="48"/>
      <c r="C12" s="49"/>
      <c r="D12" s="41" t="s">
        <v>2348</v>
      </c>
      <c r="E12" s="49"/>
      <c r="F12" s="49"/>
      <c r="G12" s="49"/>
      <c r="H12" s="49"/>
      <c r="I12" s="159"/>
      <c r="J12" s="49"/>
      <c r="K12" s="53"/>
    </row>
    <row r="13" spans="2:11" s="1" customFormat="1" ht="36.95" customHeight="1">
      <c r="B13" s="48"/>
      <c r="C13" s="49"/>
      <c r="D13" s="49"/>
      <c r="E13" s="160" t="s">
        <v>2829</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1" t="s">
        <v>21</v>
      </c>
      <c r="E15" s="49"/>
      <c r="F15" s="36" t="s">
        <v>38</v>
      </c>
      <c r="G15" s="49"/>
      <c r="H15" s="49"/>
      <c r="I15" s="161" t="s">
        <v>23</v>
      </c>
      <c r="J15" s="36" t="s">
        <v>2830</v>
      </c>
      <c r="K15" s="53"/>
    </row>
    <row r="16" spans="2:11" s="1" customFormat="1" ht="14.4" customHeight="1">
      <c r="B16" s="48"/>
      <c r="C16" s="49"/>
      <c r="D16" s="41" t="s">
        <v>26</v>
      </c>
      <c r="E16" s="49"/>
      <c r="F16" s="36" t="s">
        <v>27</v>
      </c>
      <c r="G16" s="49"/>
      <c r="H16" s="49"/>
      <c r="I16" s="161" t="s">
        <v>28</v>
      </c>
      <c r="J16" s="162" t="str">
        <f>'Rekapitulace stavby'!AN8</f>
        <v>25. 1. 2018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1" t="s">
        <v>36</v>
      </c>
      <c r="E18" s="49"/>
      <c r="F18" s="49"/>
      <c r="G18" s="49"/>
      <c r="H18" s="49"/>
      <c r="I18" s="161" t="s">
        <v>37</v>
      </c>
      <c r="J18" s="36" t="s">
        <v>38</v>
      </c>
      <c r="K18" s="53"/>
    </row>
    <row r="19" spans="2:11" s="1" customFormat="1" ht="18" customHeight="1">
      <c r="B19" s="48"/>
      <c r="C19" s="49"/>
      <c r="D19" s="49"/>
      <c r="E19" s="36" t="s">
        <v>2831</v>
      </c>
      <c r="F19" s="49"/>
      <c r="G19" s="49"/>
      <c r="H19" s="49"/>
      <c r="I19" s="161" t="s">
        <v>40</v>
      </c>
      <c r="J19" s="36" t="s">
        <v>38</v>
      </c>
      <c r="K19" s="53"/>
    </row>
    <row r="20" spans="2:11" s="1" customFormat="1" ht="6.95" customHeight="1">
      <c r="B20" s="48"/>
      <c r="C20" s="49"/>
      <c r="D20" s="49"/>
      <c r="E20" s="49"/>
      <c r="F20" s="49"/>
      <c r="G20" s="49"/>
      <c r="H20" s="49"/>
      <c r="I20" s="159"/>
      <c r="J20" s="49"/>
      <c r="K20" s="53"/>
    </row>
    <row r="21" spans="2:11" s="1" customFormat="1" ht="14.4" customHeight="1">
      <c r="B21" s="48"/>
      <c r="C21" s="49"/>
      <c r="D21" s="41" t="s">
        <v>41</v>
      </c>
      <c r="E21" s="49"/>
      <c r="F21" s="49"/>
      <c r="G21" s="49"/>
      <c r="H21" s="49"/>
      <c r="I21" s="161" t="s">
        <v>37</v>
      </c>
      <c r="J21" s="36" t="str">
        <f>IF('Rekapitulace stavby'!AN13="Vyplň údaj","",IF('Rekapitulace stavby'!AN13="","",'Rekapitulace stavby'!AN13))</f>
        <v/>
      </c>
      <c r="K21" s="53"/>
    </row>
    <row r="22" spans="2:11" s="1" customFormat="1" ht="18" customHeight="1">
      <c r="B22" s="48"/>
      <c r="C22" s="49"/>
      <c r="D22" s="49"/>
      <c r="E22" s="36" t="str">
        <f>IF('Rekapitulace stavby'!E14="Vyplň údaj","",IF('Rekapitulace stavby'!E14="","",'Rekapitulace stavby'!E14))</f>
        <v/>
      </c>
      <c r="F22" s="49"/>
      <c r="G22" s="49"/>
      <c r="H22" s="49"/>
      <c r="I22" s="161" t="s">
        <v>40</v>
      </c>
      <c r="J22" s="36"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1" t="s">
        <v>43</v>
      </c>
      <c r="E24" s="49"/>
      <c r="F24" s="49"/>
      <c r="G24" s="49"/>
      <c r="H24" s="49"/>
      <c r="I24" s="161" t="s">
        <v>37</v>
      </c>
      <c r="J24" s="36" t="s">
        <v>38</v>
      </c>
      <c r="K24" s="53"/>
    </row>
    <row r="25" spans="2:11" s="1" customFormat="1" ht="18" customHeight="1">
      <c r="B25" s="48"/>
      <c r="C25" s="49"/>
      <c r="D25" s="49"/>
      <c r="E25" s="36" t="s">
        <v>2832</v>
      </c>
      <c r="F25" s="49"/>
      <c r="G25" s="49"/>
      <c r="H25" s="49"/>
      <c r="I25" s="161" t="s">
        <v>40</v>
      </c>
      <c r="J25" s="36"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1" t="s">
        <v>46</v>
      </c>
      <c r="E27" s="49"/>
      <c r="F27" s="49"/>
      <c r="G27" s="49"/>
      <c r="H27" s="49"/>
      <c r="I27" s="159"/>
      <c r="J27" s="49"/>
      <c r="K27" s="53"/>
    </row>
    <row r="28" spans="2:11" s="7" customFormat="1" ht="213.75" customHeight="1">
      <c r="B28" s="163"/>
      <c r="C28" s="164"/>
      <c r="D28" s="164"/>
      <c r="E28" s="46" t="s">
        <v>2185</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48</v>
      </c>
      <c r="E31" s="49"/>
      <c r="F31" s="49"/>
      <c r="G31" s="49"/>
      <c r="H31" s="49"/>
      <c r="I31" s="159"/>
      <c r="J31" s="170">
        <f>ROUND(J95,2)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50</v>
      </c>
      <c r="G33" s="49"/>
      <c r="H33" s="49"/>
      <c r="I33" s="171" t="s">
        <v>49</v>
      </c>
      <c r="J33" s="54" t="s">
        <v>51</v>
      </c>
      <c r="K33" s="53"/>
    </row>
    <row r="34" spans="2:11" s="1" customFormat="1" ht="14.4" customHeight="1">
      <c r="B34" s="48"/>
      <c r="C34" s="49"/>
      <c r="D34" s="57" t="s">
        <v>52</v>
      </c>
      <c r="E34" s="57" t="s">
        <v>53</v>
      </c>
      <c r="F34" s="172">
        <f>ROUND(SUM(BE95:BE204),2)</f>
        <v>0</v>
      </c>
      <c r="G34" s="49"/>
      <c r="H34" s="49"/>
      <c r="I34" s="173">
        <v>0.21</v>
      </c>
      <c r="J34" s="172">
        <f>ROUND(ROUND((SUM(BE95:BE204)),2)*I34,2)</f>
        <v>0</v>
      </c>
      <c r="K34" s="53"/>
    </row>
    <row r="35" spans="2:11" s="1" customFormat="1" ht="14.4" customHeight="1">
      <c r="B35" s="48"/>
      <c r="C35" s="49"/>
      <c r="D35" s="49"/>
      <c r="E35" s="57" t="s">
        <v>54</v>
      </c>
      <c r="F35" s="172">
        <f>ROUND(SUM(BF95:BF204),2)</f>
        <v>0</v>
      </c>
      <c r="G35" s="49"/>
      <c r="H35" s="49"/>
      <c r="I35" s="173">
        <v>0.15</v>
      </c>
      <c r="J35" s="172">
        <f>ROUND(ROUND((SUM(BF95:BF204)),2)*I35,2)</f>
        <v>0</v>
      </c>
      <c r="K35" s="53"/>
    </row>
    <row r="36" spans="2:11" s="1" customFormat="1" ht="14.4" customHeight="1" hidden="1">
      <c r="B36" s="48"/>
      <c r="C36" s="49"/>
      <c r="D36" s="49"/>
      <c r="E36" s="57" t="s">
        <v>55</v>
      </c>
      <c r="F36" s="172">
        <f>ROUND(SUM(BG95:BG204),2)</f>
        <v>0</v>
      </c>
      <c r="G36" s="49"/>
      <c r="H36" s="49"/>
      <c r="I36" s="173">
        <v>0.21</v>
      </c>
      <c r="J36" s="172">
        <v>0</v>
      </c>
      <c r="K36" s="53"/>
    </row>
    <row r="37" spans="2:11" s="1" customFormat="1" ht="14.4" customHeight="1" hidden="1">
      <c r="B37" s="48"/>
      <c r="C37" s="49"/>
      <c r="D37" s="49"/>
      <c r="E37" s="57" t="s">
        <v>56</v>
      </c>
      <c r="F37" s="172">
        <f>ROUND(SUM(BH95:BH204),2)</f>
        <v>0</v>
      </c>
      <c r="G37" s="49"/>
      <c r="H37" s="49"/>
      <c r="I37" s="173">
        <v>0.15</v>
      </c>
      <c r="J37" s="172">
        <v>0</v>
      </c>
      <c r="K37" s="53"/>
    </row>
    <row r="38" spans="2:11" s="1" customFormat="1" ht="14.4" customHeight="1" hidden="1">
      <c r="B38" s="48"/>
      <c r="C38" s="49"/>
      <c r="D38" s="49"/>
      <c r="E38" s="57" t="s">
        <v>57</v>
      </c>
      <c r="F38" s="172">
        <f>ROUND(SUM(BI95:BI204),2)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58</v>
      </c>
      <c r="E40" s="100"/>
      <c r="F40" s="100"/>
      <c r="G40" s="176" t="s">
        <v>59</v>
      </c>
      <c r="H40" s="177" t="s">
        <v>60</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1" t="s">
        <v>164</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1" t="s">
        <v>18</v>
      </c>
      <c r="D48" s="49"/>
      <c r="E48" s="49"/>
      <c r="F48" s="49"/>
      <c r="G48" s="49"/>
      <c r="H48" s="49"/>
      <c r="I48" s="159"/>
      <c r="J48" s="49"/>
      <c r="K48" s="53"/>
    </row>
    <row r="49" spans="2:11" s="1" customFormat="1" ht="16.5" customHeight="1">
      <c r="B49" s="48"/>
      <c r="C49" s="49"/>
      <c r="D49" s="49"/>
      <c r="E49" s="158" t="str">
        <f>E7</f>
        <v>Areál TJ Lokomotiva Cheb-I.etapa-Fáze I.B-Rekonstrukce haly s přístavbou šaten-Uznatelné výdaje</v>
      </c>
      <c r="F49" s="41"/>
      <c r="G49" s="41"/>
      <c r="H49" s="41"/>
      <c r="I49" s="159"/>
      <c r="J49" s="49"/>
      <c r="K49" s="53"/>
    </row>
    <row r="50" spans="2:11" ht="13.5">
      <c r="B50" s="29"/>
      <c r="C50" s="41" t="s">
        <v>159</v>
      </c>
      <c r="D50" s="30"/>
      <c r="E50" s="30"/>
      <c r="F50" s="30"/>
      <c r="G50" s="30"/>
      <c r="H50" s="30"/>
      <c r="I50" s="157"/>
      <c r="J50" s="30"/>
      <c r="K50" s="32"/>
    </row>
    <row r="51" spans="2:11" ht="16.5" customHeight="1">
      <c r="B51" s="29"/>
      <c r="C51" s="30"/>
      <c r="D51" s="30"/>
      <c r="E51" s="158" t="s">
        <v>160</v>
      </c>
      <c r="F51" s="30"/>
      <c r="G51" s="30"/>
      <c r="H51" s="30"/>
      <c r="I51" s="157"/>
      <c r="J51" s="30"/>
      <c r="K51" s="32"/>
    </row>
    <row r="52" spans="2:11" ht="13.5">
      <c r="B52" s="29"/>
      <c r="C52" s="41" t="s">
        <v>161</v>
      </c>
      <c r="D52" s="30"/>
      <c r="E52" s="30"/>
      <c r="F52" s="30"/>
      <c r="G52" s="30"/>
      <c r="H52" s="30"/>
      <c r="I52" s="157"/>
      <c r="J52" s="30"/>
      <c r="K52" s="32"/>
    </row>
    <row r="53" spans="2:11" s="1" customFormat="1" ht="16.5" customHeight="1">
      <c r="B53" s="48"/>
      <c r="C53" s="49"/>
      <c r="D53" s="49"/>
      <c r="E53" s="57" t="s">
        <v>2347</v>
      </c>
      <c r="F53" s="49"/>
      <c r="G53" s="49"/>
      <c r="H53" s="49"/>
      <c r="I53" s="159"/>
      <c r="J53" s="49"/>
      <c r="K53" s="53"/>
    </row>
    <row r="54" spans="2:11" s="1" customFormat="1" ht="14.4" customHeight="1">
      <c r="B54" s="48"/>
      <c r="C54" s="41" t="s">
        <v>2348</v>
      </c>
      <c r="D54" s="49"/>
      <c r="E54" s="49"/>
      <c r="F54" s="49"/>
      <c r="G54" s="49"/>
      <c r="H54" s="49"/>
      <c r="I54" s="159"/>
      <c r="J54" s="49"/>
      <c r="K54" s="53"/>
    </row>
    <row r="55" spans="2:11" s="1" customFormat="1" ht="17.25" customHeight="1">
      <c r="B55" s="48"/>
      <c r="C55" s="49"/>
      <c r="D55" s="49"/>
      <c r="E55" s="160" t="str">
        <f>E13</f>
        <v>D.4.2.2. - Soupis prací ÚT šatny-UZNATELNÉ VÝDAJE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1" t="s">
        <v>26</v>
      </c>
      <c r="D57" s="49"/>
      <c r="E57" s="49"/>
      <c r="F57" s="36" t="str">
        <f>F16</f>
        <v>Cheb</v>
      </c>
      <c r="G57" s="49"/>
      <c r="H57" s="49"/>
      <c r="I57" s="161" t="s">
        <v>28</v>
      </c>
      <c r="J57" s="162" t="str">
        <f>IF(J16="","",J16)</f>
        <v>25. 1. 2018</v>
      </c>
      <c r="K57" s="53"/>
    </row>
    <row r="58" spans="2:11" s="1" customFormat="1" ht="6.95" customHeight="1">
      <c r="B58" s="48"/>
      <c r="C58" s="49"/>
      <c r="D58" s="49"/>
      <c r="E58" s="49"/>
      <c r="F58" s="49"/>
      <c r="G58" s="49"/>
      <c r="H58" s="49"/>
      <c r="I58" s="159"/>
      <c r="J58" s="49"/>
      <c r="K58" s="53"/>
    </row>
    <row r="59" spans="2:11" s="1" customFormat="1" ht="13.5">
      <c r="B59" s="48"/>
      <c r="C59" s="41" t="s">
        <v>36</v>
      </c>
      <c r="D59" s="49"/>
      <c r="E59" s="49"/>
      <c r="F59" s="36" t="str">
        <f>E19</f>
        <v>Město Cheb</v>
      </c>
      <c r="G59" s="49"/>
      <c r="H59" s="49"/>
      <c r="I59" s="161" t="s">
        <v>43</v>
      </c>
      <c r="J59" s="46" t="str">
        <f>E25</f>
        <v xml:space="preserve">Jaroslav  Janda</v>
      </c>
      <c r="K59" s="53"/>
    </row>
    <row r="60" spans="2:11" s="1" customFormat="1" ht="14.4" customHeight="1">
      <c r="B60" s="48"/>
      <c r="C60" s="41" t="s">
        <v>41</v>
      </c>
      <c r="D60" s="49"/>
      <c r="E60" s="49"/>
      <c r="F60" s="36"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165</v>
      </c>
      <c r="D62" s="174"/>
      <c r="E62" s="174"/>
      <c r="F62" s="174"/>
      <c r="G62" s="174"/>
      <c r="H62" s="174"/>
      <c r="I62" s="188"/>
      <c r="J62" s="189" t="s">
        <v>166</v>
      </c>
      <c r="K62" s="190"/>
    </row>
    <row r="63" spans="2:11" s="1" customFormat="1" ht="10.3" customHeight="1">
      <c r="B63" s="48"/>
      <c r="C63" s="49"/>
      <c r="D63" s="49"/>
      <c r="E63" s="49"/>
      <c r="F63" s="49"/>
      <c r="G63" s="49"/>
      <c r="H63" s="49"/>
      <c r="I63" s="159"/>
      <c r="J63" s="49"/>
      <c r="K63" s="53"/>
    </row>
    <row r="64" spans="2:47" s="1" customFormat="1" ht="29.25" customHeight="1">
      <c r="B64" s="48"/>
      <c r="C64" s="191" t="s">
        <v>167</v>
      </c>
      <c r="D64" s="49"/>
      <c r="E64" s="49"/>
      <c r="F64" s="49"/>
      <c r="G64" s="49"/>
      <c r="H64" s="49"/>
      <c r="I64" s="159"/>
      <c r="J64" s="170">
        <f>J95</f>
        <v>0</v>
      </c>
      <c r="K64" s="53"/>
      <c r="AU64" s="25" t="s">
        <v>168</v>
      </c>
    </row>
    <row r="65" spans="2:11" s="8" customFormat="1" ht="24.95" customHeight="1">
      <c r="B65" s="192"/>
      <c r="C65" s="193"/>
      <c r="D65" s="194" t="s">
        <v>2833</v>
      </c>
      <c r="E65" s="195"/>
      <c r="F65" s="195"/>
      <c r="G65" s="195"/>
      <c r="H65" s="195"/>
      <c r="I65" s="196"/>
      <c r="J65" s="197">
        <f>J96</f>
        <v>0</v>
      </c>
      <c r="K65" s="198"/>
    </row>
    <row r="66" spans="2:11" s="8" customFormat="1" ht="24.95" customHeight="1">
      <c r="B66" s="192"/>
      <c r="C66" s="193"/>
      <c r="D66" s="194" t="s">
        <v>2834</v>
      </c>
      <c r="E66" s="195"/>
      <c r="F66" s="195"/>
      <c r="G66" s="195"/>
      <c r="H66" s="195"/>
      <c r="I66" s="196"/>
      <c r="J66" s="197">
        <f>J111</f>
        <v>0</v>
      </c>
      <c r="K66" s="198"/>
    </row>
    <row r="67" spans="2:11" s="8" customFormat="1" ht="24.95" customHeight="1">
      <c r="B67" s="192"/>
      <c r="C67" s="193"/>
      <c r="D67" s="194" t="s">
        <v>2835</v>
      </c>
      <c r="E67" s="195"/>
      <c r="F67" s="195"/>
      <c r="G67" s="195"/>
      <c r="H67" s="195"/>
      <c r="I67" s="196"/>
      <c r="J67" s="197">
        <f>J134</f>
        <v>0</v>
      </c>
      <c r="K67" s="198"/>
    </row>
    <row r="68" spans="2:11" s="8" customFormat="1" ht="24.95" customHeight="1">
      <c r="B68" s="192"/>
      <c r="C68" s="193"/>
      <c r="D68" s="194" t="s">
        <v>2836</v>
      </c>
      <c r="E68" s="195"/>
      <c r="F68" s="195"/>
      <c r="G68" s="195"/>
      <c r="H68" s="195"/>
      <c r="I68" s="196"/>
      <c r="J68" s="197">
        <f>J156</f>
        <v>0</v>
      </c>
      <c r="K68" s="198"/>
    </row>
    <row r="69" spans="2:11" s="8" customFormat="1" ht="24.95" customHeight="1">
      <c r="B69" s="192"/>
      <c r="C69" s="193"/>
      <c r="D69" s="194" t="s">
        <v>2837</v>
      </c>
      <c r="E69" s="195"/>
      <c r="F69" s="195"/>
      <c r="G69" s="195"/>
      <c r="H69" s="195"/>
      <c r="I69" s="196"/>
      <c r="J69" s="197">
        <f>J185</f>
        <v>0</v>
      </c>
      <c r="K69" s="198"/>
    </row>
    <row r="70" spans="2:11" s="8" customFormat="1" ht="24.95" customHeight="1">
      <c r="B70" s="192"/>
      <c r="C70" s="193"/>
      <c r="D70" s="194" t="s">
        <v>2838</v>
      </c>
      <c r="E70" s="195"/>
      <c r="F70" s="195"/>
      <c r="G70" s="195"/>
      <c r="H70" s="195"/>
      <c r="I70" s="196"/>
      <c r="J70" s="197">
        <f>J200</f>
        <v>0</v>
      </c>
      <c r="K70" s="198"/>
    </row>
    <row r="71" spans="2:11" s="8" customFormat="1" ht="24.95" customHeight="1">
      <c r="B71" s="192"/>
      <c r="C71" s="193"/>
      <c r="D71" s="194" t="s">
        <v>2839</v>
      </c>
      <c r="E71" s="195"/>
      <c r="F71" s="195"/>
      <c r="G71" s="195"/>
      <c r="H71" s="195"/>
      <c r="I71" s="196"/>
      <c r="J71" s="197">
        <f>J203</f>
        <v>0</v>
      </c>
      <c r="K71" s="198"/>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188</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18</v>
      </c>
      <c r="D80" s="76"/>
      <c r="E80" s="76"/>
      <c r="F80" s="76"/>
      <c r="G80" s="76"/>
      <c r="H80" s="76"/>
      <c r="I80" s="206"/>
      <c r="J80" s="76"/>
      <c r="K80" s="76"/>
      <c r="L80" s="74"/>
    </row>
    <row r="81" spans="2:12" s="1" customFormat="1" ht="16.5" customHeight="1">
      <c r="B81" s="48"/>
      <c r="C81" s="76"/>
      <c r="D81" s="76"/>
      <c r="E81" s="207" t="str">
        <f>E7</f>
        <v>Areál TJ Lokomotiva Cheb-I.etapa-Fáze I.B-Rekonstrukce haly s přístavbou šaten-Uznatelné výdaje</v>
      </c>
      <c r="F81" s="78"/>
      <c r="G81" s="78"/>
      <c r="H81" s="78"/>
      <c r="I81" s="206"/>
      <c r="J81" s="76"/>
      <c r="K81" s="76"/>
      <c r="L81" s="74"/>
    </row>
    <row r="82" spans="2:12" ht="13.5">
      <c r="B82" s="29"/>
      <c r="C82" s="78" t="s">
        <v>159</v>
      </c>
      <c r="D82" s="208"/>
      <c r="E82" s="208"/>
      <c r="F82" s="208"/>
      <c r="G82" s="208"/>
      <c r="H82" s="208"/>
      <c r="I82" s="151"/>
      <c r="J82" s="208"/>
      <c r="K82" s="208"/>
      <c r="L82" s="209"/>
    </row>
    <row r="83" spans="2:12" ht="16.5" customHeight="1">
      <c r="B83" s="29"/>
      <c r="C83" s="208"/>
      <c r="D83" s="208"/>
      <c r="E83" s="207" t="s">
        <v>160</v>
      </c>
      <c r="F83" s="208"/>
      <c r="G83" s="208"/>
      <c r="H83" s="208"/>
      <c r="I83" s="151"/>
      <c r="J83" s="208"/>
      <c r="K83" s="208"/>
      <c r="L83" s="209"/>
    </row>
    <row r="84" spans="2:12" ht="13.5">
      <c r="B84" s="29"/>
      <c r="C84" s="78" t="s">
        <v>161</v>
      </c>
      <c r="D84" s="208"/>
      <c r="E84" s="208"/>
      <c r="F84" s="208"/>
      <c r="G84" s="208"/>
      <c r="H84" s="208"/>
      <c r="I84" s="151"/>
      <c r="J84" s="208"/>
      <c r="K84" s="208"/>
      <c r="L84" s="209"/>
    </row>
    <row r="85" spans="2:12" s="1" customFormat="1" ht="16.5" customHeight="1">
      <c r="B85" s="48"/>
      <c r="C85" s="76"/>
      <c r="D85" s="76"/>
      <c r="E85" s="316" t="s">
        <v>2347</v>
      </c>
      <c r="F85" s="76"/>
      <c r="G85" s="76"/>
      <c r="H85" s="76"/>
      <c r="I85" s="206"/>
      <c r="J85" s="76"/>
      <c r="K85" s="76"/>
      <c r="L85" s="74"/>
    </row>
    <row r="86" spans="2:12" s="1" customFormat="1" ht="14.4" customHeight="1">
      <c r="B86" s="48"/>
      <c r="C86" s="78" t="s">
        <v>2348</v>
      </c>
      <c r="D86" s="76"/>
      <c r="E86" s="76"/>
      <c r="F86" s="76"/>
      <c r="G86" s="76"/>
      <c r="H86" s="76"/>
      <c r="I86" s="206"/>
      <c r="J86" s="76"/>
      <c r="K86" s="76"/>
      <c r="L86" s="74"/>
    </row>
    <row r="87" spans="2:12" s="1" customFormat="1" ht="17.25" customHeight="1">
      <c r="B87" s="48"/>
      <c r="C87" s="76"/>
      <c r="D87" s="76"/>
      <c r="E87" s="84" t="str">
        <f>E13</f>
        <v>D.4.2.2. - Soupis prací ÚT šatny-UZNATELNÉ VÝDAJE</v>
      </c>
      <c r="F87" s="76"/>
      <c r="G87" s="76"/>
      <c r="H87" s="76"/>
      <c r="I87" s="206"/>
      <c r="J87" s="76"/>
      <c r="K87" s="76"/>
      <c r="L87" s="74"/>
    </row>
    <row r="88" spans="2:12" s="1" customFormat="1" ht="6.95" customHeight="1">
      <c r="B88" s="48"/>
      <c r="C88" s="76"/>
      <c r="D88" s="76"/>
      <c r="E88" s="76"/>
      <c r="F88" s="76"/>
      <c r="G88" s="76"/>
      <c r="H88" s="76"/>
      <c r="I88" s="206"/>
      <c r="J88" s="76"/>
      <c r="K88" s="76"/>
      <c r="L88" s="74"/>
    </row>
    <row r="89" spans="2:12" s="1" customFormat="1" ht="18" customHeight="1">
      <c r="B89" s="48"/>
      <c r="C89" s="78" t="s">
        <v>26</v>
      </c>
      <c r="D89" s="76"/>
      <c r="E89" s="76"/>
      <c r="F89" s="210" t="str">
        <f>F16</f>
        <v>Cheb</v>
      </c>
      <c r="G89" s="76"/>
      <c r="H89" s="76"/>
      <c r="I89" s="211" t="s">
        <v>28</v>
      </c>
      <c r="J89" s="87" t="str">
        <f>IF(J16="","",J16)</f>
        <v>25. 1. 2018</v>
      </c>
      <c r="K89" s="76"/>
      <c r="L89" s="74"/>
    </row>
    <row r="90" spans="2:12" s="1" customFormat="1" ht="6.95" customHeight="1">
      <c r="B90" s="48"/>
      <c r="C90" s="76"/>
      <c r="D90" s="76"/>
      <c r="E90" s="76"/>
      <c r="F90" s="76"/>
      <c r="G90" s="76"/>
      <c r="H90" s="76"/>
      <c r="I90" s="206"/>
      <c r="J90" s="76"/>
      <c r="K90" s="76"/>
      <c r="L90" s="74"/>
    </row>
    <row r="91" spans="2:12" s="1" customFormat="1" ht="13.5">
      <c r="B91" s="48"/>
      <c r="C91" s="78" t="s">
        <v>36</v>
      </c>
      <c r="D91" s="76"/>
      <c r="E91" s="76"/>
      <c r="F91" s="210" t="str">
        <f>E19</f>
        <v>Město Cheb</v>
      </c>
      <c r="G91" s="76"/>
      <c r="H91" s="76"/>
      <c r="I91" s="211" t="s">
        <v>43</v>
      </c>
      <c r="J91" s="210" t="str">
        <f>E25</f>
        <v xml:space="preserve">Jaroslav  Janda</v>
      </c>
      <c r="K91" s="76"/>
      <c r="L91" s="74"/>
    </row>
    <row r="92" spans="2:12" s="1" customFormat="1" ht="14.4" customHeight="1">
      <c r="B92" s="48"/>
      <c r="C92" s="78" t="s">
        <v>41</v>
      </c>
      <c r="D92" s="76"/>
      <c r="E92" s="76"/>
      <c r="F92" s="210" t="str">
        <f>IF(E22="","",E22)</f>
        <v/>
      </c>
      <c r="G92" s="76"/>
      <c r="H92" s="76"/>
      <c r="I92" s="206"/>
      <c r="J92" s="76"/>
      <c r="K92" s="76"/>
      <c r="L92" s="74"/>
    </row>
    <row r="93" spans="2:12" s="1" customFormat="1" ht="10.3" customHeight="1">
      <c r="B93" s="48"/>
      <c r="C93" s="76"/>
      <c r="D93" s="76"/>
      <c r="E93" s="76"/>
      <c r="F93" s="76"/>
      <c r="G93" s="76"/>
      <c r="H93" s="76"/>
      <c r="I93" s="206"/>
      <c r="J93" s="76"/>
      <c r="K93" s="76"/>
      <c r="L93" s="74"/>
    </row>
    <row r="94" spans="2:20" s="10" customFormat="1" ht="29.25" customHeight="1">
      <c r="B94" s="212"/>
      <c r="C94" s="213" t="s">
        <v>189</v>
      </c>
      <c r="D94" s="214" t="s">
        <v>67</v>
      </c>
      <c r="E94" s="214" t="s">
        <v>63</v>
      </c>
      <c r="F94" s="214" t="s">
        <v>190</v>
      </c>
      <c r="G94" s="214" t="s">
        <v>191</v>
      </c>
      <c r="H94" s="214" t="s">
        <v>192</v>
      </c>
      <c r="I94" s="215" t="s">
        <v>193</v>
      </c>
      <c r="J94" s="214" t="s">
        <v>166</v>
      </c>
      <c r="K94" s="216" t="s">
        <v>194</v>
      </c>
      <c r="L94" s="217"/>
      <c r="M94" s="104" t="s">
        <v>195</v>
      </c>
      <c r="N94" s="105" t="s">
        <v>52</v>
      </c>
      <c r="O94" s="105" t="s">
        <v>196</v>
      </c>
      <c r="P94" s="105" t="s">
        <v>197</v>
      </c>
      <c r="Q94" s="105" t="s">
        <v>198</v>
      </c>
      <c r="R94" s="105" t="s">
        <v>199</v>
      </c>
      <c r="S94" s="105" t="s">
        <v>200</v>
      </c>
      <c r="T94" s="106" t="s">
        <v>201</v>
      </c>
    </row>
    <row r="95" spans="2:63" s="1" customFormat="1" ht="29.25" customHeight="1">
      <c r="B95" s="48"/>
      <c r="C95" s="110" t="s">
        <v>167</v>
      </c>
      <c r="D95" s="76"/>
      <c r="E95" s="76"/>
      <c r="F95" s="76"/>
      <c r="G95" s="76"/>
      <c r="H95" s="76"/>
      <c r="I95" s="206"/>
      <c r="J95" s="218">
        <f>BK95</f>
        <v>0</v>
      </c>
      <c r="K95" s="76"/>
      <c r="L95" s="74"/>
      <c r="M95" s="107"/>
      <c r="N95" s="108"/>
      <c r="O95" s="108"/>
      <c r="P95" s="219">
        <f>P96+P111+P134+P156+P185+P200+P203</f>
        <v>0</v>
      </c>
      <c r="Q95" s="108"/>
      <c r="R95" s="219">
        <f>R96+R111+R134+R156+R185+R200+R203</f>
        <v>3.2910577137999995</v>
      </c>
      <c r="S95" s="108"/>
      <c r="T95" s="220">
        <f>T96+T111+T134+T156+T185+T200+T203</f>
        <v>0</v>
      </c>
      <c r="AT95" s="25" t="s">
        <v>81</v>
      </c>
      <c r="AU95" s="25" t="s">
        <v>168</v>
      </c>
      <c r="BK95" s="221">
        <f>BK96+BK111+BK134+BK156+BK185+BK200+BK203</f>
        <v>0</v>
      </c>
    </row>
    <row r="96" spans="2:63" s="11" customFormat="1" ht="37.4" customHeight="1">
      <c r="B96" s="222"/>
      <c r="C96" s="223"/>
      <c r="D96" s="224" t="s">
        <v>81</v>
      </c>
      <c r="E96" s="225" t="s">
        <v>952</v>
      </c>
      <c r="F96" s="225" t="s">
        <v>953</v>
      </c>
      <c r="G96" s="223"/>
      <c r="H96" s="223"/>
      <c r="I96" s="226"/>
      <c r="J96" s="227">
        <f>BK96</f>
        <v>0</v>
      </c>
      <c r="K96" s="223"/>
      <c r="L96" s="228"/>
      <c r="M96" s="229"/>
      <c r="N96" s="230"/>
      <c r="O96" s="230"/>
      <c r="P96" s="231">
        <f>SUM(P97:P110)</f>
        <v>0</v>
      </c>
      <c r="Q96" s="230"/>
      <c r="R96" s="231">
        <f>SUM(R97:R110)</f>
        <v>0.40066374</v>
      </c>
      <c r="S96" s="230"/>
      <c r="T96" s="232">
        <f>SUM(T97:T110)</f>
        <v>0</v>
      </c>
      <c r="AR96" s="233" t="s">
        <v>90</v>
      </c>
      <c r="AT96" s="234" t="s">
        <v>81</v>
      </c>
      <c r="AU96" s="234" t="s">
        <v>82</v>
      </c>
      <c r="AY96" s="233" t="s">
        <v>204</v>
      </c>
      <c r="BK96" s="235">
        <f>SUM(BK97:BK110)</f>
        <v>0</v>
      </c>
    </row>
    <row r="97" spans="2:65" s="1" customFormat="1" ht="38.25" customHeight="1">
      <c r="B97" s="48"/>
      <c r="C97" s="238" t="s">
        <v>25</v>
      </c>
      <c r="D97" s="238" t="s">
        <v>206</v>
      </c>
      <c r="E97" s="239" t="s">
        <v>2840</v>
      </c>
      <c r="F97" s="240" t="s">
        <v>2841</v>
      </c>
      <c r="G97" s="241" t="s">
        <v>209</v>
      </c>
      <c r="H97" s="242">
        <v>6</v>
      </c>
      <c r="I97" s="243"/>
      <c r="J97" s="244">
        <f>ROUND(I97*H97,2)</f>
        <v>0</v>
      </c>
      <c r="K97" s="240" t="s">
        <v>2842</v>
      </c>
      <c r="L97" s="74"/>
      <c r="M97" s="245" t="s">
        <v>38</v>
      </c>
      <c r="N97" s="246" t="s">
        <v>53</v>
      </c>
      <c r="O97" s="49"/>
      <c r="P97" s="247">
        <f>O97*H97</f>
        <v>0</v>
      </c>
      <c r="Q97" s="247">
        <v>0.00018</v>
      </c>
      <c r="R97" s="247">
        <f>Q97*H97</f>
        <v>0.00108</v>
      </c>
      <c r="S97" s="247">
        <v>0</v>
      </c>
      <c r="T97" s="248">
        <f>S97*H97</f>
        <v>0</v>
      </c>
      <c r="AR97" s="25" t="s">
        <v>294</v>
      </c>
      <c r="AT97" s="25" t="s">
        <v>206</v>
      </c>
      <c r="AU97" s="25" t="s">
        <v>25</v>
      </c>
      <c r="AY97" s="25" t="s">
        <v>204</v>
      </c>
      <c r="BE97" s="249">
        <f>IF(N97="základní",J97,0)</f>
        <v>0</v>
      </c>
      <c r="BF97" s="249">
        <f>IF(N97="snížená",J97,0)</f>
        <v>0</v>
      </c>
      <c r="BG97" s="249">
        <f>IF(N97="zákl. přenesená",J97,0)</f>
        <v>0</v>
      </c>
      <c r="BH97" s="249">
        <f>IF(N97="sníž. přenesená",J97,0)</f>
        <v>0</v>
      </c>
      <c r="BI97" s="249">
        <f>IF(N97="nulová",J97,0)</f>
        <v>0</v>
      </c>
      <c r="BJ97" s="25" t="s">
        <v>25</v>
      </c>
      <c r="BK97" s="249">
        <f>ROUND(I97*H97,2)</f>
        <v>0</v>
      </c>
      <c r="BL97" s="25" t="s">
        <v>294</v>
      </c>
      <c r="BM97" s="25" t="s">
        <v>2843</v>
      </c>
    </row>
    <row r="98" spans="2:65" s="1" customFormat="1" ht="16.5" customHeight="1">
      <c r="B98" s="48"/>
      <c r="C98" s="285" t="s">
        <v>90</v>
      </c>
      <c r="D98" s="285" t="s">
        <v>478</v>
      </c>
      <c r="E98" s="286" t="s">
        <v>2844</v>
      </c>
      <c r="F98" s="287" t="s">
        <v>2845</v>
      </c>
      <c r="G98" s="288" t="s">
        <v>209</v>
      </c>
      <c r="H98" s="289">
        <v>6</v>
      </c>
      <c r="I98" s="290"/>
      <c r="J98" s="291">
        <f>ROUND(I98*H98,2)</f>
        <v>0</v>
      </c>
      <c r="K98" s="287" t="s">
        <v>2842</v>
      </c>
      <c r="L98" s="292"/>
      <c r="M98" s="293" t="s">
        <v>38</v>
      </c>
      <c r="N98" s="294" t="s">
        <v>53</v>
      </c>
      <c r="O98" s="49"/>
      <c r="P98" s="247">
        <f>O98*H98</f>
        <v>0</v>
      </c>
      <c r="Q98" s="247">
        <v>0.003</v>
      </c>
      <c r="R98" s="247">
        <f>Q98*H98</f>
        <v>0.018000000000000002</v>
      </c>
      <c r="S98" s="247">
        <v>0</v>
      </c>
      <c r="T98" s="248">
        <f>S98*H98</f>
        <v>0</v>
      </c>
      <c r="AR98" s="25" t="s">
        <v>392</v>
      </c>
      <c r="AT98" s="25" t="s">
        <v>478</v>
      </c>
      <c r="AU98" s="25" t="s">
        <v>25</v>
      </c>
      <c r="AY98" s="25" t="s">
        <v>204</v>
      </c>
      <c r="BE98" s="249">
        <f>IF(N98="základní",J98,0)</f>
        <v>0</v>
      </c>
      <c r="BF98" s="249">
        <f>IF(N98="snížená",J98,0)</f>
        <v>0</v>
      </c>
      <c r="BG98" s="249">
        <f>IF(N98="zákl. přenesená",J98,0)</f>
        <v>0</v>
      </c>
      <c r="BH98" s="249">
        <f>IF(N98="sníž. přenesená",J98,0)</f>
        <v>0</v>
      </c>
      <c r="BI98" s="249">
        <f>IF(N98="nulová",J98,0)</f>
        <v>0</v>
      </c>
      <c r="BJ98" s="25" t="s">
        <v>25</v>
      </c>
      <c r="BK98" s="249">
        <f>ROUND(I98*H98,2)</f>
        <v>0</v>
      </c>
      <c r="BL98" s="25" t="s">
        <v>294</v>
      </c>
      <c r="BM98" s="25" t="s">
        <v>2846</v>
      </c>
    </row>
    <row r="99" spans="2:65" s="1" customFormat="1" ht="51" customHeight="1">
      <c r="B99" s="48"/>
      <c r="C99" s="238" t="s">
        <v>113</v>
      </c>
      <c r="D99" s="238" t="s">
        <v>206</v>
      </c>
      <c r="E99" s="239" t="s">
        <v>2847</v>
      </c>
      <c r="F99" s="240" t="s">
        <v>2848</v>
      </c>
      <c r="G99" s="241" t="s">
        <v>343</v>
      </c>
      <c r="H99" s="242">
        <v>221</v>
      </c>
      <c r="I99" s="243"/>
      <c r="J99" s="244">
        <f>ROUND(I99*H99,2)</f>
        <v>0</v>
      </c>
      <c r="K99" s="240" t="s">
        <v>2842</v>
      </c>
      <c r="L99" s="74"/>
      <c r="M99" s="245" t="s">
        <v>38</v>
      </c>
      <c r="N99" s="246" t="s">
        <v>53</v>
      </c>
      <c r="O99" s="49"/>
      <c r="P99" s="247">
        <f>O99*H99</f>
        <v>0</v>
      </c>
      <c r="Q99" s="247">
        <v>0.00026694</v>
      </c>
      <c r="R99" s="247">
        <f>Q99*H99</f>
        <v>0.05899374</v>
      </c>
      <c r="S99" s="247">
        <v>0</v>
      </c>
      <c r="T99" s="248">
        <f>S99*H99</f>
        <v>0</v>
      </c>
      <c r="AR99" s="25" t="s">
        <v>294</v>
      </c>
      <c r="AT99" s="25" t="s">
        <v>206</v>
      </c>
      <c r="AU99" s="25" t="s">
        <v>25</v>
      </c>
      <c r="AY99" s="25" t="s">
        <v>204</v>
      </c>
      <c r="BE99" s="249">
        <f>IF(N99="základní",J99,0)</f>
        <v>0</v>
      </c>
      <c r="BF99" s="249">
        <f>IF(N99="snížená",J99,0)</f>
        <v>0</v>
      </c>
      <c r="BG99" s="249">
        <f>IF(N99="zákl. přenesená",J99,0)</f>
        <v>0</v>
      </c>
      <c r="BH99" s="249">
        <f>IF(N99="sníž. přenesená",J99,0)</f>
        <v>0</v>
      </c>
      <c r="BI99" s="249">
        <f>IF(N99="nulová",J99,0)</f>
        <v>0</v>
      </c>
      <c r="BJ99" s="25" t="s">
        <v>25</v>
      </c>
      <c r="BK99" s="249">
        <f>ROUND(I99*H99,2)</f>
        <v>0</v>
      </c>
      <c r="BL99" s="25" t="s">
        <v>294</v>
      </c>
      <c r="BM99" s="25" t="s">
        <v>2849</v>
      </c>
    </row>
    <row r="100" spans="2:47" s="1" customFormat="1" ht="13.5">
      <c r="B100" s="48"/>
      <c r="C100" s="76"/>
      <c r="D100" s="250" t="s">
        <v>213</v>
      </c>
      <c r="E100" s="76"/>
      <c r="F100" s="251" t="s">
        <v>2850</v>
      </c>
      <c r="G100" s="76"/>
      <c r="H100" s="76"/>
      <c r="I100" s="206"/>
      <c r="J100" s="76"/>
      <c r="K100" s="76"/>
      <c r="L100" s="74"/>
      <c r="M100" s="252"/>
      <c r="N100" s="49"/>
      <c r="O100" s="49"/>
      <c r="P100" s="49"/>
      <c r="Q100" s="49"/>
      <c r="R100" s="49"/>
      <c r="S100" s="49"/>
      <c r="T100" s="97"/>
      <c r="AT100" s="25" t="s">
        <v>213</v>
      </c>
      <c r="AU100" s="25" t="s">
        <v>25</v>
      </c>
    </row>
    <row r="101" spans="2:65" s="1" customFormat="1" ht="25.5" customHeight="1">
      <c r="B101" s="48"/>
      <c r="C101" s="285" t="s">
        <v>211</v>
      </c>
      <c r="D101" s="285" t="s">
        <v>478</v>
      </c>
      <c r="E101" s="286" t="s">
        <v>2851</v>
      </c>
      <c r="F101" s="287" t="s">
        <v>2852</v>
      </c>
      <c r="G101" s="288" t="s">
        <v>343</v>
      </c>
      <c r="H101" s="289">
        <v>6</v>
      </c>
      <c r="I101" s="290"/>
      <c r="J101" s="291">
        <f>ROUND(I101*H101,2)</f>
        <v>0</v>
      </c>
      <c r="K101" s="287" t="s">
        <v>2842</v>
      </c>
      <c r="L101" s="292"/>
      <c r="M101" s="293" t="s">
        <v>38</v>
      </c>
      <c r="N101" s="294" t="s">
        <v>53</v>
      </c>
      <c r="O101" s="49"/>
      <c r="P101" s="247">
        <f>O101*H101</f>
        <v>0</v>
      </c>
      <c r="Q101" s="247">
        <v>0.0022</v>
      </c>
      <c r="R101" s="247">
        <f>Q101*H101</f>
        <v>0.0132</v>
      </c>
      <c r="S101" s="247">
        <v>0</v>
      </c>
      <c r="T101" s="248">
        <f>S101*H101</f>
        <v>0</v>
      </c>
      <c r="AR101" s="25" t="s">
        <v>392</v>
      </c>
      <c r="AT101" s="25" t="s">
        <v>478</v>
      </c>
      <c r="AU101" s="25" t="s">
        <v>25</v>
      </c>
      <c r="AY101" s="25" t="s">
        <v>204</v>
      </c>
      <c r="BE101" s="249">
        <f>IF(N101="základní",J101,0)</f>
        <v>0</v>
      </c>
      <c r="BF101" s="249">
        <f>IF(N101="snížená",J101,0)</f>
        <v>0</v>
      </c>
      <c r="BG101" s="249">
        <f>IF(N101="zákl. přenesená",J101,0)</f>
        <v>0</v>
      </c>
      <c r="BH101" s="249">
        <f>IF(N101="sníž. přenesená",J101,0)</f>
        <v>0</v>
      </c>
      <c r="BI101" s="249">
        <f>IF(N101="nulová",J101,0)</f>
        <v>0</v>
      </c>
      <c r="BJ101" s="25" t="s">
        <v>25</v>
      </c>
      <c r="BK101" s="249">
        <f>ROUND(I101*H101,2)</f>
        <v>0</v>
      </c>
      <c r="BL101" s="25" t="s">
        <v>294</v>
      </c>
      <c r="BM101" s="25" t="s">
        <v>2853</v>
      </c>
    </row>
    <row r="102" spans="2:65" s="1" customFormat="1" ht="25.5" customHeight="1">
      <c r="B102" s="48"/>
      <c r="C102" s="285" t="s">
        <v>233</v>
      </c>
      <c r="D102" s="285" t="s">
        <v>478</v>
      </c>
      <c r="E102" s="286" t="s">
        <v>2854</v>
      </c>
      <c r="F102" s="287" t="s">
        <v>2855</v>
      </c>
      <c r="G102" s="288" t="s">
        <v>343</v>
      </c>
      <c r="H102" s="289">
        <v>215</v>
      </c>
      <c r="I102" s="290"/>
      <c r="J102" s="291">
        <f>ROUND(I102*H102,2)</f>
        <v>0</v>
      </c>
      <c r="K102" s="287" t="s">
        <v>2842</v>
      </c>
      <c r="L102" s="292"/>
      <c r="M102" s="293" t="s">
        <v>38</v>
      </c>
      <c r="N102" s="294" t="s">
        <v>53</v>
      </c>
      <c r="O102" s="49"/>
      <c r="P102" s="247">
        <f>O102*H102</f>
        <v>0</v>
      </c>
      <c r="Q102" s="247">
        <v>0.00139</v>
      </c>
      <c r="R102" s="247">
        <f>Q102*H102</f>
        <v>0.29885</v>
      </c>
      <c r="S102" s="247">
        <v>0</v>
      </c>
      <c r="T102" s="248">
        <f>S102*H102</f>
        <v>0</v>
      </c>
      <c r="AR102" s="25" t="s">
        <v>392</v>
      </c>
      <c r="AT102" s="25" t="s">
        <v>478</v>
      </c>
      <c r="AU102" s="25" t="s">
        <v>25</v>
      </c>
      <c r="AY102" s="25" t="s">
        <v>204</v>
      </c>
      <c r="BE102" s="249">
        <f>IF(N102="základní",J102,0)</f>
        <v>0</v>
      </c>
      <c r="BF102" s="249">
        <f>IF(N102="snížená",J102,0)</f>
        <v>0</v>
      </c>
      <c r="BG102" s="249">
        <f>IF(N102="zákl. přenesená",J102,0)</f>
        <v>0</v>
      </c>
      <c r="BH102" s="249">
        <f>IF(N102="sníž. přenesená",J102,0)</f>
        <v>0</v>
      </c>
      <c r="BI102" s="249">
        <f>IF(N102="nulová",J102,0)</f>
        <v>0</v>
      </c>
      <c r="BJ102" s="25" t="s">
        <v>25</v>
      </c>
      <c r="BK102" s="249">
        <f>ROUND(I102*H102,2)</f>
        <v>0</v>
      </c>
      <c r="BL102" s="25" t="s">
        <v>294</v>
      </c>
      <c r="BM102" s="25" t="s">
        <v>2856</v>
      </c>
    </row>
    <row r="103" spans="2:65" s="1" customFormat="1" ht="25.5" customHeight="1">
      <c r="B103" s="48"/>
      <c r="C103" s="238" t="s">
        <v>239</v>
      </c>
      <c r="D103" s="238" t="s">
        <v>206</v>
      </c>
      <c r="E103" s="239" t="s">
        <v>2857</v>
      </c>
      <c r="F103" s="240" t="s">
        <v>2858</v>
      </c>
      <c r="G103" s="241" t="s">
        <v>343</v>
      </c>
      <c r="H103" s="242">
        <v>134</v>
      </c>
      <c r="I103" s="243"/>
      <c r="J103" s="244">
        <f>ROUND(I103*H103,2)</f>
        <v>0</v>
      </c>
      <c r="K103" s="240" t="s">
        <v>2842</v>
      </c>
      <c r="L103" s="74"/>
      <c r="M103" s="245" t="s">
        <v>38</v>
      </c>
      <c r="N103" s="246" t="s">
        <v>53</v>
      </c>
      <c r="O103" s="49"/>
      <c r="P103" s="247">
        <f>O103*H103</f>
        <v>0</v>
      </c>
      <c r="Q103" s="247">
        <v>0</v>
      </c>
      <c r="R103" s="247">
        <f>Q103*H103</f>
        <v>0</v>
      </c>
      <c r="S103" s="247">
        <v>0</v>
      </c>
      <c r="T103" s="248">
        <f>S103*H103</f>
        <v>0</v>
      </c>
      <c r="AR103" s="25" t="s">
        <v>294</v>
      </c>
      <c r="AT103" s="25" t="s">
        <v>206</v>
      </c>
      <c r="AU103" s="25" t="s">
        <v>25</v>
      </c>
      <c r="AY103" s="25" t="s">
        <v>204</v>
      </c>
      <c r="BE103" s="249">
        <f>IF(N103="základní",J103,0)</f>
        <v>0</v>
      </c>
      <c r="BF103" s="249">
        <f>IF(N103="snížená",J103,0)</f>
        <v>0</v>
      </c>
      <c r="BG103" s="249">
        <f>IF(N103="zákl. přenesená",J103,0)</f>
        <v>0</v>
      </c>
      <c r="BH103" s="249">
        <f>IF(N103="sníž. přenesená",J103,0)</f>
        <v>0</v>
      </c>
      <c r="BI103" s="249">
        <f>IF(N103="nulová",J103,0)</f>
        <v>0</v>
      </c>
      <c r="BJ103" s="25" t="s">
        <v>25</v>
      </c>
      <c r="BK103" s="249">
        <f>ROUND(I103*H103,2)</f>
        <v>0</v>
      </c>
      <c r="BL103" s="25" t="s">
        <v>294</v>
      </c>
      <c r="BM103" s="25" t="s">
        <v>2859</v>
      </c>
    </row>
    <row r="104" spans="2:47" s="1" customFormat="1" ht="13.5">
      <c r="B104" s="48"/>
      <c r="C104" s="76"/>
      <c r="D104" s="250" t="s">
        <v>213</v>
      </c>
      <c r="E104" s="76"/>
      <c r="F104" s="251" t="s">
        <v>2850</v>
      </c>
      <c r="G104" s="76"/>
      <c r="H104" s="76"/>
      <c r="I104" s="206"/>
      <c r="J104" s="76"/>
      <c r="K104" s="76"/>
      <c r="L104" s="74"/>
      <c r="M104" s="252"/>
      <c r="N104" s="49"/>
      <c r="O104" s="49"/>
      <c r="P104" s="49"/>
      <c r="Q104" s="49"/>
      <c r="R104" s="49"/>
      <c r="S104" s="49"/>
      <c r="T104" s="97"/>
      <c r="AT104" s="25" t="s">
        <v>213</v>
      </c>
      <c r="AU104" s="25" t="s">
        <v>25</v>
      </c>
    </row>
    <row r="105" spans="2:65" s="1" customFormat="1" ht="16.5" customHeight="1">
      <c r="B105" s="48"/>
      <c r="C105" s="285" t="s">
        <v>244</v>
      </c>
      <c r="D105" s="285" t="s">
        <v>478</v>
      </c>
      <c r="E105" s="286" t="s">
        <v>2860</v>
      </c>
      <c r="F105" s="287" t="s">
        <v>2861</v>
      </c>
      <c r="G105" s="288" t="s">
        <v>343</v>
      </c>
      <c r="H105" s="289">
        <v>7</v>
      </c>
      <c r="I105" s="290"/>
      <c r="J105" s="291">
        <f>ROUND(I105*H105,2)</f>
        <v>0</v>
      </c>
      <c r="K105" s="287" t="s">
        <v>2842</v>
      </c>
      <c r="L105" s="292"/>
      <c r="M105" s="293" t="s">
        <v>38</v>
      </c>
      <c r="N105" s="294" t="s">
        <v>53</v>
      </c>
      <c r="O105" s="49"/>
      <c r="P105" s="247">
        <f>O105*H105</f>
        <v>0</v>
      </c>
      <c r="Q105" s="247">
        <v>4E-05</v>
      </c>
      <c r="R105" s="247">
        <f>Q105*H105</f>
        <v>0.00028000000000000003</v>
      </c>
      <c r="S105" s="247">
        <v>0</v>
      </c>
      <c r="T105" s="248">
        <f>S105*H105</f>
        <v>0</v>
      </c>
      <c r="AR105" s="25" t="s">
        <v>392</v>
      </c>
      <c r="AT105" s="25" t="s">
        <v>478</v>
      </c>
      <c r="AU105" s="25" t="s">
        <v>25</v>
      </c>
      <c r="AY105" s="25" t="s">
        <v>204</v>
      </c>
      <c r="BE105" s="249">
        <f>IF(N105="základní",J105,0)</f>
        <v>0</v>
      </c>
      <c r="BF105" s="249">
        <f>IF(N105="snížená",J105,0)</f>
        <v>0</v>
      </c>
      <c r="BG105" s="249">
        <f>IF(N105="zákl. přenesená",J105,0)</f>
        <v>0</v>
      </c>
      <c r="BH105" s="249">
        <f>IF(N105="sníž. přenesená",J105,0)</f>
        <v>0</v>
      </c>
      <c r="BI105" s="249">
        <f>IF(N105="nulová",J105,0)</f>
        <v>0</v>
      </c>
      <c r="BJ105" s="25" t="s">
        <v>25</v>
      </c>
      <c r="BK105" s="249">
        <f>ROUND(I105*H105,2)</f>
        <v>0</v>
      </c>
      <c r="BL105" s="25" t="s">
        <v>294</v>
      </c>
      <c r="BM105" s="25" t="s">
        <v>2862</v>
      </c>
    </row>
    <row r="106" spans="2:65" s="1" customFormat="1" ht="16.5" customHeight="1">
      <c r="B106" s="48"/>
      <c r="C106" s="285" t="s">
        <v>249</v>
      </c>
      <c r="D106" s="285" t="s">
        <v>478</v>
      </c>
      <c r="E106" s="286" t="s">
        <v>2863</v>
      </c>
      <c r="F106" s="287" t="s">
        <v>2864</v>
      </c>
      <c r="G106" s="288" t="s">
        <v>343</v>
      </c>
      <c r="H106" s="289">
        <v>14</v>
      </c>
      <c r="I106" s="290"/>
      <c r="J106" s="291">
        <f>ROUND(I106*H106,2)</f>
        <v>0</v>
      </c>
      <c r="K106" s="287" t="s">
        <v>2842</v>
      </c>
      <c r="L106" s="292"/>
      <c r="M106" s="293" t="s">
        <v>38</v>
      </c>
      <c r="N106" s="294" t="s">
        <v>53</v>
      </c>
      <c r="O106" s="49"/>
      <c r="P106" s="247">
        <f>O106*H106</f>
        <v>0</v>
      </c>
      <c r="Q106" s="247">
        <v>4E-05</v>
      </c>
      <c r="R106" s="247">
        <f>Q106*H106</f>
        <v>0.0005600000000000001</v>
      </c>
      <c r="S106" s="247">
        <v>0</v>
      </c>
      <c r="T106" s="248">
        <f>S106*H106</f>
        <v>0</v>
      </c>
      <c r="AR106" s="25" t="s">
        <v>392</v>
      </c>
      <c r="AT106" s="25" t="s">
        <v>478</v>
      </c>
      <c r="AU106" s="25" t="s">
        <v>25</v>
      </c>
      <c r="AY106" s="25" t="s">
        <v>204</v>
      </c>
      <c r="BE106" s="249">
        <f>IF(N106="základní",J106,0)</f>
        <v>0</v>
      </c>
      <c r="BF106" s="249">
        <f>IF(N106="snížená",J106,0)</f>
        <v>0</v>
      </c>
      <c r="BG106" s="249">
        <f>IF(N106="zákl. přenesená",J106,0)</f>
        <v>0</v>
      </c>
      <c r="BH106" s="249">
        <f>IF(N106="sníž. přenesená",J106,0)</f>
        <v>0</v>
      </c>
      <c r="BI106" s="249">
        <f>IF(N106="nulová",J106,0)</f>
        <v>0</v>
      </c>
      <c r="BJ106" s="25" t="s">
        <v>25</v>
      </c>
      <c r="BK106" s="249">
        <f>ROUND(I106*H106,2)</f>
        <v>0</v>
      </c>
      <c r="BL106" s="25" t="s">
        <v>294</v>
      </c>
      <c r="BM106" s="25" t="s">
        <v>2865</v>
      </c>
    </row>
    <row r="107" spans="2:65" s="1" customFormat="1" ht="16.5" customHeight="1">
      <c r="B107" s="48"/>
      <c r="C107" s="285" t="s">
        <v>255</v>
      </c>
      <c r="D107" s="285" t="s">
        <v>478</v>
      </c>
      <c r="E107" s="286" t="s">
        <v>2866</v>
      </c>
      <c r="F107" s="287" t="s">
        <v>2867</v>
      </c>
      <c r="G107" s="288" t="s">
        <v>343</v>
      </c>
      <c r="H107" s="289">
        <v>32</v>
      </c>
      <c r="I107" s="290"/>
      <c r="J107" s="291">
        <f>ROUND(I107*H107,2)</f>
        <v>0</v>
      </c>
      <c r="K107" s="287" t="s">
        <v>2842</v>
      </c>
      <c r="L107" s="292"/>
      <c r="M107" s="293" t="s">
        <v>38</v>
      </c>
      <c r="N107" s="294" t="s">
        <v>53</v>
      </c>
      <c r="O107" s="49"/>
      <c r="P107" s="247">
        <f>O107*H107</f>
        <v>0</v>
      </c>
      <c r="Q107" s="247">
        <v>5E-05</v>
      </c>
      <c r="R107" s="247">
        <f>Q107*H107</f>
        <v>0.0016</v>
      </c>
      <c r="S107" s="247">
        <v>0</v>
      </c>
      <c r="T107" s="248">
        <f>S107*H107</f>
        <v>0</v>
      </c>
      <c r="AR107" s="25" t="s">
        <v>392</v>
      </c>
      <c r="AT107" s="25" t="s">
        <v>478</v>
      </c>
      <c r="AU107" s="25" t="s">
        <v>25</v>
      </c>
      <c r="AY107" s="25" t="s">
        <v>204</v>
      </c>
      <c r="BE107" s="249">
        <f>IF(N107="základní",J107,0)</f>
        <v>0</v>
      </c>
      <c r="BF107" s="249">
        <f>IF(N107="snížená",J107,0)</f>
        <v>0</v>
      </c>
      <c r="BG107" s="249">
        <f>IF(N107="zákl. přenesená",J107,0)</f>
        <v>0</v>
      </c>
      <c r="BH107" s="249">
        <f>IF(N107="sníž. přenesená",J107,0)</f>
        <v>0</v>
      </c>
      <c r="BI107" s="249">
        <f>IF(N107="nulová",J107,0)</f>
        <v>0</v>
      </c>
      <c r="BJ107" s="25" t="s">
        <v>25</v>
      </c>
      <c r="BK107" s="249">
        <f>ROUND(I107*H107,2)</f>
        <v>0</v>
      </c>
      <c r="BL107" s="25" t="s">
        <v>294</v>
      </c>
      <c r="BM107" s="25" t="s">
        <v>2868</v>
      </c>
    </row>
    <row r="108" spans="2:65" s="1" customFormat="1" ht="16.5" customHeight="1">
      <c r="B108" s="48"/>
      <c r="C108" s="285" t="s">
        <v>30</v>
      </c>
      <c r="D108" s="285" t="s">
        <v>478</v>
      </c>
      <c r="E108" s="286" t="s">
        <v>2869</v>
      </c>
      <c r="F108" s="287" t="s">
        <v>2870</v>
      </c>
      <c r="G108" s="288" t="s">
        <v>343</v>
      </c>
      <c r="H108" s="289">
        <v>81</v>
      </c>
      <c r="I108" s="290"/>
      <c r="J108" s="291">
        <f>ROUND(I108*H108,2)</f>
        <v>0</v>
      </c>
      <c r="K108" s="287" t="s">
        <v>2842</v>
      </c>
      <c r="L108" s="292"/>
      <c r="M108" s="293" t="s">
        <v>38</v>
      </c>
      <c r="N108" s="294" t="s">
        <v>53</v>
      </c>
      <c r="O108" s="49"/>
      <c r="P108" s="247">
        <f>O108*H108</f>
        <v>0</v>
      </c>
      <c r="Q108" s="247">
        <v>0.0001</v>
      </c>
      <c r="R108" s="247">
        <f>Q108*H108</f>
        <v>0.0081</v>
      </c>
      <c r="S108" s="247">
        <v>0</v>
      </c>
      <c r="T108" s="248">
        <f>S108*H108</f>
        <v>0</v>
      </c>
      <c r="AR108" s="25" t="s">
        <v>392</v>
      </c>
      <c r="AT108" s="25" t="s">
        <v>478</v>
      </c>
      <c r="AU108" s="25" t="s">
        <v>25</v>
      </c>
      <c r="AY108" s="25" t="s">
        <v>204</v>
      </c>
      <c r="BE108" s="249">
        <f>IF(N108="základní",J108,0)</f>
        <v>0</v>
      </c>
      <c r="BF108" s="249">
        <f>IF(N108="snížená",J108,0)</f>
        <v>0</v>
      </c>
      <c r="BG108" s="249">
        <f>IF(N108="zákl. přenesená",J108,0)</f>
        <v>0</v>
      </c>
      <c r="BH108" s="249">
        <f>IF(N108="sníž. přenesená",J108,0)</f>
        <v>0</v>
      </c>
      <c r="BI108" s="249">
        <f>IF(N108="nulová",J108,0)</f>
        <v>0</v>
      </c>
      <c r="BJ108" s="25" t="s">
        <v>25</v>
      </c>
      <c r="BK108" s="249">
        <f>ROUND(I108*H108,2)</f>
        <v>0</v>
      </c>
      <c r="BL108" s="25" t="s">
        <v>294</v>
      </c>
      <c r="BM108" s="25" t="s">
        <v>2871</v>
      </c>
    </row>
    <row r="109" spans="2:65" s="1" customFormat="1" ht="38.25" customHeight="1">
      <c r="B109" s="48"/>
      <c r="C109" s="238" t="s">
        <v>268</v>
      </c>
      <c r="D109" s="238" t="s">
        <v>206</v>
      </c>
      <c r="E109" s="239" t="s">
        <v>979</v>
      </c>
      <c r="F109" s="240" t="s">
        <v>2872</v>
      </c>
      <c r="G109" s="241" t="s">
        <v>949</v>
      </c>
      <c r="H109" s="306"/>
      <c r="I109" s="243"/>
      <c r="J109" s="244">
        <f>ROUND(I109*H109,2)</f>
        <v>0</v>
      </c>
      <c r="K109" s="240" t="s">
        <v>2842</v>
      </c>
      <c r="L109" s="74"/>
      <c r="M109" s="245" t="s">
        <v>38</v>
      </c>
      <c r="N109" s="246" t="s">
        <v>53</v>
      </c>
      <c r="O109" s="49"/>
      <c r="P109" s="247">
        <f>O109*H109</f>
        <v>0</v>
      </c>
      <c r="Q109" s="247">
        <v>0</v>
      </c>
      <c r="R109" s="247">
        <f>Q109*H109</f>
        <v>0</v>
      </c>
      <c r="S109" s="247">
        <v>0</v>
      </c>
      <c r="T109" s="248">
        <f>S109*H109</f>
        <v>0</v>
      </c>
      <c r="AR109" s="25" t="s">
        <v>294</v>
      </c>
      <c r="AT109" s="25" t="s">
        <v>206</v>
      </c>
      <c r="AU109" s="25" t="s">
        <v>25</v>
      </c>
      <c r="AY109" s="25" t="s">
        <v>204</v>
      </c>
      <c r="BE109" s="249">
        <f>IF(N109="základní",J109,0)</f>
        <v>0</v>
      </c>
      <c r="BF109" s="249">
        <f>IF(N109="snížená",J109,0)</f>
        <v>0</v>
      </c>
      <c r="BG109" s="249">
        <f>IF(N109="zákl. přenesená",J109,0)</f>
        <v>0</v>
      </c>
      <c r="BH109" s="249">
        <f>IF(N109="sníž. přenesená",J109,0)</f>
        <v>0</v>
      </c>
      <c r="BI109" s="249">
        <f>IF(N109="nulová",J109,0)</f>
        <v>0</v>
      </c>
      <c r="BJ109" s="25" t="s">
        <v>25</v>
      </c>
      <c r="BK109" s="249">
        <f>ROUND(I109*H109,2)</f>
        <v>0</v>
      </c>
      <c r="BL109" s="25" t="s">
        <v>294</v>
      </c>
      <c r="BM109" s="25" t="s">
        <v>2873</v>
      </c>
    </row>
    <row r="110" spans="2:47" s="1" customFormat="1" ht="13.5">
      <c r="B110" s="48"/>
      <c r="C110" s="76"/>
      <c r="D110" s="250" t="s">
        <v>213</v>
      </c>
      <c r="E110" s="76"/>
      <c r="F110" s="251" t="s">
        <v>982</v>
      </c>
      <c r="G110" s="76"/>
      <c r="H110" s="76"/>
      <c r="I110" s="206"/>
      <c r="J110" s="76"/>
      <c r="K110" s="76"/>
      <c r="L110" s="74"/>
      <c r="M110" s="252"/>
      <c r="N110" s="49"/>
      <c r="O110" s="49"/>
      <c r="P110" s="49"/>
      <c r="Q110" s="49"/>
      <c r="R110" s="49"/>
      <c r="S110" s="49"/>
      <c r="T110" s="97"/>
      <c r="AT110" s="25" t="s">
        <v>213</v>
      </c>
      <c r="AU110" s="25" t="s">
        <v>25</v>
      </c>
    </row>
    <row r="111" spans="2:63" s="11" customFormat="1" ht="37.4" customHeight="1">
      <c r="B111" s="222"/>
      <c r="C111" s="223"/>
      <c r="D111" s="224" t="s">
        <v>81</v>
      </c>
      <c r="E111" s="225" t="s">
        <v>2874</v>
      </c>
      <c r="F111" s="225" t="s">
        <v>2875</v>
      </c>
      <c r="G111" s="223"/>
      <c r="H111" s="223"/>
      <c r="I111" s="226"/>
      <c r="J111" s="227">
        <f>BK111</f>
        <v>0</v>
      </c>
      <c r="K111" s="223"/>
      <c r="L111" s="228"/>
      <c r="M111" s="229"/>
      <c r="N111" s="230"/>
      <c r="O111" s="230"/>
      <c r="P111" s="231">
        <f>SUM(P112:P133)</f>
        <v>0</v>
      </c>
      <c r="Q111" s="230"/>
      <c r="R111" s="231">
        <f>SUM(R112:R133)</f>
        <v>0.5054878172</v>
      </c>
      <c r="S111" s="230"/>
      <c r="T111" s="232">
        <f>SUM(T112:T133)</f>
        <v>0</v>
      </c>
      <c r="AR111" s="233" t="s">
        <v>90</v>
      </c>
      <c r="AT111" s="234" t="s">
        <v>81</v>
      </c>
      <c r="AU111" s="234" t="s">
        <v>82</v>
      </c>
      <c r="AY111" s="233" t="s">
        <v>204</v>
      </c>
      <c r="BK111" s="235">
        <f>SUM(BK112:BK133)</f>
        <v>0</v>
      </c>
    </row>
    <row r="112" spans="2:65" s="1" customFormat="1" ht="25.5" customHeight="1">
      <c r="B112" s="48"/>
      <c r="C112" s="238" t="s">
        <v>274</v>
      </c>
      <c r="D112" s="238" t="s">
        <v>206</v>
      </c>
      <c r="E112" s="239" t="s">
        <v>2876</v>
      </c>
      <c r="F112" s="240" t="s">
        <v>2877</v>
      </c>
      <c r="G112" s="241" t="s">
        <v>780</v>
      </c>
      <c r="H112" s="242">
        <v>2</v>
      </c>
      <c r="I112" s="243"/>
      <c r="J112" s="244">
        <f>ROUND(I112*H112,2)</f>
        <v>0</v>
      </c>
      <c r="K112" s="240" t="s">
        <v>2842</v>
      </c>
      <c r="L112" s="74"/>
      <c r="M112" s="245" t="s">
        <v>38</v>
      </c>
      <c r="N112" s="246" t="s">
        <v>53</v>
      </c>
      <c r="O112" s="49"/>
      <c r="P112" s="247">
        <f>O112*H112</f>
        <v>0</v>
      </c>
      <c r="Q112" s="247">
        <v>0.03633236</v>
      </c>
      <c r="R112" s="247">
        <f>Q112*H112</f>
        <v>0.07266472</v>
      </c>
      <c r="S112" s="247">
        <v>0</v>
      </c>
      <c r="T112" s="248">
        <f>S112*H112</f>
        <v>0</v>
      </c>
      <c r="AR112" s="25" t="s">
        <v>294</v>
      </c>
      <c r="AT112" s="25" t="s">
        <v>206</v>
      </c>
      <c r="AU112" s="25" t="s">
        <v>25</v>
      </c>
      <c r="AY112" s="25" t="s">
        <v>204</v>
      </c>
      <c r="BE112" s="249">
        <f>IF(N112="základní",J112,0)</f>
        <v>0</v>
      </c>
      <c r="BF112" s="249">
        <f>IF(N112="snížená",J112,0)</f>
        <v>0</v>
      </c>
      <c r="BG112" s="249">
        <f>IF(N112="zákl. přenesená",J112,0)</f>
        <v>0</v>
      </c>
      <c r="BH112" s="249">
        <f>IF(N112="sníž. přenesená",J112,0)</f>
        <v>0</v>
      </c>
      <c r="BI112" s="249">
        <f>IF(N112="nulová",J112,0)</f>
        <v>0</v>
      </c>
      <c r="BJ112" s="25" t="s">
        <v>25</v>
      </c>
      <c r="BK112" s="249">
        <f>ROUND(I112*H112,2)</f>
        <v>0</v>
      </c>
      <c r="BL112" s="25" t="s">
        <v>294</v>
      </c>
      <c r="BM112" s="25" t="s">
        <v>2878</v>
      </c>
    </row>
    <row r="113" spans="2:47" s="1" customFormat="1" ht="13.5">
      <c r="B113" s="48"/>
      <c r="C113" s="76"/>
      <c r="D113" s="250" t="s">
        <v>213</v>
      </c>
      <c r="E113" s="76"/>
      <c r="F113" s="251" t="s">
        <v>2879</v>
      </c>
      <c r="G113" s="76"/>
      <c r="H113" s="76"/>
      <c r="I113" s="206"/>
      <c r="J113" s="76"/>
      <c r="K113" s="76"/>
      <c r="L113" s="74"/>
      <c r="M113" s="252"/>
      <c r="N113" s="49"/>
      <c r="O113" s="49"/>
      <c r="P113" s="49"/>
      <c r="Q113" s="49"/>
      <c r="R113" s="49"/>
      <c r="S113" s="49"/>
      <c r="T113" s="97"/>
      <c r="AT113" s="25" t="s">
        <v>213</v>
      </c>
      <c r="AU113" s="25" t="s">
        <v>25</v>
      </c>
    </row>
    <row r="114" spans="2:65" s="1" customFormat="1" ht="38.25" customHeight="1">
      <c r="B114" s="48"/>
      <c r="C114" s="238" t="s">
        <v>280</v>
      </c>
      <c r="D114" s="238" t="s">
        <v>206</v>
      </c>
      <c r="E114" s="239" t="s">
        <v>2880</v>
      </c>
      <c r="F114" s="240" t="s">
        <v>2881</v>
      </c>
      <c r="G114" s="241" t="s">
        <v>780</v>
      </c>
      <c r="H114" s="242">
        <v>2</v>
      </c>
      <c r="I114" s="243"/>
      <c r="J114" s="244">
        <f>ROUND(I114*H114,2)</f>
        <v>0</v>
      </c>
      <c r="K114" s="240" t="s">
        <v>2842</v>
      </c>
      <c r="L114" s="74"/>
      <c r="M114" s="245" t="s">
        <v>38</v>
      </c>
      <c r="N114" s="246" t="s">
        <v>53</v>
      </c>
      <c r="O114" s="49"/>
      <c r="P114" s="247">
        <f>O114*H114</f>
        <v>0</v>
      </c>
      <c r="Q114" s="247">
        <v>0.00974168</v>
      </c>
      <c r="R114" s="247">
        <f>Q114*H114</f>
        <v>0.01948336</v>
      </c>
      <c r="S114" s="247">
        <v>0</v>
      </c>
      <c r="T114" s="248">
        <f>S114*H114</f>
        <v>0</v>
      </c>
      <c r="AR114" s="25" t="s">
        <v>294</v>
      </c>
      <c r="AT114" s="25" t="s">
        <v>206</v>
      </c>
      <c r="AU114" s="25" t="s">
        <v>25</v>
      </c>
      <c r="AY114" s="25" t="s">
        <v>204</v>
      </c>
      <c r="BE114" s="249">
        <f>IF(N114="základní",J114,0)</f>
        <v>0</v>
      </c>
      <c r="BF114" s="249">
        <f>IF(N114="snížená",J114,0)</f>
        <v>0</v>
      </c>
      <c r="BG114" s="249">
        <f>IF(N114="zákl. přenesená",J114,0)</f>
        <v>0</v>
      </c>
      <c r="BH114" s="249">
        <f>IF(N114="sníž. přenesená",J114,0)</f>
        <v>0</v>
      </c>
      <c r="BI114" s="249">
        <f>IF(N114="nulová",J114,0)</f>
        <v>0</v>
      </c>
      <c r="BJ114" s="25" t="s">
        <v>25</v>
      </c>
      <c r="BK114" s="249">
        <f>ROUND(I114*H114,2)</f>
        <v>0</v>
      </c>
      <c r="BL114" s="25" t="s">
        <v>294</v>
      </c>
      <c r="BM114" s="25" t="s">
        <v>2882</v>
      </c>
    </row>
    <row r="115" spans="2:47" s="1" customFormat="1" ht="13.5">
      <c r="B115" s="48"/>
      <c r="C115" s="76"/>
      <c r="D115" s="250" t="s">
        <v>213</v>
      </c>
      <c r="E115" s="76"/>
      <c r="F115" s="251" t="s">
        <v>2879</v>
      </c>
      <c r="G115" s="76"/>
      <c r="H115" s="76"/>
      <c r="I115" s="206"/>
      <c r="J115" s="76"/>
      <c r="K115" s="76"/>
      <c r="L115" s="74"/>
      <c r="M115" s="252"/>
      <c r="N115" s="49"/>
      <c r="O115" s="49"/>
      <c r="P115" s="49"/>
      <c r="Q115" s="49"/>
      <c r="R115" s="49"/>
      <c r="S115" s="49"/>
      <c r="T115" s="97"/>
      <c r="AT115" s="25" t="s">
        <v>213</v>
      </c>
      <c r="AU115" s="25" t="s">
        <v>25</v>
      </c>
    </row>
    <row r="116" spans="2:65" s="1" customFormat="1" ht="25.5" customHeight="1">
      <c r="B116" s="48"/>
      <c r="C116" s="238" t="s">
        <v>284</v>
      </c>
      <c r="D116" s="238" t="s">
        <v>206</v>
      </c>
      <c r="E116" s="239" t="s">
        <v>2883</v>
      </c>
      <c r="F116" s="240" t="s">
        <v>2884</v>
      </c>
      <c r="G116" s="241" t="s">
        <v>780</v>
      </c>
      <c r="H116" s="242">
        <v>2</v>
      </c>
      <c r="I116" s="243"/>
      <c r="J116" s="244">
        <f>ROUND(I116*H116,2)</f>
        <v>0</v>
      </c>
      <c r="K116" s="240" t="s">
        <v>2842</v>
      </c>
      <c r="L116" s="74"/>
      <c r="M116" s="245" t="s">
        <v>38</v>
      </c>
      <c r="N116" s="246" t="s">
        <v>53</v>
      </c>
      <c r="O116" s="49"/>
      <c r="P116" s="247">
        <f>O116*H116</f>
        <v>0</v>
      </c>
      <c r="Q116" s="247">
        <v>0.0005875</v>
      </c>
      <c r="R116" s="247">
        <f>Q116*H116</f>
        <v>0.001175</v>
      </c>
      <c r="S116" s="247">
        <v>0</v>
      </c>
      <c r="T116" s="248">
        <f>S116*H116</f>
        <v>0</v>
      </c>
      <c r="AR116" s="25" t="s">
        <v>294</v>
      </c>
      <c r="AT116" s="25" t="s">
        <v>206</v>
      </c>
      <c r="AU116" s="25" t="s">
        <v>25</v>
      </c>
      <c r="AY116" s="25" t="s">
        <v>204</v>
      </c>
      <c r="BE116" s="249">
        <f>IF(N116="základní",J116,0)</f>
        <v>0</v>
      </c>
      <c r="BF116" s="249">
        <f>IF(N116="snížená",J116,0)</f>
        <v>0</v>
      </c>
      <c r="BG116" s="249">
        <f>IF(N116="zákl. přenesená",J116,0)</f>
        <v>0</v>
      </c>
      <c r="BH116" s="249">
        <f>IF(N116="sníž. přenesená",J116,0)</f>
        <v>0</v>
      </c>
      <c r="BI116" s="249">
        <f>IF(N116="nulová",J116,0)</f>
        <v>0</v>
      </c>
      <c r="BJ116" s="25" t="s">
        <v>25</v>
      </c>
      <c r="BK116" s="249">
        <f>ROUND(I116*H116,2)</f>
        <v>0</v>
      </c>
      <c r="BL116" s="25" t="s">
        <v>294</v>
      </c>
      <c r="BM116" s="25" t="s">
        <v>2885</v>
      </c>
    </row>
    <row r="117" spans="2:47" s="1" customFormat="1" ht="13.5">
      <c r="B117" s="48"/>
      <c r="C117" s="76"/>
      <c r="D117" s="250" t="s">
        <v>213</v>
      </c>
      <c r="E117" s="76"/>
      <c r="F117" s="251" t="s">
        <v>2879</v>
      </c>
      <c r="G117" s="76"/>
      <c r="H117" s="76"/>
      <c r="I117" s="206"/>
      <c r="J117" s="76"/>
      <c r="K117" s="76"/>
      <c r="L117" s="74"/>
      <c r="M117" s="252"/>
      <c r="N117" s="49"/>
      <c r="O117" s="49"/>
      <c r="P117" s="49"/>
      <c r="Q117" s="49"/>
      <c r="R117" s="49"/>
      <c r="S117" s="49"/>
      <c r="T117" s="97"/>
      <c r="AT117" s="25" t="s">
        <v>213</v>
      </c>
      <c r="AU117" s="25" t="s">
        <v>25</v>
      </c>
    </row>
    <row r="118" spans="2:65" s="1" customFormat="1" ht="25.5" customHeight="1">
      <c r="B118" s="48"/>
      <c r="C118" s="238" t="s">
        <v>10</v>
      </c>
      <c r="D118" s="238" t="s">
        <v>206</v>
      </c>
      <c r="E118" s="239" t="s">
        <v>2886</v>
      </c>
      <c r="F118" s="240" t="s">
        <v>2887</v>
      </c>
      <c r="G118" s="241" t="s">
        <v>780</v>
      </c>
      <c r="H118" s="242">
        <v>2</v>
      </c>
      <c r="I118" s="243"/>
      <c r="J118" s="244">
        <f>ROUND(I118*H118,2)</f>
        <v>0</v>
      </c>
      <c r="K118" s="240" t="s">
        <v>2842</v>
      </c>
      <c r="L118" s="74"/>
      <c r="M118" s="245" t="s">
        <v>38</v>
      </c>
      <c r="N118" s="246" t="s">
        <v>53</v>
      </c>
      <c r="O118" s="49"/>
      <c r="P118" s="247">
        <f>O118*H118</f>
        <v>0</v>
      </c>
      <c r="Q118" s="247">
        <v>0.000671</v>
      </c>
      <c r="R118" s="247">
        <f>Q118*H118</f>
        <v>0.001342</v>
      </c>
      <c r="S118" s="247">
        <v>0</v>
      </c>
      <c r="T118" s="248">
        <f>S118*H118</f>
        <v>0</v>
      </c>
      <c r="AR118" s="25" t="s">
        <v>294</v>
      </c>
      <c r="AT118" s="25" t="s">
        <v>206</v>
      </c>
      <c r="AU118" s="25" t="s">
        <v>25</v>
      </c>
      <c r="AY118" s="25" t="s">
        <v>204</v>
      </c>
      <c r="BE118" s="249">
        <f>IF(N118="základní",J118,0)</f>
        <v>0</v>
      </c>
      <c r="BF118" s="249">
        <f>IF(N118="snížená",J118,0)</f>
        <v>0</v>
      </c>
      <c r="BG118" s="249">
        <f>IF(N118="zákl. přenesená",J118,0)</f>
        <v>0</v>
      </c>
      <c r="BH118" s="249">
        <f>IF(N118="sníž. přenesená",J118,0)</f>
        <v>0</v>
      </c>
      <c r="BI118" s="249">
        <f>IF(N118="nulová",J118,0)</f>
        <v>0</v>
      </c>
      <c r="BJ118" s="25" t="s">
        <v>25</v>
      </c>
      <c r="BK118" s="249">
        <f>ROUND(I118*H118,2)</f>
        <v>0</v>
      </c>
      <c r="BL118" s="25" t="s">
        <v>294</v>
      </c>
      <c r="BM118" s="25" t="s">
        <v>2888</v>
      </c>
    </row>
    <row r="119" spans="2:47" s="1" customFormat="1" ht="13.5">
      <c r="B119" s="48"/>
      <c r="C119" s="76"/>
      <c r="D119" s="250" t="s">
        <v>213</v>
      </c>
      <c r="E119" s="76"/>
      <c r="F119" s="251" t="s">
        <v>2879</v>
      </c>
      <c r="G119" s="76"/>
      <c r="H119" s="76"/>
      <c r="I119" s="206"/>
      <c r="J119" s="76"/>
      <c r="K119" s="76"/>
      <c r="L119" s="74"/>
      <c r="M119" s="252"/>
      <c r="N119" s="49"/>
      <c r="O119" s="49"/>
      <c r="P119" s="49"/>
      <c r="Q119" s="49"/>
      <c r="R119" s="49"/>
      <c r="S119" s="49"/>
      <c r="T119" s="97"/>
      <c r="AT119" s="25" t="s">
        <v>213</v>
      </c>
      <c r="AU119" s="25" t="s">
        <v>25</v>
      </c>
    </row>
    <row r="120" spans="2:65" s="1" customFormat="1" ht="25.5" customHeight="1">
      <c r="B120" s="48"/>
      <c r="C120" s="238" t="s">
        <v>294</v>
      </c>
      <c r="D120" s="238" t="s">
        <v>206</v>
      </c>
      <c r="E120" s="239" t="s">
        <v>2889</v>
      </c>
      <c r="F120" s="240" t="s">
        <v>2890</v>
      </c>
      <c r="G120" s="241" t="s">
        <v>780</v>
      </c>
      <c r="H120" s="242">
        <v>2</v>
      </c>
      <c r="I120" s="243"/>
      <c r="J120" s="244">
        <f>ROUND(I120*H120,2)</f>
        <v>0</v>
      </c>
      <c r="K120" s="240" t="s">
        <v>2842</v>
      </c>
      <c r="L120" s="74"/>
      <c r="M120" s="245" t="s">
        <v>38</v>
      </c>
      <c r="N120" s="246" t="s">
        <v>53</v>
      </c>
      <c r="O120" s="49"/>
      <c r="P120" s="247">
        <f>O120*H120</f>
        <v>0</v>
      </c>
      <c r="Q120" s="247">
        <v>0.0007775</v>
      </c>
      <c r="R120" s="247">
        <f>Q120*H120</f>
        <v>0.001555</v>
      </c>
      <c r="S120" s="247">
        <v>0</v>
      </c>
      <c r="T120" s="248">
        <f>S120*H120</f>
        <v>0</v>
      </c>
      <c r="AR120" s="25" t="s">
        <v>294</v>
      </c>
      <c r="AT120" s="25" t="s">
        <v>206</v>
      </c>
      <c r="AU120" s="25" t="s">
        <v>25</v>
      </c>
      <c r="AY120" s="25" t="s">
        <v>204</v>
      </c>
      <c r="BE120" s="249">
        <f>IF(N120="základní",J120,0)</f>
        <v>0</v>
      </c>
      <c r="BF120" s="249">
        <f>IF(N120="snížená",J120,0)</f>
        <v>0</v>
      </c>
      <c r="BG120" s="249">
        <f>IF(N120="zákl. přenesená",J120,0)</f>
        <v>0</v>
      </c>
      <c r="BH120" s="249">
        <f>IF(N120="sníž. přenesená",J120,0)</f>
        <v>0</v>
      </c>
      <c r="BI120" s="249">
        <f>IF(N120="nulová",J120,0)</f>
        <v>0</v>
      </c>
      <c r="BJ120" s="25" t="s">
        <v>25</v>
      </c>
      <c r="BK120" s="249">
        <f>ROUND(I120*H120,2)</f>
        <v>0</v>
      </c>
      <c r="BL120" s="25" t="s">
        <v>294</v>
      </c>
      <c r="BM120" s="25" t="s">
        <v>2891</v>
      </c>
    </row>
    <row r="121" spans="2:47" s="1" customFormat="1" ht="13.5">
      <c r="B121" s="48"/>
      <c r="C121" s="76"/>
      <c r="D121" s="250" t="s">
        <v>213</v>
      </c>
      <c r="E121" s="76"/>
      <c r="F121" s="251" t="s">
        <v>2879</v>
      </c>
      <c r="G121" s="76"/>
      <c r="H121" s="76"/>
      <c r="I121" s="206"/>
      <c r="J121" s="76"/>
      <c r="K121" s="76"/>
      <c r="L121" s="74"/>
      <c r="M121" s="252"/>
      <c r="N121" s="49"/>
      <c r="O121" s="49"/>
      <c r="P121" s="49"/>
      <c r="Q121" s="49"/>
      <c r="R121" s="49"/>
      <c r="S121" s="49"/>
      <c r="T121" s="97"/>
      <c r="AT121" s="25" t="s">
        <v>213</v>
      </c>
      <c r="AU121" s="25" t="s">
        <v>25</v>
      </c>
    </row>
    <row r="122" spans="2:65" s="1" customFormat="1" ht="25.5" customHeight="1">
      <c r="B122" s="48"/>
      <c r="C122" s="238" t="s">
        <v>300</v>
      </c>
      <c r="D122" s="238" t="s">
        <v>206</v>
      </c>
      <c r="E122" s="239" t="s">
        <v>2892</v>
      </c>
      <c r="F122" s="240" t="s">
        <v>2893</v>
      </c>
      <c r="G122" s="241" t="s">
        <v>780</v>
      </c>
      <c r="H122" s="242">
        <v>2</v>
      </c>
      <c r="I122" s="243"/>
      <c r="J122" s="244">
        <f>ROUND(I122*H122,2)</f>
        <v>0</v>
      </c>
      <c r="K122" s="240" t="s">
        <v>2842</v>
      </c>
      <c r="L122" s="74"/>
      <c r="M122" s="245" t="s">
        <v>38</v>
      </c>
      <c r="N122" s="246" t="s">
        <v>53</v>
      </c>
      <c r="O122" s="49"/>
      <c r="P122" s="247">
        <f>O122*H122</f>
        <v>0</v>
      </c>
      <c r="Q122" s="247">
        <v>0.0017045</v>
      </c>
      <c r="R122" s="247">
        <f>Q122*H122</f>
        <v>0.003409</v>
      </c>
      <c r="S122" s="247">
        <v>0</v>
      </c>
      <c r="T122" s="248">
        <f>S122*H122</f>
        <v>0</v>
      </c>
      <c r="AR122" s="25" t="s">
        <v>294</v>
      </c>
      <c r="AT122" s="25" t="s">
        <v>206</v>
      </c>
      <c r="AU122" s="25" t="s">
        <v>25</v>
      </c>
      <c r="AY122" s="25" t="s">
        <v>204</v>
      </c>
      <c r="BE122" s="249">
        <f>IF(N122="základní",J122,0)</f>
        <v>0</v>
      </c>
      <c r="BF122" s="249">
        <f>IF(N122="snížená",J122,0)</f>
        <v>0</v>
      </c>
      <c r="BG122" s="249">
        <f>IF(N122="zákl. přenesená",J122,0)</f>
        <v>0</v>
      </c>
      <c r="BH122" s="249">
        <f>IF(N122="sníž. přenesená",J122,0)</f>
        <v>0</v>
      </c>
      <c r="BI122" s="249">
        <f>IF(N122="nulová",J122,0)</f>
        <v>0</v>
      </c>
      <c r="BJ122" s="25" t="s">
        <v>25</v>
      </c>
      <c r="BK122" s="249">
        <f>ROUND(I122*H122,2)</f>
        <v>0</v>
      </c>
      <c r="BL122" s="25" t="s">
        <v>294</v>
      </c>
      <c r="BM122" s="25" t="s">
        <v>2894</v>
      </c>
    </row>
    <row r="123" spans="2:47" s="1" customFormat="1" ht="13.5">
      <c r="B123" s="48"/>
      <c r="C123" s="76"/>
      <c r="D123" s="250" t="s">
        <v>213</v>
      </c>
      <c r="E123" s="76"/>
      <c r="F123" s="251" t="s">
        <v>2879</v>
      </c>
      <c r="G123" s="76"/>
      <c r="H123" s="76"/>
      <c r="I123" s="206"/>
      <c r="J123" s="76"/>
      <c r="K123" s="76"/>
      <c r="L123" s="74"/>
      <c r="M123" s="252"/>
      <c r="N123" s="49"/>
      <c r="O123" s="49"/>
      <c r="P123" s="49"/>
      <c r="Q123" s="49"/>
      <c r="R123" s="49"/>
      <c r="S123" s="49"/>
      <c r="T123" s="97"/>
      <c r="AT123" s="25" t="s">
        <v>213</v>
      </c>
      <c r="AU123" s="25" t="s">
        <v>25</v>
      </c>
    </row>
    <row r="124" spans="2:65" s="1" customFormat="1" ht="25.5" customHeight="1">
      <c r="B124" s="48"/>
      <c r="C124" s="238" t="s">
        <v>306</v>
      </c>
      <c r="D124" s="238" t="s">
        <v>206</v>
      </c>
      <c r="E124" s="239" t="s">
        <v>2895</v>
      </c>
      <c r="F124" s="240" t="s">
        <v>2896</v>
      </c>
      <c r="G124" s="241" t="s">
        <v>780</v>
      </c>
      <c r="H124" s="242">
        <v>2</v>
      </c>
      <c r="I124" s="243"/>
      <c r="J124" s="244">
        <f>ROUND(I124*H124,2)</f>
        <v>0</v>
      </c>
      <c r="K124" s="240" t="s">
        <v>2842</v>
      </c>
      <c r="L124" s="74"/>
      <c r="M124" s="245" t="s">
        <v>38</v>
      </c>
      <c r="N124" s="246" t="s">
        <v>53</v>
      </c>
      <c r="O124" s="49"/>
      <c r="P124" s="247">
        <f>O124*H124</f>
        <v>0</v>
      </c>
      <c r="Q124" s="247">
        <v>0.0024185</v>
      </c>
      <c r="R124" s="247">
        <f>Q124*H124</f>
        <v>0.004837</v>
      </c>
      <c r="S124" s="247">
        <v>0</v>
      </c>
      <c r="T124" s="248">
        <f>S124*H124</f>
        <v>0</v>
      </c>
      <c r="AR124" s="25" t="s">
        <v>294</v>
      </c>
      <c r="AT124" s="25" t="s">
        <v>206</v>
      </c>
      <c r="AU124" s="25" t="s">
        <v>25</v>
      </c>
      <c r="AY124" s="25" t="s">
        <v>204</v>
      </c>
      <c r="BE124" s="249">
        <f>IF(N124="základní",J124,0)</f>
        <v>0</v>
      </c>
      <c r="BF124" s="249">
        <f>IF(N124="snížená",J124,0)</f>
        <v>0</v>
      </c>
      <c r="BG124" s="249">
        <f>IF(N124="zákl. přenesená",J124,0)</f>
        <v>0</v>
      </c>
      <c r="BH124" s="249">
        <f>IF(N124="sníž. přenesená",J124,0)</f>
        <v>0</v>
      </c>
      <c r="BI124" s="249">
        <f>IF(N124="nulová",J124,0)</f>
        <v>0</v>
      </c>
      <c r="BJ124" s="25" t="s">
        <v>25</v>
      </c>
      <c r="BK124" s="249">
        <f>ROUND(I124*H124,2)</f>
        <v>0</v>
      </c>
      <c r="BL124" s="25" t="s">
        <v>294</v>
      </c>
      <c r="BM124" s="25" t="s">
        <v>2897</v>
      </c>
    </row>
    <row r="125" spans="2:47" s="1" customFormat="1" ht="13.5">
      <c r="B125" s="48"/>
      <c r="C125" s="76"/>
      <c r="D125" s="250" t="s">
        <v>213</v>
      </c>
      <c r="E125" s="76"/>
      <c r="F125" s="251" t="s">
        <v>2879</v>
      </c>
      <c r="G125" s="76"/>
      <c r="H125" s="76"/>
      <c r="I125" s="206"/>
      <c r="J125" s="76"/>
      <c r="K125" s="76"/>
      <c r="L125" s="74"/>
      <c r="M125" s="252"/>
      <c r="N125" s="49"/>
      <c r="O125" s="49"/>
      <c r="P125" s="49"/>
      <c r="Q125" s="49"/>
      <c r="R125" s="49"/>
      <c r="S125" s="49"/>
      <c r="T125" s="97"/>
      <c r="AT125" s="25" t="s">
        <v>213</v>
      </c>
      <c r="AU125" s="25" t="s">
        <v>25</v>
      </c>
    </row>
    <row r="126" spans="2:65" s="1" customFormat="1" ht="16.5" customHeight="1">
      <c r="B126" s="48"/>
      <c r="C126" s="238" t="s">
        <v>313</v>
      </c>
      <c r="D126" s="238" t="s">
        <v>206</v>
      </c>
      <c r="E126" s="239" t="s">
        <v>2898</v>
      </c>
      <c r="F126" s="240" t="s">
        <v>2899</v>
      </c>
      <c r="G126" s="241" t="s">
        <v>2489</v>
      </c>
      <c r="H126" s="242">
        <v>8</v>
      </c>
      <c r="I126" s="243"/>
      <c r="J126" s="244">
        <f>ROUND(I126*H126,2)</f>
        <v>0</v>
      </c>
      <c r="K126" s="240" t="s">
        <v>2842</v>
      </c>
      <c r="L126" s="74"/>
      <c r="M126" s="245" t="s">
        <v>38</v>
      </c>
      <c r="N126" s="246" t="s">
        <v>53</v>
      </c>
      <c r="O126" s="49"/>
      <c r="P126" s="247">
        <f>O126*H126</f>
        <v>0</v>
      </c>
      <c r="Q126" s="247">
        <v>0.0011273</v>
      </c>
      <c r="R126" s="247">
        <f>Q126*H126</f>
        <v>0.0090184</v>
      </c>
      <c r="S126" s="247">
        <v>0</v>
      </c>
      <c r="T126" s="248">
        <f>S126*H126</f>
        <v>0</v>
      </c>
      <c r="AR126" s="25" t="s">
        <v>294</v>
      </c>
      <c r="AT126" s="25" t="s">
        <v>206</v>
      </c>
      <c r="AU126" s="25" t="s">
        <v>25</v>
      </c>
      <c r="AY126" s="25" t="s">
        <v>204</v>
      </c>
      <c r="BE126" s="249">
        <f>IF(N126="základní",J126,0)</f>
        <v>0</v>
      </c>
      <c r="BF126" s="249">
        <f>IF(N126="snížená",J126,0)</f>
        <v>0</v>
      </c>
      <c r="BG126" s="249">
        <f>IF(N126="zákl. přenesená",J126,0)</f>
        <v>0</v>
      </c>
      <c r="BH126" s="249">
        <f>IF(N126="sníž. přenesená",J126,0)</f>
        <v>0</v>
      </c>
      <c r="BI126" s="249">
        <f>IF(N126="nulová",J126,0)</f>
        <v>0</v>
      </c>
      <c r="BJ126" s="25" t="s">
        <v>25</v>
      </c>
      <c r="BK126" s="249">
        <f>ROUND(I126*H126,2)</f>
        <v>0</v>
      </c>
      <c r="BL126" s="25" t="s">
        <v>294</v>
      </c>
      <c r="BM126" s="25" t="s">
        <v>2900</v>
      </c>
    </row>
    <row r="127" spans="2:65" s="1" customFormat="1" ht="16.5" customHeight="1">
      <c r="B127" s="48"/>
      <c r="C127" s="285" t="s">
        <v>318</v>
      </c>
      <c r="D127" s="285" t="s">
        <v>478</v>
      </c>
      <c r="E127" s="286" t="s">
        <v>2901</v>
      </c>
      <c r="F127" s="287" t="s">
        <v>2902</v>
      </c>
      <c r="G127" s="288" t="s">
        <v>780</v>
      </c>
      <c r="H127" s="289">
        <v>8</v>
      </c>
      <c r="I127" s="290"/>
      <c r="J127" s="291">
        <f>ROUND(I127*H127,2)</f>
        <v>0</v>
      </c>
      <c r="K127" s="287" t="s">
        <v>38</v>
      </c>
      <c r="L127" s="292"/>
      <c r="M127" s="293" t="s">
        <v>38</v>
      </c>
      <c r="N127" s="294" t="s">
        <v>53</v>
      </c>
      <c r="O127" s="49"/>
      <c r="P127" s="247">
        <f>O127*H127</f>
        <v>0</v>
      </c>
      <c r="Q127" s="247">
        <v>0.0001</v>
      </c>
      <c r="R127" s="247">
        <f>Q127*H127</f>
        <v>0.0008</v>
      </c>
      <c r="S127" s="247">
        <v>0</v>
      </c>
      <c r="T127" s="248">
        <f>S127*H127</f>
        <v>0</v>
      </c>
      <c r="AR127" s="25" t="s">
        <v>392</v>
      </c>
      <c r="AT127" s="25" t="s">
        <v>478</v>
      </c>
      <c r="AU127" s="25" t="s">
        <v>25</v>
      </c>
      <c r="AY127" s="25" t="s">
        <v>204</v>
      </c>
      <c r="BE127" s="249">
        <f>IF(N127="základní",J127,0)</f>
        <v>0</v>
      </c>
      <c r="BF127" s="249">
        <f>IF(N127="snížená",J127,0)</f>
        <v>0</v>
      </c>
      <c r="BG127" s="249">
        <f>IF(N127="zákl. přenesená",J127,0)</f>
        <v>0</v>
      </c>
      <c r="BH127" s="249">
        <f>IF(N127="sníž. přenesená",J127,0)</f>
        <v>0</v>
      </c>
      <c r="BI127" s="249">
        <f>IF(N127="nulová",J127,0)</f>
        <v>0</v>
      </c>
      <c r="BJ127" s="25" t="s">
        <v>25</v>
      </c>
      <c r="BK127" s="249">
        <f>ROUND(I127*H127,2)</f>
        <v>0</v>
      </c>
      <c r="BL127" s="25" t="s">
        <v>294</v>
      </c>
      <c r="BM127" s="25" t="s">
        <v>2903</v>
      </c>
    </row>
    <row r="128" spans="2:65" s="1" customFormat="1" ht="16.5" customHeight="1">
      <c r="B128" s="48"/>
      <c r="C128" s="238" t="s">
        <v>9</v>
      </c>
      <c r="D128" s="238" t="s">
        <v>206</v>
      </c>
      <c r="E128" s="239" t="s">
        <v>2904</v>
      </c>
      <c r="F128" s="240" t="s">
        <v>2905</v>
      </c>
      <c r="G128" s="241" t="s">
        <v>2489</v>
      </c>
      <c r="H128" s="242">
        <v>1</v>
      </c>
      <c r="I128" s="243"/>
      <c r="J128" s="244">
        <f>ROUND(I128*H128,2)</f>
        <v>0</v>
      </c>
      <c r="K128" s="240" t="s">
        <v>38</v>
      </c>
      <c r="L128" s="74"/>
      <c r="M128" s="245" t="s">
        <v>38</v>
      </c>
      <c r="N128" s="246" t="s">
        <v>53</v>
      </c>
      <c r="O128" s="49"/>
      <c r="P128" s="247">
        <f>O128*H128</f>
        <v>0</v>
      </c>
      <c r="Q128" s="247">
        <v>0.085</v>
      </c>
      <c r="R128" s="247">
        <f>Q128*H128</f>
        <v>0.085</v>
      </c>
      <c r="S128" s="247">
        <v>0</v>
      </c>
      <c r="T128" s="248">
        <f>S128*H128</f>
        <v>0</v>
      </c>
      <c r="AR128" s="25" t="s">
        <v>294</v>
      </c>
      <c r="AT128" s="25" t="s">
        <v>206</v>
      </c>
      <c r="AU128" s="25" t="s">
        <v>25</v>
      </c>
      <c r="AY128" s="25" t="s">
        <v>204</v>
      </c>
      <c r="BE128" s="249">
        <f>IF(N128="základní",J128,0)</f>
        <v>0</v>
      </c>
      <c r="BF128" s="249">
        <f>IF(N128="snížená",J128,0)</f>
        <v>0</v>
      </c>
      <c r="BG128" s="249">
        <f>IF(N128="zákl. přenesená",J128,0)</f>
        <v>0</v>
      </c>
      <c r="BH128" s="249">
        <f>IF(N128="sníž. přenesená",J128,0)</f>
        <v>0</v>
      </c>
      <c r="BI128" s="249">
        <f>IF(N128="nulová",J128,0)</f>
        <v>0</v>
      </c>
      <c r="BJ128" s="25" t="s">
        <v>25</v>
      </c>
      <c r="BK128" s="249">
        <f>ROUND(I128*H128,2)</f>
        <v>0</v>
      </c>
      <c r="BL128" s="25" t="s">
        <v>294</v>
      </c>
      <c r="BM128" s="25" t="s">
        <v>2906</v>
      </c>
    </row>
    <row r="129" spans="2:65" s="1" customFormat="1" ht="25.5" customHeight="1">
      <c r="B129" s="48"/>
      <c r="C129" s="285" t="s">
        <v>331</v>
      </c>
      <c r="D129" s="285" t="s">
        <v>478</v>
      </c>
      <c r="E129" s="286" t="s">
        <v>2907</v>
      </c>
      <c r="F129" s="287" t="s">
        <v>2908</v>
      </c>
      <c r="G129" s="288" t="s">
        <v>2489</v>
      </c>
      <c r="H129" s="289">
        <v>1</v>
      </c>
      <c r="I129" s="290"/>
      <c r="J129" s="291">
        <f>ROUND(I129*H129,2)</f>
        <v>0</v>
      </c>
      <c r="K129" s="287" t="s">
        <v>38</v>
      </c>
      <c r="L129" s="292"/>
      <c r="M129" s="293" t="s">
        <v>38</v>
      </c>
      <c r="N129" s="294" t="s">
        <v>53</v>
      </c>
      <c r="O129" s="49"/>
      <c r="P129" s="247">
        <f>O129*H129</f>
        <v>0</v>
      </c>
      <c r="Q129" s="247">
        <v>0.28</v>
      </c>
      <c r="R129" s="247">
        <f>Q129*H129</f>
        <v>0.28</v>
      </c>
      <c r="S129" s="247">
        <v>0</v>
      </c>
      <c r="T129" s="248">
        <f>S129*H129</f>
        <v>0</v>
      </c>
      <c r="AR129" s="25" t="s">
        <v>392</v>
      </c>
      <c r="AT129" s="25" t="s">
        <v>478</v>
      </c>
      <c r="AU129" s="25" t="s">
        <v>25</v>
      </c>
      <c r="AY129" s="25" t="s">
        <v>204</v>
      </c>
      <c r="BE129" s="249">
        <f>IF(N129="základní",J129,0)</f>
        <v>0</v>
      </c>
      <c r="BF129" s="249">
        <f>IF(N129="snížená",J129,0)</f>
        <v>0</v>
      </c>
      <c r="BG129" s="249">
        <f>IF(N129="zákl. přenesená",J129,0)</f>
        <v>0</v>
      </c>
      <c r="BH129" s="249">
        <f>IF(N129="sníž. přenesená",J129,0)</f>
        <v>0</v>
      </c>
      <c r="BI129" s="249">
        <f>IF(N129="nulová",J129,0)</f>
        <v>0</v>
      </c>
      <c r="BJ129" s="25" t="s">
        <v>25</v>
      </c>
      <c r="BK129" s="249">
        <f>ROUND(I129*H129,2)</f>
        <v>0</v>
      </c>
      <c r="BL129" s="25" t="s">
        <v>294</v>
      </c>
      <c r="BM129" s="25" t="s">
        <v>2909</v>
      </c>
    </row>
    <row r="130" spans="2:65" s="1" customFormat="1" ht="25.5" customHeight="1">
      <c r="B130" s="48"/>
      <c r="C130" s="238" t="s">
        <v>335</v>
      </c>
      <c r="D130" s="238" t="s">
        <v>206</v>
      </c>
      <c r="E130" s="239" t="s">
        <v>2910</v>
      </c>
      <c r="F130" s="240" t="s">
        <v>2911</v>
      </c>
      <c r="G130" s="241" t="s">
        <v>2489</v>
      </c>
      <c r="H130" s="242">
        <v>1</v>
      </c>
      <c r="I130" s="243"/>
      <c r="J130" s="244">
        <f>ROUND(I130*H130,2)</f>
        <v>0</v>
      </c>
      <c r="K130" s="240" t="s">
        <v>2842</v>
      </c>
      <c r="L130" s="74"/>
      <c r="M130" s="245" t="s">
        <v>38</v>
      </c>
      <c r="N130" s="246" t="s">
        <v>53</v>
      </c>
      <c r="O130" s="49"/>
      <c r="P130" s="247">
        <f>O130*H130</f>
        <v>0</v>
      </c>
      <c r="Q130" s="247">
        <v>0.010234233</v>
      </c>
      <c r="R130" s="247">
        <f>Q130*H130</f>
        <v>0.010234233</v>
      </c>
      <c r="S130" s="247">
        <v>0</v>
      </c>
      <c r="T130" s="248">
        <f>S130*H130</f>
        <v>0</v>
      </c>
      <c r="AR130" s="25" t="s">
        <v>294</v>
      </c>
      <c r="AT130" s="25" t="s">
        <v>206</v>
      </c>
      <c r="AU130" s="25" t="s">
        <v>25</v>
      </c>
      <c r="AY130" s="25" t="s">
        <v>204</v>
      </c>
      <c r="BE130" s="249">
        <f>IF(N130="základní",J130,0)</f>
        <v>0</v>
      </c>
      <c r="BF130" s="249">
        <f>IF(N130="snížená",J130,0)</f>
        <v>0</v>
      </c>
      <c r="BG130" s="249">
        <f>IF(N130="zákl. přenesená",J130,0)</f>
        <v>0</v>
      </c>
      <c r="BH130" s="249">
        <f>IF(N130="sníž. přenesená",J130,0)</f>
        <v>0</v>
      </c>
      <c r="BI130" s="249">
        <f>IF(N130="nulová",J130,0)</f>
        <v>0</v>
      </c>
      <c r="BJ130" s="25" t="s">
        <v>25</v>
      </c>
      <c r="BK130" s="249">
        <f>ROUND(I130*H130,2)</f>
        <v>0</v>
      </c>
      <c r="BL130" s="25" t="s">
        <v>294</v>
      </c>
      <c r="BM130" s="25" t="s">
        <v>2912</v>
      </c>
    </row>
    <row r="131" spans="2:47" s="1" customFormat="1" ht="13.5">
      <c r="B131" s="48"/>
      <c r="C131" s="76"/>
      <c r="D131" s="250" t="s">
        <v>213</v>
      </c>
      <c r="E131" s="76"/>
      <c r="F131" s="251" t="s">
        <v>2913</v>
      </c>
      <c r="G131" s="76"/>
      <c r="H131" s="76"/>
      <c r="I131" s="206"/>
      <c r="J131" s="76"/>
      <c r="K131" s="76"/>
      <c r="L131" s="74"/>
      <c r="M131" s="252"/>
      <c r="N131" s="49"/>
      <c r="O131" s="49"/>
      <c r="P131" s="49"/>
      <c r="Q131" s="49"/>
      <c r="R131" s="49"/>
      <c r="S131" s="49"/>
      <c r="T131" s="97"/>
      <c r="AT131" s="25" t="s">
        <v>213</v>
      </c>
      <c r="AU131" s="25" t="s">
        <v>25</v>
      </c>
    </row>
    <row r="132" spans="2:65" s="1" customFormat="1" ht="38.25" customHeight="1">
      <c r="B132" s="48"/>
      <c r="C132" s="238" t="s">
        <v>340</v>
      </c>
      <c r="D132" s="238" t="s">
        <v>206</v>
      </c>
      <c r="E132" s="239" t="s">
        <v>2914</v>
      </c>
      <c r="F132" s="240" t="s">
        <v>2915</v>
      </c>
      <c r="G132" s="241" t="s">
        <v>2489</v>
      </c>
      <c r="H132" s="242">
        <v>1</v>
      </c>
      <c r="I132" s="243"/>
      <c r="J132" s="244">
        <f>ROUND(I132*H132,2)</f>
        <v>0</v>
      </c>
      <c r="K132" s="240" t="s">
        <v>2842</v>
      </c>
      <c r="L132" s="74"/>
      <c r="M132" s="245" t="s">
        <v>38</v>
      </c>
      <c r="N132" s="246" t="s">
        <v>53</v>
      </c>
      <c r="O132" s="49"/>
      <c r="P132" s="247">
        <f>O132*H132</f>
        <v>0</v>
      </c>
      <c r="Q132" s="247">
        <v>0.0033867762</v>
      </c>
      <c r="R132" s="247">
        <f>Q132*H132</f>
        <v>0.0033867762</v>
      </c>
      <c r="S132" s="247">
        <v>0</v>
      </c>
      <c r="T132" s="248">
        <f>S132*H132</f>
        <v>0</v>
      </c>
      <c r="AR132" s="25" t="s">
        <v>294</v>
      </c>
      <c r="AT132" s="25" t="s">
        <v>206</v>
      </c>
      <c r="AU132" s="25" t="s">
        <v>25</v>
      </c>
      <c r="AY132" s="25" t="s">
        <v>204</v>
      </c>
      <c r="BE132" s="249">
        <f>IF(N132="základní",J132,0)</f>
        <v>0</v>
      </c>
      <c r="BF132" s="249">
        <f>IF(N132="snížená",J132,0)</f>
        <v>0</v>
      </c>
      <c r="BG132" s="249">
        <f>IF(N132="zákl. přenesená",J132,0)</f>
        <v>0</v>
      </c>
      <c r="BH132" s="249">
        <f>IF(N132="sníž. přenesená",J132,0)</f>
        <v>0</v>
      </c>
      <c r="BI132" s="249">
        <f>IF(N132="nulová",J132,0)</f>
        <v>0</v>
      </c>
      <c r="BJ132" s="25" t="s">
        <v>25</v>
      </c>
      <c r="BK132" s="249">
        <f>ROUND(I132*H132,2)</f>
        <v>0</v>
      </c>
      <c r="BL132" s="25" t="s">
        <v>294</v>
      </c>
      <c r="BM132" s="25" t="s">
        <v>2916</v>
      </c>
    </row>
    <row r="133" spans="2:65" s="1" customFormat="1" ht="38.25" customHeight="1">
      <c r="B133" s="48"/>
      <c r="C133" s="238" t="s">
        <v>346</v>
      </c>
      <c r="D133" s="238" t="s">
        <v>206</v>
      </c>
      <c r="E133" s="239" t="s">
        <v>2917</v>
      </c>
      <c r="F133" s="240" t="s">
        <v>2918</v>
      </c>
      <c r="G133" s="241" t="s">
        <v>2489</v>
      </c>
      <c r="H133" s="242">
        <v>1</v>
      </c>
      <c r="I133" s="243"/>
      <c r="J133" s="244">
        <f>ROUND(I133*H133,2)</f>
        <v>0</v>
      </c>
      <c r="K133" s="240" t="s">
        <v>2842</v>
      </c>
      <c r="L133" s="74"/>
      <c r="M133" s="245" t="s">
        <v>38</v>
      </c>
      <c r="N133" s="246" t="s">
        <v>53</v>
      </c>
      <c r="O133" s="49"/>
      <c r="P133" s="247">
        <f>O133*H133</f>
        <v>0</v>
      </c>
      <c r="Q133" s="247">
        <v>0.012582328</v>
      </c>
      <c r="R133" s="247">
        <f>Q133*H133</f>
        <v>0.012582328</v>
      </c>
      <c r="S133" s="247">
        <v>0</v>
      </c>
      <c r="T133" s="248">
        <f>S133*H133</f>
        <v>0</v>
      </c>
      <c r="AR133" s="25" t="s">
        <v>294</v>
      </c>
      <c r="AT133" s="25" t="s">
        <v>206</v>
      </c>
      <c r="AU133" s="25" t="s">
        <v>25</v>
      </c>
      <c r="AY133" s="25" t="s">
        <v>204</v>
      </c>
      <c r="BE133" s="249">
        <f>IF(N133="základní",J133,0)</f>
        <v>0</v>
      </c>
      <c r="BF133" s="249">
        <f>IF(N133="snížená",J133,0)</f>
        <v>0</v>
      </c>
      <c r="BG133" s="249">
        <f>IF(N133="zákl. přenesená",J133,0)</f>
        <v>0</v>
      </c>
      <c r="BH133" s="249">
        <f>IF(N133="sníž. přenesená",J133,0)</f>
        <v>0</v>
      </c>
      <c r="BI133" s="249">
        <f>IF(N133="nulová",J133,0)</f>
        <v>0</v>
      </c>
      <c r="BJ133" s="25" t="s">
        <v>25</v>
      </c>
      <c r="BK133" s="249">
        <f>ROUND(I133*H133,2)</f>
        <v>0</v>
      </c>
      <c r="BL133" s="25" t="s">
        <v>294</v>
      </c>
      <c r="BM133" s="25" t="s">
        <v>2919</v>
      </c>
    </row>
    <row r="134" spans="2:63" s="11" customFormat="1" ht="37.4" customHeight="1">
      <c r="B134" s="222"/>
      <c r="C134" s="223"/>
      <c r="D134" s="224" t="s">
        <v>81</v>
      </c>
      <c r="E134" s="225" t="s">
        <v>2920</v>
      </c>
      <c r="F134" s="225" t="s">
        <v>2921</v>
      </c>
      <c r="G134" s="223"/>
      <c r="H134" s="223"/>
      <c r="I134" s="226"/>
      <c r="J134" s="227">
        <f>BK134</f>
        <v>0</v>
      </c>
      <c r="K134" s="223"/>
      <c r="L134" s="228"/>
      <c r="M134" s="229"/>
      <c r="N134" s="230"/>
      <c r="O134" s="230"/>
      <c r="P134" s="231">
        <f>SUM(P135:P155)</f>
        <v>0</v>
      </c>
      <c r="Q134" s="230"/>
      <c r="R134" s="231">
        <f>SUM(R135:R155)</f>
        <v>1.5918336659999996</v>
      </c>
      <c r="S134" s="230"/>
      <c r="T134" s="232">
        <f>SUM(T135:T155)</f>
        <v>0</v>
      </c>
      <c r="AR134" s="233" t="s">
        <v>90</v>
      </c>
      <c r="AT134" s="234" t="s">
        <v>81</v>
      </c>
      <c r="AU134" s="234" t="s">
        <v>82</v>
      </c>
      <c r="AY134" s="233" t="s">
        <v>204</v>
      </c>
      <c r="BK134" s="235">
        <f>SUM(BK135:BK155)</f>
        <v>0</v>
      </c>
    </row>
    <row r="135" spans="2:65" s="1" customFormat="1" ht="25.5" customHeight="1">
      <c r="B135" s="48"/>
      <c r="C135" s="238" t="s">
        <v>352</v>
      </c>
      <c r="D135" s="238" t="s">
        <v>206</v>
      </c>
      <c r="E135" s="239" t="s">
        <v>2922</v>
      </c>
      <c r="F135" s="240" t="s">
        <v>2923</v>
      </c>
      <c r="G135" s="241" t="s">
        <v>343</v>
      </c>
      <c r="H135" s="242">
        <v>6</v>
      </c>
      <c r="I135" s="243"/>
      <c r="J135" s="244">
        <f>ROUND(I135*H135,2)</f>
        <v>0</v>
      </c>
      <c r="K135" s="240" t="s">
        <v>2842</v>
      </c>
      <c r="L135" s="74"/>
      <c r="M135" s="245" t="s">
        <v>38</v>
      </c>
      <c r="N135" s="246" t="s">
        <v>53</v>
      </c>
      <c r="O135" s="49"/>
      <c r="P135" s="247">
        <f>O135*H135</f>
        <v>0</v>
      </c>
      <c r="Q135" s="247">
        <v>0.00104969</v>
      </c>
      <c r="R135" s="247">
        <f>Q135*H135</f>
        <v>0.006298140000000001</v>
      </c>
      <c r="S135" s="247">
        <v>0</v>
      </c>
      <c r="T135" s="248">
        <f>S135*H135</f>
        <v>0</v>
      </c>
      <c r="AR135" s="25" t="s">
        <v>294</v>
      </c>
      <c r="AT135" s="25" t="s">
        <v>206</v>
      </c>
      <c r="AU135" s="25" t="s">
        <v>25</v>
      </c>
      <c r="AY135" s="25" t="s">
        <v>204</v>
      </c>
      <c r="BE135" s="249">
        <f>IF(N135="základní",J135,0)</f>
        <v>0</v>
      </c>
      <c r="BF135" s="249">
        <f>IF(N135="snížená",J135,0)</f>
        <v>0</v>
      </c>
      <c r="BG135" s="249">
        <f>IF(N135="zákl. přenesená",J135,0)</f>
        <v>0</v>
      </c>
      <c r="BH135" s="249">
        <f>IF(N135="sníž. přenesená",J135,0)</f>
        <v>0</v>
      </c>
      <c r="BI135" s="249">
        <f>IF(N135="nulová",J135,0)</f>
        <v>0</v>
      </c>
      <c r="BJ135" s="25" t="s">
        <v>25</v>
      </c>
      <c r="BK135" s="249">
        <f>ROUND(I135*H135,2)</f>
        <v>0</v>
      </c>
      <c r="BL135" s="25" t="s">
        <v>294</v>
      </c>
      <c r="BM135" s="25" t="s">
        <v>2924</v>
      </c>
    </row>
    <row r="136" spans="2:65" s="1" customFormat="1" ht="25.5" customHeight="1">
      <c r="B136" s="48"/>
      <c r="C136" s="238" t="s">
        <v>359</v>
      </c>
      <c r="D136" s="238" t="s">
        <v>206</v>
      </c>
      <c r="E136" s="239" t="s">
        <v>2925</v>
      </c>
      <c r="F136" s="240" t="s">
        <v>2926</v>
      </c>
      <c r="G136" s="241" t="s">
        <v>343</v>
      </c>
      <c r="H136" s="242">
        <v>20</v>
      </c>
      <c r="I136" s="243"/>
      <c r="J136" s="244">
        <f>ROUND(I136*H136,2)</f>
        <v>0</v>
      </c>
      <c r="K136" s="240" t="s">
        <v>2842</v>
      </c>
      <c r="L136" s="74"/>
      <c r="M136" s="245" t="s">
        <v>38</v>
      </c>
      <c r="N136" s="246" t="s">
        <v>53</v>
      </c>
      <c r="O136" s="49"/>
      <c r="P136" s="247">
        <f>O136*H136</f>
        <v>0</v>
      </c>
      <c r="Q136" s="247">
        <v>0.0036627545</v>
      </c>
      <c r="R136" s="247">
        <f>Q136*H136</f>
        <v>0.07325509</v>
      </c>
      <c r="S136" s="247">
        <v>0</v>
      </c>
      <c r="T136" s="248">
        <f>S136*H136</f>
        <v>0</v>
      </c>
      <c r="AR136" s="25" t="s">
        <v>294</v>
      </c>
      <c r="AT136" s="25" t="s">
        <v>206</v>
      </c>
      <c r="AU136" s="25" t="s">
        <v>25</v>
      </c>
      <c r="AY136" s="25" t="s">
        <v>204</v>
      </c>
      <c r="BE136" s="249">
        <f>IF(N136="základní",J136,0)</f>
        <v>0</v>
      </c>
      <c r="BF136" s="249">
        <f>IF(N136="snížená",J136,0)</f>
        <v>0</v>
      </c>
      <c r="BG136" s="249">
        <f>IF(N136="zákl. přenesená",J136,0)</f>
        <v>0</v>
      </c>
      <c r="BH136" s="249">
        <f>IF(N136="sníž. přenesená",J136,0)</f>
        <v>0</v>
      </c>
      <c r="BI136" s="249">
        <f>IF(N136="nulová",J136,0)</f>
        <v>0</v>
      </c>
      <c r="BJ136" s="25" t="s">
        <v>25</v>
      </c>
      <c r="BK136" s="249">
        <f>ROUND(I136*H136,2)</f>
        <v>0</v>
      </c>
      <c r="BL136" s="25" t="s">
        <v>294</v>
      </c>
      <c r="BM136" s="25" t="s">
        <v>2927</v>
      </c>
    </row>
    <row r="137" spans="2:65" s="1" customFormat="1" ht="25.5" customHeight="1">
      <c r="B137" s="48"/>
      <c r="C137" s="238" t="s">
        <v>365</v>
      </c>
      <c r="D137" s="238" t="s">
        <v>206</v>
      </c>
      <c r="E137" s="239" t="s">
        <v>2928</v>
      </c>
      <c r="F137" s="240" t="s">
        <v>2929</v>
      </c>
      <c r="G137" s="241" t="s">
        <v>343</v>
      </c>
      <c r="H137" s="242">
        <v>215</v>
      </c>
      <c r="I137" s="243"/>
      <c r="J137" s="244">
        <f>ROUND(I137*H137,2)</f>
        <v>0</v>
      </c>
      <c r="K137" s="240" t="s">
        <v>2842</v>
      </c>
      <c r="L137" s="74"/>
      <c r="M137" s="245" t="s">
        <v>38</v>
      </c>
      <c r="N137" s="246" t="s">
        <v>53</v>
      </c>
      <c r="O137" s="49"/>
      <c r="P137" s="247">
        <f>O137*H137</f>
        <v>0</v>
      </c>
      <c r="Q137" s="247">
        <v>0.0059124</v>
      </c>
      <c r="R137" s="247">
        <f>Q137*H137</f>
        <v>1.271166</v>
      </c>
      <c r="S137" s="247">
        <v>0</v>
      </c>
      <c r="T137" s="248">
        <f>S137*H137</f>
        <v>0</v>
      </c>
      <c r="AR137" s="25" t="s">
        <v>294</v>
      </c>
      <c r="AT137" s="25" t="s">
        <v>206</v>
      </c>
      <c r="AU137" s="25" t="s">
        <v>25</v>
      </c>
      <c r="AY137" s="25" t="s">
        <v>204</v>
      </c>
      <c r="BE137" s="249">
        <f>IF(N137="základní",J137,0)</f>
        <v>0</v>
      </c>
      <c r="BF137" s="249">
        <f>IF(N137="snížená",J137,0)</f>
        <v>0</v>
      </c>
      <c r="BG137" s="249">
        <f>IF(N137="zákl. přenesená",J137,0)</f>
        <v>0</v>
      </c>
      <c r="BH137" s="249">
        <f>IF(N137="sníž. přenesená",J137,0)</f>
        <v>0</v>
      </c>
      <c r="BI137" s="249">
        <f>IF(N137="nulová",J137,0)</f>
        <v>0</v>
      </c>
      <c r="BJ137" s="25" t="s">
        <v>25</v>
      </c>
      <c r="BK137" s="249">
        <f>ROUND(I137*H137,2)</f>
        <v>0</v>
      </c>
      <c r="BL137" s="25" t="s">
        <v>294</v>
      </c>
      <c r="BM137" s="25" t="s">
        <v>2930</v>
      </c>
    </row>
    <row r="138" spans="2:47" s="1" customFormat="1" ht="13.5">
      <c r="B138" s="48"/>
      <c r="C138" s="76"/>
      <c r="D138" s="250" t="s">
        <v>213</v>
      </c>
      <c r="E138" s="76"/>
      <c r="F138" s="251" t="s">
        <v>2931</v>
      </c>
      <c r="G138" s="76"/>
      <c r="H138" s="76"/>
      <c r="I138" s="206"/>
      <c r="J138" s="76"/>
      <c r="K138" s="76"/>
      <c r="L138" s="74"/>
      <c r="M138" s="252"/>
      <c r="N138" s="49"/>
      <c r="O138" s="49"/>
      <c r="P138" s="49"/>
      <c r="Q138" s="49"/>
      <c r="R138" s="49"/>
      <c r="S138" s="49"/>
      <c r="T138" s="97"/>
      <c r="AT138" s="25" t="s">
        <v>213</v>
      </c>
      <c r="AU138" s="25" t="s">
        <v>25</v>
      </c>
    </row>
    <row r="139" spans="2:65" s="1" customFormat="1" ht="25.5" customHeight="1">
      <c r="B139" s="48"/>
      <c r="C139" s="238" t="s">
        <v>370</v>
      </c>
      <c r="D139" s="238" t="s">
        <v>206</v>
      </c>
      <c r="E139" s="239" t="s">
        <v>2932</v>
      </c>
      <c r="F139" s="240" t="s">
        <v>2933</v>
      </c>
      <c r="G139" s="241" t="s">
        <v>780</v>
      </c>
      <c r="H139" s="242">
        <v>2</v>
      </c>
      <c r="I139" s="243"/>
      <c r="J139" s="244">
        <f>ROUND(I139*H139,2)</f>
        <v>0</v>
      </c>
      <c r="K139" s="240" t="s">
        <v>2842</v>
      </c>
      <c r="L139" s="74"/>
      <c r="M139" s="245" t="s">
        <v>38</v>
      </c>
      <c r="N139" s="246" t="s">
        <v>53</v>
      </c>
      <c r="O139" s="49"/>
      <c r="P139" s="247">
        <f>O139*H139</f>
        <v>0</v>
      </c>
      <c r="Q139" s="247">
        <v>0.028527283</v>
      </c>
      <c r="R139" s="247">
        <f>Q139*H139</f>
        <v>0.057054566</v>
      </c>
      <c r="S139" s="247">
        <v>0</v>
      </c>
      <c r="T139" s="248">
        <f>S139*H139</f>
        <v>0</v>
      </c>
      <c r="AR139" s="25" t="s">
        <v>294</v>
      </c>
      <c r="AT139" s="25" t="s">
        <v>206</v>
      </c>
      <c r="AU139" s="25" t="s">
        <v>25</v>
      </c>
      <c r="AY139" s="25" t="s">
        <v>204</v>
      </c>
      <c r="BE139" s="249">
        <f>IF(N139="základní",J139,0)</f>
        <v>0</v>
      </c>
      <c r="BF139" s="249">
        <f>IF(N139="snížená",J139,0)</f>
        <v>0</v>
      </c>
      <c r="BG139" s="249">
        <f>IF(N139="zákl. přenesená",J139,0)</f>
        <v>0</v>
      </c>
      <c r="BH139" s="249">
        <f>IF(N139="sníž. přenesená",J139,0)</f>
        <v>0</v>
      </c>
      <c r="BI139" s="249">
        <f>IF(N139="nulová",J139,0)</f>
        <v>0</v>
      </c>
      <c r="BJ139" s="25" t="s">
        <v>25</v>
      </c>
      <c r="BK139" s="249">
        <f>ROUND(I139*H139,2)</f>
        <v>0</v>
      </c>
      <c r="BL139" s="25" t="s">
        <v>294</v>
      </c>
      <c r="BM139" s="25" t="s">
        <v>2934</v>
      </c>
    </row>
    <row r="140" spans="2:65" s="1" customFormat="1" ht="25.5" customHeight="1">
      <c r="B140" s="48"/>
      <c r="C140" s="238" t="s">
        <v>376</v>
      </c>
      <c r="D140" s="238" t="s">
        <v>206</v>
      </c>
      <c r="E140" s="239" t="s">
        <v>2935</v>
      </c>
      <c r="F140" s="240" t="s">
        <v>2936</v>
      </c>
      <c r="G140" s="241" t="s">
        <v>780</v>
      </c>
      <c r="H140" s="242">
        <v>4</v>
      </c>
      <c r="I140" s="243"/>
      <c r="J140" s="244">
        <f>ROUND(I140*H140,2)</f>
        <v>0</v>
      </c>
      <c r="K140" s="240" t="s">
        <v>2842</v>
      </c>
      <c r="L140" s="74"/>
      <c r="M140" s="245" t="s">
        <v>38</v>
      </c>
      <c r="N140" s="246" t="s">
        <v>53</v>
      </c>
      <c r="O140" s="49"/>
      <c r="P140" s="247">
        <f>O140*H140</f>
        <v>0</v>
      </c>
      <c r="Q140" s="247">
        <v>0.0016255</v>
      </c>
      <c r="R140" s="247">
        <f>Q140*H140</f>
        <v>0.006502</v>
      </c>
      <c r="S140" s="247">
        <v>0</v>
      </c>
      <c r="T140" s="248">
        <f>S140*H140</f>
        <v>0</v>
      </c>
      <c r="AR140" s="25" t="s">
        <v>294</v>
      </c>
      <c r="AT140" s="25" t="s">
        <v>206</v>
      </c>
      <c r="AU140" s="25" t="s">
        <v>25</v>
      </c>
      <c r="AY140" s="25" t="s">
        <v>204</v>
      </c>
      <c r="BE140" s="249">
        <f>IF(N140="základní",J140,0)</f>
        <v>0</v>
      </c>
      <c r="BF140" s="249">
        <f>IF(N140="snížená",J140,0)</f>
        <v>0</v>
      </c>
      <c r="BG140" s="249">
        <f>IF(N140="zákl. přenesená",J140,0)</f>
        <v>0</v>
      </c>
      <c r="BH140" s="249">
        <f>IF(N140="sníž. přenesená",J140,0)</f>
        <v>0</v>
      </c>
      <c r="BI140" s="249">
        <f>IF(N140="nulová",J140,0)</f>
        <v>0</v>
      </c>
      <c r="BJ140" s="25" t="s">
        <v>25</v>
      </c>
      <c r="BK140" s="249">
        <f>ROUND(I140*H140,2)</f>
        <v>0</v>
      </c>
      <c r="BL140" s="25" t="s">
        <v>294</v>
      </c>
      <c r="BM140" s="25" t="s">
        <v>2937</v>
      </c>
    </row>
    <row r="141" spans="2:65" s="1" customFormat="1" ht="25.5" customHeight="1">
      <c r="B141" s="48"/>
      <c r="C141" s="238" t="s">
        <v>381</v>
      </c>
      <c r="D141" s="238" t="s">
        <v>206</v>
      </c>
      <c r="E141" s="239" t="s">
        <v>2938</v>
      </c>
      <c r="F141" s="240" t="s">
        <v>2939</v>
      </c>
      <c r="G141" s="241" t="s">
        <v>343</v>
      </c>
      <c r="H141" s="242">
        <v>26</v>
      </c>
      <c r="I141" s="243"/>
      <c r="J141" s="244">
        <f>ROUND(I141*H141,2)</f>
        <v>0</v>
      </c>
      <c r="K141" s="240" t="s">
        <v>2842</v>
      </c>
      <c r="L141" s="74"/>
      <c r="M141" s="245" t="s">
        <v>38</v>
      </c>
      <c r="N141" s="246" t="s">
        <v>53</v>
      </c>
      <c r="O141" s="49"/>
      <c r="P141" s="247">
        <f>O141*H141</f>
        <v>0</v>
      </c>
      <c r="Q141" s="247">
        <v>0</v>
      </c>
      <c r="R141" s="247">
        <f>Q141*H141</f>
        <v>0</v>
      </c>
      <c r="S141" s="247">
        <v>0</v>
      </c>
      <c r="T141" s="248">
        <f>S141*H141</f>
        <v>0</v>
      </c>
      <c r="AR141" s="25" t="s">
        <v>294</v>
      </c>
      <c r="AT141" s="25" t="s">
        <v>206</v>
      </c>
      <c r="AU141" s="25" t="s">
        <v>25</v>
      </c>
      <c r="AY141" s="25" t="s">
        <v>204</v>
      </c>
      <c r="BE141" s="249">
        <f>IF(N141="základní",J141,0)</f>
        <v>0</v>
      </c>
      <c r="BF141" s="249">
        <f>IF(N141="snížená",J141,0)</f>
        <v>0</v>
      </c>
      <c r="BG141" s="249">
        <f>IF(N141="zákl. přenesená",J141,0)</f>
        <v>0</v>
      </c>
      <c r="BH141" s="249">
        <f>IF(N141="sníž. přenesená",J141,0)</f>
        <v>0</v>
      </c>
      <c r="BI141" s="249">
        <f>IF(N141="nulová",J141,0)</f>
        <v>0</v>
      </c>
      <c r="BJ141" s="25" t="s">
        <v>25</v>
      </c>
      <c r="BK141" s="249">
        <f>ROUND(I141*H141,2)</f>
        <v>0</v>
      </c>
      <c r="BL141" s="25" t="s">
        <v>294</v>
      </c>
      <c r="BM141" s="25" t="s">
        <v>2940</v>
      </c>
    </row>
    <row r="142" spans="2:47" s="1" customFormat="1" ht="13.5">
      <c r="B142" s="48"/>
      <c r="C142" s="76"/>
      <c r="D142" s="250" t="s">
        <v>213</v>
      </c>
      <c r="E142" s="76"/>
      <c r="F142" s="251" t="s">
        <v>2941</v>
      </c>
      <c r="G142" s="76"/>
      <c r="H142" s="76"/>
      <c r="I142" s="206"/>
      <c r="J142" s="76"/>
      <c r="K142" s="76"/>
      <c r="L142" s="74"/>
      <c r="M142" s="252"/>
      <c r="N142" s="49"/>
      <c r="O142" s="49"/>
      <c r="P142" s="49"/>
      <c r="Q142" s="49"/>
      <c r="R142" s="49"/>
      <c r="S142" s="49"/>
      <c r="T142" s="97"/>
      <c r="AT142" s="25" t="s">
        <v>213</v>
      </c>
      <c r="AU142" s="25" t="s">
        <v>25</v>
      </c>
    </row>
    <row r="143" spans="2:65" s="1" customFormat="1" ht="38.25" customHeight="1">
      <c r="B143" s="48"/>
      <c r="C143" s="238" t="s">
        <v>392</v>
      </c>
      <c r="D143" s="238" t="s">
        <v>206</v>
      </c>
      <c r="E143" s="239" t="s">
        <v>2942</v>
      </c>
      <c r="F143" s="240" t="s">
        <v>2943</v>
      </c>
      <c r="G143" s="241" t="s">
        <v>343</v>
      </c>
      <c r="H143" s="242">
        <v>215</v>
      </c>
      <c r="I143" s="243"/>
      <c r="J143" s="244">
        <f>ROUND(I143*H143,2)</f>
        <v>0</v>
      </c>
      <c r="K143" s="240" t="s">
        <v>2842</v>
      </c>
      <c r="L143" s="74"/>
      <c r="M143" s="245" t="s">
        <v>38</v>
      </c>
      <c r="N143" s="246" t="s">
        <v>53</v>
      </c>
      <c r="O143" s="49"/>
      <c r="P143" s="247">
        <f>O143*H143</f>
        <v>0</v>
      </c>
      <c r="Q143" s="247">
        <v>0</v>
      </c>
      <c r="R143" s="247">
        <f>Q143*H143</f>
        <v>0</v>
      </c>
      <c r="S143" s="247">
        <v>0</v>
      </c>
      <c r="T143" s="248">
        <f>S143*H143</f>
        <v>0</v>
      </c>
      <c r="AR143" s="25" t="s">
        <v>294</v>
      </c>
      <c r="AT143" s="25" t="s">
        <v>206</v>
      </c>
      <c r="AU143" s="25" t="s">
        <v>25</v>
      </c>
      <c r="AY143" s="25" t="s">
        <v>204</v>
      </c>
      <c r="BE143" s="249">
        <f>IF(N143="základní",J143,0)</f>
        <v>0</v>
      </c>
      <c r="BF143" s="249">
        <f>IF(N143="snížená",J143,0)</f>
        <v>0</v>
      </c>
      <c r="BG143" s="249">
        <f>IF(N143="zákl. přenesená",J143,0)</f>
        <v>0</v>
      </c>
      <c r="BH143" s="249">
        <f>IF(N143="sníž. přenesená",J143,0)</f>
        <v>0</v>
      </c>
      <c r="BI143" s="249">
        <f>IF(N143="nulová",J143,0)</f>
        <v>0</v>
      </c>
      <c r="BJ143" s="25" t="s">
        <v>25</v>
      </c>
      <c r="BK143" s="249">
        <f>ROUND(I143*H143,2)</f>
        <v>0</v>
      </c>
      <c r="BL143" s="25" t="s">
        <v>294</v>
      </c>
      <c r="BM143" s="25" t="s">
        <v>2944</v>
      </c>
    </row>
    <row r="144" spans="2:47" s="1" customFormat="1" ht="13.5">
      <c r="B144" s="48"/>
      <c r="C144" s="76"/>
      <c r="D144" s="250" t="s">
        <v>213</v>
      </c>
      <c r="E144" s="76"/>
      <c r="F144" s="251" t="s">
        <v>2941</v>
      </c>
      <c r="G144" s="76"/>
      <c r="H144" s="76"/>
      <c r="I144" s="206"/>
      <c r="J144" s="76"/>
      <c r="K144" s="76"/>
      <c r="L144" s="74"/>
      <c r="M144" s="252"/>
      <c r="N144" s="49"/>
      <c r="O144" s="49"/>
      <c r="P144" s="49"/>
      <c r="Q144" s="49"/>
      <c r="R144" s="49"/>
      <c r="S144" s="49"/>
      <c r="T144" s="97"/>
      <c r="AT144" s="25" t="s">
        <v>213</v>
      </c>
      <c r="AU144" s="25" t="s">
        <v>25</v>
      </c>
    </row>
    <row r="145" spans="2:65" s="1" customFormat="1" ht="25.5" customHeight="1">
      <c r="B145" s="48"/>
      <c r="C145" s="238" t="s">
        <v>398</v>
      </c>
      <c r="D145" s="238" t="s">
        <v>206</v>
      </c>
      <c r="E145" s="239" t="s">
        <v>2945</v>
      </c>
      <c r="F145" s="240" t="s">
        <v>2946</v>
      </c>
      <c r="G145" s="241" t="s">
        <v>780</v>
      </c>
      <c r="H145" s="242">
        <v>2</v>
      </c>
      <c r="I145" s="243"/>
      <c r="J145" s="244">
        <f>ROUND(I145*H145,2)</f>
        <v>0</v>
      </c>
      <c r="K145" s="240" t="s">
        <v>2842</v>
      </c>
      <c r="L145" s="74"/>
      <c r="M145" s="245" t="s">
        <v>38</v>
      </c>
      <c r="N145" s="246" t="s">
        <v>53</v>
      </c>
      <c r="O145" s="49"/>
      <c r="P145" s="247">
        <f>O145*H145</f>
        <v>0</v>
      </c>
      <c r="Q145" s="247">
        <v>0.000336</v>
      </c>
      <c r="R145" s="247">
        <f>Q145*H145</f>
        <v>0.000672</v>
      </c>
      <c r="S145" s="247">
        <v>0</v>
      </c>
      <c r="T145" s="248">
        <f>S145*H145</f>
        <v>0</v>
      </c>
      <c r="AR145" s="25" t="s">
        <v>294</v>
      </c>
      <c r="AT145" s="25" t="s">
        <v>206</v>
      </c>
      <c r="AU145" s="25" t="s">
        <v>25</v>
      </c>
      <c r="AY145" s="25" t="s">
        <v>204</v>
      </c>
      <c r="BE145" s="249">
        <f>IF(N145="základní",J145,0)</f>
        <v>0</v>
      </c>
      <c r="BF145" s="249">
        <f>IF(N145="snížená",J145,0)</f>
        <v>0</v>
      </c>
      <c r="BG145" s="249">
        <f>IF(N145="zákl. přenesená",J145,0)</f>
        <v>0</v>
      </c>
      <c r="BH145" s="249">
        <f>IF(N145="sníž. přenesená",J145,0)</f>
        <v>0</v>
      </c>
      <c r="BI145" s="249">
        <f>IF(N145="nulová",J145,0)</f>
        <v>0</v>
      </c>
      <c r="BJ145" s="25" t="s">
        <v>25</v>
      </c>
      <c r="BK145" s="249">
        <f>ROUND(I145*H145,2)</f>
        <v>0</v>
      </c>
      <c r="BL145" s="25" t="s">
        <v>294</v>
      </c>
      <c r="BM145" s="25" t="s">
        <v>2947</v>
      </c>
    </row>
    <row r="146" spans="2:65" s="1" customFormat="1" ht="16.5" customHeight="1">
      <c r="B146" s="48"/>
      <c r="C146" s="238" t="s">
        <v>402</v>
      </c>
      <c r="D146" s="238" t="s">
        <v>206</v>
      </c>
      <c r="E146" s="239" t="s">
        <v>2948</v>
      </c>
      <c r="F146" s="240" t="s">
        <v>2949</v>
      </c>
      <c r="G146" s="241" t="s">
        <v>343</v>
      </c>
      <c r="H146" s="242">
        <v>7</v>
      </c>
      <c r="I146" s="243"/>
      <c r="J146" s="244">
        <f>ROUND(I146*H146,2)</f>
        <v>0</v>
      </c>
      <c r="K146" s="240" t="s">
        <v>2842</v>
      </c>
      <c r="L146" s="74"/>
      <c r="M146" s="245" t="s">
        <v>38</v>
      </c>
      <c r="N146" s="246" t="s">
        <v>53</v>
      </c>
      <c r="O146" s="49"/>
      <c r="P146" s="247">
        <f>O146*H146</f>
        <v>0</v>
      </c>
      <c r="Q146" s="247">
        <v>0.000559435</v>
      </c>
      <c r="R146" s="247">
        <f>Q146*H146</f>
        <v>0.003916045</v>
      </c>
      <c r="S146" s="247">
        <v>0</v>
      </c>
      <c r="T146" s="248">
        <f>S146*H146</f>
        <v>0</v>
      </c>
      <c r="AR146" s="25" t="s">
        <v>294</v>
      </c>
      <c r="AT146" s="25" t="s">
        <v>206</v>
      </c>
      <c r="AU146" s="25" t="s">
        <v>25</v>
      </c>
      <c r="AY146" s="25" t="s">
        <v>204</v>
      </c>
      <c r="BE146" s="249">
        <f>IF(N146="základní",J146,0)</f>
        <v>0</v>
      </c>
      <c r="BF146" s="249">
        <f>IF(N146="snížená",J146,0)</f>
        <v>0</v>
      </c>
      <c r="BG146" s="249">
        <f>IF(N146="zákl. přenesená",J146,0)</f>
        <v>0</v>
      </c>
      <c r="BH146" s="249">
        <f>IF(N146="sníž. přenesená",J146,0)</f>
        <v>0</v>
      </c>
      <c r="BI146" s="249">
        <f>IF(N146="nulová",J146,0)</f>
        <v>0</v>
      </c>
      <c r="BJ146" s="25" t="s">
        <v>25</v>
      </c>
      <c r="BK146" s="249">
        <f>ROUND(I146*H146,2)</f>
        <v>0</v>
      </c>
      <c r="BL146" s="25" t="s">
        <v>294</v>
      </c>
      <c r="BM146" s="25" t="s">
        <v>2950</v>
      </c>
    </row>
    <row r="147" spans="2:65" s="1" customFormat="1" ht="25.5" customHeight="1">
      <c r="B147" s="48"/>
      <c r="C147" s="238" t="s">
        <v>409</v>
      </c>
      <c r="D147" s="238" t="s">
        <v>206</v>
      </c>
      <c r="E147" s="239" t="s">
        <v>2951</v>
      </c>
      <c r="F147" s="240" t="s">
        <v>2952</v>
      </c>
      <c r="G147" s="241" t="s">
        <v>343</v>
      </c>
      <c r="H147" s="242">
        <v>14</v>
      </c>
      <c r="I147" s="243"/>
      <c r="J147" s="244">
        <f>ROUND(I147*H147,2)</f>
        <v>0</v>
      </c>
      <c r="K147" s="240" t="s">
        <v>2842</v>
      </c>
      <c r="L147" s="74"/>
      <c r="M147" s="245" t="s">
        <v>38</v>
      </c>
      <c r="N147" s="246" t="s">
        <v>53</v>
      </c>
      <c r="O147" s="49"/>
      <c r="P147" s="247">
        <f>O147*H147</f>
        <v>0</v>
      </c>
      <c r="Q147" s="247">
        <v>0.000694485</v>
      </c>
      <c r="R147" s="247">
        <f>Q147*H147</f>
        <v>0.00972279</v>
      </c>
      <c r="S147" s="247">
        <v>0</v>
      </c>
      <c r="T147" s="248">
        <f>S147*H147</f>
        <v>0</v>
      </c>
      <c r="AR147" s="25" t="s">
        <v>294</v>
      </c>
      <c r="AT147" s="25" t="s">
        <v>206</v>
      </c>
      <c r="AU147" s="25" t="s">
        <v>25</v>
      </c>
      <c r="AY147" s="25" t="s">
        <v>204</v>
      </c>
      <c r="BE147" s="249">
        <f>IF(N147="základní",J147,0)</f>
        <v>0</v>
      </c>
      <c r="BF147" s="249">
        <f>IF(N147="snížená",J147,0)</f>
        <v>0</v>
      </c>
      <c r="BG147" s="249">
        <f>IF(N147="zákl. přenesená",J147,0)</f>
        <v>0</v>
      </c>
      <c r="BH147" s="249">
        <f>IF(N147="sníž. přenesená",J147,0)</f>
        <v>0</v>
      </c>
      <c r="BI147" s="249">
        <f>IF(N147="nulová",J147,0)</f>
        <v>0</v>
      </c>
      <c r="BJ147" s="25" t="s">
        <v>25</v>
      </c>
      <c r="BK147" s="249">
        <f>ROUND(I147*H147,2)</f>
        <v>0</v>
      </c>
      <c r="BL147" s="25" t="s">
        <v>294</v>
      </c>
      <c r="BM147" s="25" t="s">
        <v>2953</v>
      </c>
    </row>
    <row r="148" spans="2:65" s="1" customFormat="1" ht="25.5" customHeight="1">
      <c r="B148" s="48"/>
      <c r="C148" s="238" t="s">
        <v>416</v>
      </c>
      <c r="D148" s="238" t="s">
        <v>206</v>
      </c>
      <c r="E148" s="239" t="s">
        <v>2954</v>
      </c>
      <c r="F148" s="240" t="s">
        <v>2955</v>
      </c>
      <c r="G148" s="241" t="s">
        <v>343</v>
      </c>
      <c r="H148" s="242">
        <v>32</v>
      </c>
      <c r="I148" s="243"/>
      <c r="J148" s="244">
        <f>ROUND(I148*H148,2)</f>
        <v>0</v>
      </c>
      <c r="K148" s="240" t="s">
        <v>2842</v>
      </c>
      <c r="L148" s="74"/>
      <c r="M148" s="245" t="s">
        <v>38</v>
      </c>
      <c r="N148" s="246" t="s">
        <v>53</v>
      </c>
      <c r="O148" s="49"/>
      <c r="P148" s="247">
        <f>O148*H148</f>
        <v>0</v>
      </c>
      <c r="Q148" s="247">
        <v>0.00104386</v>
      </c>
      <c r="R148" s="247">
        <f>Q148*H148</f>
        <v>0.03340352</v>
      </c>
      <c r="S148" s="247">
        <v>0</v>
      </c>
      <c r="T148" s="248">
        <f>S148*H148</f>
        <v>0</v>
      </c>
      <c r="AR148" s="25" t="s">
        <v>294</v>
      </c>
      <c r="AT148" s="25" t="s">
        <v>206</v>
      </c>
      <c r="AU148" s="25" t="s">
        <v>25</v>
      </c>
      <c r="AY148" s="25" t="s">
        <v>204</v>
      </c>
      <c r="BE148" s="249">
        <f>IF(N148="základní",J148,0)</f>
        <v>0</v>
      </c>
      <c r="BF148" s="249">
        <f>IF(N148="snížená",J148,0)</f>
        <v>0</v>
      </c>
      <c r="BG148" s="249">
        <f>IF(N148="zákl. přenesená",J148,0)</f>
        <v>0</v>
      </c>
      <c r="BH148" s="249">
        <f>IF(N148="sníž. přenesená",J148,0)</f>
        <v>0</v>
      </c>
      <c r="BI148" s="249">
        <f>IF(N148="nulová",J148,0)</f>
        <v>0</v>
      </c>
      <c r="BJ148" s="25" t="s">
        <v>25</v>
      </c>
      <c r="BK148" s="249">
        <f>ROUND(I148*H148,2)</f>
        <v>0</v>
      </c>
      <c r="BL148" s="25" t="s">
        <v>294</v>
      </c>
      <c r="BM148" s="25" t="s">
        <v>2956</v>
      </c>
    </row>
    <row r="149" spans="2:65" s="1" customFormat="1" ht="16.5" customHeight="1">
      <c r="B149" s="48"/>
      <c r="C149" s="285" t="s">
        <v>425</v>
      </c>
      <c r="D149" s="285" t="s">
        <v>478</v>
      </c>
      <c r="E149" s="286" t="s">
        <v>2957</v>
      </c>
      <c r="F149" s="287" t="s">
        <v>2958</v>
      </c>
      <c r="G149" s="288" t="s">
        <v>780</v>
      </c>
      <c r="H149" s="289">
        <v>2</v>
      </c>
      <c r="I149" s="290"/>
      <c r="J149" s="291">
        <f>ROUND(I149*H149,2)</f>
        <v>0</v>
      </c>
      <c r="K149" s="287" t="s">
        <v>38</v>
      </c>
      <c r="L149" s="292"/>
      <c r="M149" s="293" t="s">
        <v>38</v>
      </c>
      <c r="N149" s="294" t="s">
        <v>53</v>
      </c>
      <c r="O149" s="49"/>
      <c r="P149" s="247">
        <f>O149*H149</f>
        <v>0</v>
      </c>
      <c r="Q149" s="247">
        <v>0.0005</v>
      </c>
      <c r="R149" s="247">
        <f>Q149*H149</f>
        <v>0.001</v>
      </c>
      <c r="S149" s="247">
        <v>0</v>
      </c>
      <c r="T149" s="248">
        <f>S149*H149</f>
        <v>0</v>
      </c>
      <c r="AR149" s="25" t="s">
        <v>392</v>
      </c>
      <c r="AT149" s="25" t="s">
        <v>478</v>
      </c>
      <c r="AU149" s="25" t="s">
        <v>25</v>
      </c>
      <c r="AY149" s="25" t="s">
        <v>204</v>
      </c>
      <c r="BE149" s="249">
        <f>IF(N149="základní",J149,0)</f>
        <v>0</v>
      </c>
      <c r="BF149" s="249">
        <f>IF(N149="snížená",J149,0)</f>
        <v>0</v>
      </c>
      <c r="BG149" s="249">
        <f>IF(N149="zákl. přenesená",J149,0)</f>
        <v>0</v>
      </c>
      <c r="BH149" s="249">
        <f>IF(N149="sníž. přenesená",J149,0)</f>
        <v>0</v>
      </c>
      <c r="BI149" s="249">
        <f>IF(N149="nulová",J149,0)</f>
        <v>0</v>
      </c>
      <c r="BJ149" s="25" t="s">
        <v>25</v>
      </c>
      <c r="BK149" s="249">
        <f>ROUND(I149*H149,2)</f>
        <v>0</v>
      </c>
      <c r="BL149" s="25" t="s">
        <v>294</v>
      </c>
      <c r="BM149" s="25" t="s">
        <v>2959</v>
      </c>
    </row>
    <row r="150" spans="2:65" s="1" customFormat="1" ht="25.5" customHeight="1">
      <c r="B150" s="48"/>
      <c r="C150" s="238" t="s">
        <v>434</v>
      </c>
      <c r="D150" s="238" t="s">
        <v>206</v>
      </c>
      <c r="E150" s="239" t="s">
        <v>2960</v>
      </c>
      <c r="F150" s="240" t="s">
        <v>2961</v>
      </c>
      <c r="G150" s="241" t="s">
        <v>343</v>
      </c>
      <c r="H150" s="242">
        <v>81</v>
      </c>
      <c r="I150" s="243"/>
      <c r="J150" s="244">
        <f>ROUND(I150*H150,2)</f>
        <v>0</v>
      </c>
      <c r="K150" s="240" t="s">
        <v>2842</v>
      </c>
      <c r="L150" s="74"/>
      <c r="M150" s="245" t="s">
        <v>38</v>
      </c>
      <c r="N150" s="246" t="s">
        <v>53</v>
      </c>
      <c r="O150" s="49"/>
      <c r="P150" s="247">
        <f>O150*H150</f>
        <v>0</v>
      </c>
      <c r="Q150" s="247">
        <v>0.001578315</v>
      </c>
      <c r="R150" s="247">
        <f>Q150*H150</f>
        <v>0.127843515</v>
      </c>
      <c r="S150" s="247">
        <v>0</v>
      </c>
      <c r="T150" s="248">
        <f>S150*H150</f>
        <v>0</v>
      </c>
      <c r="AR150" s="25" t="s">
        <v>294</v>
      </c>
      <c r="AT150" s="25" t="s">
        <v>206</v>
      </c>
      <c r="AU150" s="25" t="s">
        <v>25</v>
      </c>
      <c r="AY150" s="25" t="s">
        <v>204</v>
      </c>
      <c r="BE150" s="249">
        <f>IF(N150="základní",J150,0)</f>
        <v>0</v>
      </c>
      <c r="BF150" s="249">
        <f>IF(N150="snížená",J150,0)</f>
        <v>0</v>
      </c>
      <c r="BG150" s="249">
        <f>IF(N150="zákl. přenesená",J150,0)</f>
        <v>0</v>
      </c>
      <c r="BH150" s="249">
        <f>IF(N150="sníž. přenesená",J150,0)</f>
        <v>0</v>
      </c>
      <c r="BI150" s="249">
        <f>IF(N150="nulová",J150,0)</f>
        <v>0</v>
      </c>
      <c r="BJ150" s="25" t="s">
        <v>25</v>
      </c>
      <c r="BK150" s="249">
        <f>ROUND(I150*H150,2)</f>
        <v>0</v>
      </c>
      <c r="BL150" s="25" t="s">
        <v>294</v>
      </c>
      <c r="BM150" s="25" t="s">
        <v>2962</v>
      </c>
    </row>
    <row r="151" spans="2:65" s="1" customFormat="1" ht="16.5" customHeight="1">
      <c r="B151" s="48"/>
      <c r="C151" s="285" t="s">
        <v>440</v>
      </c>
      <c r="D151" s="285" t="s">
        <v>478</v>
      </c>
      <c r="E151" s="286" t="s">
        <v>2963</v>
      </c>
      <c r="F151" s="287" t="s">
        <v>2964</v>
      </c>
      <c r="G151" s="288" t="s">
        <v>780</v>
      </c>
      <c r="H151" s="289">
        <v>2</v>
      </c>
      <c r="I151" s="290"/>
      <c r="J151" s="291">
        <f>ROUND(I151*H151,2)</f>
        <v>0</v>
      </c>
      <c r="K151" s="287" t="s">
        <v>38</v>
      </c>
      <c r="L151" s="292"/>
      <c r="M151" s="293" t="s">
        <v>38</v>
      </c>
      <c r="N151" s="294" t="s">
        <v>53</v>
      </c>
      <c r="O151" s="49"/>
      <c r="P151" s="247">
        <f>O151*H151</f>
        <v>0</v>
      </c>
      <c r="Q151" s="247">
        <v>0.0005</v>
      </c>
      <c r="R151" s="247">
        <f>Q151*H151</f>
        <v>0.001</v>
      </c>
      <c r="S151" s="247">
        <v>0</v>
      </c>
      <c r="T151" s="248">
        <f>S151*H151</f>
        <v>0</v>
      </c>
      <c r="AR151" s="25" t="s">
        <v>392</v>
      </c>
      <c r="AT151" s="25" t="s">
        <v>478</v>
      </c>
      <c r="AU151" s="25" t="s">
        <v>25</v>
      </c>
      <c r="AY151" s="25" t="s">
        <v>204</v>
      </c>
      <c r="BE151" s="249">
        <f>IF(N151="základní",J151,0)</f>
        <v>0</v>
      </c>
      <c r="BF151" s="249">
        <f>IF(N151="snížená",J151,0)</f>
        <v>0</v>
      </c>
      <c r="BG151" s="249">
        <f>IF(N151="zákl. přenesená",J151,0)</f>
        <v>0</v>
      </c>
      <c r="BH151" s="249">
        <f>IF(N151="sníž. přenesená",J151,0)</f>
        <v>0</v>
      </c>
      <c r="BI151" s="249">
        <f>IF(N151="nulová",J151,0)</f>
        <v>0</v>
      </c>
      <c r="BJ151" s="25" t="s">
        <v>25</v>
      </c>
      <c r="BK151" s="249">
        <f>ROUND(I151*H151,2)</f>
        <v>0</v>
      </c>
      <c r="BL151" s="25" t="s">
        <v>294</v>
      </c>
      <c r="BM151" s="25" t="s">
        <v>2965</v>
      </c>
    </row>
    <row r="152" spans="2:65" s="1" customFormat="1" ht="16.5" customHeight="1">
      <c r="B152" s="48"/>
      <c r="C152" s="238" t="s">
        <v>446</v>
      </c>
      <c r="D152" s="238" t="s">
        <v>206</v>
      </c>
      <c r="E152" s="239" t="s">
        <v>2966</v>
      </c>
      <c r="F152" s="240" t="s">
        <v>2967</v>
      </c>
      <c r="G152" s="241" t="s">
        <v>343</v>
      </c>
      <c r="H152" s="242">
        <v>134</v>
      </c>
      <c r="I152" s="243"/>
      <c r="J152" s="244">
        <f>ROUND(I152*H152,2)</f>
        <v>0</v>
      </c>
      <c r="K152" s="240" t="s">
        <v>2842</v>
      </c>
      <c r="L152" s="74"/>
      <c r="M152" s="245" t="s">
        <v>38</v>
      </c>
      <c r="N152" s="246" t="s">
        <v>53</v>
      </c>
      <c r="O152" s="49"/>
      <c r="P152" s="247">
        <f>O152*H152</f>
        <v>0</v>
      </c>
      <c r="Q152" s="247">
        <v>0</v>
      </c>
      <c r="R152" s="247">
        <f>Q152*H152</f>
        <v>0</v>
      </c>
      <c r="S152" s="247">
        <v>0</v>
      </c>
      <c r="T152" s="248">
        <f>S152*H152</f>
        <v>0</v>
      </c>
      <c r="AR152" s="25" t="s">
        <v>294</v>
      </c>
      <c r="AT152" s="25" t="s">
        <v>206</v>
      </c>
      <c r="AU152" s="25" t="s">
        <v>25</v>
      </c>
      <c r="AY152" s="25" t="s">
        <v>204</v>
      </c>
      <c r="BE152" s="249">
        <f>IF(N152="základní",J152,0)</f>
        <v>0</v>
      </c>
      <c r="BF152" s="249">
        <f>IF(N152="snížená",J152,0)</f>
        <v>0</v>
      </c>
      <c r="BG152" s="249">
        <f>IF(N152="zákl. přenesená",J152,0)</f>
        <v>0</v>
      </c>
      <c r="BH152" s="249">
        <f>IF(N152="sníž. přenesená",J152,0)</f>
        <v>0</v>
      </c>
      <c r="BI152" s="249">
        <f>IF(N152="nulová",J152,0)</f>
        <v>0</v>
      </c>
      <c r="BJ152" s="25" t="s">
        <v>25</v>
      </c>
      <c r="BK152" s="249">
        <f>ROUND(I152*H152,2)</f>
        <v>0</v>
      </c>
      <c r="BL152" s="25" t="s">
        <v>294</v>
      </c>
      <c r="BM152" s="25" t="s">
        <v>2968</v>
      </c>
    </row>
    <row r="153" spans="2:65" s="1" customFormat="1" ht="16.5" customHeight="1">
      <c r="B153" s="48"/>
      <c r="C153" s="238" t="s">
        <v>452</v>
      </c>
      <c r="D153" s="238" t="s">
        <v>206</v>
      </c>
      <c r="E153" s="239" t="s">
        <v>2969</v>
      </c>
      <c r="F153" s="240" t="s">
        <v>2970</v>
      </c>
      <c r="G153" s="241" t="s">
        <v>343</v>
      </c>
      <c r="H153" s="242">
        <v>1219</v>
      </c>
      <c r="I153" s="243"/>
      <c r="J153" s="244">
        <f>ROUND(I153*H153,2)</f>
        <v>0</v>
      </c>
      <c r="K153" s="240" t="s">
        <v>2842</v>
      </c>
      <c r="L153" s="74"/>
      <c r="M153" s="245" t="s">
        <v>38</v>
      </c>
      <c r="N153" s="246" t="s">
        <v>53</v>
      </c>
      <c r="O153" s="49"/>
      <c r="P153" s="247">
        <f>O153*H153</f>
        <v>0</v>
      </c>
      <c r="Q153" s="247">
        <v>0</v>
      </c>
      <c r="R153" s="247">
        <f>Q153*H153</f>
        <v>0</v>
      </c>
      <c r="S153" s="247">
        <v>0</v>
      </c>
      <c r="T153" s="248">
        <f>S153*H153</f>
        <v>0</v>
      </c>
      <c r="AR153" s="25" t="s">
        <v>294</v>
      </c>
      <c r="AT153" s="25" t="s">
        <v>206</v>
      </c>
      <c r="AU153" s="25" t="s">
        <v>25</v>
      </c>
      <c r="AY153" s="25" t="s">
        <v>204</v>
      </c>
      <c r="BE153" s="249">
        <f>IF(N153="základní",J153,0)</f>
        <v>0</v>
      </c>
      <c r="BF153" s="249">
        <f>IF(N153="snížená",J153,0)</f>
        <v>0</v>
      </c>
      <c r="BG153" s="249">
        <f>IF(N153="zákl. přenesená",J153,0)</f>
        <v>0</v>
      </c>
      <c r="BH153" s="249">
        <f>IF(N153="sníž. přenesená",J153,0)</f>
        <v>0</v>
      </c>
      <c r="BI153" s="249">
        <f>IF(N153="nulová",J153,0)</f>
        <v>0</v>
      </c>
      <c r="BJ153" s="25" t="s">
        <v>25</v>
      </c>
      <c r="BK153" s="249">
        <f>ROUND(I153*H153,2)</f>
        <v>0</v>
      </c>
      <c r="BL153" s="25" t="s">
        <v>294</v>
      </c>
      <c r="BM153" s="25" t="s">
        <v>2971</v>
      </c>
    </row>
    <row r="154" spans="2:65" s="1" customFormat="1" ht="38.25" customHeight="1">
      <c r="B154" s="48"/>
      <c r="C154" s="238" t="s">
        <v>460</v>
      </c>
      <c r="D154" s="238" t="s">
        <v>206</v>
      </c>
      <c r="E154" s="239" t="s">
        <v>2972</v>
      </c>
      <c r="F154" s="240" t="s">
        <v>2973</v>
      </c>
      <c r="G154" s="241" t="s">
        <v>949</v>
      </c>
      <c r="H154" s="306"/>
      <c r="I154" s="243"/>
      <c r="J154" s="244">
        <f>ROUND(I154*H154,2)</f>
        <v>0</v>
      </c>
      <c r="K154" s="240" t="s">
        <v>2842</v>
      </c>
      <c r="L154" s="74"/>
      <c r="M154" s="245" t="s">
        <v>38</v>
      </c>
      <c r="N154" s="246" t="s">
        <v>53</v>
      </c>
      <c r="O154" s="49"/>
      <c r="P154" s="247">
        <f>O154*H154</f>
        <v>0</v>
      </c>
      <c r="Q154" s="247">
        <v>0</v>
      </c>
      <c r="R154" s="247">
        <f>Q154*H154</f>
        <v>0</v>
      </c>
      <c r="S154" s="247">
        <v>0</v>
      </c>
      <c r="T154" s="248">
        <f>S154*H154</f>
        <v>0</v>
      </c>
      <c r="AR154" s="25" t="s">
        <v>294</v>
      </c>
      <c r="AT154" s="25" t="s">
        <v>206</v>
      </c>
      <c r="AU154" s="25" t="s">
        <v>25</v>
      </c>
      <c r="AY154" s="25" t="s">
        <v>204</v>
      </c>
      <c r="BE154" s="249">
        <f>IF(N154="základní",J154,0)</f>
        <v>0</v>
      </c>
      <c r="BF154" s="249">
        <f>IF(N154="snížená",J154,0)</f>
        <v>0</v>
      </c>
      <c r="BG154" s="249">
        <f>IF(N154="zákl. přenesená",J154,0)</f>
        <v>0</v>
      </c>
      <c r="BH154" s="249">
        <f>IF(N154="sníž. přenesená",J154,0)</f>
        <v>0</v>
      </c>
      <c r="BI154" s="249">
        <f>IF(N154="nulová",J154,0)</f>
        <v>0</v>
      </c>
      <c r="BJ154" s="25" t="s">
        <v>25</v>
      </c>
      <c r="BK154" s="249">
        <f>ROUND(I154*H154,2)</f>
        <v>0</v>
      </c>
      <c r="BL154" s="25" t="s">
        <v>294</v>
      </c>
      <c r="BM154" s="25" t="s">
        <v>2974</v>
      </c>
    </row>
    <row r="155" spans="2:47" s="1" customFormat="1" ht="13.5">
      <c r="B155" s="48"/>
      <c r="C155" s="76"/>
      <c r="D155" s="250" t="s">
        <v>213</v>
      </c>
      <c r="E155" s="76"/>
      <c r="F155" s="251" t="s">
        <v>982</v>
      </c>
      <c r="G155" s="76"/>
      <c r="H155" s="76"/>
      <c r="I155" s="206"/>
      <c r="J155" s="76"/>
      <c r="K155" s="76"/>
      <c r="L155" s="74"/>
      <c r="M155" s="252"/>
      <c r="N155" s="49"/>
      <c r="O155" s="49"/>
      <c r="P155" s="49"/>
      <c r="Q155" s="49"/>
      <c r="R155" s="49"/>
      <c r="S155" s="49"/>
      <c r="T155" s="97"/>
      <c r="AT155" s="25" t="s">
        <v>213</v>
      </c>
      <c r="AU155" s="25" t="s">
        <v>25</v>
      </c>
    </row>
    <row r="156" spans="2:63" s="11" customFormat="1" ht="37.4" customHeight="1">
      <c r="B156" s="222"/>
      <c r="C156" s="223"/>
      <c r="D156" s="224" t="s">
        <v>81</v>
      </c>
      <c r="E156" s="225" t="s">
        <v>2975</v>
      </c>
      <c r="F156" s="225" t="s">
        <v>2976</v>
      </c>
      <c r="G156" s="223"/>
      <c r="H156" s="223"/>
      <c r="I156" s="226"/>
      <c r="J156" s="227">
        <f>BK156</f>
        <v>0</v>
      </c>
      <c r="K156" s="223"/>
      <c r="L156" s="228"/>
      <c r="M156" s="229"/>
      <c r="N156" s="230"/>
      <c r="O156" s="230"/>
      <c r="P156" s="231">
        <f>SUM(P157:P184)</f>
        <v>0</v>
      </c>
      <c r="Q156" s="230"/>
      <c r="R156" s="231">
        <f>SUM(R157:R184)</f>
        <v>0.1521511546</v>
      </c>
      <c r="S156" s="230"/>
      <c r="T156" s="232">
        <f>SUM(T157:T184)</f>
        <v>0</v>
      </c>
      <c r="AR156" s="233" t="s">
        <v>90</v>
      </c>
      <c r="AT156" s="234" t="s">
        <v>81</v>
      </c>
      <c r="AU156" s="234" t="s">
        <v>82</v>
      </c>
      <c r="AY156" s="233" t="s">
        <v>204</v>
      </c>
      <c r="BK156" s="235">
        <f>SUM(BK157:BK184)</f>
        <v>0</v>
      </c>
    </row>
    <row r="157" spans="2:65" s="1" customFormat="1" ht="16.5" customHeight="1">
      <c r="B157" s="48"/>
      <c r="C157" s="238" t="s">
        <v>465</v>
      </c>
      <c r="D157" s="238" t="s">
        <v>206</v>
      </c>
      <c r="E157" s="239" t="s">
        <v>2977</v>
      </c>
      <c r="F157" s="240" t="s">
        <v>2978</v>
      </c>
      <c r="G157" s="241" t="s">
        <v>2489</v>
      </c>
      <c r="H157" s="242">
        <v>1</v>
      </c>
      <c r="I157" s="243"/>
      <c r="J157" s="244">
        <f>ROUND(I157*H157,2)</f>
        <v>0</v>
      </c>
      <c r="K157" s="240" t="s">
        <v>2842</v>
      </c>
      <c r="L157" s="74"/>
      <c r="M157" s="245" t="s">
        <v>38</v>
      </c>
      <c r="N157" s="246" t="s">
        <v>53</v>
      </c>
      <c r="O157" s="49"/>
      <c r="P157" s="247">
        <f>O157*H157</f>
        <v>0</v>
      </c>
      <c r="Q157" s="247">
        <v>0.025251283</v>
      </c>
      <c r="R157" s="247">
        <f>Q157*H157</f>
        <v>0.025251283</v>
      </c>
      <c r="S157" s="247">
        <v>0</v>
      </c>
      <c r="T157" s="248">
        <f>S157*H157</f>
        <v>0</v>
      </c>
      <c r="AR157" s="25" t="s">
        <v>294</v>
      </c>
      <c r="AT157" s="25" t="s">
        <v>206</v>
      </c>
      <c r="AU157" s="25" t="s">
        <v>25</v>
      </c>
      <c r="AY157" s="25" t="s">
        <v>204</v>
      </c>
      <c r="BE157" s="249">
        <f>IF(N157="základní",J157,0)</f>
        <v>0</v>
      </c>
      <c r="BF157" s="249">
        <f>IF(N157="snížená",J157,0)</f>
        <v>0</v>
      </c>
      <c r="BG157" s="249">
        <f>IF(N157="zákl. přenesená",J157,0)</f>
        <v>0</v>
      </c>
      <c r="BH157" s="249">
        <f>IF(N157="sníž. přenesená",J157,0)</f>
        <v>0</v>
      </c>
      <c r="BI157" s="249">
        <f>IF(N157="nulová",J157,0)</f>
        <v>0</v>
      </c>
      <c r="BJ157" s="25" t="s">
        <v>25</v>
      </c>
      <c r="BK157" s="249">
        <f>ROUND(I157*H157,2)</f>
        <v>0</v>
      </c>
      <c r="BL157" s="25" t="s">
        <v>294</v>
      </c>
      <c r="BM157" s="25" t="s">
        <v>2979</v>
      </c>
    </row>
    <row r="158" spans="2:65" s="1" customFormat="1" ht="16.5" customHeight="1">
      <c r="B158" s="48"/>
      <c r="C158" s="238" t="s">
        <v>471</v>
      </c>
      <c r="D158" s="238" t="s">
        <v>206</v>
      </c>
      <c r="E158" s="239" t="s">
        <v>2980</v>
      </c>
      <c r="F158" s="240" t="s">
        <v>2981</v>
      </c>
      <c r="G158" s="241" t="s">
        <v>2489</v>
      </c>
      <c r="H158" s="242">
        <v>10</v>
      </c>
      <c r="I158" s="243"/>
      <c r="J158" s="244">
        <f>ROUND(I158*H158,2)</f>
        <v>0</v>
      </c>
      <c r="K158" s="240" t="s">
        <v>2842</v>
      </c>
      <c r="L158" s="74"/>
      <c r="M158" s="245" t="s">
        <v>38</v>
      </c>
      <c r="N158" s="246" t="s">
        <v>53</v>
      </c>
      <c r="O158" s="49"/>
      <c r="P158" s="247">
        <f>O158*H158</f>
        <v>0</v>
      </c>
      <c r="Q158" s="247">
        <v>0.0042674415</v>
      </c>
      <c r="R158" s="247">
        <f>Q158*H158</f>
        <v>0.042674415</v>
      </c>
      <c r="S158" s="247">
        <v>0</v>
      </c>
      <c r="T158" s="248">
        <f>S158*H158</f>
        <v>0</v>
      </c>
      <c r="AR158" s="25" t="s">
        <v>294</v>
      </c>
      <c r="AT158" s="25" t="s">
        <v>206</v>
      </c>
      <c r="AU158" s="25" t="s">
        <v>25</v>
      </c>
      <c r="AY158" s="25" t="s">
        <v>204</v>
      </c>
      <c r="BE158" s="249">
        <f>IF(N158="základní",J158,0)</f>
        <v>0</v>
      </c>
      <c r="BF158" s="249">
        <f>IF(N158="snížená",J158,0)</f>
        <v>0</v>
      </c>
      <c r="BG158" s="249">
        <f>IF(N158="zákl. přenesená",J158,0)</f>
        <v>0</v>
      </c>
      <c r="BH158" s="249">
        <f>IF(N158="sníž. přenesená",J158,0)</f>
        <v>0</v>
      </c>
      <c r="BI158" s="249">
        <f>IF(N158="nulová",J158,0)</f>
        <v>0</v>
      </c>
      <c r="BJ158" s="25" t="s">
        <v>25</v>
      </c>
      <c r="BK158" s="249">
        <f>ROUND(I158*H158,2)</f>
        <v>0</v>
      </c>
      <c r="BL158" s="25" t="s">
        <v>294</v>
      </c>
      <c r="BM158" s="25" t="s">
        <v>2982</v>
      </c>
    </row>
    <row r="159" spans="2:65" s="1" customFormat="1" ht="25.5" customHeight="1">
      <c r="B159" s="48"/>
      <c r="C159" s="238" t="s">
        <v>477</v>
      </c>
      <c r="D159" s="238" t="s">
        <v>206</v>
      </c>
      <c r="E159" s="239" t="s">
        <v>2983</v>
      </c>
      <c r="F159" s="240" t="s">
        <v>2984</v>
      </c>
      <c r="G159" s="241" t="s">
        <v>2489</v>
      </c>
      <c r="H159" s="242">
        <v>4</v>
      </c>
      <c r="I159" s="243"/>
      <c r="J159" s="244">
        <f>ROUND(I159*H159,2)</f>
        <v>0</v>
      </c>
      <c r="K159" s="240" t="s">
        <v>2842</v>
      </c>
      <c r="L159" s="74"/>
      <c r="M159" s="245" t="s">
        <v>38</v>
      </c>
      <c r="N159" s="246" t="s">
        <v>53</v>
      </c>
      <c r="O159" s="49"/>
      <c r="P159" s="247">
        <f>O159*H159</f>
        <v>0</v>
      </c>
      <c r="Q159" s="247">
        <v>0.0119148</v>
      </c>
      <c r="R159" s="247">
        <f>Q159*H159</f>
        <v>0.0476592</v>
      </c>
      <c r="S159" s="247">
        <v>0</v>
      </c>
      <c r="T159" s="248">
        <f>S159*H159</f>
        <v>0</v>
      </c>
      <c r="AR159" s="25" t="s">
        <v>294</v>
      </c>
      <c r="AT159" s="25" t="s">
        <v>206</v>
      </c>
      <c r="AU159" s="25" t="s">
        <v>25</v>
      </c>
      <c r="AY159" s="25" t="s">
        <v>204</v>
      </c>
      <c r="BE159" s="249">
        <f>IF(N159="základní",J159,0)</f>
        <v>0</v>
      </c>
      <c r="BF159" s="249">
        <f>IF(N159="snížená",J159,0)</f>
        <v>0</v>
      </c>
      <c r="BG159" s="249">
        <f>IF(N159="zákl. přenesená",J159,0)</f>
        <v>0</v>
      </c>
      <c r="BH159" s="249">
        <f>IF(N159="sníž. přenesená",J159,0)</f>
        <v>0</v>
      </c>
      <c r="BI159" s="249">
        <f>IF(N159="nulová",J159,0)</f>
        <v>0</v>
      </c>
      <c r="BJ159" s="25" t="s">
        <v>25</v>
      </c>
      <c r="BK159" s="249">
        <f>ROUND(I159*H159,2)</f>
        <v>0</v>
      </c>
      <c r="BL159" s="25" t="s">
        <v>294</v>
      </c>
      <c r="BM159" s="25" t="s">
        <v>2985</v>
      </c>
    </row>
    <row r="160" spans="2:65" s="1" customFormat="1" ht="16.5" customHeight="1">
      <c r="B160" s="48"/>
      <c r="C160" s="238" t="s">
        <v>483</v>
      </c>
      <c r="D160" s="238" t="s">
        <v>206</v>
      </c>
      <c r="E160" s="239" t="s">
        <v>2986</v>
      </c>
      <c r="F160" s="240" t="s">
        <v>2987</v>
      </c>
      <c r="G160" s="241" t="s">
        <v>780</v>
      </c>
      <c r="H160" s="242">
        <v>2</v>
      </c>
      <c r="I160" s="243"/>
      <c r="J160" s="244">
        <f>ROUND(I160*H160,2)</f>
        <v>0</v>
      </c>
      <c r="K160" s="240" t="s">
        <v>2842</v>
      </c>
      <c r="L160" s="74"/>
      <c r="M160" s="245" t="s">
        <v>38</v>
      </c>
      <c r="N160" s="246" t="s">
        <v>53</v>
      </c>
      <c r="O160" s="49"/>
      <c r="P160" s="247">
        <f>O160*H160</f>
        <v>0</v>
      </c>
      <c r="Q160" s="247">
        <v>6.25074E-05</v>
      </c>
      <c r="R160" s="247">
        <f>Q160*H160</f>
        <v>0.0001250148</v>
      </c>
      <c r="S160" s="247">
        <v>0</v>
      </c>
      <c r="T160" s="248">
        <f>S160*H160</f>
        <v>0</v>
      </c>
      <c r="AR160" s="25" t="s">
        <v>294</v>
      </c>
      <c r="AT160" s="25" t="s">
        <v>206</v>
      </c>
      <c r="AU160" s="25" t="s">
        <v>25</v>
      </c>
      <c r="AY160" s="25" t="s">
        <v>204</v>
      </c>
      <c r="BE160" s="249">
        <f>IF(N160="základní",J160,0)</f>
        <v>0</v>
      </c>
      <c r="BF160" s="249">
        <f>IF(N160="snížená",J160,0)</f>
        <v>0</v>
      </c>
      <c r="BG160" s="249">
        <f>IF(N160="zákl. přenesená",J160,0)</f>
        <v>0</v>
      </c>
      <c r="BH160" s="249">
        <f>IF(N160="sníž. přenesená",J160,0)</f>
        <v>0</v>
      </c>
      <c r="BI160" s="249">
        <f>IF(N160="nulová",J160,0)</f>
        <v>0</v>
      </c>
      <c r="BJ160" s="25" t="s">
        <v>25</v>
      </c>
      <c r="BK160" s="249">
        <f>ROUND(I160*H160,2)</f>
        <v>0</v>
      </c>
      <c r="BL160" s="25" t="s">
        <v>294</v>
      </c>
      <c r="BM160" s="25" t="s">
        <v>2988</v>
      </c>
    </row>
    <row r="161" spans="2:65" s="1" customFormat="1" ht="16.5" customHeight="1">
      <c r="B161" s="48"/>
      <c r="C161" s="285" t="s">
        <v>489</v>
      </c>
      <c r="D161" s="285" t="s">
        <v>478</v>
      </c>
      <c r="E161" s="286" t="s">
        <v>2989</v>
      </c>
      <c r="F161" s="287" t="s">
        <v>2990</v>
      </c>
      <c r="G161" s="288" t="s">
        <v>780</v>
      </c>
      <c r="H161" s="289">
        <v>2</v>
      </c>
      <c r="I161" s="290"/>
      <c r="J161" s="291">
        <f>ROUND(I161*H161,2)</f>
        <v>0</v>
      </c>
      <c r="K161" s="287" t="s">
        <v>38</v>
      </c>
      <c r="L161" s="292"/>
      <c r="M161" s="293" t="s">
        <v>38</v>
      </c>
      <c r="N161" s="294" t="s">
        <v>53</v>
      </c>
      <c r="O161" s="49"/>
      <c r="P161" s="247">
        <f>O161*H161</f>
        <v>0</v>
      </c>
      <c r="Q161" s="247">
        <v>0.00192</v>
      </c>
      <c r="R161" s="247">
        <f>Q161*H161</f>
        <v>0.00384</v>
      </c>
      <c r="S161" s="247">
        <v>0</v>
      </c>
      <c r="T161" s="248">
        <f>S161*H161</f>
        <v>0</v>
      </c>
      <c r="AR161" s="25" t="s">
        <v>392</v>
      </c>
      <c r="AT161" s="25" t="s">
        <v>478</v>
      </c>
      <c r="AU161" s="25" t="s">
        <v>25</v>
      </c>
      <c r="AY161" s="25" t="s">
        <v>204</v>
      </c>
      <c r="BE161" s="249">
        <f>IF(N161="základní",J161,0)</f>
        <v>0</v>
      </c>
      <c r="BF161" s="249">
        <f>IF(N161="snížená",J161,0)</f>
        <v>0</v>
      </c>
      <c r="BG161" s="249">
        <f>IF(N161="zákl. přenesená",J161,0)</f>
        <v>0</v>
      </c>
      <c r="BH161" s="249">
        <f>IF(N161="sníž. přenesená",J161,0)</f>
        <v>0</v>
      </c>
      <c r="BI161" s="249">
        <f>IF(N161="nulová",J161,0)</f>
        <v>0</v>
      </c>
      <c r="BJ161" s="25" t="s">
        <v>25</v>
      </c>
      <c r="BK161" s="249">
        <f>ROUND(I161*H161,2)</f>
        <v>0</v>
      </c>
      <c r="BL161" s="25" t="s">
        <v>294</v>
      </c>
      <c r="BM161" s="25" t="s">
        <v>2991</v>
      </c>
    </row>
    <row r="162" spans="2:65" s="1" customFormat="1" ht="16.5" customHeight="1">
      <c r="B162" s="48"/>
      <c r="C162" s="238" t="s">
        <v>494</v>
      </c>
      <c r="D162" s="238" t="s">
        <v>206</v>
      </c>
      <c r="E162" s="239" t="s">
        <v>2992</v>
      </c>
      <c r="F162" s="240" t="s">
        <v>2993</v>
      </c>
      <c r="G162" s="241" t="s">
        <v>780</v>
      </c>
      <c r="H162" s="242">
        <v>3</v>
      </c>
      <c r="I162" s="243"/>
      <c r="J162" s="244">
        <f>ROUND(I162*H162,2)</f>
        <v>0</v>
      </c>
      <c r="K162" s="240" t="s">
        <v>2842</v>
      </c>
      <c r="L162" s="74"/>
      <c r="M162" s="245" t="s">
        <v>38</v>
      </c>
      <c r="N162" s="246" t="s">
        <v>53</v>
      </c>
      <c r="O162" s="49"/>
      <c r="P162" s="247">
        <f>O162*H162</f>
        <v>0</v>
      </c>
      <c r="Q162" s="247">
        <v>7.8537E-05</v>
      </c>
      <c r="R162" s="247">
        <f>Q162*H162</f>
        <v>0.000235611</v>
      </c>
      <c r="S162" s="247">
        <v>0</v>
      </c>
      <c r="T162" s="248">
        <f>S162*H162</f>
        <v>0</v>
      </c>
      <c r="AR162" s="25" t="s">
        <v>294</v>
      </c>
      <c r="AT162" s="25" t="s">
        <v>206</v>
      </c>
      <c r="AU162" s="25" t="s">
        <v>25</v>
      </c>
      <c r="AY162" s="25" t="s">
        <v>204</v>
      </c>
      <c r="BE162" s="249">
        <f>IF(N162="základní",J162,0)</f>
        <v>0</v>
      </c>
      <c r="BF162" s="249">
        <f>IF(N162="snížená",J162,0)</f>
        <v>0</v>
      </c>
      <c r="BG162" s="249">
        <f>IF(N162="zákl. přenesená",J162,0)</f>
        <v>0</v>
      </c>
      <c r="BH162" s="249">
        <f>IF(N162="sníž. přenesená",J162,0)</f>
        <v>0</v>
      </c>
      <c r="BI162" s="249">
        <f>IF(N162="nulová",J162,0)</f>
        <v>0</v>
      </c>
      <c r="BJ162" s="25" t="s">
        <v>25</v>
      </c>
      <c r="BK162" s="249">
        <f>ROUND(I162*H162,2)</f>
        <v>0</v>
      </c>
      <c r="BL162" s="25" t="s">
        <v>294</v>
      </c>
      <c r="BM162" s="25" t="s">
        <v>2994</v>
      </c>
    </row>
    <row r="163" spans="2:65" s="1" customFormat="1" ht="16.5" customHeight="1">
      <c r="B163" s="48"/>
      <c r="C163" s="285" t="s">
        <v>498</v>
      </c>
      <c r="D163" s="285" t="s">
        <v>478</v>
      </c>
      <c r="E163" s="286" t="s">
        <v>2995</v>
      </c>
      <c r="F163" s="287" t="s">
        <v>2996</v>
      </c>
      <c r="G163" s="288" t="s">
        <v>780</v>
      </c>
      <c r="H163" s="289">
        <v>2</v>
      </c>
      <c r="I163" s="290"/>
      <c r="J163" s="291">
        <f>ROUND(I163*H163,2)</f>
        <v>0</v>
      </c>
      <c r="K163" s="287" t="s">
        <v>38</v>
      </c>
      <c r="L163" s="292"/>
      <c r="M163" s="293" t="s">
        <v>38</v>
      </c>
      <c r="N163" s="294" t="s">
        <v>53</v>
      </c>
      <c r="O163" s="49"/>
      <c r="P163" s="247">
        <f>O163*H163</f>
        <v>0</v>
      </c>
      <c r="Q163" s="247">
        <v>0.00192</v>
      </c>
      <c r="R163" s="247">
        <f>Q163*H163</f>
        <v>0.00384</v>
      </c>
      <c r="S163" s="247">
        <v>0</v>
      </c>
      <c r="T163" s="248">
        <f>S163*H163</f>
        <v>0</v>
      </c>
      <c r="AR163" s="25" t="s">
        <v>392</v>
      </c>
      <c r="AT163" s="25" t="s">
        <v>478</v>
      </c>
      <c r="AU163" s="25" t="s">
        <v>25</v>
      </c>
      <c r="AY163" s="25" t="s">
        <v>204</v>
      </c>
      <c r="BE163" s="249">
        <f>IF(N163="základní",J163,0)</f>
        <v>0</v>
      </c>
      <c r="BF163" s="249">
        <f>IF(N163="snížená",J163,0)</f>
        <v>0</v>
      </c>
      <c r="BG163" s="249">
        <f>IF(N163="zákl. přenesená",J163,0)</f>
        <v>0</v>
      </c>
      <c r="BH163" s="249">
        <f>IF(N163="sníž. přenesená",J163,0)</f>
        <v>0</v>
      </c>
      <c r="BI163" s="249">
        <f>IF(N163="nulová",J163,0)</f>
        <v>0</v>
      </c>
      <c r="BJ163" s="25" t="s">
        <v>25</v>
      </c>
      <c r="BK163" s="249">
        <f>ROUND(I163*H163,2)</f>
        <v>0</v>
      </c>
      <c r="BL163" s="25" t="s">
        <v>294</v>
      </c>
      <c r="BM163" s="25" t="s">
        <v>2997</v>
      </c>
    </row>
    <row r="164" spans="2:65" s="1" customFormat="1" ht="16.5" customHeight="1">
      <c r="B164" s="48"/>
      <c r="C164" s="238" t="s">
        <v>505</v>
      </c>
      <c r="D164" s="238" t="s">
        <v>206</v>
      </c>
      <c r="E164" s="239" t="s">
        <v>2998</v>
      </c>
      <c r="F164" s="240" t="s">
        <v>2999</v>
      </c>
      <c r="G164" s="241" t="s">
        <v>780</v>
      </c>
      <c r="H164" s="242">
        <v>4</v>
      </c>
      <c r="I164" s="243"/>
      <c r="J164" s="244">
        <f>ROUND(I164*H164,2)</f>
        <v>0</v>
      </c>
      <c r="K164" s="240" t="s">
        <v>2842</v>
      </c>
      <c r="L164" s="74"/>
      <c r="M164" s="245" t="s">
        <v>38</v>
      </c>
      <c r="N164" s="246" t="s">
        <v>53</v>
      </c>
      <c r="O164" s="49"/>
      <c r="P164" s="247">
        <f>O164*H164</f>
        <v>0</v>
      </c>
      <c r="Q164" s="247">
        <v>6.00485E-05</v>
      </c>
      <c r="R164" s="247">
        <f>Q164*H164</f>
        <v>0.000240194</v>
      </c>
      <c r="S164" s="247">
        <v>0</v>
      </c>
      <c r="T164" s="248">
        <f>S164*H164</f>
        <v>0</v>
      </c>
      <c r="AR164" s="25" t="s">
        <v>294</v>
      </c>
      <c r="AT164" s="25" t="s">
        <v>206</v>
      </c>
      <c r="AU164" s="25" t="s">
        <v>25</v>
      </c>
      <c r="AY164" s="25" t="s">
        <v>204</v>
      </c>
      <c r="BE164" s="249">
        <f>IF(N164="základní",J164,0)</f>
        <v>0</v>
      </c>
      <c r="BF164" s="249">
        <f>IF(N164="snížená",J164,0)</f>
        <v>0</v>
      </c>
      <c r="BG164" s="249">
        <f>IF(N164="zákl. přenesená",J164,0)</f>
        <v>0</v>
      </c>
      <c r="BH164" s="249">
        <f>IF(N164="sníž. přenesená",J164,0)</f>
        <v>0</v>
      </c>
      <c r="BI164" s="249">
        <f>IF(N164="nulová",J164,0)</f>
        <v>0</v>
      </c>
      <c r="BJ164" s="25" t="s">
        <v>25</v>
      </c>
      <c r="BK164" s="249">
        <f>ROUND(I164*H164,2)</f>
        <v>0</v>
      </c>
      <c r="BL164" s="25" t="s">
        <v>294</v>
      </c>
      <c r="BM164" s="25" t="s">
        <v>3000</v>
      </c>
    </row>
    <row r="165" spans="2:65" s="1" customFormat="1" ht="25.5" customHeight="1">
      <c r="B165" s="48"/>
      <c r="C165" s="238" t="s">
        <v>511</v>
      </c>
      <c r="D165" s="238" t="s">
        <v>206</v>
      </c>
      <c r="E165" s="239" t="s">
        <v>3001</v>
      </c>
      <c r="F165" s="240" t="s">
        <v>3002</v>
      </c>
      <c r="G165" s="241" t="s">
        <v>780</v>
      </c>
      <c r="H165" s="242">
        <v>2</v>
      </c>
      <c r="I165" s="243"/>
      <c r="J165" s="244">
        <f>ROUND(I165*H165,2)</f>
        <v>0</v>
      </c>
      <c r="K165" s="240" t="s">
        <v>2842</v>
      </c>
      <c r="L165" s="74"/>
      <c r="M165" s="245" t="s">
        <v>38</v>
      </c>
      <c r="N165" s="246" t="s">
        <v>53</v>
      </c>
      <c r="O165" s="49"/>
      <c r="P165" s="247">
        <f>O165*H165</f>
        <v>0</v>
      </c>
      <c r="Q165" s="247">
        <v>0.000251254</v>
      </c>
      <c r="R165" s="247">
        <f>Q165*H165</f>
        <v>0.000502508</v>
      </c>
      <c r="S165" s="247">
        <v>0</v>
      </c>
      <c r="T165" s="248">
        <f>S165*H165</f>
        <v>0</v>
      </c>
      <c r="AR165" s="25" t="s">
        <v>294</v>
      </c>
      <c r="AT165" s="25" t="s">
        <v>206</v>
      </c>
      <c r="AU165" s="25" t="s">
        <v>25</v>
      </c>
      <c r="AY165" s="25" t="s">
        <v>204</v>
      </c>
      <c r="BE165" s="249">
        <f>IF(N165="základní",J165,0)</f>
        <v>0</v>
      </c>
      <c r="BF165" s="249">
        <f>IF(N165="snížená",J165,0)</f>
        <v>0</v>
      </c>
      <c r="BG165" s="249">
        <f>IF(N165="zákl. přenesená",J165,0)</f>
        <v>0</v>
      </c>
      <c r="BH165" s="249">
        <f>IF(N165="sníž. přenesená",J165,0)</f>
        <v>0</v>
      </c>
      <c r="BI165" s="249">
        <f>IF(N165="nulová",J165,0)</f>
        <v>0</v>
      </c>
      <c r="BJ165" s="25" t="s">
        <v>25</v>
      </c>
      <c r="BK165" s="249">
        <f>ROUND(I165*H165,2)</f>
        <v>0</v>
      </c>
      <c r="BL165" s="25" t="s">
        <v>294</v>
      </c>
      <c r="BM165" s="25" t="s">
        <v>3003</v>
      </c>
    </row>
    <row r="166" spans="2:65" s="1" customFormat="1" ht="16.5" customHeight="1">
      <c r="B166" s="48"/>
      <c r="C166" s="238" t="s">
        <v>516</v>
      </c>
      <c r="D166" s="238" t="s">
        <v>206</v>
      </c>
      <c r="E166" s="239" t="s">
        <v>3004</v>
      </c>
      <c r="F166" s="240" t="s">
        <v>3005</v>
      </c>
      <c r="G166" s="241" t="s">
        <v>780</v>
      </c>
      <c r="H166" s="242">
        <v>1</v>
      </c>
      <c r="I166" s="243"/>
      <c r="J166" s="244">
        <f>ROUND(I166*H166,2)</f>
        <v>0</v>
      </c>
      <c r="K166" s="240" t="s">
        <v>2842</v>
      </c>
      <c r="L166" s="74"/>
      <c r="M166" s="245" t="s">
        <v>38</v>
      </c>
      <c r="N166" s="246" t="s">
        <v>53</v>
      </c>
      <c r="O166" s="49"/>
      <c r="P166" s="247">
        <f>O166*H166</f>
        <v>0</v>
      </c>
      <c r="Q166" s="247">
        <v>0.00018</v>
      </c>
      <c r="R166" s="247">
        <f>Q166*H166</f>
        <v>0.00018</v>
      </c>
      <c r="S166" s="247">
        <v>0</v>
      </c>
      <c r="T166" s="248">
        <f>S166*H166</f>
        <v>0</v>
      </c>
      <c r="AR166" s="25" t="s">
        <v>294</v>
      </c>
      <c r="AT166" s="25" t="s">
        <v>206</v>
      </c>
      <c r="AU166" s="25" t="s">
        <v>25</v>
      </c>
      <c r="AY166" s="25" t="s">
        <v>204</v>
      </c>
      <c r="BE166" s="249">
        <f>IF(N166="základní",J166,0)</f>
        <v>0</v>
      </c>
      <c r="BF166" s="249">
        <f>IF(N166="snížená",J166,0)</f>
        <v>0</v>
      </c>
      <c r="BG166" s="249">
        <f>IF(N166="zákl. přenesená",J166,0)</f>
        <v>0</v>
      </c>
      <c r="BH166" s="249">
        <f>IF(N166="sníž. přenesená",J166,0)</f>
        <v>0</v>
      </c>
      <c r="BI166" s="249">
        <f>IF(N166="nulová",J166,0)</f>
        <v>0</v>
      </c>
      <c r="BJ166" s="25" t="s">
        <v>25</v>
      </c>
      <c r="BK166" s="249">
        <f>ROUND(I166*H166,2)</f>
        <v>0</v>
      </c>
      <c r="BL166" s="25" t="s">
        <v>294</v>
      </c>
      <c r="BM166" s="25" t="s">
        <v>3006</v>
      </c>
    </row>
    <row r="167" spans="2:47" s="1" customFormat="1" ht="13.5">
      <c r="B167" s="48"/>
      <c r="C167" s="76"/>
      <c r="D167" s="250" t="s">
        <v>213</v>
      </c>
      <c r="E167" s="76"/>
      <c r="F167" s="251" t="s">
        <v>3007</v>
      </c>
      <c r="G167" s="76"/>
      <c r="H167" s="76"/>
      <c r="I167" s="206"/>
      <c r="J167" s="76"/>
      <c r="K167" s="76"/>
      <c r="L167" s="74"/>
      <c r="M167" s="252"/>
      <c r="N167" s="49"/>
      <c r="O167" s="49"/>
      <c r="P167" s="49"/>
      <c r="Q167" s="49"/>
      <c r="R167" s="49"/>
      <c r="S167" s="49"/>
      <c r="T167" s="97"/>
      <c r="AT167" s="25" t="s">
        <v>213</v>
      </c>
      <c r="AU167" s="25" t="s">
        <v>25</v>
      </c>
    </row>
    <row r="168" spans="2:65" s="1" customFormat="1" ht="16.5" customHeight="1">
      <c r="B168" s="48"/>
      <c r="C168" s="238" t="s">
        <v>520</v>
      </c>
      <c r="D168" s="238" t="s">
        <v>206</v>
      </c>
      <c r="E168" s="239" t="s">
        <v>3008</v>
      </c>
      <c r="F168" s="240" t="s">
        <v>3009</v>
      </c>
      <c r="G168" s="241" t="s">
        <v>780</v>
      </c>
      <c r="H168" s="242">
        <v>2</v>
      </c>
      <c r="I168" s="243"/>
      <c r="J168" s="244">
        <f>ROUND(I168*H168,2)</f>
        <v>0</v>
      </c>
      <c r="K168" s="240" t="s">
        <v>2842</v>
      </c>
      <c r="L168" s="74"/>
      <c r="M168" s="245" t="s">
        <v>38</v>
      </c>
      <c r="N168" s="246" t="s">
        <v>53</v>
      </c>
      <c r="O168" s="49"/>
      <c r="P168" s="247">
        <f>O168*H168</f>
        <v>0</v>
      </c>
      <c r="Q168" s="247">
        <v>0.0003</v>
      </c>
      <c r="R168" s="247">
        <f>Q168*H168</f>
        <v>0.0006</v>
      </c>
      <c r="S168" s="247">
        <v>0</v>
      </c>
      <c r="T168" s="248">
        <f>S168*H168</f>
        <v>0</v>
      </c>
      <c r="AR168" s="25" t="s">
        <v>294</v>
      </c>
      <c r="AT168" s="25" t="s">
        <v>206</v>
      </c>
      <c r="AU168" s="25" t="s">
        <v>25</v>
      </c>
      <c r="AY168" s="25" t="s">
        <v>204</v>
      </c>
      <c r="BE168" s="249">
        <f>IF(N168="základní",J168,0)</f>
        <v>0</v>
      </c>
      <c r="BF168" s="249">
        <f>IF(N168="snížená",J168,0)</f>
        <v>0</v>
      </c>
      <c r="BG168" s="249">
        <f>IF(N168="zákl. přenesená",J168,0)</f>
        <v>0</v>
      </c>
      <c r="BH168" s="249">
        <f>IF(N168="sníž. přenesená",J168,0)</f>
        <v>0</v>
      </c>
      <c r="BI168" s="249">
        <f>IF(N168="nulová",J168,0)</f>
        <v>0</v>
      </c>
      <c r="BJ168" s="25" t="s">
        <v>25</v>
      </c>
      <c r="BK168" s="249">
        <f>ROUND(I168*H168,2)</f>
        <v>0</v>
      </c>
      <c r="BL168" s="25" t="s">
        <v>294</v>
      </c>
      <c r="BM168" s="25" t="s">
        <v>3010</v>
      </c>
    </row>
    <row r="169" spans="2:47" s="1" customFormat="1" ht="13.5">
      <c r="B169" s="48"/>
      <c r="C169" s="76"/>
      <c r="D169" s="250" t="s">
        <v>213</v>
      </c>
      <c r="E169" s="76"/>
      <c r="F169" s="251" t="s">
        <v>3007</v>
      </c>
      <c r="G169" s="76"/>
      <c r="H169" s="76"/>
      <c r="I169" s="206"/>
      <c r="J169" s="76"/>
      <c r="K169" s="76"/>
      <c r="L169" s="74"/>
      <c r="M169" s="252"/>
      <c r="N169" s="49"/>
      <c r="O169" s="49"/>
      <c r="P169" s="49"/>
      <c r="Q169" s="49"/>
      <c r="R169" s="49"/>
      <c r="S169" s="49"/>
      <c r="T169" s="97"/>
      <c r="AT169" s="25" t="s">
        <v>213</v>
      </c>
      <c r="AU169" s="25" t="s">
        <v>25</v>
      </c>
    </row>
    <row r="170" spans="2:65" s="1" customFormat="1" ht="16.5" customHeight="1">
      <c r="B170" s="48"/>
      <c r="C170" s="285" t="s">
        <v>525</v>
      </c>
      <c r="D170" s="285" t="s">
        <v>478</v>
      </c>
      <c r="E170" s="286" t="s">
        <v>3011</v>
      </c>
      <c r="F170" s="287" t="s">
        <v>3012</v>
      </c>
      <c r="G170" s="288" t="s">
        <v>2489</v>
      </c>
      <c r="H170" s="289">
        <v>2</v>
      </c>
      <c r="I170" s="290"/>
      <c r="J170" s="291">
        <f>ROUND(I170*H170,2)</f>
        <v>0</v>
      </c>
      <c r="K170" s="287" t="s">
        <v>38</v>
      </c>
      <c r="L170" s="292"/>
      <c r="M170" s="293" t="s">
        <v>38</v>
      </c>
      <c r="N170" s="294" t="s">
        <v>53</v>
      </c>
      <c r="O170" s="49"/>
      <c r="P170" s="247">
        <f>O170*H170</f>
        <v>0</v>
      </c>
      <c r="Q170" s="247">
        <v>0.0005</v>
      </c>
      <c r="R170" s="247">
        <f>Q170*H170</f>
        <v>0.001</v>
      </c>
      <c r="S170" s="247">
        <v>0</v>
      </c>
      <c r="T170" s="248">
        <f>S170*H170</f>
        <v>0</v>
      </c>
      <c r="AR170" s="25" t="s">
        <v>392</v>
      </c>
      <c r="AT170" s="25" t="s">
        <v>478</v>
      </c>
      <c r="AU170" s="25" t="s">
        <v>25</v>
      </c>
      <c r="AY170" s="25" t="s">
        <v>204</v>
      </c>
      <c r="BE170" s="249">
        <f>IF(N170="základní",J170,0)</f>
        <v>0</v>
      </c>
      <c r="BF170" s="249">
        <f>IF(N170="snížená",J170,0)</f>
        <v>0</v>
      </c>
      <c r="BG170" s="249">
        <f>IF(N170="zákl. přenesená",J170,0)</f>
        <v>0</v>
      </c>
      <c r="BH170" s="249">
        <f>IF(N170="sníž. přenesená",J170,0)</f>
        <v>0</v>
      </c>
      <c r="BI170" s="249">
        <f>IF(N170="nulová",J170,0)</f>
        <v>0</v>
      </c>
      <c r="BJ170" s="25" t="s">
        <v>25</v>
      </c>
      <c r="BK170" s="249">
        <f>ROUND(I170*H170,2)</f>
        <v>0</v>
      </c>
      <c r="BL170" s="25" t="s">
        <v>294</v>
      </c>
      <c r="BM170" s="25" t="s">
        <v>3013</v>
      </c>
    </row>
    <row r="171" spans="2:65" s="1" customFormat="1" ht="16.5" customHeight="1">
      <c r="B171" s="48"/>
      <c r="C171" s="238" t="s">
        <v>531</v>
      </c>
      <c r="D171" s="238" t="s">
        <v>206</v>
      </c>
      <c r="E171" s="239" t="s">
        <v>3014</v>
      </c>
      <c r="F171" s="240" t="s">
        <v>3015</v>
      </c>
      <c r="G171" s="241" t="s">
        <v>780</v>
      </c>
      <c r="H171" s="242">
        <v>1</v>
      </c>
      <c r="I171" s="243"/>
      <c r="J171" s="244">
        <f>ROUND(I171*H171,2)</f>
        <v>0</v>
      </c>
      <c r="K171" s="240" t="s">
        <v>2842</v>
      </c>
      <c r="L171" s="74"/>
      <c r="M171" s="245" t="s">
        <v>38</v>
      </c>
      <c r="N171" s="246" t="s">
        <v>53</v>
      </c>
      <c r="O171" s="49"/>
      <c r="P171" s="247">
        <f>O171*H171</f>
        <v>0</v>
      </c>
      <c r="Q171" s="247">
        <v>0.0002500485</v>
      </c>
      <c r="R171" s="247">
        <f>Q171*H171</f>
        <v>0.0002500485</v>
      </c>
      <c r="S171" s="247">
        <v>0</v>
      </c>
      <c r="T171" s="248">
        <f>S171*H171</f>
        <v>0</v>
      </c>
      <c r="AR171" s="25" t="s">
        <v>294</v>
      </c>
      <c r="AT171" s="25" t="s">
        <v>206</v>
      </c>
      <c r="AU171" s="25" t="s">
        <v>25</v>
      </c>
      <c r="AY171" s="25" t="s">
        <v>204</v>
      </c>
      <c r="BE171" s="249">
        <f>IF(N171="základní",J171,0)</f>
        <v>0</v>
      </c>
      <c r="BF171" s="249">
        <f>IF(N171="snížená",J171,0)</f>
        <v>0</v>
      </c>
      <c r="BG171" s="249">
        <f>IF(N171="zákl. přenesená",J171,0)</f>
        <v>0</v>
      </c>
      <c r="BH171" s="249">
        <f>IF(N171="sníž. přenesená",J171,0)</f>
        <v>0</v>
      </c>
      <c r="BI171" s="249">
        <f>IF(N171="nulová",J171,0)</f>
        <v>0</v>
      </c>
      <c r="BJ171" s="25" t="s">
        <v>25</v>
      </c>
      <c r="BK171" s="249">
        <f>ROUND(I171*H171,2)</f>
        <v>0</v>
      </c>
      <c r="BL171" s="25" t="s">
        <v>294</v>
      </c>
      <c r="BM171" s="25" t="s">
        <v>3016</v>
      </c>
    </row>
    <row r="172" spans="2:65" s="1" customFormat="1" ht="16.5" customHeight="1">
      <c r="B172" s="48"/>
      <c r="C172" s="238" t="s">
        <v>537</v>
      </c>
      <c r="D172" s="238" t="s">
        <v>206</v>
      </c>
      <c r="E172" s="239" t="s">
        <v>3017</v>
      </c>
      <c r="F172" s="240" t="s">
        <v>3018</v>
      </c>
      <c r="G172" s="241" t="s">
        <v>780</v>
      </c>
      <c r="H172" s="242">
        <v>1</v>
      </c>
      <c r="I172" s="243"/>
      <c r="J172" s="244">
        <f>ROUND(I172*H172,2)</f>
        <v>0</v>
      </c>
      <c r="K172" s="240" t="s">
        <v>2842</v>
      </c>
      <c r="L172" s="74"/>
      <c r="M172" s="245" t="s">
        <v>38</v>
      </c>
      <c r="N172" s="246" t="s">
        <v>53</v>
      </c>
      <c r="O172" s="49"/>
      <c r="P172" s="247">
        <f>O172*H172</f>
        <v>0</v>
      </c>
      <c r="Q172" s="247">
        <v>0.0003800485</v>
      </c>
      <c r="R172" s="247">
        <f>Q172*H172</f>
        <v>0.0003800485</v>
      </c>
      <c r="S172" s="247">
        <v>0</v>
      </c>
      <c r="T172" s="248">
        <f>S172*H172</f>
        <v>0</v>
      </c>
      <c r="AR172" s="25" t="s">
        <v>294</v>
      </c>
      <c r="AT172" s="25" t="s">
        <v>206</v>
      </c>
      <c r="AU172" s="25" t="s">
        <v>25</v>
      </c>
      <c r="AY172" s="25" t="s">
        <v>204</v>
      </c>
      <c r="BE172" s="249">
        <f>IF(N172="základní",J172,0)</f>
        <v>0</v>
      </c>
      <c r="BF172" s="249">
        <f>IF(N172="snížená",J172,0)</f>
        <v>0</v>
      </c>
      <c r="BG172" s="249">
        <f>IF(N172="zákl. přenesená",J172,0)</f>
        <v>0</v>
      </c>
      <c r="BH172" s="249">
        <f>IF(N172="sníž. přenesená",J172,0)</f>
        <v>0</v>
      </c>
      <c r="BI172" s="249">
        <f>IF(N172="nulová",J172,0)</f>
        <v>0</v>
      </c>
      <c r="BJ172" s="25" t="s">
        <v>25</v>
      </c>
      <c r="BK172" s="249">
        <f>ROUND(I172*H172,2)</f>
        <v>0</v>
      </c>
      <c r="BL172" s="25" t="s">
        <v>294</v>
      </c>
      <c r="BM172" s="25" t="s">
        <v>3019</v>
      </c>
    </row>
    <row r="173" spans="2:65" s="1" customFormat="1" ht="16.5" customHeight="1">
      <c r="B173" s="48"/>
      <c r="C173" s="238" t="s">
        <v>546</v>
      </c>
      <c r="D173" s="238" t="s">
        <v>206</v>
      </c>
      <c r="E173" s="239" t="s">
        <v>3020</v>
      </c>
      <c r="F173" s="240" t="s">
        <v>3021</v>
      </c>
      <c r="G173" s="241" t="s">
        <v>780</v>
      </c>
      <c r="H173" s="242">
        <v>3</v>
      </c>
      <c r="I173" s="243"/>
      <c r="J173" s="244">
        <f>ROUND(I173*H173,2)</f>
        <v>0</v>
      </c>
      <c r="K173" s="240" t="s">
        <v>2842</v>
      </c>
      <c r="L173" s="74"/>
      <c r="M173" s="245" t="s">
        <v>38</v>
      </c>
      <c r="N173" s="246" t="s">
        <v>53</v>
      </c>
      <c r="O173" s="49"/>
      <c r="P173" s="247">
        <f>O173*H173</f>
        <v>0</v>
      </c>
      <c r="Q173" s="247">
        <v>0.0004446873</v>
      </c>
      <c r="R173" s="247">
        <f>Q173*H173</f>
        <v>0.0013340619</v>
      </c>
      <c r="S173" s="247">
        <v>0</v>
      </c>
      <c r="T173" s="248">
        <f>S173*H173</f>
        <v>0</v>
      </c>
      <c r="AR173" s="25" t="s">
        <v>294</v>
      </c>
      <c r="AT173" s="25" t="s">
        <v>206</v>
      </c>
      <c r="AU173" s="25" t="s">
        <v>25</v>
      </c>
      <c r="AY173" s="25" t="s">
        <v>204</v>
      </c>
      <c r="BE173" s="249">
        <f>IF(N173="základní",J173,0)</f>
        <v>0</v>
      </c>
      <c r="BF173" s="249">
        <f>IF(N173="snížená",J173,0)</f>
        <v>0</v>
      </c>
      <c r="BG173" s="249">
        <f>IF(N173="zákl. přenesená",J173,0)</f>
        <v>0</v>
      </c>
      <c r="BH173" s="249">
        <f>IF(N173="sníž. přenesená",J173,0)</f>
        <v>0</v>
      </c>
      <c r="BI173" s="249">
        <f>IF(N173="nulová",J173,0)</f>
        <v>0</v>
      </c>
      <c r="BJ173" s="25" t="s">
        <v>25</v>
      </c>
      <c r="BK173" s="249">
        <f>ROUND(I173*H173,2)</f>
        <v>0</v>
      </c>
      <c r="BL173" s="25" t="s">
        <v>294</v>
      </c>
      <c r="BM173" s="25" t="s">
        <v>3022</v>
      </c>
    </row>
    <row r="174" spans="2:65" s="1" customFormat="1" ht="16.5" customHeight="1">
      <c r="B174" s="48"/>
      <c r="C174" s="238" t="s">
        <v>550</v>
      </c>
      <c r="D174" s="238" t="s">
        <v>206</v>
      </c>
      <c r="E174" s="239" t="s">
        <v>3023</v>
      </c>
      <c r="F174" s="240" t="s">
        <v>3024</v>
      </c>
      <c r="G174" s="241" t="s">
        <v>780</v>
      </c>
      <c r="H174" s="242">
        <v>2</v>
      </c>
      <c r="I174" s="243"/>
      <c r="J174" s="244">
        <f>ROUND(I174*H174,2)</f>
        <v>0</v>
      </c>
      <c r="K174" s="240" t="s">
        <v>2842</v>
      </c>
      <c r="L174" s="74"/>
      <c r="M174" s="245" t="s">
        <v>38</v>
      </c>
      <c r="N174" s="246" t="s">
        <v>53</v>
      </c>
      <c r="O174" s="49"/>
      <c r="P174" s="247">
        <f>O174*H174</f>
        <v>0</v>
      </c>
      <c r="Q174" s="247">
        <v>0.0007489217</v>
      </c>
      <c r="R174" s="247">
        <f>Q174*H174</f>
        <v>0.0014978434</v>
      </c>
      <c r="S174" s="247">
        <v>0</v>
      </c>
      <c r="T174" s="248">
        <f>S174*H174</f>
        <v>0</v>
      </c>
      <c r="AR174" s="25" t="s">
        <v>294</v>
      </c>
      <c r="AT174" s="25" t="s">
        <v>206</v>
      </c>
      <c r="AU174" s="25" t="s">
        <v>25</v>
      </c>
      <c r="AY174" s="25" t="s">
        <v>204</v>
      </c>
      <c r="BE174" s="249">
        <f>IF(N174="základní",J174,0)</f>
        <v>0</v>
      </c>
      <c r="BF174" s="249">
        <f>IF(N174="snížená",J174,0)</f>
        <v>0</v>
      </c>
      <c r="BG174" s="249">
        <f>IF(N174="zákl. přenesená",J174,0)</f>
        <v>0</v>
      </c>
      <c r="BH174" s="249">
        <f>IF(N174="sníž. přenesená",J174,0)</f>
        <v>0</v>
      </c>
      <c r="BI174" s="249">
        <f>IF(N174="nulová",J174,0)</f>
        <v>0</v>
      </c>
      <c r="BJ174" s="25" t="s">
        <v>25</v>
      </c>
      <c r="BK174" s="249">
        <f>ROUND(I174*H174,2)</f>
        <v>0</v>
      </c>
      <c r="BL174" s="25" t="s">
        <v>294</v>
      </c>
      <c r="BM174" s="25" t="s">
        <v>3025</v>
      </c>
    </row>
    <row r="175" spans="2:65" s="1" customFormat="1" ht="16.5" customHeight="1">
      <c r="B175" s="48"/>
      <c r="C175" s="238" t="s">
        <v>554</v>
      </c>
      <c r="D175" s="238" t="s">
        <v>206</v>
      </c>
      <c r="E175" s="239" t="s">
        <v>3026</v>
      </c>
      <c r="F175" s="240" t="s">
        <v>3027</v>
      </c>
      <c r="G175" s="241" t="s">
        <v>780</v>
      </c>
      <c r="H175" s="242">
        <v>2</v>
      </c>
      <c r="I175" s="243"/>
      <c r="J175" s="244">
        <f>ROUND(I175*H175,2)</f>
        <v>0</v>
      </c>
      <c r="K175" s="240" t="s">
        <v>2842</v>
      </c>
      <c r="L175" s="74"/>
      <c r="M175" s="245" t="s">
        <v>38</v>
      </c>
      <c r="N175" s="246" t="s">
        <v>53</v>
      </c>
      <c r="O175" s="49"/>
      <c r="P175" s="247">
        <f>O175*H175</f>
        <v>0</v>
      </c>
      <c r="Q175" s="247">
        <v>0.0017976145</v>
      </c>
      <c r="R175" s="247">
        <f>Q175*H175</f>
        <v>0.003595229</v>
      </c>
      <c r="S175" s="247">
        <v>0</v>
      </c>
      <c r="T175" s="248">
        <f>S175*H175</f>
        <v>0</v>
      </c>
      <c r="AR175" s="25" t="s">
        <v>294</v>
      </c>
      <c r="AT175" s="25" t="s">
        <v>206</v>
      </c>
      <c r="AU175" s="25" t="s">
        <v>25</v>
      </c>
      <c r="AY175" s="25" t="s">
        <v>204</v>
      </c>
      <c r="BE175" s="249">
        <f>IF(N175="základní",J175,0)</f>
        <v>0</v>
      </c>
      <c r="BF175" s="249">
        <f>IF(N175="snížená",J175,0)</f>
        <v>0</v>
      </c>
      <c r="BG175" s="249">
        <f>IF(N175="zákl. přenesená",J175,0)</f>
        <v>0</v>
      </c>
      <c r="BH175" s="249">
        <f>IF(N175="sníž. přenesená",J175,0)</f>
        <v>0</v>
      </c>
      <c r="BI175" s="249">
        <f>IF(N175="nulová",J175,0)</f>
        <v>0</v>
      </c>
      <c r="BJ175" s="25" t="s">
        <v>25</v>
      </c>
      <c r="BK175" s="249">
        <f>ROUND(I175*H175,2)</f>
        <v>0</v>
      </c>
      <c r="BL175" s="25" t="s">
        <v>294</v>
      </c>
      <c r="BM175" s="25" t="s">
        <v>3028</v>
      </c>
    </row>
    <row r="176" spans="2:65" s="1" customFormat="1" ht="16.5" customHeight="1">
      <c r="B176" s="48"/>
      <c r="C176" s="238" t="s">
        <v>561</v>
      </c>
      <c r="D176" s="238" t="s">
        <v>206</v>
      </c>
      <c r="E176" s="239" t="s">
        <v>3029</v>
      </c>
      <c r="F176" s="240" t="s">
        <v>3030</v>
      </c>
      <c r="G176" s="241" t="s">
        <v>780</v>
      </c>
      <c r="H176" s="242">
        <v>13</v>
      </c>
      <c r="I176" s="243"/>
      <c r="J176" s="244">
        <f>ROUND(I176*H176,2)</f>
        <v>0</v>
      </c>
      <c r="K176" s="240" t="s">
        <v>2842</v>
      </c>
      <c r="L176" s="74"/>
      <c r="M176" s="245" t="s">
        <v>38</v>
      </c>
      <c r="N176" s="246" t="s">
        <v>53</v>
      </c>
      <c r="O176" s="49"/>
      <c r="P176" s="247">
        <f>O176*H176</f>
        <v>0</v>
      </c>
      <c r="Q176" s="247">
        <v>0.0002200485</v>
      </c>
      <c r="R176" s="247">
        <f>Q176*H176</f>
        <v>0.0028606305</v>
      </c>
      <c r="S176" s="247">
        <v>0</v>
      </c>
      <c r="T176" s="248">
        <f>S176*H176</f>
        <v>0</v>
      </c>
      <c r="AR176" s="25" t="s">
        <v>294</v>
      </c>
      <c r="AT176" s="25" t="s">
        <v>206</v>
      </c>
      <c r="AU176" s="25" t="s">
        <v>25</v>
      </c>
      <c r="AY176" s="25" t="s">
        <v>204</v>
      </c>
      <c r="BE176" s="249">
        <f>IF(N176="základní",J176,0)</f>
        <v>0</v>
      </c>
      <c r="BF176" s="249">
        <f>IF(N176="snížená",J176,0)</f>
        <v>0</v>
      </c>
      <c r="BG176" s="249">
        <f>IF(N176="zákl. přenesená",J176,0)</f>
        <v>0</v>
      </c>
      <c r="BH176" s="249">
        <f>IF(N176="sníž. přenesená",J176,0)</f>
        <v>0</v>
      </c>
      <c r="BI176" s="249">
        <f>IF(N176="nulová",J176,0)</f>
        <v>0</v>
      </c>
      <c r="BJ176" s="25" t="s">
        <v>25</v>
      </c>
      <c r="BK176" s="249">
        <f>ROUND(I176*H176,2)</f>
        <v>0</v>
      </c>
      <c r="BL176" s="25" t="s">
        <v>294</v>
      </c>
      <c r="BM176" s="25" t="s">
        <v>3031</v>
      </c>
    </row>
    <row r="177" spans="2:65" s="1" customFormat="1" ht="25.5" customHeight="1">
      <c r="B177" s="48"/>
      <c r="C177" s="238" t="s">
        <v>566</v>
      </c>
      <c r="D177" s="238" t="s">
        <v>206</v>
      </c>
      <c r="E177" s="239" t="s">
        <v>3032</v>
      </c>
      <c r="F177" s="240" t="s">
        <v>3033</v>
      </c>
      <c r="G177" s="241" t="s">
        <v>780</v>
      </c>
      <c r="H177" s="242">
        <v>1</v>
      </c>
      <c r="I177" s="243"/>
      <c r="J177" s="244">
        <f>ROUND(I177*H177,2)</f>
        <v>0</v>
      </c>
      <c r="K177" s="240" t="s">
        <v>2842</v>
      </c>
      <c r="L177" s="74"/>
      <c r="M177" s="245" t="s">
        <v>38</v>
      </c>
      <c r="N177" s="246" t="s">
        <v>53</v>
      </c>
      <c r="O177" s="49"/>
      <c r="P177" s="247">
        <f>O177*H177</f>
        <v>0</v>
      </c>
      <c r="Q177" s="247">
        <v>0.0012400485</v>
      </c>
      <c r="R177" s="247">
        <f>Q177*H177</f>
        <v>0.0012400485</v>
      </c>
      <c r="S177" s="247">
        <v>0</v>
      </c>
      <c r="T177" s="248">
        <f>S177*H177</f>
        <v>0</v>
      </c>
      <c r="AR177" s="25" t="s">
        <v>294</v>
      </c>
      <c r="AT177" s="25" t="s">
        <v>206</v>
      </c>
      <c r="AU177" s="25" t="s">
        <v>25</v>
      </c>
      <c r="AY177" s="25" t="s">
        <v>204</v>
      </c>
      <c r="BE177" s="249">
        <f>IF(N177="základní",J177,0)</f>
        <v>0</v>
      </c>
      <c r="BF177" s="249">
        <f>IF(N177="snížená",J177,0)</f>
        <v>0</v>
      </c>
      <c r="BG177" s="249">
        <f>IF(N177="zákl. přenesená",J177,0)</f>
        <v>0</v>
      </c>
      <c r="BH177" s="249">
        <f>IF(N177="sníž. přenesená",J177,0)</f>
        <v>0</v>
      </c>
      <c r="BI177" s="249">
        <f>IF(N177="nulová",J177,0)</f>
        <v>0</v>
      </c>
      <c r="BJ177" s="25" t="s">
        <v>25</v>
      </c>
      <c r="BK177" s="249">
        <f>ROUND(I177*H177,2)</f>
        <v>0</v>
      </c>
      <c r="BL177" s="25" t="s">
        <v>294</v>
      </c>
      <c r="BM177" s="25" t="s">
        <v>3034</v>
      </c>
    </row>
    <row r="178" spans="2:65" s="1" customFormat="1" ht="16.5" customHeight="1">
      <c r="B178" s="48"/>
      <c r="C178" s="238" t="s">
        <v>573</v>
      </c>
      <c r="D178" s="238" t="s">
        <v>206</v>
      </c>
      <c r="E178" s="239" t="s">
        <v>3035</v>
      </c>
      <c r="F178" s="240" t="s">
        <v>3036</v>
      </c>
      <c r="G178" s="241" t="s">
        <v>780</v>
      </c>
      <c r="H178" s="242">
        <v>2</v>
      </c>
      <c r="I178" s="243"/>
      <c r="J178" s="244">
        <f>ROUND(I178*H178,2)</f>
        <v>0</v>
      </c>
      <c r="K178" s="240" t="s">
        <v>2842</v>
      </c>
      <c r="L178" s="74"/>
      <c r="M178" s="245" t="s">
        <v>38</v>
      </c>
      <c r="N178" s="246" t="s">
        <v>53</v>
      </c>
      <c r="O178" s="49"/>
      <c r="P178" s="247">
        <f>O178*H178</f>
        <v>0</v>
      </c>
      <c r="Q178" s="247">
        <v>0.0005000485</v>
      </c>
      <c r="R178" s="247">
        <f>Q178*H178</f>
        <v>0.001000097</v>
      </c>
      <c r="S178" s="247">
        <v>0</v>
      </c>
      <c r="T178" s="248">
        <f>S178*H178</f>
        <v>0</v>
      </c>
      <c r="AR178" s="25" t="s">
        <v>294</v>
      </c>
      <c r="AT178" s="25" t="s">
        <v>206</v>
      </c>
      <c r="AU178" s="25" t="s">
        <v>25</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294</v>
      </c>
      <c r="BM178" s="25" t="s">
        <v>3037</v>
      </c>
    </row>
    <row r="179" spans="2:65" s="1" customFormat="1" ht="25.5" customHeight="1">
      <c r="B179" s="48"/>
      <c r="C179" s="238" t="s">
        <v>579</v>
      </c>
      <c r="D179" s="238" t="s">
        <v>206</v>
      </c>
      <c r="E179" s="239" t="s">
        <v>3038</v>
      </c>
      <c r="F179" s="240" t="s">
        <v>3039</v>
      </c>
      <c r="G179" s="241" t="s">
        <v>780</v>
      </c>
      <c r="H179" s="242">
        <v>4</v>
      </c>
      <c r="I179" s="243"/>
      <c r="J179" s="244">
        <f>ROUND(I179*H179,2)</f>
        <v>0</v>
      </c>
      <c r="K179" s="240" t="s">
        <v>2842</v>
      </c>
      <c r="L179" s="74"/>
      <c r="M179" s="245" t="s">
        <v>38</v>
      </c>
      <c r="N179" s="246" t="s">
        <v>53</v>
      </c>
      <c r="O179" s="49"/>
      <c r="P179" s="247">
        <f>O179*H179</f>
        <v>0</v>
      </c>
      <c r="Q179" s="247">
        <v>0.0007000485</v>
      </c>
      <c r="R179" s="247">
        <f>Q179*H179</f>
        <v>0.002800194</v>
      </c>
      <c r="S179" s="247">
        <v>0</v>
      </c>
      <c r="T179" s="248">
        <f>S179*H179</f>
        <v>0</v>
      </c>
      <c r="AR179" s="25" t="s">
        <v>294</v>
      </c>
      <c r="AT179" s="25" t="s">
        <v>206</v>
      </c>
      <c r="AU179" s="25" t="s">
        <v>25</v>
      </c>
      <c r="AY179" s="25" t="s">
        <v>204</v>
      </c>
      <c r="BE179" s="249">
        <f>IF(N179="základní",J179,0)</f>
        <v>0</v>
      </c>
      <c r="BF179" s="249">
        <f>IF(N179="snížená",J179,0)</f>
        <v>0</v>
      </c>
      <c r="BG179" s="249">
        <f>IF(N179="zákl. přenesená",J179,0)</f>
        <v>0</v>
      </c>
      <c r="BH179" s="249">
        <f>IF(N179="sníž. přenesená",J179,0)</f>
        <v>0</v>
      </c>
      <c r="BI179" s="249">
        <f>IF(N179="nulová",J179,0)</f>
        <v>0</v>
      </c>
      <c r="BJ179" s="25" t="s">
        <v>25</v>
      </c>
      <c r="BK179" s="249">
        <f>ROUND(I179*H179,2)</f>
        <v>0</v>
      </c>
      <c r="BL179" s="25" t="s">
        <v>294</v>
      </c>
      <c r="BM179" s="25" t="s">
        <v>3040</v>
      </c>
    </row>
    <row r="180" spans="2:65" s="1" customFormat="1" ht="16.5" customHeight="1">
      <c r="B180" s="48"/>
      <c r="C180" s="238" t="s">
        <v>584</v>
      </c>
      <c r="D180" s="238" t="s">
        <v>206</v>
      </c>
      <c r="E180" s="239" t="s">
        <v>3041</v>
      </c>
      <c r="F180" s="240" t="s">
        <v>3042</v>
      </c>
      <c r="G180" s="241" t="s">
        <v>780</v>
      </c>
      <c r="H180" s="242">
        <v>2</v>
      </c>
      <c r="I180" s="243"/>
      <c r="J180" s="244">
        <f>ROUND(I180*H180,2)</f>
        <v>0</v>
      </c>
      <c r="K180" s="240" t="s">
        <v>2842</v>
      </c>
      <c r="L180" s="74"/>
      <c r="M180" s="245" t="s">
        <v>38</v>
      </c>
      <c r="N180" s="246" t="s">
        <v>53</v>
      </c>
      <c r="O180" s="49"/>
      <c r="P180" s="247">
        <f>O180*H180</f>
        <v>0</v>
      </c>
      <c r="Q180" s="247">
        <v>0.0016800485</v>
      </c>
      <c r="R180" s="247">
        <f>Q180*H180</f>
        <v>0.003360097</v>
      </c>
      <c r="S180" s="247">
        <v>0</v>
      </c>
      <c r="T180" s="248">
        <f>S180*H180</f>
        <v>0</v>
      </c>
      <c r="AR180" s="25" t="s">
        <v>294</v>
      </c>
      <c r="AT180" s="25" t="s">
        <v>206</v>
      </c>
      <c r="AU180" s="25" t="s">
        <v>25</v>
      </c>
      <c r="AY180" s="25" t="s">
        <v>204</v>
      </c>
      <c r="BE180" s="249">
        <f>IF(N180="základní",J180,0)</f>
        <v>0</v>
      </c>
      <c r="BF180" s="249">
        <f>IF(N180="snížená",J180,0)</f>
        <v>0</v>
      </c>
      <c r="BG180" s="249">
        <f>IF(N180="zákl. přenesená",J180,0)</f>
        <v>0</v>
      </c>
      <c r="BH180" s="249">
        <f>IF(N180="sníž. přenesená",J180,0)</f>
        <v>0</v>
      </c>
      <c r="BI180" s="249">
        <f>IF(N180="nulová",J180,0)</f>
        <v>0</v>
      </c>
      <c r="BJ180" s="25" t="s">
        <v>25</v>
      </c>
      <c r="BK180" s="249">
        <f>ROUND(I180*H180,2)</f>
        <v>0</v>
      </c>
      <c r="BL180" s="25" t="s">
        <v>294</v>
      </c>
      <c r="BM180" s="25" t="s">
        <v>3043</v>
      </c>
    </row>
    <row r="181" spans="2:65" s="1" customFormat="1" ht="25.5" customHeight="1">
      <c r="B181" s="48"/>
      <c r="C181" s="238" t="s">
        <v>589</v>
      </c>
      <c r="D181" s="238" t="s">
        <v>206</v>
      </c>
      <c r="E181" s="239" t="s">
        <v>3044</v>
      </c>
      <c r="F181" s="240" t="s">
        <v>3045</v>
      </c>
      <c r="G181" s="241" t="s">
        <v>780</v>
      </c>
      <c r="H181" s="242">
        <v>12</v>
      </c>
      <c r="I181" s="243"/>
      <c r="J181" s="244">
        <f>ROUND(I181*H181,2)</f>
        <v>0</v>
      </c>
      <c r="K181" s="240" t="s">
        <v>2842</v>
      </c>
      <c r="L181" s="74"/>
      <c r="M181" s="245" t="s">
        <v>38</v>
      </c>
      <c r="N181" s="246" t="s">
        <v>53</v>
      </c>
      <c r="O181" s="49"/>
      <c r="P181" s="247">
        <f>O181*H181</f>
        <v>0</v>
      </c>
      <c r="Q181" s="247">
        <v>0.0005180485</v>
      </c>
      <c r="R181" s="247">
        <f>Q181*H181</f>
        <v>0.006216582</v>
      </c>
      <c r="S181" s="247">
        <v>0</v>
      </c>
      <c r="T181" s="248">
        <f>S181*H181</f>
        <v>0</v>
      </c>
      <c r="AR181" s="25" t="s">
        <v>294</v>
      </c>
      <c r="AT181" s="25" t="s">
        <v>206</v>
      </c>
      <c r="AU181" s="25" t="s">
        <v>25</v>
      </c>
      <c r="AY181" s="25" t="s">
        <v>204</v>
      </c>
      <c r="BE181" s="249">
        <f>IF(N181="základní",J181,0)</f>
        <v>0</v>
      </c>
      <c r="BF181" s="249">
        <f>IF(N181="snížená",J181,0)</f>
        <v>0</v>
      </c>
      <c r="BG181" s="249">
        <f>IF(N181="zákl. přenesená",J181,0)</f>
        <v>0</v>
      </c>
      <c r="BH181" s="249">
        <f>IF(N181="sníž. přenesená",J181,0)</f>
        <v>0</v>
      </c>
      <c r="BI181" s="249">
        <f>IF(N181="nulová",J181,0)</f>
        <v>0</v>
      </c>
      <c r="BJ181" s="25" t="s">
        <v>25</v>
      </c>
      <c r="BK181" s="249">
        <f>ROUND(I181*H181,2)</f>
        <v>0</v>
      </c>
      <c r="BL181" s="25" t="s">
        <v>294</v>
      </c>
      <c r="BM181" s="25" t="s">
        <v>3046</v>
      </c>
    </row>
    <row r="182" spans="2:65" s="1" customFormat="1" ht="25.5" customHeight="1">
      <c r="B182" s="48"/>
      <c r="C182" s="238" t="s">
        <v>596</v>
      </c>
      <c r="D182" s="238" t="s">
        <v>206</v>
      </c>
      <c r="E182" s="239" t="s">
        <v>3047</v>
      </c>
      <c r="F182" s="240" t="s">
        <v>3048</v>
      </c>
      <c r="G182" s="241" t="s">
        <v>780</v>
      </c>
      <c r="H182" s="242">
        <v>1</v>
      </c>
      <c r="I182" s="243"/>
      <c r="J182" s="244">
        <f>ROUND(I182*H182,2)</f>
        <v>0</v>
      </c>
      <c r="K182" s="240" t="s">
        <v>2842</v>
      </c>
      <c r="L182" s="74"/>
      <c r="M182" s="245" t="s">
        <v>38</v>
      </c>
      <c r="N182" s="246" t="s">
        <v>53</v>
      </c>
      <c r="O182" s="49"/>
      <c r="P182" s="247">
        <f>O182*H182</f>
        <v>0</v>
      </c>
      <c r="Q182" s="247">
        <v>0.0014680485</v>
      </c>
      <c r="R182" s="247">
        <f>Q182*H182</f>
        <v>0.0014680485</v>
      </c>
      <c r="S182" s="247">
        <v>0</v>
      </c>
      <c r="T182" s="248">
        <f>S182*H182</f>
        <v>0</v>
      </c>
      <c r="AR182" s="25" t="s">
        <v>294</v>
      </c>
      <c r="AT182" s="25" t="s">
        <v>206</v>
      </c>
      <c r="AU182" s="25" t="s">
        <v>25</v>
      </c>
      <c r="AY182" s="25" t="s">
        <v>204</v>
      </c>
      <c r="BE182" s="249">
        <f>IF(N182="základní",J182,0)</f>
        <v>0</v>
      </c>
      <c r="BF182" s="249">
        <f>IF(N182="snížená",J182,0)</f>
        <v>0</v>
      </c>
      <c r="BG182" s="249">
        <f>IF(N182="zákl. přenesená",J182,0)</f>
        <v>0</v>
      </c>
      <c r="BH182" s="249">
        <f>IF(N182="sníž. přenesená",J182,0)</f>
        <v>0</v>
      </c>
      <c r="BI182" s="249">
        <f>IF(N182="nulová",J182,0)</f>
        <v>0</v>
      </c>
      <c r="BJ182" s="25" t="s">
        <v>25</v>
      </c>
      <c r="BK182" s="249">
        <f>ROUND(I182*H182,2)</f>
        <v>0</v>
      </c>
      <c r="BL182" s="25" t="s">
        <v>294</v>
      </c>
      <c r="BM182" s="25" t="s">
        <v>3049</v>
      </c>
    </row>
    <row r="183" spans="2:65" s="1" customFormat="1" ht="38.25" customHeight="1">
      <c r="B183" s="48"/>
      <c r="C183" s="238" t="s">
        <v>601</v>
      </c>
      <c r="D183" s="238" t="s">
        <v>206</v>
      </c>
      <c r="E183" s="239" t="s">
        <v>3050</v>
      </c>
      <c r="F183" s="240" t="s">
        <v>3051</v>
      </c>
      <c r="G183" s="241" t="s">
        <v>949</v>
      </c>
      <c r="H183" s="306"/>
      <c r="I183" s="243"/>
      <c r="J183" s="244">
        <f>ROUND(I183*H183,2)</f>
        <v>0</v>
      </c>
      <c r="K183" s="240" t="s">
        <v>2842</v>
      </c>
      <c r="L183" s="74"/>
      <c r="M183" s="245" t="s">
        <v>38</v>
      </c>
      <c r="N183" s="246" t="s">
        <v>53</v>
      </c>
      <c r="O183" s="49"/>
      <c r="P183" s="247">
        <f>O183*H183</f>
        <v>0</v>
      </c>
      <c r="Q183" s="247">
        <v>0</v>
      </c>
      <c r="R183" s="247">
        <f>Q183*H183</f>
        <v>0</v>
      </c>
      <c r="S183" s="247">
        <v>0</v>
      </c>
      <c r="T183" s="248">
        <f>S183*H183</f>
        <v>0</v>
      </c>
      <c r="AR183" s="25" t="s">
        <v>294</v>
      </c>
      <c r="AT183" s="25" t="s">
        <v>206</v>
      </c>
      <c r="AU183" s="25" t="s">
        <v>25</v>
      </c>
      <c r="AY183" s="25" t="s">
        <v>204</v>
      </c>
      <c r="BE183" s="249">
        <f>IF(N183="základní",J183,0)</f>
        <v>0</v>
      </c>
      <c r="BF183" s="249">
        <f>IF(N183="snížená",J183,0)</f>
        <v>0</v>
      </c>
      <c r="BG183" s="249">
        <f>IF(N183="zákl. přenesená",J183,0)</f>
        <v>0</v>
      </c>
      <c r="BH183" s="249">
        <f>IF(N183="sníž. přenesená",J183,0)</f>
        <v>0</v>
      </c>
      <c r="BI183" s="249">
        <f>IF(N183="nulová",J183,0)</f>
        <v>0</v>
      </c>
      <c r="BJ183" s="25" t="s">
        <v>25</v>
      </c>
      <c r="BK183" s="249">
        <f>ROUND(I183*H183,2)</f>
        <v>0</v>
      </c>
      <c r="BL183" s="25" t="s">
        <v>294</v>
      </c>
      <c r="BM183" s="25" t="s">
        <v>3052</v>
      </c>
    </row>
    <row r="184" spans="2:47" s="1" customFormat="1" ht="13.5">
      <c r="B184" s="48"/>
      <c r="C184" s="76"/>
      <c r="D184" s="250" t="s">
        <v>213</v>
      </c>
      <c r="E184" s="76"/>
      <c r="F184" s="251" t="s">
        <v>1981</v>
      </c>
      <c r="G184" s="76"/>
      <c r="H184" s="76"/>
      <c r="I184" s="206"/>
      <c r="J184" s="76"/>
      <c r="K184" s="76"/>
      <c r="L184" s="74"/>
      <c r="M184" s="252"/>
      <c r="N184" s="49"/>
      <c r="O184" s="49"/>
      <c r="P184" s="49"/>
      <c r="Q184" s="49"/>
      <c r="R184" s="49"/>
      <c r="S184" s="49"/>
      <c r="T184" s="97"/>
      <c r="AT184" s="25" t="s">
        <v>213</v>
      </c>
      <c r="AU184" s="25" t="s">
        <v>25</v>
      </c>
    </row>
    <row r="185" spans="2:63" s="11" customFormat="1" ht="37.4" customHeight="1">
      <c r="B185" s="222"/>
      <c r="C185" s="223"/>
      <c r="D185" s="224" t="s">
        <v>81</v>
      </c>
      <c r="E185" s="225" t="s">
        <v>3053</v>
      </c>
      <c r="F185" s="225" t="s">
        <v>3054</v>
      </c>
      <c r="G185" s="223"/>
      <c r="H185" s="223"/>
      <c r="I185" s="226"/>
      <c r="J185" s="227">
        <f>BK185</f>
        <v>0</v>
      </c>
      <c r="K185" s="223"/>
      <c r="L185" s="228"/>
      <c r="M185" s="229"/>
      <c r="N185" s="230"/>
      <c r="O185" s="230"/>
      <c r="P185" s="231">
        <f>SUM(P186:P199)</f>
        <v>0</v>
      </c>
      <c r="Q185" s="230"/>
      <c r="R185" s="231">
        <f>SUM(R186:R199)</f>
        <v>0.6306959999999999</v>
      </c>
      <c r="S185" s="230"/>
      <c r="T185" s="232">
        <f>SUM(T186:T199)</f>
        <v>0</v>
      </c>
      <c r="AR185" s="233" t="s">
        <v>90</v>
      </c>
      <c r="AT185" s="234" t="s">
        <v>81</v>
      </c>
      <c r="AU185" s="234" t="s">
        <v>82</v>
      </c>
      <c r="AY185" s="233" t="s">
        <v>204</v>
      </c>
      <c r="BK185" s="235">
        <f>SUM(BK186:BK199)</f>
        <v>0</v>
      </c>
    </row>
    <row r="186" spans="2:65" s="1" customFormat="1" ht="25.5" customHeight="1">
      <c r="B186" s="48"/>
      <c r="C186" s="238" t="s">
        <v>607</v>
      </c>
      <c r="D186" s="238" t="s">
        <v>206</v>
      </c>
      <c r="E186" s="239" t="s">
        <v>3055</v>
      </c>
      <c r="F186" s="240" t="s">
        <v>3056</v>
      </c>
      <c r="G186" s="241" t="s">
        <v>343</v>
      </c>
      <c r="H186" s="242">
        <v>61</v>
      </c>
      <c r="I186" s="243"/>
      <c r="J186" s="244">
        <f>ROUND(I186*H186,2)</f>
        <v>0</v>
      </c>
      <c r="K186" s="240" t="s">
        <v>38</v>
      </c>
      <c r="L186" s="74"/>
      <c r="M186" s="245" t="s">
        <v>38</v>
      </c>
      <c r="N186" s="246" t="s">
        <v>53</v>
      </c>
      <c r="O186" s="49"/>
      <c r="P186" s="247">
        <f>O186*H186</f>
        <v>0</v>
      </c>
      <c r="Q186" s="247">
        <v>0.00012</v>
      </c>
      <c r="R186" s="247">
        <f>Q186*H186</f>
        <v>0.00732</v>
      </c>
      <c r="S186" s="247">
        <v>0</v>
      </c>
      <c r="T186" s="248">
        <f>S186*H186</f>
        <v>0</v>
      </c>
      <c r="AR186" s="25" t="s">
        <v>294</v>
      </c>
      <c r="AT186" s="25" t="s">
        <v>206</v>
      </c>
      <c r="AU186" s="25" t="s">
        <v>25</v>
      </c>
      <c r="AY186" s="25" t="s">
        <v>204</v>
      </c>
      <c r="BE186" s="249">
        <f>IF(N186="základní",J186,0)</f>
        <v>0</v>
      </c>
      <c r="BF186" s="249">
        <f>IF(N186="snížená",J186,0)</f>
        <v>0</v>
      </c>
      <c r="BG186" s="249">
        <f>IF(N186="zákl. přenesená",J186,0)</f>
        <v>0</v>
      </c>
      <c r="BH186" s="249">
        <f>IF(N186="sníž. přenesená",J186,0)</f>
        <v>0</v>
      </c>
      <c r="BI186" s="249">
        <f>IF(N186="nulová",J186,0)</f>
        <v>0</v>
      </c>
      <c r="BJ186" s="25" t="s">
        <v>25</v>
      </c>
      <c r="BK186" s="249">
        <f>ROUND(I186*H186,2)</f>
        <v>0</v>
      </c>
      <c r="BL186" s="25" t="s">
        <v>294</v>
      </c>
      <c r="BM186" s="25" t="s">
        <v>3057</v>
      </c>
    </row>
    <row r="187" spans="2:65" s="1" customFormat="1" ht="25.5" customHeight="1">
      <c r="B187" s="48"/>
      <c r="C187" s="238" t="s">
        <v>612</v>
      </c>
      <c r="D187" s="238" t="s">
        <v>206</v>
      </c>
      <c r="E187" s="239" t="s">
        <v>3058</v>
      </c>
      <c r="F187" s="240" t="s">
        <v>3059</v>
      </c>
      <c r="G187" s="241" t="s">
        <v>343</v>
      </c>
      <c r="H187" s="242">
        <v>350</v>
      </c>
      <c r="I187" s="243"/>
      <c r="J187" s="244">
        <f>ROUND(I187*H187,2)</f>
        <v>0</v>
      </c>
      <c r="K187" s="240" t="s">
        <v>38</v>
      </c>
      <c r="L187" s="74"/>
      <c r="M187" s="245" t="s">
        <v>38</v>
      </c>
      <c r="N187" s="246" t="s">
        <v>53</v>
      </c>
      <c r="O187" s="49"/>
      <c r="P187" s="247">
        <f>O187*H187</f>
        <v>0</v>
      </c>
      <c r="Q187" s="247">
        <v>0.00012</v>
      </c>
      <c r="R187" s="247">
        <f>Q187*H187</f>
        <v>0.042</v>
      </c>
      <c r="S187" s="247">
        <v>0</v>
      </c>
      <c r="T187" s="248">
        <f>S187*H187</f>
        <v>0</v>
      </c>
      <c r="AR187" s="25" t="s">
        <v>294</v>
      </c>
      <c r="AT187" s="25" t="s">
        <v>206</v>
      </c>
      <c r="AU187" s="25" t="s">
        <v>25</v>
      </c>
      <c r="AY187" s="25" t="s">
        <v>204</v>
      </c>
      <c r="BE187" s="249">
        <f>IF(N187="základní",J187,0)</f>
        <v>0</v>
      </c>
      <c r="BF187" s="249">
        <f>IF(N187="snížená",J187,0)</f>
        <v>0</v>
      </c>
      <c r="BG187" s="249">
        <f>IF(N187="zákl. přenesená",J187,0)</f>
        <v>0</v>
      </c>
      <c r="BH187" s="249">
        <f>IF(N187="sníž. přenesená",J187,0)</f>
        <v>0</v>
      </c>
      <c r="BI187" s="249">
        <f>IF(N187="nulová",J187,0)</f>
        <v>0</v>
      </c>
      <c r="BJ187" s="25" t="s">
        <v>25</v>
      </c>
      <c r="BK187" s="249">
        <f>ROUND(I187*H187,2)</f>
        <v>0</v>
      </c>
      <c r="BL187" s="25" t="s">
        <v>294</v>
      </c>
      <c r="BM187" s="25" t="s">
        <v>3060</v>
      </c>
    </row>
    <row r="188" spans="2:65" s="1" customFormat="1" ht="25.5" customHeight="1">
      <c r="B188" s="48"/>
      <c r="C188" s="238" t="s">
        <v>616</v>
      </c>
      <c r="D188" s="238" t="s">
        <v>206</v>
      </c>
      <c r="E188" s="239" t="s">
        <v>3061</v>
      </c>
      <c r="F188" s="240" t="s">
        <v>3062</v>
      </c>
      <c r="G188" s="241" t="s">
        <v>343</v>
      </c>
      <c r="H188" s="242">
        <v>775</v>
      </c>
      <c r="I188" s="243"/>
      <c r="J188" s="244">
        <f>ROUND(I188*H188,2)</f>
        <v>0</v>
      </c>
      <c r="K188" s="240" t="s">
        <v>38</v>
      </c>
      <c r="L188" s="74"/>
      <c r="M188" s="245" t="s">
        <v>38</v>
      </c>
      <c r="N188" s="246" t="s">
        <v>53</v>
      </c>
      <c r="O188" s="49"/>
      <c r="P188" s="247">
        <f>O188*H188</f>
        <v>0</v>
      </c>
      <c r="Q188" s="247">
        <v>0.00012</v>
      </c>
      <c r="R188" s="247">
        <f>Q188*H188</f>
        <v>0.093</v>
      </c>
      <c r="S188" s="247">
        <v>0</v>
      </c>
      <c r="T188" s="248">
        <f>S188*H188</f>
        <v>0</v>
      </c>
      <c r="AR188" s="25" t="s">
        <v>294</v>
      </c>
      <c r="AT188" s="25" t="s">
        <v>206</v>
      </c>
      <c r="AU188" s="25" t="s">
        <v>25</v>
      </c>
      <c r="AY188" s="25" t="s">
        <v>204</v>
      </c>
      <c r="BE188" s="249">
        <f>IF(N188="základní",J188,0)</f>
        <v>0</v>
      </c>
      <c r="BF188" s="249">
        <f>IF(N188="snížená",J188,0)</f>
        <v>0</v>
      </c>
      <c r="BG188" s="249">
        <f>IF(N188="zákl. přenesená",J188,0)</f>
        <v>0</v>
      </c>
      <c r="BH188" s="249">
        <f>IF(N188="sníž. přenesená",J188,0)</f>
        <v>0</v>
      </c>
      <c r="BI188" s="249">
        <f>IF(N188="nulová",J188,0)</f>
        <v>0</v>
      </c>
      <c r="BJ188" s="25" t="s">
        <v>25</v>
      </c>
      <c r="BK188" s="249">
        <f>ROUND(I188*H188,2)</f>
        <v>0</v>
      </c>
      <c r="BL188" s="25" t="s">
        <v>294</v>
      </c>
      <c r="BM188" s="25" t="s">
        <v>3063</v>
      </c>
    </row>
    <row r="189" spans="2:65" s="1" customFormat="1" ht="25.5" customHeight="1">
      <c r="B189" s="48"/>
      <c r="C189" s="238" t="s">
        <v>620</v>
      </c>
      <c r="D189" s="238" t="s">
        <v>206</v>
      </c>
      <c r="E189" s="239" t="s">
        <v>3064</v>
      </c>
      <c r="F189" s="240" t="s">
        <v>3065</v>
      </c>
      <c r="G189" s="241" t="s">
        <v>209</v>
      </c>
      <c r="H189" s="242">
        <v>219</v>
      </c>
      <c r="I189" s="243"/>
      <c r="J189" s="244">
        <f>ROUND(I189*H189,2)</f>
        <v>0</v>
      </c>
      <c r="K189" s="240" t="s">
        <v>2842</v>
      </c>
      <c r="L189" s="74"/>
      <c r="M189" s="245" t="s">
        <v>38</v>
      </c>
      <c r="N189" s="246" t="s">
        <v>53</v>
      </c>
      <c r="O189" s="49"/>
      <c r="P189" s="247">
        <f>O189*H189</f>
        <v>0</v>
      </c>
      <c r="Q189" s="247">
        <v>0.001738</v>
      </c>
      <c r="R189" s="247">
        <f>Q189*H189</f>
        <v>0.380622</v>
      </c>
      <c r="S189" s="247">
        <v>0</v>
      </c>
      <c r="T189" s="248">
        <f>S189*H189</f>
        <v>0</v>
      </c>
      <c r="AR189" s="25" t="s">
        <v>294</v>
      </c>
      <c r="AT189" s="25" t="s">
        <v>206</v>
      </c>
      <c r="AU189" s="25" t="s">
        <v>25</v>
      </c>
      <c r="AY189" s="25" t="s">
        <v>204</v>
      </c>
      <c r="BE189" s="249">
        <f>IF(N189="základní",J189,0)</f>
        <v>0</v>
      </c>
      <c r="BF189" s="249">
        <f>IF(N189="snížená",J189,0)</f>
        <v>0</v>
      </c>
      <c r="BG189" s="249">
        <f>IF(N189="zákl. přenesená",J189,0)</f>
        <v>0</v>
      </c>
      <c r="BH189" s="249">
        <f>IF(N189="sníž. přenesená",J189,0)</f>
        <v>0</v>
      </c>
      <c r="BI189" s="249">
        <f>IF(N189="nulová",J189,0)</f>
        <v>0</v>
      </c>
      <c r="BJ189" s="25" t="s">
        <v>25</v>
      </c>
      <c r="BK189" s="249">
        <f>ROUND(I189*H189,2)</f>
        <v>0</v>
      </c>
      <c r="BL189" s="25" t="s">
        <v>294</v>
      </c>
      <c r="BM189" s="25" t="s">
        <v>3066</v>
      </c>
    </row>
    <row r="190" spans="2:65" s="1" customFormat="1" ht="25.5" customHeight="1">
      <c r="B190" s="48"/>
      <c r="C190" s="238" t="s">
        <v>626</v>
      </c>
      <c r="D190" s="238" t="s">
        <v>206</v>
      </c>
      <c r="E190" s="239" t="s">
        <v>3067</v>
      </c>
      <c r="F190" s="240" t="s">
        <v>3068</v>
      </c>
      <c r="G190" s="241" t="s">
        <v>343</v>
      </c>
      <c r="H190" s="242">
        <v>274</v>
      </c>
      <c r="I190" s="243"/>
      <c r="J190" s="244">
        <f>ROUND(I190*H190,2)</f>
        <v>0</v>
      </c>
      <c r="K190" s="240" t="s">
        <v>2842</v>
      </c>
      <c r="L190" s="74"/>
      <c r="M190" s="245" t="s">
        <v>38</v>
      </c>
      <c r="N190" s="246" t="s">
        <v>53</v>
      </c>
      <c r="O190" s="49"/>
      <c r="P190" s="247">
        <f>O190*H190</f>
        <v>0</v>
      </c>
      <c r="Q190" s="247">
        <v>6.6E-05</v>
      </c>
      <c r="R190" s="247">
        <f>Q190*H190</f>
        <v>0.018084000000000003</v>
      </c>
      <c r="S190" s="247">
        <v>0</v>
      </c>
      <c r="T190" s="248">
        <f>S190*H190</f>
        <v>0</v>
      </c>
      <c r="AR190" s="25" t="s">
        <v>294</v>
      </c>
      <c r="AT190" s="25" t="s">
        <v>206</v>
      </c>
      <c r="AU190" s="25" t="s">
        <v>25</v>
      </c>
      <c r="AY190" s="25" t="s">
        <v>204</v>
      </c>
      <c r="BE190" s="249">
        <f>IF(N190="základní",J190,0)</f>
        <v>0</v>
      </c>
      <c r="BF190" s="249">
        <f>IF(N190="snížená",J190,0)</f>
        <v>0</v>
      </c>
      <c r="BG190" s="249">
        <f>IF(N190="zákl. přenesená",J190,0)</f>
        <v>0</v>
      </c>
      <c r="BH190" s="249">
        <f>IF(N190="sníž. přenesená",J190,0)</f>
        <v>0</v>
      </c>
      <c r="BI190" s="249">
        <f>IF(N190="nulová",J190,0)</f>
        <v>0</v>
      </c>
      <c r="BJ190" s="25" t="s">
        <v>25</v>
      </c>
      <c r="BK190" s="249">
        <f>ROUND(I190*H190,2)</f>
        <v>0</v>
      </c>
      <c r="BL190" s="25" t="s">
        <v>294</v>
      </c>
      <c r="BM190" s="25" t="s">
        <v>3069</v>
      </c>
    </row>
    <row r="191" spans="2:65" s="1" customFormat="1" ht="25.5" customHeight="1">
      <c r="B191" s="48"/>
      <c r="C191" s="238" t="s">
        <v>632</v>
      </c>
      <c r="D191" s="238" t="s">
        <v>206</v>
      </c>
      <c r="E191" s="239" t="s">
        <v>3070</v>
      </c>
      <c r="F191" s="240" t="s">
        <v>3071</v>
      </c>
      <c r="G191" s="241" t="s">
        <v>343</v>
      </c>
      <c r="H191" s="242">
        <v>7</v>
      </c>
      <c r="I191" s="243"/>
      <c r="J191" s="244">
        <f>ROUND(I191*H191,2)</f>
        <v>0</v>
      </c>
      <c r="K191" s="240" t="s">
        <v>2842</v>
      </c>
      <c r="L191" s="74"/>
      <c r="M191" s="245" t="s">
        <v>38</v>
      </c>
      <c r="N191" s="246" t="s">
        <v>53</v>
      </c>
      <c r="O191" s="49"/>
      <c r="P191" s="247">
        <f>O191*H191</f>
        <v>0</v>
      </c>
      <c r="Q191" s="247">
        <v>4E-05</v>
      </c>
      <c r="R191" s="247">
        <f>Q191*H191</f>
        <v>0.00028000000000000003</v>
      </c>
      <c r="S191" s="247">
        <v>0</v>
      </c>
      <c r="T191" s="248">
        <f>S191*H191</f>
        <v>0</v>
      </c>
      <c r="AR191" s="25" t="s">
        <v>294</v>
      </c>
      <c r="AT191" s="25" t="s">
        <v>206</v>
      </c>
      <c r="AU191" s="25" t="s">
        <v>25</v>
      </c>
      <c r="AY191" s="25" t="s">
        <v>204</v>
      </c>
      <c r="BE191" s="249">
        <f>IF(N191="základní",J191,0)</f>
        <v>0</v>
      </c>
      <c r="BF191" s="249">
        <f>IF(N191="snížená",J191,0)</f>
        <v>0</v>
      </c>
      <c r="BG191" s="249">
        <f>IF(N191="zákl. přenesená",J191,0)</f>
        <v>0</v>
      </c>
      <c r="BH191" s="249">
        <f>IF(N191="sníž. přenesená",J191,0)</f>
        <v>0</v>
      </c>
      <c r="BI191" s="249">
        <f>IF(N191="nulová",J191,0)</f>
        <v>0</v>
      </c>
      <c r="BJ191" s="25" t="s">
        <v>25</v>
      </c>
      <c r="BK191" s="249">
        <f>ROUND(I191*H191,2)</f>
        <v>0</v>
      </c>
      <c r="BL191" s="25" t="s">
        <v>294</v>
      </c>
      <c r="BM191" s="25" t="s">
        <v>3072</v>
      </c>
    </row>
    <row r="192" spans="2:65" s="1" customFormat="1" ht="25.5" customHeight="1">
      <c r="B192" s="48"/>
      <c r="C192" s="238" t="s">
        <v>639</v>
      </c>
      <c r="D192" s="238" t="s">
        <v>206</v>
      </c>
      <c r="E192" s="239" t="s">
        <v>3073</v>
      </c>
      <c r="F192" s="240" t="s">
        <v>3074</v>
      </c>
      <c r="G192" s="241" t="s">
        <v>780</v>
      </c>
      <c r="H192" s="242">
        <v>1</v>
      </c>
      <c r="I192" s="243"/>
      <c r="J192" s="244">
        <f>ROUND(I192*H192,2)</f>
        <v>0</v>
      </c>
      <c r="K192" s="240" t="s">
        <v>2842</v>
      </c>
      <c r="L192" s="74"/>
      <c r="M192" s="245" t="s">
        <v>38</v>
      </c>
      <c r="N192" s="246" t="s">
        <v>53</v>
      </c>
      <c r="O192" s="49"/>
      <c r="P192" s="247">
        <f>O192*H192</f>
        <v>0</v>
      </c>
      <c r="Q192" s="247">
        <v>0.0031</v>
      </c>
      <c r="R192" s="247">
        <f>Q192*H192</f>
        <v>0.0031</v>
      </c>
      <c r="S192" s="247">
        <v>0</v>
      </c>
      <c r="T192" s="248">
        <f>S192*H192</f>
        <v>0</v>
      </c>
      <c r="AR192" s="25" t="s">
        <v>294</v>
      </c>
      <c r="AT192" s="25" t="s">
        <v>206</v>
      </c>
      <c r="AU192" s="25" t="s">
        <v>25</v>
      </c>
      <c r="AY192" s="25" t="s">
        <v>204</v>
      </c>
      <c r="BE192" s="249">
        <f>IF(N192="základní",J192,0)</f>
        <v>0</v>
      </c>
      <c r="BF192" s="249">
        <f>IF(N192="snížená",J192,0)</f>
        <v>0</v>
      </c>
      <c r="BG192" s="249">
        <f>IF(N192="zákl. přenesená",J192,0)</f>
        <v>0</v>
      </c>
      <c r="BH192" s="249">
        <f>IF(N192="sníž. přenesená",J192,0)</f>
        <v>0</v>
      </c>
      <c r="BI192" s="249">
        <f>IF(N192="nulová",J192,0)</f>
        <v>0</v>
      </c>
      <c r="BJ192" s="25" t="s">
        <v>25</v>
      </c>
      <c r="BK192" s="249">
        <f>ROUND(I192*H192,2)</f>
        <v>0</v>
      </c>
      <c r="BL192" s="25" t="s">
        <v>294</v>
      </c>
      <c r="BM192" s="25" t="s">
        <v>3075</v>
      </c>
    </row>
    <row r="193" spans="2:65" s="1" customFormat="1" ht="25.5" customHeight="1">
      <c r="B193" s="48"/>
      <c r="C193" s="238" t="s">
        <v>644</v>
      </c>
      <c r="D193" s="238" t="s">
        <v>206</v>
      </c>
      <c r="E193" s="239" t="s">
        <v>3076</v>
      </c>
      <c r="F193" s="240" t="s">
        <v>3077</v>
      </c>
      <c r="G193" s="241" t="s">
        <v>780</v>
      </c>
      <c r="H193" s="242">
        <v>2</v>
      </c>
      <c r="I193" s="243"/>
      <c r="J193" s="244">
        <f>ROUND(I193*H193,2)</f>
        <v>0</v>
      </c>
      <c r="K193" s="240" t="s">
        <v>2842</v>
      </c>
      <c r="L193" s="74"/>
      <c r="M193" s="245" t="s">
        <v>38</v>
      </c>
      <c r="N193" s="246" t="s">
        <v>53</v>
      </c>
      <c r="O193" s="49"/>
      <c r="P193" s="247">
        <f>O193*H193</f>
        <v>0</v>
      </c>
      <c r="Q193" s="247">
        <v>0.0035</v>
      </c>
      <c r="R193" s="247">
        <f>Q193*H193</f>
        <v>0.007</v>
      </c>
      <c r="S193" s="247">
        <v>0</v>
      </c>
      <c r="T193" s="248">
        <f>S193*H193</f>
        <v>0</v>
      </c>
      <c r="AR193" s="25" t="s">
        <v>294</v>
      </c>
      <c r="AT193" s="25" t="s">
        <v>206</v>
      </c>
      <c r="AU193" s="25" t="s">
        <v>25</v>
      </c>
      <c r="AY193" s="25" t="s">
        <v>204</v>
      </c>
      <c r="BE193" s="249">
        <f>IF(N193="základní",J193,0)</f>
        <v>0</v>
      </c>
      <c r="BF193" s="249">
        <f>IF(N193="snížená",J193,0)</f>
        <v>0</v>
      </c>
      <c r="BG193" s="249">
        <f>IF(N193="zákl. přenesená",J193,0)</f>
        <v>0</v>
      </c>
      <c r="BH193" s="249">
        <f>IF(N193="sníž. přenesená",J193,0)</f>
        <v>0</v>
      </c>
      <c r="BI193" s="249">
        <f>IF(N193="nulová",J193,0)</f>
        <v>0</v>
      </c>
      <c r="BJ193" s="25" t="s">
        <v>25</v>
      </c>
      <c r="BK193" s="249">
        <f>ROUND(I193*H193,2)</f>
        <v>0</v>
      </c>
      <c r="BL193" s="25" t="s">
        <v>294</v>
      </c>
      <c r="BM193" s="25" t="s">
        <v>3078</v>
      </c>
    </row>
    <row r="194" spans="2:65" s="1" customFormat="1" ht="25.5" customHeight="1">
      <c r="B194" s="48"/>
      <c r="C194" s="238" t="s">
        <v>653</v>
      </c>
      <c r="D194" s="238" t="s">
        <v>206</v>
      </c>
      <c r="E194" s="239" t="s">
        <v>3079</v>
      </c>
      <c r="F194" s="240" t="s">
        <v>3080</v>
      </c>
      <c r="G194" s="241" t="s">
        <v>780</v>
      </c>
      <c r="H194" s="242">
        <v>1</v>
      </c>
      <c r="I194" s="243"/>
      <c r="J194" s="244">
        <f>ROUND(I194*H194,2)</f>
        <v>0</v>
      </c>
      <c r="K194" s="240" t="s">
        <v>2842</v>
      </c>
      <c r="L194" s="74"/>
      <c r="M194" s="245" t="s">
        <v>38</v>
      </c>
      <c r="N194" s="246" t="s">
        <v>53</v>
      </c>
      <c r="O194" s="49"/>
      <c r="P194" s="247">
        <f>O194*H194</f>
        <v>0</v>
      </c>
      <c r="Q194" s="247">
        <v>0.0045</v>
      </c>
      <c r="R194" s="247">
        <f>Q194*H194</f>
        <v>0.0045</v>
      </c>
      <c r="S194" s="247">
        <v>0</v>
      </c>
      <c r="T194" s="248">
        <f>S194*H194</f>
        <v>0</v>
      </c>
      <c r="AR194" s="25" t="s">
        <v>294</v>
      </c>
      <c r="AT194" s="25" t="s">
        <v>206</v>
      </c>
      <c r="AU194" s="25" t="s">
        <v>25</v>
      </c>
      <c r="AY194" s="25" t="s">
        <v>204</v>
      </c>
      <c r="BE194" s="249">
        <f>IF(N194="základní",J194,0)</f>
        <v>0</v>
      </c>
      <c r="BF194" s="249">
        <f>IF(N194="snížená",J194,0)</f>
        <v>0</v>
      </c>
      <c r="BG194" s="249">
        <f>IF(N194="zákl. přenesená",J194,0)</f>
        <v>0</v>
      </c>
      <c r="BH194" s="249">
        <f>IF(N194="sníž. přenesená",J194,0)</f>
        <v>0</v>
      </c>
      <c r="BI194" s="249">
        <f>IF(N194="nulová",J194,0)</f>
        <v>0</v>
      </c>
      <c r="BJ194" s="25" t="s">
        <v>25</v>
      </c>
      <c r="BK194" s="249">
        <f>ROUND(I194*H194,2)</f>
        <v>0</v>
      </c>
      <c r="BL194" s="25" t="s">
        <v>294</v>
      </c>
      <c r="BM194" s="25" t="s">
        <v>3081</v>
      </c>
    </row>
    <row r="195" spans="2:65" s="1" customFormat="1" ht="16.5" customHeight="1">
      <c r="B195" s="48"/>
      <c r="C195" s="238" t="s">
        <v>659</v>
      </c>
      <c r="D195" s="238" t="s">
        <v>206</v>
      </c>
      <c r="E195" s="239" t="s">
        <v>3082</v>
      </c>
      <c r="F195" s="240" t="s">
        <v>3083</v>
      </c>
      <c r="G195" s="241" t="s">
        <v>780</v>
      </c>
      <c r="H195" s="242">
        <v>1</v>
      </c>
      <c r="I195" s="243"/>
      <c r="J195" s="244">
        <f>ROUND(I195*H195,2)</f>
        <v>0</v>
      </c>
      <c r="K195" s="240" t="s">
        <v>38</v>
      </c>
      <c r="L195" s="74"/>
      <c r="M195" s="245" t="s">
        <v>38</v>
      </c>
      <c r="N195" s="246" t="s">
        <v>53</v>
      </c>
      <c r="O195" s="49"/>
      <c r="P195" s="247">
        <f>O195*H195</f>
        <v>0</v>
      </c>
      <c r="Q195" s="247">
        <v>0.016</v>
      </c>
      <c r="R195" s="247">
        <f>Q195*H195</f>
        <v>0.016</v>
      </c>
      <c r="S195" s="247">
        <v>0</v>
      </c>
      <c r="T195" s="248">
        <f>S195*H195</f>
        <v>0</v>
      </c>
      <c r="AR195" s="25" t="s">
        <v>294</v>
      </c>
      <c r="AT195" s="25" t="s">
        <v>206</v>
      </c>
      <c r="AU195" s="25" t="s">
        <v>25</v>
      </c>
      <c r="AY195" s="25" t="s">
        <v>204</v>
      </c>
      <c r="BE195" s="249">
        <f>IF(N195="základní",J195,0)</f>
        <v>0</v>
      </c>
      <c r="BF195" s="249">
        <f>IF(N195="snížená",J195,0)</f>
        <v>0</v>
      </c>
      <c r="BG195" s="249">
        <f>IF(N195="zákl. přenesená",J195,0)</f>
        <v>0</v>
      </c>
      <c r="BH195" s="249">
        <f>IF(N195="sníž. přenesená",J195,0)</f>
        <v>0</v>
      </c>
      <c r="BI195" s="249">
        <f>IF(N195="nulová",J195,0)</f>
        <v>0</v>
      </c>
      <c r="BJ195" s="25" t="s">
        <v>25</v>
      </c>
      <c r="BK195" s="249">
        <f>ROUND(I195*H195,2)</f>
        <v>0</v>
      </c>
      <c r="BL195" s="25" t="s">
        <v>294</v>
      </c>
      <c r="BM195" s="25" t="s">
        <v>3084</v>
      </c>
    </row>
    <row r="196" spans="2:65" s="1" customFormat="1" ht="16.5" customHeight="1">
      <c r="B196" s="48"/>
      <c r="C196" s="238" t="s">
        <v>665</v>
      </c>
      <c r="D196" s="238" t="s">
        <v>206</v>
      </c>
      <c r="E196" s="239" t="s">
        <v>3085</v>
      </c>
      <c r="F196" s="240" t="s">
        <v>3086</v>
      </c>
      <c r="G196" s="241" t="s">
        <v>780</v>
      </c>
      <c r="H196" s="242">
        <v>3</v>
      </c>
      <c r="I196" s="243"/>
      <c r="J196" s="244">
        <f>ROUND(I196*H196,2)</f>
        <v>0</v>
      </c>
      <c r="K196" s="240" t="s">
        <v>38</v>
      </c>
      <c r="L196" s="74"/>
      <c r="M196" s="245" t="s">
        <v>38</v>
      </c>
      <c r="N196" s="246" t="s">
        <v>53</v>
      </c>
      <c r="O196" s="49"/>
      <c r="P196" s="247">
        <f>O196*H196</f>
        <v>0</v>
      </c>
      <c r="Q196" s="247">
        <v>0.01899</v>
      </c>
      <c r="R196" s="247">
        <f>Q196*H196</f>
        <v>0.05697</v>
      </c>
      <c r="S196" s="247">
        <v>0</v>
      </c>
      <c r="T196" s="248">
        <f>S196*H196</f>
        <v>0</v>
      </c>
      <c r="AR196" s="25" t="s">
        <v>294</v>
      </c>
      <c r="AT196" s="25" t="s">
        <v>206</v>
      </c>
      <c r="AU196" s="25" t="s">
        <v>25</v>
      </c>
      <c r="AY196" s="25" t="s">
        <v>204</v>
      </c>
      <c r="BE196" s="249">
        <f>IF(N196="základní",J196,0)</f>
        <v>0</v>
      </c>
      <c r="BF196" s="249">
        <f>IF(N196="snížená",J196,0)</f>
        <v>0</v>
      </c>
      <c r="BG196" s="249">
        <f>IF(N196="zákl. přenesená",J196,0)</f>
        <v>0</v>
      </c>
      <c r="BH196" s="249">
        <f>IF(N196="sníž. přenesená",J196,0)</f>
        <v>0</v>
      </c>
      <c r="BI196" s="249">
        <f>IF(N196="nulová",J196,0)</f>
        <v>0</v>
      </c>
      <c r="BJ196" s="25" t="s">
        <v>25</v>
      </c>
      <c r="BK196" s="249">
        <f>ROUND(I196*H196,2)</f>
        <v>0</v>
      </c>
      <c r="BL196" s="25" t="s">
        <v>294</v>
      </c>
      <c r="BM196" s="25" t="s">
        <v>3087</v>
      </c>
    </row>
    <row r="197" spans="2:65" s="1" customFormat="1" ht="25.5" customHeight="1">
      <c r="B197" s="48"/>
      <c r="C197" s="238" t="s">
        <v>670</v>
      </c>
      <c r="D197" s="238" t="s">
        <v>206</v>
      </c>
      <c r="E197" s="239" t="s">
        <v>3088</v>
      </c>
      <c r="F197" s="240" t="s">
        <v>3089</v>
      </c>
      <c r="G197" s="241" t="s">
        <v>780</v>
      </c>
      <c r="H197" s="242">
        <v>26</v>
      </c>
      <c r="I197" s="243"/>
      <c r="J197" s="244">
        <f>ROUND(I197*H197,2)</f>
        <v>0</v>
      </c>
      <c r="K197" s="240" t="s">
        <v>2842</v>
      </c>
      <c r="L197" s="74"/>
      <c r="M197" s="245" t="s">
        <v>38</v>
      </c>
      <c r="N197" s="246" t="s">
        <v>53</v>
      </c>
      <c r="O197" s="49"/>
      <c r="P197" s="247">
        <f>O197*H197</f>
        <v>0</v>
      </c>
      <c r="Q197" s="247">
        <v>7E-05</v>
      </c>
      <c r="R197" s="247">
        <f>Q197*H197</f>
        <v>0.0018199999999999998</v>
      </c>
      <c r="S197" s="247">
        <v>0</v>
      </c>
      <c r="T197" s="248">
        <f>S197*H197</f>
        <v>0</v>
      </c>
      <c r="AR197" s="25" t="s">
        <v>294</v>
      </c>
      <c r="AT197" s="25" t="s">
        <v>206</v>
      </c>
      <c r="AU197" s="25" t="s">
        <v>25</v>
      </c>
      <c r="AY197" s="25" t="s">
        <v>204</v>
      </c>
      <c r="BE197" s="249">
        <f>IF(N197="základní",J197,0)</f>
        <v>0</v>
      </c>
      <c r="BF197" s="249">
        <f>IF(N197="snížená",J197,0)</f>
        <v>0</v>
      </c>
      <c r="BG197" s="249">
        <f>IF(N197="zákl. přenesená",J197,0)</f>
        <v>0</v>
      </c>
      <c r="BH197" s="249">
        <f>IF(N197="sníž. přenesená",J197,0)</f>
        <v>0</v>
      </c>
      <c r="BI197" s="249">
        <f>IF(N197="nulová",J197,0)</f>
        <v>0</v>
      </c>
      <c r="BJ197" s="25" t="s">
        <v>25</v>
      </c>
      <c r="BK197" s="249">
        <f>ROUND(I197*H197,2)</f>
        <v>0</v>
      </c>
      <c r="BL197" s="25" t="s">
        <v>294</v>
      </c>
      <c r="BM197" s="25" t="s">
        <v>3090</v>
      </c>
    </row>
    <row r="198" spans="2:65" s="1" customFormat="1" ht="38.25" customHeight="1">
      <c r="B198" s="48"/>
      <c r="C198" s="238" t="s">
        <v>676</v>
      </c>
      <c r="D198" s="238" t="s">
        <v>206</v>
      </c>
      <c r="E198" s="239" t="s">
        <v>3091</v>
      </c>
      <c r="F198" s="240" t="s">
        <v>3092</v>
      </c>
      <c r="G198" s="241" t="s">
        <v>949</v>
      </c>
      <c r="H198" s="306"/>
      <c r="I198" s="243"/>
      <c r="J198" s="244">
        <f>ROUND(I198*H198,2)</f>
        <v>0</v>
      </c>
      <c r="K198" s="240" t="s">
        <v>2842</v>
      </c>
      <c r="L198" s="74"/>
      <c r="M198" s="245" t="s">
        <v>38</v>
      </c>
      <c r="N198" s="246" t="s">
        <v>53</v>
      </c>
      <c r="O198" s="49"/>
      <c r="P198" s="247">
        <f>O198*H198</f>
        <v>0</v>
      </c>
      <c r="Q198" s="247">
        <v>0</v>
      </c>
      <c r="R198" s="247">
        <f>Q198*H198</f>
        <v>0</v>
      </c>
      <c r="S198" s="247">
        <v>0</v>
      </c>
      <c r="T198" s="248">
        <f>S198*H198</f>
        <v>0</v>
      </c>
      <c r="AR198" s="25" t="s">
        <v>294</v>
      </c>
      <c r="AT198" s="25" t="s">
        <v>206</v>
      </c>
      <c r="AU198" s="25" t="s">
        <v>25</v>
      </c>
      <c r="AY198" s="25" t="s">
        <v>204</v>
      </c>
      <c r="BE198" s="249">
        <f>IF(N198="základní",J198,0)</f>
        <v>0</v>
      </c>
      <c r="BF198" s="249">
        <f>IF(N198="snížená",J198,0)</f>
        <v>0</v>
      </c>
      <c r="BG198" s="249">
        <f>IF(N198="zákl. přenesená",J198,0)</f>
        <v>0</v>
      </c>
      <c r="BH198" s="249">
        <f>IF(N198="sníž. přenesená",J198,0)</f>
        <v>0</v>
      </c>
      <c r="BI198" s="249">
        <f>IF(N198="nulová",J198,0)</f>
        <v>0</v>
      </c>
      <c r="BJ198" s="25" t="s">
        <v>25</v>
      </c>
      <c r="BK198" s="249">
        <f>ROUND(I198*H198,2)</f>
        <v>0</v>
      </c>
      <c r="BL198" s="25" t="s">
        <v>294</v>
      </c>
      <c r="BM198" s="25" t="s">
        <v>3093</v>
      </c>
    </row>
    <row r="199" spans="2:47" s="1" customFormat="1" ht="13.5">
      <c r="B199" s="48"/>
      <c r="C199" s="76"/>
      <c r="D199" s="250" t="s">
        <v>213</v>
      </c>
      <c r="E199" s="76"/>
      <c r="F199" s="251" t="s">
        <v>2819</v>
      </c>
      <c r="G199" s="76"/>
      <c r="H199" s="76"/>
      <c r="I199" s="206"/>
      <c r="J199" s="76"/>
      <c r="K199" s="76"/>
      <c r="L199" s="74"/>
      <c r="M199" s="252"/>
      <c r="N199" s="49"/>
      <c r="O199" s="49"/>
      <c r="P199" s="49"/>
      <c r="Q199" s="49"/>
      <c r="R199" s="49"/>
      <c r="S199" s="49"/>
      <c r="T199" s="97"/>
      <c r="AT199" s="25" t="s">
        <v>213</v>
      </c>
      <c r="AU199" s="25" t="s">
        <v>25</v>
      </c>
    </row>
    <row r="200" spans="2:63" s="11" customFormat="1" ht="37.4" customHeight="1">
      <c r="B200" s="222"/>
      <c r="C200" s="223"/>
      <c r="D200" s="224" t="s">
        <v>81</v>
      </c>
      <c r="E200" s="225" t="s">
        <v>2149</v>
      </c>
      <c r="F200" s="225" t="s">
        <v>2150</v>
      </c>
      <c r="G200" s="223"/>
      <c r="H200" s="223"/>
      <c r="I200" s="226"/>
      <c r="J200" s="227">
        <f>BK200</f>
        <v>0</v>
      </c>
      <c r="K200" s="223"/>
      <c r="L200" s="228"/>
      <c r="M200" s="229"/>
      <c r="N200" s="230"/>
      <c r="O200" s="230"/>
      <c r="P200" s="231">
        <f>SUM(P201:P202)</f>
        <v>0</v>
      </c>
      <c r="Q200" s="230"/>
      <c r="R200" s="231">
        <f>SUM(R201:R202)</f>
        <v>0.010225336000000002</v>
      </c>
      <c r="S200" s="230"/>
      <c r="T200" s="232">
        <f>SUM(T201:T202)</f>
        <v>0</v>
      </c>
      <c r="AR200" s="233" t="s">
        <v>90</v>
      </c>
      <c r="AT200" s="234" t="s">
        <v>81</v>
      </c>
      <c r="AU200" s="234" t="s">
        <v>82</v>
      </c>
      <c r="AY200" s="233" t="s">
        <v>204</v>
      </c>
      <c r="BK200" s="235">
        <f>SUM(BK201:BK202)</f>
        <v>0</v>
      </c>
    </row>
    <row r="201" spans="2:65" s="1" customFormat="1" ht="25.5" customHeight="1">
      <c r="B201" s="48"/>
      <c r="C201" s="238" t="s">
        <v>682</v>
      </c>
      <c r="D201" s="238" t="s">
        <v>206</v>
      </c>
      <c r="E201" s="239" t="s">
        <v>3094</v>
      </c>
      <c r="F201" s="240" t="s">
        <v>3095</v>
      </c>
      <c r="G201" s="241" t="s">
        <v>343</v>
      </c>
      <c r="H201" s="242">
        <v>215</v>
      </c>
      <c r="I201" s="243"/>
      <c r="J201" s="244">
        <f>ROUND(I201*H201,2)</f>
        <v>0</v>
      </c>
      <c r="K201" s="240" t="s">
        <v>2842</v>
      </c>
      <c r="L201" s="74"/>
      <c r="M201" s="245" t="s">
        <v>38</v>
      </c>
      <c r="N201" s="246" t="s">
        <v>53</v>
      </c>
      <c r="O201" s="49"/>
      <c r="P201" s="247">
        <f>O201*H201</f>
        <v>0</v>
      </c>
      <c r="Q201" s="247">
        <v>4.6628E-05</v>
      </c>
      <c r="R201" s="247">
        <f>Q201*H201</f>
        <v>0.01002502</v>
      </c>
      <c r="S201" s="247">
        <v>0</v>
      </c>
      <c r="T201" s="248">
        <f>S201*H201</f>
        <v>0</v>
      </c>
      <c r="AR201" s="25" t="s">
        <v>294</v>
      </c>
      <c r="AT201" s="25" t="s">
        <v>206</v>
      </c>
      <c r="AU201" s="25" t="s">
        <v>25</v>
      </c>
      <c r="AY201" s="25" t="s">
        <v>204</v>
      </c>
      <c r="BE201" s="249">
        <f>IF(N201="základní",J201,0)</f>
        <v>0</v>
      </c>
      <c r="BF201" s="249">
        <f>IF(N201="snížená",J201,0)</f>
        <v>0</v>
      </c>
      <c r="BG201" s="249">
        <f>IF(N201="zákl. přenesená",J201,0)</f>
        <v>0</v>
      </c>
      <c r="BH201" s="249">
        <f>IF(N201="sníž. přenesená",J201,0)</f>
        <v>0</v>
      </c>
      <c r="BI201" s="249">
        <f>IF(N201="nulová",J201,0)</f>
        <v>0</v>
      </c>
      <c r="BJ201" s="25" t="s">
        <v>25</v>
      </c>
      <c r="BK201" s="249">
        <f>ROUND(I201*H201,2)</f>
        <v>0</v>
      </c>
      <c r="BL201" s="25" t="s">
        <v>294</v>
      </c>
      <c r="BM201" s="25" t="s">
        <v>3096</v>
      </c>
    </row>
    <row r="202" spans="2:65" s="1" customFormat="1" ht="25.5" customHeight="1">
      <c r="B202" s="48"/>
      <c r="C202" s="238" t="s">
        <v>687</v>
      </c>
      <c r="D202" s="238" t="s">
        <v>206</v>
      </c>
      <c r="E202" s="239" t="s">
        <v>3097</v>
      </c>
      <c r="F202" s="240" t="s">
        <v>3098</v>
      </c>
      <c r="G202" s="241" t="s">
        <v>343</v>
      </c>
      <c r="H202" s="242">
        <v>3</v>
      </c>
      <c r="I202" s="243"/>
      <c r="J202" s="244">
        <f>ROUND(I202*H202,2)</f>
        <v>0</v>
      </c>
      <c r="K202" s="240" t="s">
        <v>2842</v>
      </c>
      <c r="L202" s="74"/>
      <c r="M202" s="245" t="s">
        <v>38</v>
      </c>
      <c r="N202" s="246" t="s">
        <v>53</v>
      </c>
      <c r="O202" s="49"/>
      <c r="P202" s="247">
        <f>O202*H202</f>
        <v>0</v>
      </c>
      <c r="Q202" s="247">
        <v>6.6772E-05</v>
      </c>
      <c r="R202" s="247">
        <f>Q202*H202</f>
        <v>0.00020031600000000002</v>
      </c>
      <c r="S202" s="247">
        <v>0</v>
      </c>
      <c r="T202" s="248">
        <f>S202*H202</f>
        <v>0</v>
      </c>
      <c r="AR202" s="25" t="s">
        <v>294</v>
      </c>
      <c r="AT202" s="25" t="s">
        <v>206</v>
      </c>
      <c r="AU202" s="25" t="s">
        <v>25</v>
      </c>
      <c r="AY202" s="25" t="s">
        <v>204</v>
      </c>
      <c r="BE202" s="249">
        <f>IF(N202="základní",J202,0)</f>
        <v>0</v>
      </c>
      <c r="BF202" s="249">
        <f>IF(N202="snížená",J202,0)</f>
        <v>0</v>
      </c>
      <c r="BG202" s="249">
        <f>IF(N202="zákl. přenesená",J202,0)</f>
        <v>0</v>
      </c>
      <c r="BH202" s="249">
        <f>IF(N202="sníž. přenesená",J202,0)</f>
        <v>0</v>
      </c>
      <c r="BI202" s="249">
        <f>IF(N202="nulová",J202,0)</f>
        <v>0</v>
      </c>
      <c r="BJ202" s="25" t="s">
        <v>25</v>
      </c>
      <c r="BK202" s="249">
        <f>ROUND(I202*H202,2)</f>
        <v>0</v>
      </c>
      <c r="BL202" s="25" t="s">
        <v>294</v>
      </c>
      <c r="BM202" s="25" t="s">
        <v>3099</v>
      </c>
    </row>
    <row r="203" spans="2:63" s="11" customFormat="1" ht="37.4" customHeight="1">
      <c r="B203" s="222"/>
      <c r="C203" s="223"/>
      <c r="D203" s="224" t="s">
        <v>81</v>
      </c>
      <c r="E203" s="225" t="s">
        <v>3100</v>
      </c>
      <c r="F203" s="225" t="s">
        <v>3101</v>
      </c>
      <c r="G203" s="223"/>
      <c r="H203" s="223"/>
      <c r="I203" s="226"/>
      <c r="J203" s="227">
        <f>BK203</f>
        <v>0</v>
      </c>
      <c r="K203" s="223"/>
      <c r="L203" s="228"/>
      <c r="M203" s="229"/>
      <c r="N203" s="230"/>
      <c r="O203" s="230"/>
      <c r="P203" s="231">
        <f>P204</f>
        <v>0</v>
      </c>
      <c r="Q203" s="230"/>
      <c r="R203" s="231">
        <f>R204</f>
        <v>0</v>
      </c>
      <c r="S203" s="230"/>
      <c r="T203" s="232">
        <f>T204</f>
        <v>0</v>
      </c>
      <c r="AR203" s="233" t="s">
        <v>113</v>
      </c>
      <c r="AT203" s="234" t="s">
        <v>81</v>
      </c>
      <c r="AU203" s="234" t="s">
        <v>82</v>
      </c>
      <c r="AY203" s="233" t="s">
        <v>204</v>
      </c>
      <c r="BK203" s="235">
        <f>BK204</f>
        <v>0</v>
      </c>
    </row>
    <row r="204" spans="2:65" s="1" customFormat="1" ht="16.5" customHeight="1">
      <c r="B204" s="48"/>
      <c r="C204" s="238" t="s">
        <v>692</v>
      </c>
      <c r="D204" s="238" t="s">
        <v>206</v>
      </c>
      <c r="E204" s="239" t="s">
        <v>3102</v>
      </c>
      <c r="F204" s="240" t="s">
        <v>3103</v>
      </c>
      <c r="G204" s="241" t="s">
        <v>2362</v>
      </c>
      <c r="H204" s="242">
        <v>24</v>
      </c>
      <c r="I204" s="243"/>
      <c r="J204" s="244">
        <f>ROUND(I204*H204,2)</f>
        <v>0</v>
      </c>
      <c r="K204" s="240" t="s">
        <v>38</v>
      </c>
      <c r="L204" s="74"/>
      <c r="M204" s="245" t="s">
        <v>38</v>
      </c>
      <c r="N204" s="317" t="s">
        <v>53</v>
      </c>
      <c r="O204" s="308"/>
      <c r="P204" s="314">
        <f>O204*H204</f>
        <v>0</v>
      </c>
      <c r="Q204" s="314">
        <v>0</v>
      </c>
      <c r="R204" s="314">
        <f>Q204*H204</f>
        <v>0</v>
      </c>
      <c r="S204" s="314">
        <v>0</v>
      </c>
      <c r="T204" s="315">
        <f>S204*H204</f>
        <v>0</v>
      </c>
      <c r="AR204" s="25" t="s">
        <v>584</v>
      </c>
      <c r="AT204" s="25" t="s">
        <v>206</v>
      </c>
      <c r="AU204" s="25" t="s">
        <v>25</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584</v>
      </c>
      <c r="BM204" s="25" t="s">
        <v>3104</v>
      </c>
    </row>
    <row r="205" spans="2:12" s="1" customFormat="1" ht="6.95" customHeight="1">
      <c r="B205" s="69"/>
      <c r="C205" s="70"/>
      <c r="D205" s="70"/>
      <c r="E205" s="70"/>
      <c r="F205" s="70"/>
      <c r="G205" s="70"/>
      <c r="H205" s="70"/>
      <c r="I205" s="181"/>
      <c r="J205" s="70"/>
      <c r="K205" s="70"/>
      <c r="L205" s="74"/>
    </row>
  </sheetData>
  <sheetProtection password="CC35" sheet="1" objects="1" scenarios="1" formatColumns="0" formatRows="0" autoFilter="0"/>
  <autoFilter ref="C94:K204"/>
  <mergeCells count="16">
    <mergeCell ref="E7:H7"/>
    <mergeCell ref="E11:H11"/>
    <mergeCell ref="E9:H9"/>
    <mergeCell ref="E13:H13"/>
    <mergeCell ref="E28:H28"/>
    <mergeCell ref="E49:H49"/>
    <mergeCell ref="E53:H53"/>
    <mergeCell ref="E51:H51"/>
    <mergeCell ref="E55:H55"/>
    <mergeCell ref="J59:J60"/>
    <mergeCell ref="E81:H81"/>
    <mergeCell ref="E85:H85"/>
    <mergeCell ref="E83:H83"/>
    <mergeCell ref="E87:H87"/>
    <mergeCell ref="G1:H1"/>
    <mergeCell ref="L2:V2"/>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34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2"/>
      <c r="C1" s="152"/>
      <c r="D1" s="153" t="s">
        <v>1</v>
      </c>
      <c r="E1" s="152"/>
      <c r="F1" s="154" t="s">
        <v>153</v>
      </c>
      <c r="G1" s="154" t="s">
        <v>154</v>
      </c>
      <c r="H1" s="154"/>
      <c r="I1" s="155"/>
      <c r="J1" s="154" t="s">
        <v>155</v>
      </c>
      <c r="K1" s="153" t="s">
        <v>156</v>
      </c>
      <c r="L1" s="154" t="s">
        <v>157</v>
      </c>
      <c r="M1" s="154"/>
      <c r="N1" s="154"/>
      <c r="O1" s="154"/>
      <c r="P1" s="154"/>
      <c r="Q1" s="154"/>
      <c r="R1" s="154"/>
      <c r="S1" s="154"/>
      <c r="T1" s="15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120</v>
      </c>
    </row>
    <row r="3" spans="2:46" ht="6.95" customHeight="1">
      <c r="B3" s="26"/>
      <c r="C3" s="27"/>
      <c r="D3" s="27"/>
      <c r="E3" s="27"/>
      <c r="F3" s="27"/>
      <c r="G3" s="27"/>
      <c r="H3" s="27"/>
      <c r="I3" s="156"/>
      <c r="J3" s="27"/>
      <c r="K3" s="28"/>
      <c r="AT3" s="25" t="s">
        <v>90</v>
      </c>
    </row>
    <row r="4" spans="2:46" ht="36.95" customHeight="1">
      <c r="B4" s="29"/>
      <c r="C4" s="30"/>
      <c r="D4" s="31" t="s">
        <v>158</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Areál TJ Lokomotiva Cheb-I.etapa-Fáze I.B-Rekonstrukce haly s přístavbou šaten-Uznatelné výdaje</v>
      </c>
      <c r="F7" s="41"/>
      <c r="G7" s="41"/>
      <c r="H7" s="41"/>
      <c r="I7" s="157"/>
      <c r="J7" s="30"/>
      <c r="K7" s="32"/>
    </row>
    <row r="8" spans="2:11" ht="13.5">
      <c r="B8" s="29"/>
      <c r="C8" s="30"/>
      <c r="D8" s="41" t="s">
        <v>159</v>
      </c>
      <c r="E8" s="30"/>
      <c r="F8" s="30"/>
      <c r="G8" s="30"/>
      <c r="H8" s="30"/>
      <c r="I8" s="157"/>
      <c r="J8" s="30"/>
      <c r="K8" s="32"/>
    </row>
    <row r="9" spans="2:11" ht="16.5" customHeight="1">
      <c r="B9" s="29"/>
      <c r="C9" s="30"/>
      <c r="D9" s="30"/>
      <c r="E9" s="158" t="s">
        <v>160</v>
      </c>
      <c r="F9" s="30"/>
      <c r="G9" s="30"/>
      <c r="H9" s="30"/>
      <c r="I9" s="157"/>
      <c r="J9" s="30"/>
      <c r="K9" s="32"/>
    </row>
    <row r="10" spans="2:11" ht="13.5">
      <c r="B10" s="29"/>
      <c r="C10" s="30"/>
      <c r="D10" s="41" t="s">
        <v>161</v>
      </c>
      <c r="E10" s="30"/>
      <c r="F10" s="30"/>
      <c r="G10" s="30"/>
      <c r="H10" s="30"/>
      <c r="I10" s="157"/>
      <c r="J10" s="30"/>
      <c r="K10" s="32"/>
    </row>
    <row r="11" spans="2:11" s="1" customFormat="1" ht="16.5" customHeight="1">
      <c r="B11" s="48"/>
      <c r="C11" s="49"/>
      <c r="D11" s="49"/>
      <c r="E11" s="57" t="s">
        <v>2347</v>
      </c>
      <c r="F11" s="49"/>
      <c r="G11" s="49"/>
      <c r="H11" s="49"/>
      <c r="I11" s="159"/>
      <c r="J11" s="49"/>
      <c r="K11" s="53"/>
    </row>
    <row r="12" spans="2:11" s="1" customFormat="1" ht="13.5">
      <c r="B12" s="48"/>
      <c r="C12" s="49"/>
      <c r="D12" s="41" t="s">
        <v>2348</v>
      </c>
      <c r="E12" s="49"/>
      <c r="F12" s="49"/>
      <c r="G12" s="49"/>
      <c r="H12" s="49"/>
      <c r="I12" s="159"/>
      <c r="J12" s="49"/>
      <c r="K12" s="53"/>
    </row>
    <row r="13" spans="2:11" s="1" customFormat="1" ht="36.95" customHeight="1">
      <c r="B13" s="48"/>
      <c r="C13" s="49"/>
      <c r="D13" s="49"/>
      <c r="E13" s="160" t="s">
        <v>3105</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1" t="s">
        <v>21</v>
      </c>
      <c r="E15" s="49"/>
      <c r="F15" s="36" t="s">
        <v>38</v>
      </c>
      <c r="G15" s="49"/>
      <c r="H15" s="49"/>
      <c r="I15" s="161" t="s">
        <v>23</v>
      </c>
      <c r="J15" s="36" t="s">
        <v>38</v>
      </c>
      <c r="K15" s="53"/>
    </row>
    <row r="16" spans="2:11" s="1" customFormat="1" ht="14.4" customHeight="1">
      <c r="B16" s="48"/>
      <c r="C16" s="49"/>
      <c r="D16" s="41" t="s">
        <v>26</v>
      </c>
      <c r="E16" s="49"/>
      <c r="F16" s="36" t="s">
        <v>27</v>
      </c>
      <c r="G16" s="49"/>
      <c r="H16" s="49"/>
      <c r="I16" s="161" t="s">
        <v>28</v>
      </c>
      <c r="J16" s="162" t="str">
        <f>'Rekapitulace stavby'!AN8</f>
        <v>25. 1. 2018</v>
      </c>
      <c r="K16" s="53"/>
    </row>
    <row r="17" spans="2:11" s="1" customFormat="1" ht="10.8" customHeight="1">
      <c r="B17" s="48"/>
      <c r="C17" s="49"/>
      <c r="D17" s="49"/>
      <c r="E17" s="49"/>
      <c r="F17" s="49"/>
      <c r="G17" s="49"/>
      <c r="H17" s="49"/>
      <c r="I17" s="159"/>
      <c r="J17" s="49"/>
      <c r="K17" s="53"/>
    </row>
    <row r="18" spans="2:11" s="1" customFormat="1" ht="14.4" customHeight="1">
      <c r="B18" s="48"/>
      <c r="C18" s="49"/>
      <c r="D18" s="41" t="s">
        <v>36</v>
      </c>
      <c r="E18" s="49"/>
      <c r="F18" s="49"/>
      <c r="G18" s="49"/>
      <c r="H18" s="49"/>
      <c r="I18" s="161" t="s">
        <v>37</v>
      </c>
      <c r="J18" s="36" t="s">
        <v>38</v>
      </c>
      <c r="K18" s="53"/>
    </row>
    <row r="19" spans="2:11" s="1" customFormat="1" ht="18" customHeight="1">
      <c r="B19" s="48"/>
      <c r="C19" s="49"/>
      <c r="D19" s="49"/>
      <c r="E19" s="36" t="s">
        <v>39</v>
      </c>
      <c r="F19" s="49"/>
      <c r="G19" s="49"/>
      <c r="H19" s="49"/>
      <c r="I19" s="161" t="s">
        <v>40</v>
      </c>
      <c r="J19" s="36" t="s">
        <v>38</v>
      </c>
      <c r="K19" s="53"/>
    </row>
    <row r="20" spans="2:11" s="1" customFormat="1" ht="6.95" customHeight="1">
      <c r="B20" s="48"/>
      <c r="C20" s="49"/>
      <c r="D20" s="49"/>
      <c r="E20" s="49"/>
      <c r="F20" s="49"/>
      <c r="G20" s="49"/>
      <c r="H20" s="49"/>
      <c r="I20" s="159"/>
      <c r="J20" s="49"/>
      <c r="K20" s="53"/>
    </row>
    <row r="21" spans="2:11" s="1" customFormat="1" ht="14.4" customHeight="1">
      <c r="B21" s="48"/>
      <c r="C21" s="49"/>
      <c r="D21" s="41" t="s">
        <v>41</v>
      </c>
      <c r="E21" s="49"/>
      <c r="F21" s="49"/>
      <c r="G21" s="49"/>
      <c r="H21" s="49"/>
      <c r="I21" s="161" t="s">
        <v>37</v>
      </c>
      <c r="J21" s="36" t="str">
        <f>IF('Rekapitulace stavby'!AN13="Vyplň údaj","",IF('Rekapitulace stavby'!AN13="","",'Rekapitulace stavby'!AN13))</f>
        <v/>
      </c>
      <c r="K21" s="53"/>
    </row>
    <row r="22" spans="2:11" s="1" customFormat="1" ht="18" customHeight="1">
      <c r="B22" s="48"/>
      <c r="C22" s="49"/>
      <c r="D22" s="49"/>
      <c r="E22" s="36" t="str">
        <f>IF('Rekapitulace stavby'!E14="Vyplň údaj","",IF('Rekapitulace stavby'!E14="","",'Rekapitulace stavby'!E14))</f>
        <v/>
      </c>
      <c r="F22" s="49"/>
      <c r="G22" s="49"/>
      <c r="H22" s="49"/>
      <c r="I22" s="161" t="s">
        <v>40</v>
      </c>
      <c r="J22" s="36"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1" t="s">
        <v>43</v>
      </c>
      <c r="E24" s="49"/>
      <c r="F24" s="49"/>
      <c r="G24" s="49"/>
      <c r="H24" s="49"/>
      <c r="I24" s="161" t="s">
        <v>37</v>
      </c>
      <c r="J24" s="36" t="s">
        <v>38</v>
      </c>
      <c r="K24" s="53"/>
    </row>
    <row r="25" spans="2:11" s="1" customFormat="1" ht="18" customHeight="1">
      <c r="B25" s="48"/>
      <c r="C25" s="49"/>
      <c r="D25" s="49"/>
      <c r="E25" s="36" t="s">
        <v>44</v>
      </c>
      <c r="F25" s="49"/>
      <c r="G25" s="49"/>
      <c r="H25" s="49"/>
      <c r="I25" s="161" t="s">
        <v>40</v>
      </c>
      <c r="J25" s="36"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1" t="s">
        <v>46</v>
      </c>
      <c r="E27" s="49"/>
      <c r="F27" s="49"/>
      <c r="G27" s="49"/>
      <c r="H27" s="49"/>
      <c r="I27" s="159"/>
      <c r="J27" s="49"/>
      <c r="K27" s="53"/>
    </row>
    <row r="28" spans="2:11" s="7" customFormat="1" ht="213.75" customHeight="1">
      <c r="B28" s="163"/>
      <c r="C28" s="164"/>
      <c r="D28" s="164"/>
      <c r="E28" s="46" t="s">
        <v>2185</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48</v>
      </c>
      <c r="E31" s="49"/>
      <c r="F31" s="49"/>
      <c r="G31" s="49"/>
      <c r="H31" s="49"/>
      <c r="I31" s="159"/>
      <c r="J31" s="170">
        <f>ROUND(J159,2)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50</v>
      </c>
      <c r="G33" s="49"/>
      <c r="H33" s="49"/>
      <c r="I33" s="171" t="s">
        <v>49</v>
      </c>
      <c r="J33" s="54" t="s">
        <v>51</v>
      </c>
      <c r="K33" s="53"/>
    </row>
    <row r="34" spans="2:11" s="1" customFormat="1" ht="14.4" customHeight="1">
      <c r="B34" s="48"/>
      <c r="C34" s="49"/>
      <c r="D34" s="57" t="s">
        <v>52</v>
      </c>
      <c r="E34" s="57" t="s">
        <v>53</v>
      </c>
      <c r="F34" s="172">
        <f>ROUND(SUM(BE159:BE346),2)</f>
        <v>0</v>
      </c>
      <c r="G34" s="49"/>
      <c r="H34" s="49"/>
      <c r="I34" s="173">
        <v>0.21</v>
      </c>
      <c r="J34" s="172">
        <f>ROUND(ROUND((SUM(BE159:BE346)),2)*I34,2)</f>
        <v>0</v>
      </c>
      <c r="K34" s="53"/>
    </row>
    <row r="35" spans="2:11" s="1" customFormat="1" ht="14.4" customHeight="1">
      <c r="B35" s="48"/>
      <c r="C35" s="49"/>
      <c r="D35" s="49"/>
      <c r="E35" s="57" t="s">
        <v>54</v>
      </c>
      <c r="F35" s="172">
        <f>ROUND(SUM(BF159:BF346),2)</f>
        <v>0</v>
      </c>
      <c r="G35" s="49"/>
      <c r="H35" s="49"/>
      <c r="I35" s="173">
        <v>0.15</v>
      </c>
      <c r="J35" s="172">
        <f>ROUND(ROUND((SUM(BF159:BF346)),2)*I35,2)</f>
        <v>0</v>
      </c>
      <c r="K35" s="53"/>
    </row>
    <row r="36" spans="2:11" s="1" customFormat="1" ht="14.4" customHeight="1" hidden="1">
      <c r="B36" s="48"/>
      <c r="C36" s="49"/>
      <c r="D36" s="49"/>
      <c r="E36" s="57" t="s">
        <v>55</v>
      </c>
      <c r="F36" s="172">
        <f>ROUND(SUM(BG159:BG346),2)</f>
        <v>0</v>
      </c>
      <c r="G36" s="49"/>
      <c r="H36" s="49"/>
      <c r="I36" s="173">
        <v>0.21</v>
      </c>
      <c r="J36" s="172">
        <v>0</v>
      </c>
      <c r="K36" s="53"/>
    </row>
    <row r="37" spans="2:11" s="1" customFormat="1" ht="14.4" customHeight="1" hidden="1">
      <c r="B37" s="48"/>
      <c r="C37" s="49"/>
      <c r="D37" s="49"/>
      <c r="E37" s="57" t="s">
        <v>56</v>
      </c>
      <c r="F37" s="172">
        <f>ROUND(SUM(BH159:BH346),2)</f>
        <v>0</v>
      </c>
      <c r="G37" s="49"/>
      <c r="H37" s="49"/>
      <c r="I37" s="173">
        <v>0.15</v>
      </c>
      <c r="J37" s="172">
        <v>0</v>
      </c>
      <c r="K37" s="53"/>
    </row>
    <row r="38" spans="2:11" s="1" customFormat="1" ht="14.4" customHeight="1" hidden="1">
      <c r="B38" s="48"/>
      <c r="C38" s="49"/>
      <c r="D38" s="49"/>
      <c r="E38" s="57" t="s">
        <v>57</v>
      </c>
      <c r="F38" s="172">
        <f>ROUND(SUM(BI159:BI346),2)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58</v>
      </c>
      <c r="E40" s="100"/>
      <c r="F40" s="100"/>
      <c r="G40" s="176" t="s">
        <v>59</v>
      </c>
      <c r="H40" s="177" t="s">
        <v>60</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1" t="s">
        <v>164</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1" t="s">
        <v>18</v>
      </c>
      <c r="D48" s="49"/>
      <c r="E48" s="49"/>
      <c r="F48" s="49"/>
      <c r="G48" s="49"/>
      <c r="H48" s="49"/>
      <c r="I48" s="159"/>
      <c r="J48" s="49"/>
      <c r="K48" s="53"/>
    </row>
    <row r="49" spans="2:11" s="1" customFormat="1" ht="16.5" customHeight="1">
      <c r="B49" s="48"/>
      <c r="C49" s="49"/>
      <c r="D49" s="49"/>
      <c r="E49" s="158" t="str">
        <f>E7</f>
        <v>Areál TJ Lokomotiva Cheb-I.etapa-Fáze I.B-Rekonstrukce haly s přístavbou šaten-Uznatelné výdaje</v>
      </c>
      <c r="F49" s="41"/>
      <c r="G49" s="41"/>
      <c r="H49" s="41"/>
      <c r="I49" s="159"/>
      <c r="J49" s="49"/>
      <c r="K49" s="53"/>
    </row>
    <row r="50" spans="2:11" ht="13.5">
      <c r="B50" s="29"/>
      <c r="C50" s="41" t="s">
        <v>159</v>
      </c>
      <c r="D50" s="30"/>
      <c r="E50" s="30"/>
      <c r="F50" s="30"/>
      <c r="G50" s="30"/>
      <c r="H50" s="30"/>
      <c r="I50" s="157"/>
      <c r="J50" s="30"/>
      <c r="K50" s="32"/>
    </row>
    <row r="51" spans="2:11" ht="16.5" customHeight="1">
      <c r="B51" s="29"/>
      <c r="C51" s="30"/>
      <c r="D51" s="30"/>
      <c r="E51" s="158" t="s">
        <v>160</v>
      </c>
      <c r="F51" s="30"/>
      <c r="G51" s="30"/>
      <c r="H51" s="30"/>
      <c r="I51" s="157"/>
      <c r="J51" s="30"/>
      <c r="K51" s="32"/>
    </row>
    <row r="52" spans="2:11" ht="13.5">
      <c r="B52" s="29"/>
      <c r="C52" s="41" t="s">
        <v>161</v>
      </c>
      <c r="D52" s="30"/>
      <c r="E52" s="30"/>
      <c r="F52" s="30"/>
      <c r="G52" s="30"/>
      <c r="H52" s="30"/>
      <c r="I52" s="157"/>
      <c r="J52" s="30"/>
      <c r="K52" s="32"/>
    </row>
    <row r="53" spans="2:11" s="1" customFormat="1" ht="16.5" customHeight="1">
      <c r="B53" s="48"/>
      <c r="C53" s="49"/>
      <c r="D53" s="49"/>
      <c r="E53" s="57" t="s">
        <v>2347</v>
      </c>
      <c r="F53" s="49"/>
      <c r="G53" s="49"/>
      <c r="H53" s="49"/>
      <c r="I53" s="159"/>
      <c r="J53" s="49"/>
      <c r="K53" s="53"/>
    </row>
    <row r="54" spans="2:11" s="1" customFormat="1" ht="14.4" customHeight="1">
      <c r="B54" s="48"/>
      <c r="C54" s="41" t="s">
        <v>2348</v>
      </c>
      <c r="D54" s="49"/>
      <c r="E54" s="49"/>
      <c r="F54" s="49"/>
      <c r="G54" s="49"/>
      <c r="H54" s="49"/>
      <c r="I54" s="159"/>
      <c r="J54" s="49"/>
      <c r="K54" s="53"/>
    </row>
    <row r="55" spans="2:11" s="1" customFormat="1" ht="17.25" customHeight="1">
      <c r="B55" s="48"/>
      <c r="C55" s="49"/>
      <c r="D55" s="49"/>
      <c r="E55" s="160" t="str">
        <f>E13</f>
        <v>D.4.2.2.2 - Soupis prací VZT-šatny-UZNATELNÉ VÝDAJE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1" t="s">
        <v>26</v>
      </c>
      <c r="D57" s="49"/>
      <c r="E57" s="49"/>
      <c r="F57" s="36" t="str">
        <f>F16</f>
        <v>Cheb</v>
      </c>
      <c r="G57" s="49"/>
      <c r="H57" s="49"/>
      <c r="I57" s="161" t="s">
        <v>28</v>
      </c>
      <c r="J57" s="162" t="str">
        <f>IF(J16="","",J16)</f>
        <v>25. 1. 2018</v>
      </c>
      <c r="K57" s="53"/>
    </row>
    <row r="58" spans="2:11" s="1" customFormat="1" ht="6.95" customHeight="1">
      <c r="B58" s="48"/>
      <c r="C58" s="49"/>
      <c r="D58" s="49"/>
      <c r="E58" s="49"/>
      <c r="F58" s="49"/>
      <c r="G58" s="49"/>
      <c r="H58" s="49"/>
      <c r="I58" s="159"/>
      <c r="J58" s="49"/>
      <c r="K58" s="53"/>
    </row>
    <row r="59" spans="2:11" s="1" customFormat="1" ht="13.5">
      <c r="B59" s="48"/>
      <c r="C59" s="41" t="s">
        <v>36</v>
      </c>
      <c r="D59" s="49"/>
      <c r="E59" s="49"/>
      <c r="F59" s="36" t="str">
        <f>E19</f>
        <v>Město Cheb, Nám. Krále Jiřího z Poděbrad 1/14 Cheb</v>
      </c>
      <c r="G59" s="49"/>
      <c r="H59" s="49"/>
      <c r="I59" s="161" t="s">
        <v>43</v>
      </c>
      <c r="J59" s="46" t="str">
        <f>E25</f>
        <v>Ing. J. Šedivec-Staving Ateliér, Školní 27, Plzeň</v>
      </c>
      <c r="K59" s="53"/>
    </row>
    <row r="60" spans="2:11" s="1" customFormat="1" ht="14.4" customHeight="1">
      <c r="B60" s="48"/>
      <c r="C60" s="41" t="s">
        <v>41</v>
      </c>
      <c r="D60" s="49"/>
      <c r="E60" s="49"/>
      <c r="F60" s="36"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165</v>
      </c>
      <c r="D62" s="174"/>
      <c r="E62" s="174"/>
      <c r="F62" s="174"/>
      <c r="G62" s="174"/>
      <c r="H62" s="174"/>
      <c r="I62" s="188"/>
      <c r="J62" s="189" t="s">
        <v>166</v>
      </c>
      <c r="K62" s="190"/>
    </row>
    <row r="63" spans="2:11" s="1" customFormat="1" ht="10.3" customHeight="1">
      <c r="B63" s="48"/>
      <c r="C63" s="49"/>
      <c r="D63" s="49"/>
      <c r="E63" s="49"/>
      <c r="F63" s="49"/>
      <c r="G63" s="49"/>
      <c r="H63" s="49"/>
      <c r="I63" s="159"/>
      <c r="J63" s="49"/>
      <c r="K63" s="53"/>
    </row>
    <row r="64" spans="2:47" s="1" customFormat="1" ht="29.25" customHeight="1">
      <c r="B64" s="48"/>
      <c r="C64" s="191" t="s">
        <v>167</v>
      </c>
      <c r="D64" s="49"/>
      <c r="E64" s="49"/>
      <c r="F64" s="49"/>
      <c r="G64" s="49"/>
      <c r="H64" s="49"/>
      <c r="I64" s="159"/>
      <c r="J64" s="170">
        <f>J159</f>
        <v>0</v>
      </c>
      <c r="K64" s="53"/>
      <c r="AU64" s="25" t="s">
        <v>168</v>
      </c>
    </row>
    <row r="65" spans="2:11" s="8" customFormat="1" ht="24.95" customHeight="1">
      <c r="B65" s="192"/>
      <c r="C65" s="193"/>
      <c r="D65" s="194" t="s">
        <v>3106</v>
      </c>
      <c r="E65" s="195"/>
      <c r="F65" s="195"/>
      <c r="G65" s="195"/>
      <c r="H65" s="195"/>
      <c r="I65" s="196"/>
      <c r="J65" s="197">
        <f>J160</f>
        <v>0</v>
      </c>
      <c r="K65" s="198"/>
    </row>
    <row r="66" spans="2:11" s="9" customFormat="1" ht="19.9" customHeight="1">
      <c r="B66" s="199"/>
      <c r="C66" s="200"/>
      <c r="D66" s="201" t="s">
        <v>3107</v>
      </c>
      <c r="E66" s="202"/>
      <c r="F66" s="202"/>
      <c r="G66" s="202"/>
      <c r="H66" s="202"/>
      <c r="I66" s="203"/>
      <c r="J66" s="204">
        <f>J161</f>
        <v>0</v>
      </c>
      <c r="K66" s="205"/>
    </row>
    <row r="67" spans="2:11" s="9" customFormat="1" ht="19.9" customHeight="1">
      <c r="B67" s="199"/>
      <c r="C67" s="200"/>
      <c r="D67" s="201" t="s">
        <v>3108</v>
      </c>
      <c r="E67" s="202"/>
      <c r="F67" s="202"/>
      <c r="G67" s="202"/>
      <c r="H67" s="202"/>
      <c r="I67" s="203"/>
      <c r="J67" s="204">
        <f>J162</f>
        <v>0</v>
      </c>
      <c r="K67" s="205"/>
    </row>
    <row r="68" spans="2:11" s="9" customFormat="1" ht="19.9" customHeight="1">
      <c r="B68" s="199"/>
      <c r="C68" s="200"/>
      <c r="D68" s="201" t="s">
        <v>3109</v>
      </c>
      <c r="E68" s="202"/>
      <c r="F68" s="202"/>
      <c r="G68" s="202"/>
      <c r="H68" s="202"/>
      <c r="I68" s="203"/>
      <c r="J68" s="204">
        <f>J163</f>
        <v>0</v>
      </c>
      <c r="K68" s="205"/>
    </row>
    <row r="69" spans="2:11" s="9" customFormat="1" ht="19.9" customHeight="1">
      <c r="B69" s="199"/>
      <c r="C69" s="200"/>
      <c r="D69" s="201" t="s">
        <v>3110</v>
      </c>
      <c r="E69" s="202"/>
      <c r="F69" s="202"/>
      <c r="G69" s="202"/>
      <c r="H69" s="202"/>
      <c r="I69" s="203"/>
      <c r="J69" s="204">
        <f>J164</f>
        <v>0</v>
      </c>
      <c r="K69" s="205"/>
    </row>
    <row r="70" spans="2:11" s="9" customFormat="1" ht="19.9" customHeight="1">
      <c r="B70" s="199"/>
      <c r="C70" s="200"/>
      <c r="D70" s="201" t="s">
        <v>3111</v>
      </c>
      <c r="E70" s="202"/>
      <c r="F70" s="202"/>
      <c r="G70" s="202"/>
      <c r="H70" s="202"/>
      <c r="I70" s="203"/>
      <c r="J70" s="204">
        <f>J165</f>
        <v>0</v>
      </c>
      <c r="K70" s="205"/>
    </row>
    <row r="71" spans="2:11" s="9" customFormat="1" ht="19.9" customHeight="1">
      <c r="B71" s="199"/>
      <c r="C71" s="200"/>
      <c r="D71" s="201" t="s">
        <v>3112</v>
      </c>
      <c r="E71" s="202"/>
      <c r="F71" s="202"/>
      <c r="G71" s="202"/>
      <c r="H71" s="202"/>
      <c r="I71" s="203"/>
      <c r="J71" s="204">
        <f>J166</f>
        <v>0</v>
      </c>
      <c r="K71" s="205"/>
    </row>
    <row r="72" spans="2:11" s="9" customFormat="1" ht="19.9" customHeight="1">
      <c r="B72" s="199"/>
      <c r="C72" s="200"/>
      <c r="D72" s="201" t="s">
        <v>3113</v>
      </c>
      <c r="E72" s="202"/>
      <c r="F72" s="202"/>
      <c r="G72" s="202"/>
      <c r="H72" s="202"/>
      <c r="I72" s="203"/>
      <c r="J72" s="204">
        <f>J167</f>
        <v>0</v>
      </c>
      <c r="K72" s="205"/>
    </row>
    <row r="73" spans="2:11" s="9" customFormat="1" ht="19.9" customHeight="1">
      <c r="B73" s="199"/>
      <c r="C73" s="200"/>
      <c r="D73" s="201" t="s">
        <v>3114</v>
      </c>
      <c r="E73" s="202"/>
      <c r="F73" s="202"/>
      <c r="G73" s="202"/>
      <c r="H73" s="202"/>
      <c r="I73" s="203"/>
      <c r="J73" s="204">
        <f>J168</f>
        <v>0</v>
      </c>
      <c r="K73" s="205"/>
    </row>
    <row r="74" spans="2:11" s="9" customFormat="1" ht="19.9" customHeight="1">
      <c r="B74" s="199"/>
      <c r="C74" s="200"/>
      <c r="D74" s="201" t="s">
        <v>3115</v>
      </c>
      <c r="E74" s="202"/>
      <c r="F74" s="202"/>
      <c r="G74" s="202"/>
      <c r="H74" s="202"/>
      <c r="I74" s="203"/>
      <c r="J74" s="204">
        <f>J169</f>
        <v>0</v>
      </c>
      <c r="K74" s="205"/>
    </row>
    <row r="75" spans="2:11" s="9" customFormat="1" ht="19.9" customHeight="1">
      <c r="B75" s="199"/>
      <c r="C75" s="200"/>
      <c r="D75" s="201" t="s">
        <v>3116</v>
      </c>
      <c r="E75" s="202"/>
      <c r="F75" s="202"/>
      <c r="G75" s="202"/>
      <c r="H75" s="202"/>
      <c r="I75" s="203"/>
      <c r="J75" s="204">
        <f>J170</f>
        <v>0</v>
      </c>
      <c r="K75" s="205"/>
    </row>
    <row r="76" spans="2:11" s="9" customFormat="1" ht="19.9" customHeight="1">
      <c r="B76" s="199"/>
      <c r="C76" s="200"/>
      <c r="D76" s="201" t="s">
        <v>3117</v>
      </c>
      <c r="E76" s="202"/>
      <c r="F76" s="202"/>
      <c r="G76" s="202"/>
      <c r="H76" s="202"/>
      <c r="I76" s="203"/>
      <c r="J76" s="204">
        <f>J171</f>
        <v>0</v>
      </c>
      <c r="K76" s="205"/>
    </row>
    <row r="77" spans="2:11" s="9" customFormat="1" ht="19.9" customHeight="1">
      <c r="B77" s="199"/>
      <c r="C77" s="200"/>
      <c r="D77" s="201" t="s">
        <v>3118</v>
      </c>
      <c r="E77" s="202"/>
      <c r="F77" s="202"/>
      <c r="G77" s="202"/>
      <c r="H77" s="202"/>
      <c r="I77" s="203"/>
      <c r="J77" s="204">
        <f>J172</f>
        <v>0</v>
      </c>
      <c r="K77" s="205"/>
    </row>
    <row r="78" spans="2:11" s="9" customFormat="1" ht="19.9" customHeight="1">
      <c r="B78" s="199"/>
      <c r="C78" s="200"/>
      <c r="D78" s="201" t="s">
        <v>3119</v>
      </c>
      <c r="E78" s="202"/>
      <c r="F78" s="202"/>
      <c r="G78" s="202"/>
      <c r="H78" s="202"/>
      <c r="I78" s="203"/>
      <c r="J78" s="204">
        <f>J173</f>
        <v>0</v>
      </c>
      <c r="K78" s="205"/>
    </row>
    <row r="79" spans="2:11" s="9" customFormat="1" ht="19.9" customHeight="1">
      <c r="B79" s="199"/>
      <c r="C79" s="200"/>
      <c r="D79" s="201" t="s">
        <v>3120</v>
      </c>
      <c r="E79" s="202"/>
      <c r="F79" s="202"/>
      <c r="G79" s="202"/>
      <c r="H79" s="202"/>
      <c r="I79" s="203"/>
      <c r="J79" s="204">
        <f>J174</f>
        <v>0</v>
      </c>
      <c r="K79" s="205"/>
    </row>
    <row r="80" spans="2:11" s="9" customFormat="1" ht="19.9" customHeight="1">
      <c r="B80" s="199"/>
      <c r="C80" s="200"/>
      <c r="D80" s="201" t="s">
        <v>3121</v>
      </c>
      <c r="E80" s="202"/>
      <c r="F80" s="202"/>
      <c r="G80" s="202"/>
      <c r="H80" s="202"/>
      <c r="I80" s="203"/>
      <c r="J80" s="204">
        <f>J175</f>
        <v>0</v>
      </c>
      <c r="K80" s="205"/>
    </row>
    <row r="81" spans="2:11" s="9" customFormat="1" ht="19.9" customHeight="1">
      <c r="B81" s="199"/>
      <c r="C81" s="200"/>
      <c r="D81" s="201" t="s">
        <v>3122</v>
      </c>
      <c r="E81" s="202"/>
      <c r="F81" s="202"/>
      <c r="G81" s="202"/>
      <c r="H81" s="202"/>
      <c r="I81" s="203"/>
      <c r="J81" s="204">
        <f>J176</f>
        <v>0</v>
      </c>
      <c r="K81" s="205"/>
    </row>
    <row r="82" spans="2:11" s="9" customFormat="1" ht="19.9" customHeight="1">
      <c r="B82" s="199"/>
      <c r="C82" s="200"/>
      <c r="D82" s="201" t="s">
        <v>3123</v>
      </c>
      <c r="E82" s="202"/>
      <c r="F82" s="202"/>
      <c r="G82" s="202"/>
      <c r="H82" s="202"/>
      <c r="I82" s="203"/>
      <c r="J82" s="204">
        <f>J177</f>
        <v>0</v>
      </c>
      <c r="K82" s="205"/>
    </row>
    <row r="83" spans="2:11" s="9" customFormat="1" ht="19.9" customHeight="1">
      <c r="B83" s="199"/>
      <c r="C83" s="200"/>
      <c r="D83" s="201" t="s">
        <v>3107</v>
      </c>
      <c r="E83" s="202"/>
      <c r="F83" s="202"/>
      <c r="G83" s="202"/>
      <c r="H83" s="202"/>
      <c r="I83" s="203"/>
      <c r="J83" s="204">
        <f>J180</f>
        <v>0</v>
      </c>
      <c r="K83" s="205"/>
    </row>
    <row r="84" spans="2:11" s="9" customFormat="1" ht="19.9" customHeight="1">
      <c r="B84" s="199"/>
      <c r="C84" s="200"/>
      <c r="D84" s="201" t="s">
        <v>3108</v>
      </c>
      <c r="E84" s="202"/>
      <c r="F84" s="202"/>
      <c r="G84" s="202"/>
      <c r="H84" s="202"/>
      <c r="I84" s="203"/>
      <c r="J84" s="204">
        <f>J181</f>
        <v>0</v>
      </c>
      <c r="K84" s="205"/>
    </row>
    <row r="85" spans="2:11" s="9" customFormat="1" ht="19.9" customHeight="1">
      <c r="B85" s="199"/>
      <c r="C85" s="200"/>
      <c r="D85" s="201" t="s">
        <v>3109</v>
      </c>
      <c r="E85" s="202"/>
      <c r="F85" s="202"/>
      <c r="G85" s="202"/>
      <c r="H85" s="202"/>
      <c r="I85" s="203"/>
      <c r="J85" s="204">
        <f>J182</f>
        <v>0</v>
      </c>
      <c r="K85" s="205"/>
    </row>
    <row r="86" spans="2:11" s="9" customFormat="1" ht="19.9" customHeight="1">
      <c r="B86" s="199"/>
      <c r="C86" s="200"/>
      <c r="D86" s="201" t="s">
        <v>3124</v>
      </c>
      <c r="E86" s="202"/>
      <c r="F86" s="202"/>
      <c r="G86" s="202"/>
      <c r="H86" s="202"/>
      <c r="I86" s="203"/>
      <c r="J86" s="204">
        <f>J184</f>
        <v>0</v>
      </c>
      <c r="K86" s="205"/>
    </row>
    <row r="87" spans="2:11" s="9" customFormat="1" ht="19.9" customHeight="1">
      <c r="B87" s="199"/>
      <c r="C87" s="200"/>
      <c r="D87" s="201" t="s">
        <v>3125</v>
      </c>
      <c r="E87" s="202"/>
      <c r="F87" s="202"/>
      <c r="G87" s="202"/>
      <c r="H87" s="202"/>
      <c r="I87" s="203"/>
      <c r="J87" s="204">
        <f>J185</f>
        <v>0</v>
      </c>
      <c r="K87" s="205"/>
    </row>
    <row r="88" spans="2:11" s="9" customFormat="1" ht="19.9" customHeight="1">
      <c r="B88" s="199"/>
      <c r="C88" s="200"/>
      <c r="D88" s="201" t="s">
        <v>3113</v>
      </c>
      <c r="E88" s="202"/>
      <c r="F88" s="202"/>
      <c r="G88" s="202"/>
      <c r="H88" s="202"/>
      <c r="I88" s="203"/>
      <c r="J88" s="204">
        <f>J186</f>
        <v>0</v>
      </c>
      <c r="K88" s="205"/>
    </row>
    <row r="89" spans="2:11" s="9" customFormat="1" ht="19.9" customHeight="1">
      <c r="B89" s="199"/>
      <c r="C89" s="200"/>
      <c r="D89" s="201" t="s">
        <v>3114</v>
      </c>
      <c r="E89" s="202"/>
      <c r="F89" s="202"/>
      <c r="G89" s="202"/>
      <c r="H89" s="202"/>
      <c r="I89" s="203"/>
      <c r="J89" s="204">
        <f>J187</f>
        <v>0</v>
      </c>
      <c r="K89" s="205"/>
    </row>
    <row r="90" spans="2:11" s="9" customFormat="1" ht="19.9" customHeight="1">
      <c r="B90" s="199"/>
      <c r="C90" s="200"/>
      <c r="D90" s="201" t="s">
        <v>3126</v>
      </c>
      <c r="E90" s="202"/>
      <c r="F90" s="202"/>
      <c r="G90" s="202"/>
      <c r="H90" s="202"/>
      <c r="I90" s="203"/>
      <c r="J90" s="204">
        <f>J188</f>
        <v>0</v>
      </c>
      <c r="K90" s="205"/>
    </row>
    <row r="91" spans="2:11" s="9" customFormat="1" ht="19.9" customHeight="1">
      <c r="B91" s="199"/>
      <c r="C91" s="200"/>
      <c r="D91" s="201" t="s">
        <v>3127</v>
      </c>
      <c r="E91" s="202"/>
      <c r="F91" s="202"/>
      <c r="G91" s="202"/>
      <c r="H91" s="202"/>
      <c r="I91" s="203"/>
      <c r="J91" s="204">
        <f>J189</f>
        <v>0</v>
      </c>
      <c r="K91" s="205"/>
    </row>
    <row r="92" spans="2:11" s="9" customFormat="1" ht="19.9" customHeight="1">
      <c r="B92" s="199"/>
      <c r="C92" s="200"/>
      <c r="D92" s="201" t="s">
        <v>3117</v>
      </c>
      <c r="E92" s="202"/>
      <c r="F92" s="202"/>
      <c r="G92" s="202"/>
      <c r="H92" s="202"/>
      <c r="I92" s="203"/>
      <c r="J92" s="204">
        <f>J190</f>
        <v>0</v>
      </c>
      <c r="K92" s="205"/>
    </row>
    <row r="93" spans="2:11" s="9" customFormat="1" ht="19.9" customHeight="1">
      <c r="B93" s="199"/>
      <c r="C93" s="200"/>
      <c r="D93" s="201" t="s">
        <v>3118</v>
      </c>
      <c r="E93" s="202"/>
      <c r="F93" s="202"/>
      <c r="G93" s="202"/>
      <c r="H93" s="202"/>
      <c r="I93" s="203"/>
      <c r="J93" s="204">
        <f>J191</f>
        <v>0</v>
      </c>
      <c r="K93" s="205"/>
    </row>
    <row r="94" spans="2:11" s="9" customFormat="1" ht="19.9" customHeight="1">
      <c r="B94" s="199"/>
      <c r="C94" s="200"/>
      <c r="D94" s="201" t="s">
        <v>3119</v>
      </c>
      <c r="E94" s="202"/>
      <c r="F94" s="202"/>
      <c r="G94" s="202"/>
      <c r="H94" s="202"/>
      <c r="I94" s="203"/>
      <c r="J94" s="204">
        <f>J192</f>
        <v>0</v>
      </c>
      <c r="K94" s="205"/>
    </row>
    <row r="95" spans="2:11" s="9" customFormat="1" ht="19.9" customHeight="1">
      <c r="B95" s="199"/>
      <c r="C95" s="200"/>
      <c r="D95" s="201" t="s">
        <v>3120</v>
      </c>
      <c r="E95" s="202"/>
      <c r="F95" s="202"/>
      <c r="G95" s="202"/>
      <c r="H95" s="202"/>
      <c r="I95" s="203"/>
      <c r="J95" s="204">
        <f>J193</f>
        <v>0</v>
      </c>
      <c r="K95" s="205"/>
    </row>
    <row r="96" spans="2:11" s="9" customFormat="1" ht="19.9" customHeight="1">
      <c r="B96" s="199"/>
      <c r="C96" s="200"/>
      <c r="D96" s="201" t="s">
        <v>3121</v>
      </c>
      <c r="E96" s="202"/>
      <c r="F96" s="202"/>
      <c r="G96" s="202"/>
      <c r="H96" s="202"/>
      <c r="I96" s="203"/>
      <c r="J96" s="204">
        <f>J194</f>
        <v>0</v>
      </c>
      <c r="K96" s="205"/>
    </row>
    <row r="97" spans="2:11" s="9" customFormat="1" ht="19.9" customHeight="1">
      <c r="B97" s="199"/>
      <c r="C97" s="200"/>
      <c r="D97" s="201" t="s">
        <v>3122</v>
      </c>
      <c r="E97" s="202"/>
      <c r="F97" s="202"/>
      <c r="G97" s="202"/>
      <c r="H97" s="202"/>
      <c r="I97" s="203"/>
      <c r="J97" s="204">
        <f>J195</f>
        <v>0</v>
      </c>
      <c r="K97" s="205"/>
    </row>
    <row r="98" spans="2:11" s="9" customFormat="1" ht="19.9" customHeight="1">
      <c r="B98" s="199"/>
      <c r="C98" s="200"/>
      <c r="D98" s="201" t="s">
        <v>3123</v>
      </c>
      <c r="E98" s="202"/>
      <c r="F98" s="202"/>
      <c r="G98" s="202"/>
      <c r="H98" s="202"/>
      <c r="I98" s="203"/>
      <c r="J98" s="204">
        <f>J196</f>
        <v>0</v>
      </c>
      <c r="K98" s="205"/>
    </row>
    <row r="99" spans="2:11" s="9" customFormat="1" ht="19.9" customHeight="1">
      <c r="B99" s="199"/>
      <c r="C99" s="200"/>
      <c r="D99" s="201" t="s">
        <v>3122</v>
      </c>
      <c r="E99" s="202"/>
      <c r="F99" s="202"/>
      <c r="G99" s="202"/>
      <c r="H99" s="202"/>
      <c r="I99" s="203"/>
      <c r="J99" s="204">
        <f>J197</f>
        <v>0</v>
      </c>
      <c r="K99" s="205"/>
    </row>
    <row r="100" spans="2:11" s="9" customFormat="1" ht="19.9" customHeight="1">
      <c r="B100" s="199"/>
      <c r="C100" s="200"/>
      <c r="D100" s="201" t="s">
        <v>3123</v>
      </c>
      <c r="E100" s="202"/>
      <c r="F100" s="202"/>
      <c r="G100" s="202"/>
      <c r="H100" s="202"/>
      <c r="I100" s="203"/>
      <c r="J100" s="204">
        <f>J198</f>
        <v>0</v>
      </c>
      <c r="K100" s="205"/>
    </row>
    <row r="101" spans="2:11" s="9" customFormat="1" ht="19.9" customHeight="1">
      <c r="B101" s="199"/>
      <c r="C101" s="200"/>
      <c r="D101" s="201" t="s">
        <v>3128</v>
      </c>
      <c r="E101" s="202"/>
      <c r="F101" s="202"/>
      <c r="G101" s="202"/>
      <c r="H101" s="202"/>
      <c r="I101" s="203"/>
      <c r="J101" s="204">
        <f>J201</f>
        <v>0</v>
      </c>
      <c r="K101" s="205"/>
    </row>
    <row r="102" spans="2:11" s="9" customFormat="1" ht="19.9" customHeight="1">
      <c r="B102" s="199"/>
      <c r="C102" s="200"/>
      <c r="D102" s="201" t="s">
        <v>3129</v>
      </c>
      <c r="E102" s="202"/>
      <c r="F102" s="202"/>
      <c r="G102" s="202"/>
      <c r="H102" s="202"/>
      <c r="I102" s="203"/>
      <c r="J102" s="204">
        <f>J205</f>
        <v>0</v>
      </c>
      <c r="K102" s="205"/>
    </row>
    <row r="103" spans="2:11" s="9" customFormat="1" ht="19.9" customHeight="1">
      <c r="B103" s="199"/>
      <c r="C103" s="200"/>
      <c r="D103" s="201" t="s">
        <v>3130</v>
      </c>
      <c r="E103" s="202"/>
      <c r="F103" s="202"/>
      <c r="G103" s="202"/>
      <c r="H103" s="202"/>
      <c r="I103" s="203"/>
      <c r="J103" s="204">
        <f>J209</f>
        <v>0</v>
      </c>
      <c r="K103" s="205"/>
    </row>
    <row r="104" spans="2:11" s="9" customFormat="1" ht="19.9" customHeight="1">
      <c r="B104" s="199"/>
      <c r="C104" s="200"/>
      <c r="D104" s="201" t="s">
        <v>3130</v>
      </c>
      <c r="E104" s="202"/>
      <c r="F104" s="202"/>
      <c r="G104" s="202"/>
      <c r="H104" s="202"/>
      <c r="I104" s="203"/>
      <c r="J104" s="204">
        <f>J213</f>
        <v>0</v>
      </c>
      <c r="K104" s="205"/>
    </row>
    <row r="105" spans="2:11" s="9" customFormat="1" ht="19.9" customHeight="1">
      <c r="B105" s="199"/>
      <c r="C105" s="200"/>
      <c r="D105" s="201" t="s">
        <v>3131</v>
      </c>
      <c r="E105" s="202"/>
      <c r="F105" s="202"/>
      <c r="G105" s="202"/>
      <c r="H105" s="202"/>
      <c r="I105" s="203"/>
      <c r="J105" s="204">
        <f>J217</f>
        <v>0</v>
      </c>
      <c r="K105" s="205"/>
    </row>
    <row r="106" spans="2:11" s="9" customFormat="1" ht="19.9" customHeight="1">
      <c r="B106" s="199"/>
      <c r="C106" s="200"/>
      <c r="D106" s="201" t="s">
        <v>3132</v>
      </c>
      <c r="E106" s="202"/>
      <c r="F106" s="202"/>
      <c r="G106" s="202"/>
      <c r="H106" s="202"/>
      <c r="I106" s="203"/>
      <c r="J106" s="204">
        <f>J221</f>
        <v>0</v>
      </c>
      <c r="K106" s="205"/>
    </row>
    <row r="107" spans="2:11" s="9" customFormat="1" ht="19.9" customHeight="1">
      <c r="B107" s="199"/>
      <c r="C107" s="200"/>
      <c r="D107" s="201" t="s">
        <v>3133</v>
      </c>
      <c r="E107" s="202"/>
      <c r="F107" s="202"/>
      <c r="G107" s="202"/>
      <c r="H107" s="202"/>
      <c r="I107" s="203"/>
      <c r="J107" s="204">
        <f>J225</f>
        <v>0</v>
      </c>
      <c r="K107" s="205"/>
    </row>
    <row r="108" spans="2:11" s="9" customFormat="1" ht="19.9" customHeight="1">
      <c r="B108" s="199"/>
      <c r="C108" s="200"/>
      <c r="D108" s="201" t="s">
        <v>3134</v>
      </c>
      <c r="E108" s="202"/>
      <c r="F108" s="202"/>
      <c r="G108" s="202"/>
      <c r="H108" s="202"/>
      <c r="I108" s="203"/>
      <c r="J108" s="204">
        <f>J229</f>
        <v>0</v>
      </c>
      <c r="K108" s="205"/>
    </row>
    <row r="109" spans="2:11" s="9" customFormat="1" ht="19.9" customHeight="1">
      <c r="B109" s="199"/>
      <c r="C109" s="200"/>
      <c r="D109" s="201" t="s">
        <v>3135</v>
      </c>
      <c r="E109" s="202"/>
      <c r="F109" s="202"/>
      <c r="G109" s="202"/>
      <c r="H109" s="202"/>
      <c r="I109" s="203"/>
      <c r="J109" s="204">
        <f>J233</f>
        <v>0</v>
      </c>
      <c r="K109" s="205"/>
    </row>
    <row r="110" spans="2:11" s="9" customFormat="1" ht="19.9" customHeight="1">
      <c r="B110" s="199"/>
      <c r="C110" s="200"/>
      <c r="D110" s="201" t="s">
        <v>3132</v>
      </c>
      <c r="E110" s="202"/>
      <c r="F110" s="202"/>
      <c r="G110" s="202"/>
      <c r="H110" s="202"/>
      <c r="I110" s="203"/>
      <c r="J110" s="204">
        <f>J237</f>
        <v>0</v>
      </c>
      <c r="K110" s="205"/>
    </row>
    <row r="111" spans="2:11" s="9" customFormat="1" ht="19.9" customHeight="1">
      <c r="B111" s="199"/>
      <c r="C111" s="200"/>
      <c r="D111" s="201" t="s">
        <v>3133</v>
      </c>
      <c r="E111" s="202"/>
      <c r="F111" s="202"/>
      <c r="G111" s="202"/>
      <c r="H111" s="202"/>
      <c r="I111" s="203"/>
      <c r="J111" s="204">
        <f>J241</f>
        <v>0</v>
      </c>
      <c r="K111" s="205"/>
    </row>
    <row r="112" spans="2:11" s="9" customFormat="1" ht="19.9" customHeight="1">
      <c r="B112" s="199"/>
      <c r="C112" s="200"/>
      <c r="D112" s="201" t="s">
        <v>3134</v>
      </c>
      <c r="E112" s="202"/>
      <c r="F112" s="202"/>
      <c r="G112" s="202"/>
      <c r="H112" s="202"/>
      <c r="I112" s="203"/>
      <c r="J112" s="204">
        <f>J245</f>
        <v>0</v>
      </c>
      <c r="K112" s="205"/>
    </row>
    <row r="113" spans="2:11" s="9" customFormat="1" ht="19.9" customHeight="1">
      <c r="B113" s="199"/>
      <c r="C113" s="200"/>
      <c r="D113" s="201" t="s">
        <v>3135</v>
      </c>
      <c r="E113" s="202"/>
      <c r="F113" s="202"/>
      <c r="G113" s="202"/>
      <c r="H113" s="202"/>
      <c r="I113" s="203"/>
      <c r="J113" s="204">
        <f>J249</f>
        <v>0</v>
      </c>
      <c r="K113" s="205"/>
    </row>
    <row r="114" spans="2:11" s="9" customFormat="1" ht="19.9" customHeight="1">
      <c r="B114" s="199"/>
      <c r="C114" s="200"/>
      <c r="D114" s="201" t="s">
        <v>3136</v>
      </c>
      <c r="E114" s="202"/>
      <c r="F114" s="202"/>
      <c r="G114" s="202"/>
      <c r="H114" s="202"/>
      <c r="I114" s="203"/>
      <c r="J114" s="204">
        <f>J253</f>
        <v>0</v>
      </c>
      <c r="K114" s="205"/>
    </row>
    <row r="115" spans="2:11" s="9" customFormat="1" ht="19.9" customHeight="1">
      <c r="B115" s="199"/>
      <c r="C115" s="200"/>
      <c r="D115" s="201" t="s">
        <v>3132</v>
      </c>
      <c r="E115" s="202"/>
      <c r="F115" s="202"/>
      <c r="G115" s="202"/>
      <c r="H115" s="202"/>
      <c r="I115" s="203"/>
      <c r="J115" s="204">
        <f>J257</f>
        <v>0</v>
      </c>
      <c r="K115" s="205"/>
    </row>
    <row r="116" spans="2:11" s="9" customFormat="1" ht="19.9" customHeight="1">
      <c r="B116" s="199"/>
      <c r="C116" s="200"/>
      <c r="D116" s="201" t="s">
        <v>3133</v>
      </c>
      <c r="E116" s="202"/>
      <c r="F116" s="202"/>
      <c r="G116" s="202"/>
      <c r="H116" s="202"/>
      <c r="I116" s="203"/>
      <c r="J116" s="204">
        <f>J261</f>
        <v>0</v>
      </c>
      <c r="K116" s="205"/>
    </row>
    <row r="117" spans="2:11" s="9" customFormat="1" ht="19.9" customHeight="1">
      <c r="B117" s="199"/>
      <c r="C117" s="200"/>
      <c r="D117" s="201" t="s">
        <v>3134</v>
      </c>
      <c r="E117" s="202"/>
      <c r="F117" s="202"/>
      <c r="G117" s="202"/>
      <c r="H117" s="202"/>
      <c r="I117" s="203"/>
      <c r="J117" s="204">
        <f>J265</f>
        <v>0</v>
      </c>
      <c r="K117" s="205"/>
    </row>
    <row r="118" spans="2:11" s="9" customFormat="1" ht="19.9" customHeight="1">
      <c r="B118" s="199"/>
      <c r="C118" s="200"/>
      <c r="D118" s="201" t="s">
        <v>3132</v>
      </c>
      <c r="E118" s="202"/>
      <c r="F118" s="202"/>
      <c r="G118" s="202"/>
      <c r="H118" s="202"/>
      <c r="I118" s="203"/>
      <c r="J118" s="204">
        <f>J269</f>
        <v>0</v>
      </c>
      <c r="K118" s="205"/>
    </row>
    <row r="119" spans="2:11" s="9" customFormat="1" ht="19.9" customHeight="1">
      <c r="B119" s="199"/>
      <c r="C119" s="200"/>
      <c r="D119" s="201" t="s">
        <v>3137</v>
      </c>
      <c r="E119" s="202"/>
      <c r="F119" s="202"/>
      <c r="G119" s="202"/>
      <c r="H119" s="202"/>
      <c r="I119" s="203"/>
      <c r="J119" s="204">
        <f>J273</f>
        <v>0</v>
      </c>
      <c r="K119" s="205"/>
    </row>
    <row r="120" spans="2:11" s="9" customFormat="1" ht="19.9" customHeight="1">
      <c r="B120" s="199"/>
      <c r="C120" s="200"/>
      <c r="D120" s="201" t="s">
        <v>3138</v>
      </c>
      <c r="E120" s="202"/>
      <c r="F120" s="202"/>
      <c r="G120" s="202"/>
      <c r="H120" s="202"/>
      <c r="I120" s="203"/>
      <c r="J120" s="204">
        <f>J277</f>
        <v>0</v>
      </c>
      <c r="K120" s="205"/>
    </row>
    <row r="121" spans="2:11" s="9" customFormat="1" ht="19.9" customHeight="1">
      <c r="B121" s="199"/>
      <c r="C121" s="200"/>
      <c r="D121" s="201" t="s">
        <v>3139</v>
      </c>
      <c r="E121" s="202"/>
      <c r="F121" s="202"/>
      <c r="G121" s="202"/>
      <c r="H121" s="202"/>
      <c r="I121" s="203"/>
      <c r="J121" s="204">
        <f>J281</f>
        <v>0</v>
      </c>
      <c r="K121" s="205"/>
    </row>
    <row r="122" spans="2:11" s="9" customFormat="1" ht="19.9" customHeight="1">
      <c r="B122" s="199"/>
      <c r="C122" s="200"/>
      <c r="D122" s="201" t="s">
        <v>3135</v>
      </c>
      <c r="E122" s="202"/>
      <c r="F122" s="202"/>
      <c r="G122" s="202"/>
      <c r="H122" s="202"/>
      <c r="I122" s="203"/>
      <c r="J122" s="204">
        <f>J288</f>
        <v>0</v>
      </c>
      <c r="K122" s="205"/>
    </row>
    <row r="123" spans="2:11" s="9" customFormat="1" ht="19.9" customHeight="1">
      <c r="B123" s="199"/>
      <c r="C123" s="200"/>
      <c r="D123" s="201" t="s">
        <v>3140</v>
      </c>
      <c r="E123" s="202"/>
      <c r="F123" s="202"/>
      <c r="G123" s="202"/>
      <c r="H123" s="202"/>
      <c r="I123" s="203"/>
      <c r="J123" s="204">
        <f>J292</f>
        <v>0</v>
      </c>
      <c r="K123" s="205"/>
    </row>
    <row r="124" spans="2:11" s="9" customFormat="1" ht="19.9" customHeight="1">
      <c r="B124" s="199"/>
      <c r="C124" s="200"/>
      <c r="D124" s="201" t="s">
        <v>3141</v>
      </c>
      <c r="E124" s="202"/>
      <c r="F124" s="202"/>
      <c r="G124" s="202"/>
      <c r="H124" s="202"/>
      <c r="I124" s="203"/>
      <c r="J124" s="204">
        <f>J302</f>
        <v>0</v>
      </c>
      <c r="K124" s="205"/>
    </row>
    <row r="125" spans="2:11" s="9" customFormat="1" ht="19.9" customHeight="1">
      <c r="B125" s="199"/>
      <c r="C125" s="200"/>
      <c r="D125" s="201" t="s">
        <v>3142</v>
      </c>
      <c r="E125" s="202"/>
      <c r="F125" s="202"/>
      <c r="G125" s="202"/>
      <c r="H125" s="202"/>
      <c r="I125" s="203"/>
      <c r="J125" s="204">
        <f>J309</f>
        <v>0</v>
      </c>
      <c r="K125" s="205"/>
    </row>
    <row r="126" spans="2:11" s="9" customFormat="1" ht="19.9" customHeight="1">
      <c r="B126" s="199"/>
      <c r="C126" s="200"/>
      <c r="D126" s="201" t="s">
        <v>3143</v>
      </c>
      <c r="E126" s="202"/>
      <c r="F126" s="202"/>
      <c r="G126" s="202"/>
      <c r="H126" s="202"/>
      <c r="I126" s="203"/>
      <c r="J126" s="204">
        <f>J319</f>
        <v>0</v>
      </c>
      <c r="K126" s="205"/>
    </row>
    <row r="127" spans="2:11" s="9" customFormat="1" ht="19.9" customHeight="1">
      <c r="B127" s="199"/>
      <c r="C127" s="200"/>
      <c r="D127" s="201" t="s">
        <v>3144</v>
      </c>
      <c r="E127" s="202"/>
      <c r="F127" s="202"/>
      <c r="G127" s="202"/>
      <c r="H127" s="202"/>
      <c r="I127" s="203"/>
      <c r="J127" s="204">
        <f>J323</f>
        <v>0</v>
      </c>
      <c r="K127" s="205"/>
    </row>
    <row r="128" spans="2:11" s="9" customFormat="1" ht="19.9" customHeight="1">
      <c r="B128" s="199"/>
      <c r="C128" s="200"/>
      <c r="D128" s="201" t="s">
        <v>3145</v>
      </c>
      <c r="E128" s="202"/>
      <c r="F128" s="202"/>
      <c r="G128" s="202"/>
      <c r="H128" s="202"/>
      <c r="I128" s="203"/>
      <c r="J128" s="204">
        <f>J327</f>
        <v>0</v>
      </c>
      <c r="K128" s="205"/>
    </row>
    <row r="129" spans="2:11" s="9" customFormat="1" ht="19.9" customHeight="1">
      <c r="B129" s="199"/>
      <c r="C129" s="200"/>
      <c r="D129" s="201" t="s">
        <v>3146</v>
      </c>
      <c r="E129" s="202"/>
      <c r="F129" s="202"/>
      <c r="G129" s="202"/>
      <c r="H129" s="202"/>
      <c r="I129" s="203"/>
      <c r="J129" s="204">
        <f>J330</f>
        <v>0</v>
      </c>
      <c r="K129" s="205"/>
    </row>
    <row r="130" spans="2:11" s="9" customFormat="1" ht="19.9" customHeight="1">
      <c r="B130" s="199"/>
      <c r="C130" s="200"/>
      <c r="D130" s="201" t="s">
        <v>3147</v>
      </c>
      <c r="E130" s="202"/>
      <c r="F130" s="202"/>
      <c r="G130" s="202"/>
      <c r="H130" s="202"/>
      <c r="I130" s="203"/>
      <c r="J130" s="204">
        <f>J333</f>
        <v>0</v>
      </c>
      <c r="K130" s="205"/>
    </row>
    <row r="131" spans="2:11" s="8" customFormat="1" ht="24.95" customHeight="1">
      <c r="B131" s="192"/>
      <c r="C131" s="193"/>
      <c r="D131" s="194" t="s">
        <v>3148</v>
      </c>
      <c r="E131" s="195"/>
      <c r="F131" s="195"/>
      <c r="G131" s="195"/>
      <c r="H131" s="195"/>
      <c r="I131" s="196"/>
      <c r="J131" s="197">
        <f>J335</f>
        <v>0</v>
      </c>
      <c r="K131" s="198"/>
    </row>
    <row r="132" spans="2:11" s="9" customFormat="1" ht="19.9" customHeight="1">
      <c r="B132" s="199"/>
      <c r="C132" s="200"/>
      <c r="D132" s="201" t="s">
        <v>3149</v>
      </c>
      <c r="E132" s="202"/>
      <c r="F132" s="202"/>
      <c r="G132" s="202"/>
      <c r="H132" s="202"/>
      <c r="I132" s="203"/>
      <c r="J132" s="204">
        <f>J336</f>
        <v>0</v>
      </c>
      <c r="K132" s="205"/>
    </row>
    <row r="133" spans="2:11" s="9" customFormat="1" ht="19.9" customHeight="1">
      <c r="B133" s="199"/>
      <c r="C133" s="200"/>
      <c r="D133" s="201" t="s">
        <v>3149</v>
      </c>
      <c r="E133" s="202"/>
      <c r="F133" s="202"/>
      <c r="G133" s="202"/>
      <c r="H133" s="202"/>
      <c r="I133" s="203"/>
      <c r="J133" s="204">
        <f>J338</f>
        <v>0</v>
      </c>
      <c r="K133" s="205"/>
    </row>
    <row r="134" spans="2:11" s="8" customFormat="1" ht="24.95" customHeight="1">
      <c r="B134" s="192"/>
      <c r="C134" s="193"/>
      <c r="D134" s="194" t="s">
        <v>3150</v>
      </c>
      <c r="E134" s="195"/>
      <c r="F134" s="195"/>
      <c r="G134" s="195"/>
      <c r="H134" s="195"/>
      <c r="I134" s="196"/>
      <c r="J134" s="197">
        <f>J340</f>
        <v>0</v>
      </c>
      <c r="K134" s="198"/>
    </row>
    <row r="135" spans="2:11" s="8" customFormat="1" ht="24.95" customHeight="1">
      <c r="B135" s="192"/>
      <c r="C135" s="193"/>
      <c r="D135" s="194" t="s">
        <v>3151</v>
      </c>
      <c r="E135" s="195"/>
      <c r="F135" s="195"/>
      <c r="G135" s="195"/>
      <c r="H135" s="195"/>
      <c r="I135" s="196"/>
      <c r="J135" s="197">
        <f>J345</f>
        <v>0</v>
      </c>
      <c r="K135" s="198"/>
    </row>
    <row r="136" spans="2:11" s="1" customFormat="1" ht="21.8" customHeight="1">
      <c r="B136" s="48"/>
      <c r="C136" s="49"/>
      <c r="D136" s="49"/>
      <c r="E136" s="49"/>
      <c r="F136" s="49"/>
      <c r="G136" s="49"/>
      <c r="H136" s="49"/>
      <c r="I136" s="159"/>
      <c r="J136" s="49"/>
      <c r="K136" s="53"/>
    </row>
    <row r="137" spans="2:11" s="1" customFormat="1" ht="6.95" customHeight="1">
      <c r="B137" s="69"/>
      <c r="C137" s="70"/>
      <c r="D137" s="70"/>
      <c r="E137" s="70"/>
      <c r="F137" s="70"/>
      <c r="G137" s="70"/>
      <c r="H137" s="70"/>
      <c r="I137" s="181"/>
      <c r="J137" s="70"/>
      <c r="K137" s="71"/>
    </row>
    <row r="141" spans="2:12" s="1" customFormat="1" ht="6.95" customHeight="1">
      <c r="B141" s="72"/>
      <c r="C141" s="73"/>
      <c r="D141" s="73"/>
      <c r="E141" s="73"/>
      <c r="F141" s="73"/>
      <c r="G141" s="73"/>
      <c r="H141" s="73"/>
      <c r="I141" s="184"/>
      <c r="J141" s="73"/>
      <c r="K141" s="73"/>
      <c r="L141" s="74"/>
    </row>
    <row r="142" spans="2:12" s="1" customFormat="1" ht="36.95" customHeight="1">
      <c r="B142" s="48"/>
      <c r="C142" s="75" t="s">
        <v>188</v>
      </c>
      <c r="D142" s="76"/>
      <c r="E142" s="76"/>
      <c r="F142" s="76"/>
      <c r="G142" s="76"/>
      <c r="H142" s="76"/>
      <c r="I142" s="206"/>
      <c r="J142" s="76"/>
      <c r="K142" s="76"/>
      <c r="L142" s="74"/>
    </row>
    <row r="143" spans="2:12" s="1" customFormat="1" ht="6.95" customHeight="1">
      <c r="B143" s="48"/>
      <c r="C143" s="76"/>
      <c r="D143" s="76"/>
      <c r="E143" s="76"/>
      <c r="F143" s="76"/>
      <c r="G143" s="76"/>
      <c r="H143" s="76"/>
      <c r="I143" s="206"/>
      <c r="J143" s="76"/>
      <c r="K143" s="76"/>
      <c r="L143" s="74"/>
    </row>
    <row r="144" spans="2:12" s="1" customFormat="1" ht="14.4" customHeight="1">
      <c r="B144" s="48"/>
      <c r="C144" s="78" t="s">
        <v>18</v>
      </c>
      <c r="D144" s="76"/>
      <c r="E144" s="76"/>
      <c r="F144" s="76"/>
      <c r="G144" s="76"/>
      <c r="H144" s="76"/>
      <c r="I144" s="206"/>
      <c r="J144" s="76"/>
      <c r="K144" s="76"/>
      <c r="L144" s="74"/>
    </row>
    <row r="145" spans="2:12" s="1" customFormat="1" ht="16.5" customHeight="1">
      <c r="B145" s="48"/>
      <c r="C145" s="76"/>
      <c r="D145" s="76"/>
      <c r="E145" s="207" t="str">
        <f>E7</f>
        <v>Areál TJ Lokomotiva Cheb-I.etapa-Fáze I.B-Rekonstrukce haly s přístavbou šaten-Uznatelné výdaje</v>
      </c>
      <c r="F145" s="78"/>
      <c r="G145" s="78"/>
      <c r="H145" s="78"/>
      <c r="I145" s="206"/>
      <c r="J145" s="76"/>
      <c r="K145" s="76"/>
      <c r="L145" s="74"/>
    </row>
    <row r="146" spans="2:12" ht="13.5">
      <c r="B146" s="29"/>
      <c r="C146" s="78" t="s">
        <v>159</v>
      </c>
      <c r="D146" s="208"/>
      <c r="E146" s="208"/>
      <c r="F146" s="208"/>
      <c r="G146" s="208"/>
      <c r="H146" s="208"/>
      <c r="I146" s="151"/>
      <c r="J146" s="208"/>
      <c r="K146" s="208"/>
      <c r="L146" s="209"/>
    </row>
    <row r="147" spans="2:12" ht="16.5" customHeight="1">
      <c r="B147" s="29"/>
      <c r="C147" s="208"/>
      <c r="D147" s="208"/>
      <c r="E147" s="207" t="s">
        <v>160</v>
      </c>
      <c r="F147" s="208"/>
      <c r="G147" s="208"/>
      <c r="H147" s="208"/>
      <c r="I147" s="151"/>
      <c r="J147" s="208"/>
      <c r="K147" s="208"/>
      <c r="L147" s="209"/>
    </row>
    <row r="148" spans="2:12" ht="13.5">
      <c r="B148" s="29"/>
      <c r="C148" s="78" t="s">
        <v>161</v>
      </c>
      <c r="D148" s="208"/>
      <c r="E148" s="208"/>
      <c r="F148" s="208"/>
      <c r="G148" s="208"/>
      <c r="H148" s="208"/>
      <c r="I148" s="151"/>
      <c r="J148" s="208"/>
      <c r="K148" s="208"/>
      <c r="L148" s="209"/>
    </row>
    <row r="149" spans="2:12" s="1" customFormat="1" ht="16.5" customHeight="1">
      <c r="B149" s="48"/>
      <c r="C149" s="76"/>
      <c r="D149" s="76"/>
      <c r="E149" s="316" t="s">
        <v>2347</v>
      </c>
      <c r="F149" s="76"/>
      <c r="G149" s="76"/>
      <c r="H149" s="76"/>
      <c r="I149" s="206"/>
      <c r="J149" s="76"/>
      <c r="K149" s="76"/>
      <c r="L149" s="74"/>
    </row>
    <row r="150" spans="2:12" s="1" customFormat="1" ht="14.4" customHeight="1">
      <c r="B150" s="48"/>
      <c r="C150" s="78" t="s">
        <v>2348</v>
      </c>
      <c r="D150" s="76"/>
      <c r="E150" s="76"/>
      <c r="F150" s="76"/>
      <c r="G150" s="76"/>
      <c r="H150" s="76"/>
      <c r="I150" s="206"/>
      <c r="J150" s="76"/>
      <c r="K150" s="76"/>
      <c r="L150" s="74"/>
    </row>
    <row r="151" spans="2:12" s="1" customFormat="1" ht="17.25" customHeight="1">
      <c r="B151" s="48"/>
      <c r="C151" s="76"/>
      <c r="D151" s="76"/>
      <c r="E151" s="84" t="str">
        <f>E13</f>
        <v>D.4.2.2.2 - Soupis prací VZT-šatny-UZNATELNÉ VÝDAJE</v>
      </c>
      <c r="F151" s="76"/>
      <c r="G151" s="76"/>
      <c r="H151" s="76"/>
      <c r="I151" s="206"/>
      <c r="J151" s="76"/>
      <c r="K151" s="76"/>
      <c r="L151" s="74"/>
    </row>
    <row r="152" spans="2:12" s="1" customFormat="1" ht="6.95" customHeight="1">
      <c r="B152" s="48"/>
      <c r="C152" s="76"/>
      <c r="D152" s="76"/>
      <c r="E152" s="76"/>
      <c r="F152" s="76"/>
      <c r="G152" s="76"/>
      <c r="H152" s="76"/>
      <c r="I152" s="206"/>
      <c r="J152" s="76"/>
      <c r="K152" s="76"/>
      <c r="L152" s="74"/>
    </row>
    <row r="153" spans="2:12" s="1" customFormat="1" ht="18" customHeight="1">
      <c r="B153" s="48"/>
      <c r="C153" s="78" t="s">
        <v>26</v>
      </c>
      <c r="D153" s="76"/>
      <c r="E153" s="76"/>
      <c r="F153" s="210" t="str">
        <f>F16</f>
        <v>Cheb</v>
      </c>
      <c r="G153" s="76"/>
      <c r="H153" s="76"/>
      <c r="I153" s="211" t="s">
        <v>28</v>
      </c>
      <c r="J153" s="87" t="str">
        <f>IF(J16="","",J16)</f>
        <v>25. 1. 2018</v>
      </c>
      <c r="K153" s="76"/>
      <c r="L153" s="74"/>
    </row>
    <row r="154" spans="2:12" s="1" customFormat="1" ht="6.95" customHeight="1">
      <c r="B154" s="48"/>
      <c r="C154" s="76"/>
      <c r="D154" s="76"/>
      <c r="E154" s="76"/>
      <c r="F154" s="76"/>
      <c r="G154" s="76"/>
      <c r="H154" s="76"/>
      <c r="I154" s="206"/>
      <c r="J154" s="76"/>
      <c r="K154" s="76"/>
      <c r="L154" s="74"/>
    </row>
    <row r="155" spans="2:12" s="1" customFormat="1" ht="13.5">
      <c r="B155" s="48"/>
      <c r="C155" s="78" t="s">
        <v>36</v>
      </c>
      <c r="D155" s="76"/>
      <c r="E155" s="76"/>
      <c r="F155" s="210" t="str">
        <f>E19</f>
        <v>Město Cheb, Nám. Krále Jiřího z Poděbrad 1/14 Cheb</v>
      </c>
      <c r="G155" s="76"/>
      <c r="H155" s="76"/>
      <c r="I155" s="211" t="s">
        <v>43</v>
      </c>
      <c r="J155" s="210" t="str">
        <f>E25</f>
        <v>Ing. J. Šedivec-Staving Ateliér, Školní 27, Plzeň</v>
      </c>
      <c r="K155" s="76"/>
      <c r="L155" s="74"/>
    </row>
    <row r="156" spans="2:12" s="1" customFormat="1" ht="14.4" customHeight="1">
      <c r="B156" s="48"/>
      <c r="C156" s="78" t="s">
        <v>41</v>
      </c>
      <c r="D156" s="76"/>
      <c r="E156" s="76"/>
      <c r="F156" s="210" t="str">
        <f>IF(E22="","",E22)</f>
        <v/>
      </c>
      <c r="G156" s="76"/>
      <c r="H156" s="76"/>
      <c r="I156" s="206"/>
      <c r="J156" s="76"/>
      <c r="K156" s="76"/>
      <c r="L156" s="74"/>
    </row>
    <row r="157" spans="2:12" s="1" customFormat="1" ht="10.3" customHeight="1">
      <c r="B157" s="48"/>
      <c r="C157" s="76"/>
      <c r="D157" s="76"/>
      <c r="E157" s="76"/>
      <c r="F157" s="76"/>
      <c r="G157" s="76"/>
      <c r="H157" s="76"/>
      <c r="I157" s="206"/>
      <c r="J157" s="76"/>
      <c r="K157" s="76"/>
      <c r="L157" s="74"/>
    </row>
    <row r="158" spans="2:20" s="10" customFormat="1" ht="29.25" customHeight="1">
      <c r="B158" s="212"/>
      <c r="C158" s="213" t="s">
        <v>189</v>
      </c>
      <c r="D158" s="214" t="s">
        <v>67</v>
      </c>
      <c r="E158" s="214" t="s">
        <v>63</v>
      </c>
      <c r="F158" s="214" t="s">
        <v>190</v>
      </c>
      <c r="G158" s="214" t="s">
        <v>191</v>
      </c>
      <c r="H158" s="214" t="s">
        <v>192</v>
      </c>
      <c r="I158" s="215" t="s">
        <v>193</v>
      </c>
      <c r="J158" s="214" t="s">
        <v>166</v>
      </c>
      <c r="K158" s="216" t="s">
        <v>194</v>
      </c>
      <c r="L158" s="217"/>
      <c r="M158" s="104" t="s">
        <v>195</v>
      </c>
      <c r="N158" s="105" t="s">
        <v>52</v>
      </c>
      <c r="O158" s="105" t="s">
        <v>196</v>
      </c>
      <c r="P158" s="105" t="s">
        <v>197</v>
      </c>
      <c r="Q158" s="105" t="s">
        <v>198</v>
      </c>
      <c r="R158" s="105" t="s">
        <v>199</v>
      </c>
      <c r="S158" s="105" t="s">
        <v>200</v>
      </c>
      <c r="T158" s="106" t="s">
        <v>201</v>
      </c>
    </row>
    <row r="159" spans="2:63" s="1" customFormat="1" ht="29.25" customHeight="1">
      <c r="B159" s="48"/>
      <c r="C159" s="110" t="s">
        <v>167</v>
      </c>
      <c r="D159" s="76"/>
      <c r="E159" s="76"/>
      <c r="F159" s="76"/>
      <c r="G159" s="76"/>
      <c r="H159" s="76"/>
      <c r="I159" s="206"/>
      <c r="J159" s="218">
        <f>BK159</f>
        <v>0</v>
      </c>
      <c r="K159" s="76"/>
      <c r="L159" s="74"/>
      <c r="M159" s="107"/>
      <c r="N159" s="108"/>
      <c r="O159" s="108"/>
      <c r="P159" s="219">
        <f>P160+P335+P340+P345</f>
        <v>0</v>
      </c>
      <c r="Q159" s="108"/>
      <c r="R159" s="219">
        <f>R160+R335+R340+R345</f>
        <v>3341.1999999999994</v>
      </c>
      <c r="S159" s="108"/>
      <c r="T159" s="220">
        <f>T160+T335+T340+T345</f>
        <v>0</v>
      </c>
      <c r="AT159" s="25" t="s">
        <v>81</v>
      </c>
      <c r="AU159" s="25" t="s">
        <v>168</v>
      </c>
      <c r="BK159" s="221">
        <f>BK160+BK335+BK340+BK345</f>
        <v>0</v>
      </c>
    </row>
    <row r="160" spans="2:63" s="11" customFormat="1" ht="37.4" customHeight="1">
      <c r="B160" s="222"/>
      <c r="C160" s="223"/>
      <c r="D160" s="224" t="s">
        <v>81</v>
      </c>
      <c r="E160" s="225" t="s">
        <v>3152</v>
      </c>
      <c r="F160" s="225" t="s">
        <v>3153</v>
      </c>
      <c r="G160" s="223"/>
      <c r="H160" s="223"/>
      <c r="I160" s="226"/>
      <c r="J160" s="227">
        <f>BK160</f>
        <v>0</v>
      </c>
      <c r="K160" s="223"/>
      <c r="L160" s="228"/>
      <c r="M160" s="229"/>
      <c r="N160" s="230"/>
      <c r="O160" s="230"/>
      <c r="P160" s="231">
        <f>P161+SUM(P162:P177)+SUM(P180:P182)+SUM(P184:P198)+P201+P205+P209+P213+P217+P221+P225+P229+P233+P237+P241+P245+P249+P253+P257+P261+P265+P269+P273+P277+P281+P288+P292+P302+P309+P319+P323+P327+P330+P333</f>
        <v>0</v>
      </c>
      <c r="Q160" s="230"/>
      <c r="R160" s="231">
        <f>R161+SUM(R162:R177)+SUM(R180:R182)+SUM(R184:R198)+R201+R205+R209+R213+R217+R221+R225+R229+R233+R237+R241+R245+R249+R253+R257+R261+R265+R269+R273+R277+R281+R288+R292+R302+R309+R319+R323+R327+R330+R333</f>
        <v>2841.1999999999994</v>
      </c>
      <c r="S160" s="230"/>
      <c r="T160" s="232">
        <f>T161+SUM(T162:T177)+SUM(T180:T182)+SUM(T184:T198)+T201+T205+T209+T213+T217+T221+T225+T229+T233+T237+T241+T245+T249+T253+T257+T261+T265+T269+T273+T277+T281+T288+T292+T302+T309+T319+T323+T327+T330+T333</f>
        <v>0</v>
      </c>
      <c r="AR160" s="233" t="s">
        <v>25</v>
      </c>
      <c r="AT160" s="234" t="s">
        <v>81</v>
      </c>
      <c r="AU160" s="234" t="s">
        <v>82</v>
      </c>
      <c r="AY160" s="233" t="s">
        <v>204</v>
      </c>
      <c r="BK160" s="235">
        <f>BK161+SUM(BK162:BK177)+SUM(BK180:BK182)+SUM(BK184:BK198)+BK201+BK205+BK209+BK213+BK217+BK221+BK225+BK229+BK233+BK237+BK241+BK245+BK249+BK253+BK257+BK261+BK265+BK269+BK273+BK277+BK281+BK288+BK292+BK302+BK309+BK319+BK323+BK327+BK330+BK333</f>
        <v>0</v>
      </c>
    </row>
    <row r="161" spans="2:63" s="11" customFormat="1" ht="19.9" customHeight="1">
      <c r="B161" s="222"/>
      <c r="C161" s="223"/>
      <c r="D161" s="224" t="s">
        <v>81</v>
      </c>
      <c r="E161" s="236" t="s">
        <v>3154</v>
      </c>
      <c r="F161" s="236" t="s">
        <v>3155</v>
      </c>
      <c r="G161" s="223"/>
      <c r="H161" s="223"/>
      <c r="I161" s="226"/>
      <c r="J161" s="237">
        <f>BK161</f>
        <v>0</v>
      </c>
      <c r="K161" s="223"/>
      <c r="L161" s="228"/>
      <c r="M161" s="229"/>
      <c r="N161" s="230"/>
      <c r="O161" s="230"/>
      <c r="P161" s="231">
        <v>0</v>
      </c>
      <c r="Q161" s="230"/>
      <c r="R161" s="231">
        <v>0</v>
      </c>
      <c r="S161" s="230"/>
      <c r="T161" s="232">
        <v>0</v>
      </c>
      <c r="AR161" s="233" t="s">
        <v>25</v>
      </c>
      <c r="AT161" s="234" t="s">
        <v>81</v>
      </c>
      <c r="AU161" s="234" t="s">
        <v>25</v>
      </c>
      <c r="AY161" s="233" t="s">
        <v>204</v>
      </c>
      <c r="BK161" s="235">
        <v>0</v>
      </c>
    </row>
    <row r="162" spans="2:63" s="11" customFormat="1" ht="19.9" customHeight="1">
      <c r="B162" s="222"/>
      <c r="C162" s="223"/>
      <c r="D162" s="224" t="s">
        <v>81</v>
      </c>
      <c r="E162" s="236" t="s">
        <v>3156</v>
      </c>
      <c r="F162" s="236" t="s">
        <v>3157</v>
      </c>
      <c r="G162" s="223"/>
      <c r="H162" s="223"/>
      <c r="I162" s="226"/>
      <c r="J162" s="237">
        <f>BK162</f>
        <v>0</v>
      </c>
      <c r="K162" s="223"/>
      <c r="L162" s="228"/>
      <c r="M162" s="229"/>
      <c r="N162" s="230"/>
      <c r="O162" s="230"/>
      <c r="P162" s="231">
        <v>0</v>
      </c>
      <c r="Q162" s="230"/>
      <c r="R162" s="231">
        <v>0</v>
      </c>
      <c r="S162" s="230"/>
      <c r="T162" s="232">
        <v>0</v>
      </c>
      <c r="AR162" s="233" t="s">
        <v>25</v>
      </c>
      <c r="AT162" s="234" t="s">
        <v>81</v>
      </c>
      <c r="AU162" s="234" t="s">
        <v>25</v>
      </c>
      <c r="AY162" s="233" t="s">
        <v>204</v>
      </c>
      <c r="BK162" s="235">
        <v>0</v>
      </c>
    </row>
    <row r="163" spans="2:63" s="11" customFormat="1" ht="19.9" customHeight="1">
      <c r="B163" s="222"/>
      <c r="C163" s="223"/>
      <c r="D163" s="224" t="s">
        <v>81</v>
      </c>
      <c r="E163" s="236" t="s">
        <v>3158</v>
      </c>
      <c r="F163" s="236" t="s">
        <v>3159</v>
      </c>
      <c r="G163" s="223"/>
      <c r="H163" s="223"/>
      <c r="I163" s="226"/>
      <c r="J163" s="237">
        <f>BK163</f>
        <v>0</v>
      </c>
      <c r="K163" s="223"/>
      <c r="L163" s="228"/>
      <c r="M163" s="229"/>
      <c r="N163" s="230"/>
      <c r="O163" s="230"/>
      <c r="P163" s="231">
        <v>0</v>
      </c>
      <c r="Q163" s="230"/>
      <c r="R163" s="231">
        <v>0</v>
      </c>
      <c r="S163" s="230"/>
      <c r="T163" s="232">
        <v>0</v>
      </c>
      <c r="AR163" s="233" t="s">
        <v>25</v>
      </c>
      <c r="AT163" s="234" t="s">
        <v>81</v>
      </c>
      <c r="AU163" s="234" t="s">
        <v>25</v>
      </c>
      <c r="AY163" s="233" t="s">
        <v>204</v>
      </c>
      <c r="BK163" s="235">
        <v>0</v>
      </c>
    </row>
    <row r="164" spans="2:63" s="11" customFormat="1" ht="19.9" customHeight="1">
      <c r="B164" s="222"/>
      <c r="C164" s="223"/>
      <c r="D164" s="224" t="s">
        <v>81</v>
      </c>
      <c r="E164" s="236" t="s">
        <v>3160</v>
      </c>
      <c r="F164" s="236" t="s">
        <v>3161</v>
      </c>
      <c r="G164" s="223"/>
      <c r="H164" s="223"/>
      <c r="I164" s="226"/>
      <c r="J164" s="237">
        <f>BK164</f>
        <v>0</v>
      </c>
      <c r="K164" s="223"/>
      <c r="L164" s="228"/>
      <c r="M164" s="229"/>
      <c r="N164" s="230"/>
      <c r="O164" s="230"/>
      <c r="P164" s="231">
        <v>0</v>
      </c>
      <c r="Q164" s="230"/>
      <c r="R164" s="231">
        <v>0</v>
      </c>
      <c r="S164" s="230"/>
      <c r="T164" s="232">
        <v>0</v>
      </c>
      <c r="AR164" s="233" t="s">
        <v>25</v>
      </c>
      <c r="AT164" s="234" t="s">
        <v>81</v>
      </c>
      <c r="AU164" s="234" t="s">
        <v>25</v>
      </c>
      <c r="AY164" s="233" t="s">
        <v>204</v>
      </c>
      <c r="BK164" s="235">
        <v>0</v>
      </c>
    </row>
    <row r="165" spans="2:63" s="11" customFormat="1" ht="19.9" customHeight="1">
      <c r="B165" s="222"/>
      <c r="C165" s="223"/>
      <c r="D165" s="224" t="s">
        <v>81</v>
      </c>
      <c r="E165" s="236" t="s">
        <v>3162</v>
      </c>
      <c r="F165" s="236" t="s">
        <v>3163</v>
      </c>
      <c r="G165" s="223"/>
      <c r="H165" s="223"/>
      <c r="I165" s="226"/>
      <c r="J165" s="237">
        <f>BK165</f>
        <v>0</v>
      </c>
      <c r="K165" s="223"/>
      <c r="L165" s="228"/>
      <c r="M165" s="229"/>
      <c r="N165" s="230"/>
      <c r="O165" s="230"/>
      <c r="P165" s="231">
        <v>0</v>
      </c>
      <c r="Q165" s="230"/>
      <c r="R165" s="231">
        <v>0</v>
      </c>
      <c r="S165" s="230"/>
      <c r="T165" s="232">
        <v>0</v>
      </c>
      <c r="AR165" s="233" t="s">
        <v>25</v>
      </c>
      <c r="AT165" s="234" t="s">
        <v>81</v>
      </c>
      <c r="AU165" s="234" t="s">
        <v>25</v>
      </c>
      <c r="AY165" s="233" t="s">
        <v>204</v>
      </c>
      <c r="BK165" s="235">
        <v>0</v>
      </c>
    </row>
    <row r="166" spans="2:63" s="11" customFormat="1" ht="19.9" customHeight="1">
      <c r="B166" s="222"/>
      <c r="C166" s="223"/>
      <c r="D166" s="224" t="s">
        <v>81</v>
      </c>
      <c r="E166" s="236" t="s">
        <v>3164</v>
      </c>
      <c r="F166" s="236" t="s">
        <v>3165</v>
      </c>
      <c r="G166" s="223"/>
      <c r="H166" s="223"/>
      <c r="I166" s="226"/>
      <c r="J166" s="237">
        <f>BK166</f>
        <v>0</v>
      </c>
      <c r="K166" s="223"/>
      <c r="L166" s="228"/>
      <c r="M166" s="229"/>
      <c r="N166" s="230"/>
      <c r="O166" s="230"/>
      <c r="P166" s="231">
        <v>0</v>
      </c>
      <c r="Q166" s="230"/>
      <c r="R166" s="231">
        <v>0</v>
      </c>
      <c r="S166" s="230"/>
      <c r="T166" s="232">
        <v>0</v>
      </c>
      <c r="AR166" s="233" t="s">
        <v>25</v>
      </c>
      <c r="AT166" s="234" t="s">
        <v>81</v>
      </c>
      <c r="AU166" s="234" t="s">
        <v>25</v>
      </c>
      <c r="AY166" s="233" t="s">
        <v>204</v>
      </c>
      <c r="BK166" s="235">
        <v>0</v>
      </c>
    </row>
    <row r="167" spans="2:63" s="11" customFormat="1" ht="19.9" customHeight="1">
      <c r="B167" s="222"/>
      <c r="C167" s="223"/>
      <c r="D167" s="224" t="s">
        <v>81</v>
      </c>
      <c r="E167" s="236" t="s">
        <v>3166</v>
      </c>
      <c r="F167" s="236" t="s">
        <v>3167</v>
      </c>
      <c r="G167" s="223"/>
      <c r="H167" s="223"/>
      <c r="I167" s="226"/>
      <c r="J167" s="237">
        <f>BK167</f>
        <v>0</v>
      </c>
      <c r="K167" s="223"/>
      <c r="L167" s="228"/>
      <c r="M167" s="229"/>
      <c r="N167" s="230"/>
      <c r="O167" s="230"/>
      <c r="P167" s="231">
        <v>0</v>
      </c>
      <c r="Q167" s="230"/>
      <c r="R167" s="231">
        <v>0</v>
      </c>
      <c r="S167" s="230"/>
      <c r="T167" s="232">
        <v>0</v>
      </c>
      <c r="AR167" s="233" t="s">
        <v>25</v>
      </c>
      <c r="AT167" s="234" t="s">
        <v>81</v>
      </c>
      <c r="AU167" s="234" t="s">
        <v>25</v>
      </c>
      <c r="AY167" s="233" t="s">
        <v>204</v>
      </c>
      <c r="BK167" s="235">
        <v>0</v>
      </c>
    </row>
    <row r="168" spans="2:63" s="11" customFormat="1" ht="19.9" customHeight="1">
      <c r="B168" s="222"/>
      <c r="C168" s="223"/>
      <c r="D168" s="224" t="s">
        <v>81</v>
      </c>
      <c r="E168" s="236" t="s">
        <v>3168</v>
      </c>
      <c r="F168" s="236" t="s">
        <v>3169</v>
      </c>
      <c r="G168" s="223"/>
      <c r="H168" s="223"/>
      <c r="I168" s="226"/>
      <c r="J168" s="237">
        <f>BK168</f>
        <v>0</v>
      </c>
      <c r="K168" s="223"/>
      <c r="L168" s="228"/>
      <c r="M168" s="229"/>
      <c r="N168" s="230"/>
      <c r="O168" s="230"/>
      <c r="P168" s="231">
        <v>0</v>
      </c>
      <c r="Q168" s="230"/>
      <c r="R168" s="231">
        <v>0</v>
      </c>
      <c r="S168" s="230"/>
      <c r="T168" s="232">
        <v>0</v>
      </c>
      <c r="AR168" s="233" t="s">
        <v>25</v>
      </c>
      <c r="AT168" s="234" t="s">
        <v>81</v>
      </c>
      <c r="AU168" s="234" t="s">
        <v>25</v>
      </c>
      <c r="AY168" s="233" t="s">
        <v>204</v>
      </c>
      <c r="BK168" s="235">
        <v>0</v>
      </c>
    </row>
    <row r="169" spans="2:63" s="11" customFormat="1" ht="19.9" customHeight="1">
      <c r="B169" s="222"/>
      <c r="C169" s="223"/>
      <c r="D169" s="224" t="s">
        <v>81</v>
      </c>
      <c r="E169" s="236" t="s">
        <v>3170</v>
      </c>
      <c r="F169" s="236" t="s">
        <v>3171</v>
      </c>
      <c r="G169" s="223"/>
      <c r="H169" s="223"/>
      <c r="I169" s="226"/>
      <c r="J169" s="237">
        <f>BK169</f>
        <v>0</v>
      </c>
      <c r="K169" s="223"/>
      <c r="L169" s="228"/>
      <c r="M169" s="229"/>
      <c r="N169" s="230"/>
      <c r="O169" s="230"/>
      <c r="P169" s="231">
        <v>0</v>
      </c>
      <c r="Q169" s="230"/>
      <c r="R169" s="231">
        <v>0</v>
      </c>
      <c r="S169" s="230"/>
      <c r="T169" s="232">
        <v>0</v>
      </c>
      <c r="AR169" s="233" t="s">
        <v>25</v>
      </c>
      <c r="AT169" s="234" t="s">
        <v>81</v>
      </c>
      <c r="AU169" s="234" t="s">
        <v>25</v>
      </c>
      <c r="AY169" s="233" t="s">
        <v>204</v>
      </c>
      <c r="BK169" s="235">
        <v>0</v>
      </c>
    </row>
    <row r="170" spans="2:63" s="11" customFormat="1" ht="19.9" customHeight="1">
      <c r="B170" s="222"/>
      <c r="C170" s="223"/>
      <c r="D170" s="224" t="s">
        <v>81</v>
      </c>
      <c r="E170" s="236" t="s">
        <v>3172</v>
      </c>
      <c r="F170" s="236" t="s">
        <v>3173</v>
      </c>
      <c r="G170" s="223"/>
      <c r="H170" s="223"/>
      <c r="I170" s="226"/>
      <c r="J170" s="237">
        <f>BK170</f>
        <v>0</v>
      </c>
      <c r="K170" s="223"/>
      <c r="L170" s="228"/>
      <c r="M170" s="229"/>
      <c r="N170" s="230"/>
      <c r="O170" s="230"/>
      <c r="P170" s="231">
        <v>0</v>
      </c>
      <c r="Q170" s="230"/>
      <c r="R170" s="231">
        <v>0</v>
      </c>
      <c r="S170" s="230"/>
      <c r="T170" s="232">
        <v>0</v>
      </c>
      <c r="AR170" s="233" t="s">
        <v>25</v>
      </c>
      <c r="AT170" s="234" t="s">
        <v>81</v>
      </c>
      <c r="AU170" s="234" t="s">
        <v>25</v>
      </c>
      <c r="AY170" s="233" t="s">
        <v>204</v>
      </c>
      <c r="BK170" s="235">
        <v>0</v>
      </c>
    </row>
    <row r="171" spans="2:63" s="11" customFormat="1" ht="19.9" customHeight="1">
      <c r="B171" s="222"/>
      <c r="C171" s="223"/>
      <c r="D171" s="224" t="s">
        <v>81</v>
      </c>
      <c r="E171" s="236" t="s">
        <v>3174</v>
      </c>
      <c r="F171" s="236" t="s">
        <v>3175</v>
      </c>
      <c r="G171" s="223"/>
      <c r="H171" s="223"/>
      <c r="I171" s="226"/>
      <c r="J171" s="237">
        <f>BK171</f>
        <v>0</v>
      </c>
      <c r="K171" s="223"/>
      <c r="L171" s="228"/>
      <c r="M171" s="229"/>
      <c r="N171" s="230"/>
      <c r="O171" s="230"/>
      <c r="P171" s="231">
        <v>0</v>
      </c>
      <c r="Q171" s="230"/>
      <c r="R171" s="231">
        <v>0</v>
      </c>
      <c r="S171" s="230"/>
      <c r="T171" s="232">
        <v>0</v>
      </c>
      <c r="AR171" s="233" t="s">
        <v>25</v>
      </c>
      <c r="AT171" s="234" t="s">
        <v>81</v>
      </c>
      <c r="AU171" s="234" t="s">
        <v>25</v>
      </c>
      <c r="AY171" s="233" t="s">
        <v>204</v>
      </c>
      <c r="BK171" s="235">
        <v>0</v>
      </c>
    </row>
    <row r="172" spans="2:63" s="11" customFormat="1" ht="19.9" customHeight="1">
      <c r="B172" s="222"/>
      <c r="C172" s="223"/>
      <c r="D172" s="224" t="s">
        <v>81</v>
      </c>
      <c r="E172" s="236" t="s">
        <v>3176</v>
      </c>
      <c r="F172" s="236" t="s">
        <v>3177</v>
      </c>
      <c r="G172" s="223"/>
      <c r="H172" s="223"/>
      <c r="I172" s="226"/>
      <c r="J172" s="237">
        <f>BK172</f>
        <v>0</v>
      </c>
      <c r="K172" s="223"/>
      <c r="L172" s="228"/>
      <c r="M172" s="229"/>
      <c r="N172" s="230"/>
      <c r="O172" s="230"/>
      <c r="P172" s="231">
        <v>0</v>
      </c>
      <c r="Q172" s="230"/>
      <c r="R172" s="231">
        <v>0</v>
      </c>
      <c r="S172" s="230"/>
      <c r="T172" s="232">
        <v>0</v>
      </c>
      <c r="AR172" s="233" t="s">
        <v>25</v>
      </c>
      <c r="AT172" s="234" t="s">
        <v>81</v>
      </c>
      <c r="AU172" s="234" t="s">
        <v>25</v>
      </c>
      <c r="AY172" s="233" t="s">
        <v>204</v>
      </c>
      <c r="BK172" s="235">
        <v>0</v>
      </c>
    </row>
    <row r="173" spans="2:63" s="11" customFormat="1" ht="19.9" customHeight="1">
      <c r="B173" s="222"/>
      <c r="C173" s="223"/>
      <c r="D173" s="224" t="s">
        <v>81</v>
      </c>
      <c r="E173" s="236" t="s">
        <v>3178</v>
      </c>
      <c r="F173" s="236" t="s">
        <v>3179</v>
      </c>
      <c r="G173" s="223"/>
      <c r="H173" s="223"/>
      <c r="I173" s="226"/>
      <c r="J173" s="237">
        <f>BK173</f>
        <v>0</v>
      </c>
      <c r="K173" s="223"/>
      <c r="L173" s="228"/>
      <c r="M173" s="229"/>
      <c r="N173" s="230"/>
      <c r="O173" s="230"/>
      <c r="P173" s="231">
        <v>0</v>
      </c>
      <c r="Q173" s="230"/>
      <c r="R173" s="231">
        <v>0</v>
      </c>
      <c r="S173" s="230"/>
      <c r="T173" s="232">
        <v>0</v>
      </c>
      <c r="AR173" s="233" t="s">
        <v>25</v>
      </c>
      <c r="AT173" s="234" t="s">
        <v>81</v>
      </c>
      <c r="AU173" s="234" t="s">
        <v>25</v>
      </c>
      <c r="AY173" s="233" t="s">
        <v>204</v>
      </c>
      <c r="BK173" s="235">
        <v>0</v>
      </c>
    </row>
    <row r="174" spans="2:63" s="11" customFormat="1" ht="19.9" customHeight="1">
      <c r="B174" s="222"/>
      <c r="C174" s="223"/>
      <c r="D174" s="224" t="s">
        <v>81</v>
      </c>
      <c r="E174" s="236" t="s">
        <v>3180</v>
      </c>
      <c r="F174" s="236" t="s">
        <v>3181</v>
      </c>
      <c r="G174" s="223"/>
      <c r="H174" s="223"/>
      <c r="I174" s="226"/>
      <c r="J174" s="237">
        <f>BK174</f>
        <v>0</v>
      </c>
      <c r="K174" s="223"/>
      <c r="L174" s="228"/>
      <c r="M174" s="229"/>
      <c r="N174" s="230"/>
      <c r="O174" s="230"/>
      <c r="P174" s="231">
        <v>0</v>
      </c>
      <c r="Q174" s="230"/>
      <c r="R174" s="231">
        <v>0</v>
      </c>
      <c r="S174" s="230"/>
      <c r="T174" s="232">
        <v>0</v>
      </c>
      <c r="AR174" s="233" t="s">
        <v>25</v>
      </c>
      <c r="AT174" s="234" t="s">
        <v>81</v>
      </c>
      <c r="AU174" s="234" t="s">
        <v>25</v>
      </c>
      <c r="AY174" s="233" t="s">
        <v>204</v>
      </c>
      <c r="BK174" s="235">
        <v>0</v>
      </c>
    </row>
    <row r="175" spans="2:63" s="11" customFormat="1" ht="19.9" customHeight="1">
      <c r="B175" s="222"/>
      <c r="C175" s="223"/>
      <c r="D175" s="224" t="s">
        <v>81</v>
      </c>
      <c r="E175" s="236" t="s">
        <v>3182</v>
      </c>
      <c r="F175" s="236" t="s">
        <v>3183</v>
      </c>
      <c r="G175" s="223"/>
      <c r="H175" s="223"/>
      <c r="I175" s="226"/>
      <c r="J175" s="237">
        <f>BK175</f>
        <v>0</v>
      </c>
      <c r="K175" s="223"/>
      <c r="L175" s="228"/>
      <c r="M175" s="229"/>
      <c r="N175" s="230"/>
      <c r="O175" s="230"/>
      <c r="P175" s="231">
        <v>0</v>
      </c>
      <c r="Q175" s="230"/>
      <c r="R175" s="231">
        <v>0</v>
      </c>
      <c r="S175" s="230"/>
      <c r="T175" s="232">
        <v>0</v>
      </c>
      <c r="AR175" s="233" t="s">
        <v>25</v>
      </c>
      <c r="AT175" s="234" t="s">
        <v>81</v>
      </c>
      <c r="AU175" s="234" t="s">
        <v>25</v>
      </c>
      <c r="AY175" s="233" t="s">
        <v>204</v>
      </c>
      <c r="BK175" s="235">
        <v>0</v>
      </c>
    </row>
    <row r="176" spans="2:63" s="11" customFormat="1" ht="19.9" customHeight="1">
      <c r="B176" s="222"/>
      <c r="C176" s="223"/>
      <c r="D176" s="224" t="s">
        <v>81</v>
      </c>
      <c r="E176" s="236" t="s">
        <v>3184</v>
      </c>
      <c r="F176" s="236" t="s">
        <v>3185</v>
      </c>
      <c r="G176" s="223"/>
      <c r="H176" s="223"/>
      <c r="I176" s="226"/>
      <c r="J176" s="237">
        <f>BK176</f>
        <v>0</v>
      </c>
      <c r="K176" s="223"/>
      <c r="L176" s="228"/>
      <c r="M176" s="229"/>
      <c r="N176" s="230"/>
      <c r="O176" s="230"/>
      <c r="P176" s="231">
        <v>0</v>
      </c>
      <c r="Q176" s="230"/>
      <c r="R176" s="231">
        <v>0</v>
      </c>
      <c r="S176" s="230"/>
      <c r="T176" s="232">
        <v>0</v>
      </c>
      <c r="AR176" s="233" t="s">
        <v>25</v>
      </c>
      <c r="AT176" s="234" t="s">
        <v>81</v>
      </c>
      <c r="AU176" s="234" t="s">
        <v>25</v>
      </c>
      <c r="AY176" s="233" t="s">
        <v>204</v>
      </c>
      <c r="BK176" s="235">
        <v>0</v>
      </c>
    </row>
    <row r="177" spans="2:63" s="11" customFormat="1" ht="19.9" customHeight="1">
      <c r="B177" s="222"/>
      <c r="C177" s="223"/>
      <c r="D177" s="224" t="s">
        <v>81</v>
      </c>
      <c r="E177" s="236" t="s">
        <v>3186</v>
      </c>
      <c r="F177" s="236" t="s">
        <v>3187</v>
      </c>
      <c r="G177" s="223"/>
      <c r="H177" s="223"/>
      <c r="I177" s="226"/>
      <c r="J177" s="237">
        <f>BK177</f>
        <v>0</v>
      </c>
      <c r="K177" s="223"/>
      <c r="L177" s="228"/>
      <c r="M177" s="229"/>
      <c r="N177" s="230"/>
      <c r="O177" s="230"/>
      <c r="P177" s="231">
        <f>SUM(P178:P179)</f>
        <v>0</v>
      </c>
      <c r="Q177" s="230"/>
      <c r="R177" s="231">
        <f>SUM(R178:R179)</f>
        <v>876</v>
      </c>
      <c r="S177" s="230"/>
      <c r="T177" s="232">
        <f>SUM(T178:T179)</f>
        <v>0</v>
      </c>
      <c r="AR177" s="233" t="s">
        <v>25</v>
      </c>
      <c r="AT177" s="234" t="s">
        <v>81</v>
      </c>
      <c r="AU177" s="234" t="s">
        <v>25</v>
      </c>
      <c r="AY177" s="233" t="s">
        <v>204</v>
      </c>
      <c r="BK177" s="235">
        <f>SUM(BK178:BK179)</f>
        <v>0</v>
      </c>
    </row>
    <row r="178" spans="2:65" s="1" customFormat="1" ht="16.5" customHeight="1">
      <c r="B178" s="48"/>
      <c r="C178" s="285" t="s">
        <v>82</v>
      </c>
      <c r="D178" s="285" t="s">
        <v>478</v>
      </c>
      <c r="E178" s="286" t="s">
        <v>3188</v>
      </c>
      <c r="F178" s="287" t="s">
        <v>3189</v>
      </c>
      <c r="G178" s="288" t="s">
        <v>3190</v>
      </c>
      <c r="H178" s="289">
        <v>3</v>
      </c>
      <c r="I178" s="290"/>
      <c r="J178" s="291">
        <f>ROUND(I178*H178,2)</f>
        <v>0</v>
      </c>
      <c r="K178" s="287" t="s">
        <v>38</v>
      </c>
      <c r="L178" s="292"/>
      <c r="M178" s="293" t="s">
        <v>38</v>
      </c>
      <c r="N178" s="294" t="s">
        <v>53</v>
      </c>
      <c r="O178" s="49"/>
      <c r="P178" s="247">
        <f>O178*H178</f>
        <v>0</v>
      </c>
      <c r="Q178" s="247">
        <v>292</v>
      </c>
      <c r="R178" s="247">
        <f>Q178*H178</f>
        <v>876</v>
      </c>
      <c r="S178" s="247">
        <v>0</v>
      </c>
      <c r="T178" s="248">
        <f>S178*H178</f>
        <v>0</v>
      </c>
      <c r="AR178" s="25" t="s">
        <v>249</v>
      </c>
      <c r="AT178" s="25" t="s">
        <v>478</v>
      </c>
      <c r="AU178" s="25" t="s">
        <v>90</v>
      </c>
      <c r="AY178" s="25" t="s">
        <v>204</v>
      </c>
      <c r="BE178" s="249">
        <f>IF(N178="základní",J178,0)</f>
        <v>0</v>
      </c>
      <c r="BF178" s="249">
        <f>IF(N178="snížená",J178,0)</f>
        <v>0</v>
      </c>
      <c r="BG178" s="249">
        <f>IF(N178="zákl. přenesená",J178,0)</f>
        <v>0</v>
      </c>
      <c r="BH178" s="249">
        <f>IF(N178="sníž. přenesená",J178,0)</f>
        <v>0</v>
      </c>
      <c r="BI178" s="249">
        <f>IF(N178="nulová",J178,0)</f>
        <v>0</v>
      </c>
      <c r="BJ178" s="25" t="s">
        <v>25</v>
      </c>
      <c r="BK178" s="249">
        <f>ROUND(I178*H178,2)</f>
        <v>0</v>
      </c>
      <c r="BL178" s="25" t="s">
        <v>211</v>
      </c>
      <c r="BM178" s="25" t="s">
        <v>3191</v>
      </c>
    </row>
    <row r="179" spans="2:65" s="1" customFormat="1" ht="16.5" customHeight="1">
      <c r="B179" s="48"/>
      <c r="C179" s="238" t="s">
        <v>82</v>
      </c>
      <c r="D179" s="238" t="s">
        <v>206</v>
      </c>
      <c r="E179" s="239" t="s">
        <v>3192</v>
      </c>
      <c r="F179" s="240" t="s">
        <v>3193</v>
      </c>
      <c r="G179" s="241" t="s">
        <v>3190</v>
      </c>
      <c r="H179" s="242">
        <v>3</v>
      </c>
      <c r="I179" s="243"/>
      <c r="J179" s="244">
        <f>ROUND(I179*H179,2)</f>
        <v>0</v>
      </c>
      <c r="K179" s="240" t="s">
        <v>38</v>
      </c>
      <c r="L179" s="74"/>
      <c r="M179" s="245" t="s">
        <v>38</v>
      </c>
      <c r="N179" s="246" t="s">
        <v>53</v>
      </c>
      <c r="O179" s="49"/>
      <c r="P179" s="247">
        <f>O179*H179</f>
        <v>0</v>
      </c>
      <c r="Q179" s="247">
        <v>0</v>
      </c>
      <c r="R179" s="247">
        <f>Q179*H179</f>
        <v>0</v>
      </c>
      <c r="S179" s="247">
        <v>0</v>
      </c>
      <c r="T179" s="248">
        <f>S179*H179</f>
        <v>0</v>
      </c>
      <c r="AR179" s="25" t="s">
        <v>211</v>
      </c>
      <c r="AT179" s="25" t="s">
        <v>206</v>
      </c>
      <c r="AU179" s="25" t="s">
        <v>90</v>
      </c>
      <c r="AY179" s="25" t="s">
        <v>204</v>
      </c>
      <c r="BE179" s="249">
        <f>IF(N179="základní",J179,0)</f>
        <v>0</v>
      </c>
      <c r="BF179" s="249">
        <f>IF(N179="snížená",J179,0)</f>
        <v>0</v>
      </c>
      <c r="BG179" s="249">
        <f>IF(N179="zákl. přenesená",J179,0)</f>
        <v>0</v>
      </c>
      <c r="BH179" s="249">
        <f>IF(N179="sníž. přenesená",J179,0)</f>
        <v>0</v>
      </c>
      <c r="BI179" s="249">
        <f>IF(N179="nulová",J179,0)</f>
        <v>0</v>
      </c>
      <c r="BJ179" s="25" t="s">
        <v>25</v>
      </c>
      <c r="BK179" s="249">
        <f>ROUND(I179*H179,2)</f>
        <v>0</v>
      </c>
      <c r="BL179" s="25" t="s">
        <v>211</v>
      </c>
      <c r="BM179" s="25" t="s">
        <v>3194</v>
      </c>
    </row>
    <row r="180" spans="2:63" s="11" customFormat="1" ht="29.85" customHeight="1">
      <c r="B180" s="222"/>
      <c r="C180" s="223"/>
      <c r="D180" s="224" t="s">
        <v>81</v>
      </c>
      <c r="E180" s="236" t="s">
        <v>3154</v>
      </c>
      <c r="F180" s="236" t="s">
        <v>3155</v>
      </c>
      <c r="G180" s="223"/>
      <c r="H180" s="223"/>
      <c r="I180" s="226"/>
      <c r="J180" s="237">
        <f>BK180</f>
        <v>0</v>
      </c>
      <c r="K180" s="223"/>
      <c r="L180" s="228"/>
      <c r="M180" s="229"/>
      <c r="N180" s="230"/>
      <c r="O180" s="230"/>
      <c r="P180" s="231">
        <v>0</v>
      </c>
      <c r="Q180" s="230"/>
      <c r="R180" s="231">
        <v>0</v>
      </c>
      <c r="S180" s="230"/>
      <c r="T180" s="232">
        <v>0</v>
      </c>
      <c r="AR180" s="233" t="s">
        <v>25</v>
      </c>
      <c r="AT180" s="234" t="s">
        <v>81</v>
      </c>
      <c r="AU180" s="234" t="s">
        <v>25</v>
      </c>
      <c r="AY180" s="233" t="s">
        <v>204</v>
      </c>
      <c r="BK180" s="235">
        <v>0</v>
      </c>
    </row>
    <row r="181" spans="2:63" s="11" customFormat="1" ht="19.9" customHeight="1">
      <c r="B181" s="222"/>
      <c r="C181" s="223"/>
      <c r="D181" s="224" t="s">
        <v>81</v>
      </c>
      <c r="E181" s="236" t="s">
        <v>3156</v>
      </c>
      <c r="F181" s="236" t="s">
        <v>3157</v>
      </c>
      <c r="G181" s="223"/>
      <c r="H181" s="223"/>
      <c r="I181" s="226"/>
      <c r="J181" s="237">
        <f>BK181</f>
        <v>0</v>
      </c>
      <c r="K181" s="223"/>
      <c r="L181" s="228"/>
      <c r="M181" s="229"/>
      <c r="N181" s="230"/>
      <c r="O181" s="230"/>
      <c r="P181" s="231">
        <v>0</v>
      </c>
      <c r="Q181" s="230"/>
      <c r="R181" s="231">
        <v>0</v>
      </c>
      <c r="S181" s="230"/>
      <c r="T181" s="232">
        <v>0</v>
      </c>
      <c r="AR181" s="233" t="s">
        <v>25</v>
      </c>
      <c r="AT181" s="234" t="s">
        <v>81</v>
      </c>
      <c r="AU181" s="234" t="s">
        <v>25</v>
      </c>
      <c r="AY181" s="233" t="s">
        <v>204</v>
      </c>
      <c r="BK181" s="235">
        <v>0</v>
      </c>
    </row>
    <row r="182" spans="2:63" s="11" customFormat="1" ht="19.9" customHeight="1">
      <c r="B182" s="222"/>
      <c r="C182" s="223"/>
      <c r="D182" s="224" t="s">
        <v>81</v>
      </c>
      <c r="E182" s="236" t="s">
        <v>3158</v>
      </c>
      <c r="F182" s="236" t="s">
        <v>3159</v>
      </c>
      <c r="G182" s="223"/>
      <c r="H182" s="223"/>
      <c r="I182" s="226"/>
      <c r="J182" s="237">
        <f>BK182</f>
        <v>0</v>
      </c>
      <c r="K182" s="223"/>
      <c r="L182" s="228"/>
      <c r="M182" s="229"/>
      <c r="N182" s="230"/>
      <c r="O182" s="230"/>
      <c r="P182" s="231">
        <f>P183</f>
        <v>0</v>
      </c>
      <c r="Q182" s="230"/>
      <c r="R182" s="231">
        <f>R183</f>
        <v>292</v>
      </c>
      <c r="S182" s="230"/>
      <c r="T182" s="232">
        <f>T183</f>
        <v>0</v>
      </c>
      <c r="AR182" s="233" t="s">
        <v>25</v>
      </c>
      <c r="AT182" s="234" t="s">
        <v>81</v>
      </c>
      <c r="AU182" s="234" t="s">
        <v>25</v>
      </c>
      <c r="AY182" s="233" t="s">
        <v>204</v>
      </c>
      <c r="BK182" s="235">
        <f>BK183</f>
        <v>0</v>
      </c>
    </row>
    <row r="183" spans="2:65" s="1" customFormat="1" ht="16.5" customHeight="1">
      <c r="B183" s="48"/>
      <c r="C183" s="285" t="s">
        <v>211</v>
      </c>
      <c r="D183" s="285" t="s">
        <v>478</v>
      </c>
      <c r="E183" s="286" t="s">
        <v>3195</v>
      </c>
      <c r="F183" s="287" t="s">
        <v>3161</v>
      </c>
      <c r="G183" s="288" t="s">
        <v>3196</v>
      </c>
      <c r="H183" s="289">
        <v>1</v>
      </c>
      <c r="I183" s="290"/>
      <c r="J183" s="291">
        <f>ROUND(I183*H183,2)</f>
        <v>0</v>
      </c>
      <c r="K183" s="287" t="s">
        <v>38</v>
      </c>
      <c r="L183" s="292"/>
      <c r="M183" s="293" t="s">
        <v>38</v>
      </c>
      <c r="N183" s="294" t="s">
        <v>53</v>
      </c>
      <c r="O183" s="49"/>
      <c r="P183" s="247">
        <f>O183*H183</f>
        <v>0</v>
      </c>
      <c r="Q183" s="247">
        <v>292</v>
      </c>
      <c r="R183" s="247">
        <f>Q183*H183</f>
        <v>292</v>
      </c>
      <c r="S183" s="247">
        <v>0</v>
      </c>
      <c r="T183" s="248">
        <f>S183*H183</f>
        <v>0</v>
      </c>
      <c r="AR183" s="25" t="s">
        <v>249</v>
      </c>
      <c r="AT183" s="25" t="s">
        <v>478</v>
      </c>
      <c r="AU183" s="25" t="s">
        <v>90</v>
      </c>
      <c r="AY183" s="25" t="s">
        <v>204</v>
      </c>
      <c r="BE183" s="249">
        <f>IF(N183="základní",J183,0)</f>
        <v>0</v>
      </c>
      <c r="BF183" s="249">
        <f>IF(N183="snížená",J183,0)</f>
        <v>0</v>
      </c>
      <c r="BG183" s="249">
        <f>IF(N183="zákl. přenesená",J183,0)</f>
        <v>0</v>
      </c>
      <c r="BH183" s="249">
        <f>IF(N183="sníž. přenesená",J183,0)</f>
        <v>0</v>
      </c>
      <c r="BI183" s="249">
        <f>IF(N183="nulová",J183,0)</f>
        <v>0</v>
      </c>
      <c r="BJ183" s="25" t="s">
        <v>25</v>
      </c>
      <c r="BK183" s="249">
        <f>ROUND(I183*H183,2)</f>
        <v>0</v>
      </c>
      <c r="BL183" s="25" t="s">
        <v>211</v>
      </c>
      <c r="BM183" s="25" t="s">
        <v>3197</v>
      </c>
    </row>
    <row r="184" spans="2:63" s="11" customFormat="1" ht="29.85" customHeight="1">
      <c r="B184" s="222"/>
      <c r="C184" s="223"/>
      <c r="D184" s="224" t="s">
        <v>81</v>
      </c>
      <c r="E184" s="236" t="s">
        <v>3198</v>
      </c>
      <c r="F184" s="236" t="s">
        <v>3199</v>
      </c>
      <c r="G184" s="223"/>
      <c r="H184" s="223"/>
      <c r="I184" s="226"/>
      <c r="J184" s="237">
        <f>BK184</f>
        <v>0</v>
      </c>
      <c r="K184" s="223"/>
      <c r="L184" s="228"/>
      <c r="M184" s="229"/>
      <c r="N184" s="230"/>
      <c r="O184" s="230"/>
      <c r="P184" s="231">
        <v>0</v>
      </c>
      <c r="Q184" s="230"/>
      <c r="R184" s="231">
        <v>0</v>
      </c>
      <c r="S184" s="230"/>
      <c r="T184" s="232">
        <v>0</v>
      </c>
      <c r="AR184" s="233" t="s">
        <v>25</v>
      </c>
      <c r="AT184" s="234" t="s">
        <v>81</v>
      </c>
      <c r="AU184" s="234" t="s">
        <v>25</v>
      </c>
      <c r="AY184" s="233" t="s">
        <v>204</v>
      </c>
      <c r="BK184" s="235">
        <v>0</v>
      </c>
    </row>
    <row r="185" spans="2:63" s="11" customFormat="1" ht="19.9" customHeight="1">
      <c r="B185" s="222"/>
      <c r="C185" s="223"/>
      <c r="D185" s="224" t="s">
        <v>81</v>
      </c>
      <c r="E185" s="236" t="s">
        <v>3200</v>
      </c>
      <c r="F185" s="236" t="s">
        <v>3201</v>
      </c>
      <c r="G185" s="223"/>
      <c r="H185" s="223"/>
      <c r="I185" s="226"/>
      <c r="J185" s="237">
        <f>BK185</f>
        <v>0</v>
      </c>
      <c r="K185" s="223"/>
      <c r="L185" s="228"/>
      <c r="M185" s="229"/>
      <c r="N185" s="230"/>
      <c r="O185" s="230"/>
      <c r="P185" s="231">
        <v>0</v>
      </c>
      <c r="Q185" s="230"/>
      <c r="R185" s="231">
        <v>0</v>
      </c>
      <c r="S185" s="230"/>
      <c r="T185" s="232">
        <v>0</v>
      </c>
      <c r="AR185" s="233" t="s">
        <v>25</v>
      </c>
      <c r="AT185" s="234" t="s">
        <v>81</v>
      </c>
      <c r="AU185" s="234" t="s">
        <v>25</v>
      </c>
      <c r="AY185" s="233" t="s">
        <v>204</v>
      </c>
      <c r="BK185" s="235">
        <v>0</v>
      </c>
    </row>
    <row r="186" spans="2:63" s="11" customFormat="1" ht="19.9" customHeight="1">
      <c r="B186" s="222"/>
      <c r="C186" s="223"/>
      <c r="D186" s="224" t="s">
        <v>81</v>
      </c>
      <c r="E186" s="236" t="s">
        <v>3166</v>
      </c>
      <c r="F186" s="236" t="s">
        <v>3167</v>
      </c>
      <c r="G186" s="223"/>
      <c r="H186" s="223"/>
      <c r="I186" s="226"/>
      <c r="J186" s="237">
        <f>BK186</f>
        <v>0</v>
      </c>
      <c r="K186" s="223"/>
      <c r="L186" s="228"/>
      <c r="M186" s="229"/>
      <c r="N186" s="230"/>
      <c r="O186" s="230"/>
      <c r="P186" s="231">
        <v>0</v>
      </c>
      <c r="Q186" s="230"/>
      <c r="R186" s="231">
        <v>0</v>
      </c>
      <c r="S186" s="230"/>
      <c r="T186" s="232">
        <v>0</v>
      </c>
      <c r="AR186" s="233" t="s">
        <v>25</v>
      </c>
      <c r="AT186" s="234" t="s">
        <v>81</v>
      </c>
      <c r="AU186" s="234" t="s">
        <v>25</v>
      </c>
      <c r="AY186" s="233" t="s">
        <v>204</v>
      </c>
      <c r="BK186" s="235">
        <v>0</v>
      </c>
    </row>
    <row r="187" spans="2:63" s="11" customFormat="1" ht="19.9" customHeight="1">
      <c r="B187" s="222"/>
      <c r="C187" s="223"/>
      <c r="D187" s="224" t="s">
        <v>81</v>
      </c>
      <c r="E187" s="236" t="s">
        <v>3168</v>
      </c>
      <c r="F187" s="236" t="s">
        <v>3169</v>
      </c>
      <c r="G187" s="223"/>
      <c r="H187" s="223"/>
      <c r="I187" s="226"/>
      <c r="J187" s="237">
        <f>BK187</f>
        <v>0</v>
      </c>
      <c r="K187" s="223"/>
      <c r="L187" s="228"/>
      <c r="M187" s="229"/>
      <c r="N187" s="230"/>
      <c r="O187" s="230"/>
      <c r="P187" s="231">
        <v>0</v>
      </c>
      <c r="Q187" s="230"/>
      <c r="R187" s="231">
        <v>0</v>
      </c>
      <c r="S187" s="230"/>
      <c r="T187" s="232">
        <v>0</v>
      </c>
      <c r="AR187" s="233" t="s">
        <v>25</v>
      </c>
      <c r="AT187" s="234" t="s">
        <v>81</v>
      </c>
      <c r="AU187" s="234" t="s">
        <v>25</v>
      </c>
      <c r="AY187" s="233" t="s">
        <v>204</v>
      </c>
      <c r="BK187" s="235">
        <v>0</v>
      </c>
    </row>
    <row r="188" spans="2:63" s="11" customFormat="1" ht="19.9" customHeight="1">
      <c r="B188" s="222"/>
      <c r="C188" s="223"/>
      <c r="D188" s="224" t="s">
        <v>81</v>
      </c>
      <c r="E188" s="236" t="s">
        <v>3202</v>
      </c>
      <c r="F188" s="236" t="s">
        <v>3203</v>
      </c>
      <c r="G188" s="223"/>
      <c r="H188" s="223"/>
      <c r="I188" s="226"/>
      <c r="J188" s="237">
        <f>BK188</f>
        <v>0</v>
      </c>
      <c r="K188" s="223"/>
      <c r="L188" s="228"/>
      <c r="M188" s="229"/>
      <c r="N188" s="230"/>
      <c r="O188" s="230"/>
      <c r="P188" s="231">
        <v>0</v>
      </c>
      <c r="Q188" s="230"/>
      <c r="R188" s="231">
        <v>0</v>
      </c>
      <c r="S188" s="230"/>
      <c r="T188" s="232">
        <v>0</v>
      </c>
      <c r="AR188" s="233" t="s">
        <v>25</v>
      </c>
      <c r="AT188" s="234" t="s">
        <v>81</v>
      </c>
      <c r="AU188" s="234" t="s">
        <v>25</v>
      </c>
      <c r="AY188" s="233" t="s">
        <v>204</v>
      </c>
      <c r="BK188" s="235">
        <v>0</v>
      </c>
    </row>
    <row r="189" spans="2:63" s="11" customFormat="1" ht="19.9" customHeight="1">
      <c r="B189" s="222"/>
      <c r="C189" s="223"/>
      <c r="D189" s="224" t="s">
        <v>81</v>
      </c>
      <c r="E189" s="236" t="s">
        <v>3204</v>
      </c>
      <c r="F189" s="236" t="s">
        <v>3205</v>
      </c>
      <c r="G189" s="223"/>
      <c r="H189" s="223"/>
      <c r="I189" s="226"/>
      <c r="J189" s="237">
        <f>BK189</f>
        <v>0</v>
      </c>
      <c r="K189" s="223"/>
      <c r="L189" s="228"/>
      <c r="M189" s="229"/>
      <c r="N189" s="230"/>
      <c r="O189" s="230"/>
      <c r="P189" s="231">
        <v>0</v>
      </c>
      <c r="Q189" s="230"/>
      <c r="R189" s="231">
        <v>0</v>
      </c>
      <c r="S189" s="230"/>
      <c r="T189" s="232">
        <v>0</v>
      </c>
      <c r="AR189" s="233" t="s">
        <v>25</v>
      </c>
      <c r="AT189" s="234" t="s">
        <v>81</v>
      </c>
      <c r="AU189" s="234" t="s">
        <v>25</v>
      </c>
      <c r="AY189" s="233" t="s">
        <v>204</v>
      </c>
      <c r="BK189" s="235">
        <v>0</v>
      </c>
    </row>
    <row r="190" spans="2:63" s="11" customFormat="1" ht="19.9" customHeight="1">
      <c r="B190" s="222"/>
      <c r="C190" s="223"/>
      <c r="D190" s="224" t="s">
        <v>81</v>
      </c>
      <c r="E190" s="236" t="s">
        <v>3174</v>
      </c>
      <c r="F190" s="236" t="s">
        <v>3175</v>
      </c>
      <c r="G190" s="223"/>
      <c r="H190" s="223"/>
      <c r="I190" s="226"/>
      <c r="J190" s="237">
        <f>BK190</f>
        <v>0</v>
      </c>
      <c r="K190" s="223"/>
      <c r="L190" s="228"/>
      <c r="M190" s="229"/>
      <c r="N190" s="230"/>
      <c r="O190" s="230"/>
      <c r="P190" s="231">
        <v>0</v>
      </c>
      <c r="Q190" s="230"/>
      <c r="R190" s="231">
        <v>0</v>
      </c>
      <c r="S190" s="230"/>
      <c r="T190" s="232">
        <v>0</v>
      </c>
      <c r="AR190" s="233" t="s">
        <v>25</v>
      </c>
      <c r="AT190" s="234" t="s">
        <v>81</v>
      </c>
      <c r="AU190" s="234" t="s">
        <v>25</v>
      </c>
      <c r="AY190" s="233" t="s">
        <v>204</v>
      </c>
      <c r="BK190" s="235">
        <v>0</v>
      </c>
    </row>
    <row r="191" spans="2:63" s="11" customFormat="1" ht="19.9" customHeight="1">
      <c r="B191" s="222"/>
      <c r="C191" s="223"/>
      <c r="D191" s="224" t="s">
        <v>81</v>
      </c>
      <c r="E191" s="236" t="s">
        <v>3176</v>
      </c>
      <c r="F191" s="236" t="s">
        <v>3177</v>
      </c>
      <c r="G191" s="223"/>
      <c r="H191" s="223"/>
      <c r="I191" s="226"/>
      <c r="J191" s="237">
        <f>BK191</f>
        <v>0</v>
      </c>
      <c r="K191" s="223"/>
      <c r="L191" s="228"/>
      <c r="M191" s="229"/>
      <c r="N191" s="230"/>
      <c r="O191" s="230"/>
      <c r="P191" s="231">
        <v>0</v>
      </c>
      <c r="Q191" s="230"/>
      <c r="R191" s="231">
        <v>0</v>
      </c>
      <c r="S191" s="230"/>
      <c r="T191" s="232">
        <v>0</v>
      </c>
      <c r="AR191" s="233" t="s">
        <v>25</v>
      </c>
      <c r="AT191" s="234" t="s">
        <v>81</v>
      </c>
      <c r="AU191" s="234" t="s">
        <v>25</v>
      </c>
      <c r="AY191" s="233" t="s">
        <v>204</v>
      </c>
      <c r="BK191" s="235">
        <v>0</v>
      </c>
    </row>
    <row r="192" spans="2:63" s="11" customFormat="1" ht="19.9" customHeight="1">
      <c r="B192" s="222"/>
      <c r="C192" s="223"/>
      <c r="D192" s="224" t="s">
        <v>81</v>
      </c>
      <c r="E192" s="236" t="s">
        <v>3178</v>
      </c>
      <c r="F192" s="236" t="s">
        <v>3179</v>
      </c>
      <c r="G192" s="223"/>
      <c r="H192" s="223"/>
      <c r="I192" s="226"/>
      <c r="J192" s="237">
        <f>BK192</f>
        <v>0</v>
      </c>
      <c r="K192" s="223"/>
      <c r="L192" s="228"/>
      <c r="M192" s="229"/>
      <c r="N192" s="230"/>
      <c r="O192" s="230"/>
      <c r="P192" s="231">
        <v>0</v>
      </c>
      <c r="Q192" s="230"/>
      <c r="R192" s="231">
        <v>0</v>
      </c>
      <c r="S192" s="230"/>
      <c r="T192" s="232">
        <v>0</v>
      </c>
      <c r="AR192" s="233" t="s">
        <v>25</v>
      </c>
      <c r="AT192" s="234" t="s">
        <v>81</v>
      </c>
      <c r="AU192" s="234" t="s">
        <v>25</v>
      </c>
      <c r="AY192" s="233" t="s">
        <v>204</v>
      </c>
      <c r="BK192" s="235">
        <v>0</v>
      </c>
    </row>
    <row r="193" spans="2:63" s="11" customFormat="1" ht="19.9" customHeight="1">
      <c r="B193" s="222"/>
      <c r="C193" s="223"/>
      <c r="D193" s="224" t="s">
        <v>81</v>
      </c>
      <c r="E193" s="236" t="s">
        <v>3180</v>
      </c>
      <c r="F193" s="236" t="s">
        <v>3181</v>
      </c>
      <c r="G193" s="223"/>
      <c r="H193" s="223"/>
      <c r="I193" s="226"/>
      <c r="J193" s="237">
        <f>BK193</f>
        <v>0</v>
      </c>
      <c r="K193" s="223"/>
      <c r="L193" s="228"/>
      <c r="M193" s="229"/>
      <c r="N193" s="230"/>
      <c r="O193" s="230"/>
      <c r="P193" s="231">
        <v>0</v>
      </c>
      <c r="Q193" s="230"/>
      <c r="R193" s="231">
        <v>0</v>
      </c>
      <c r="S193" s="230"/>
      <c r="T193" s="232">
        <v>0</v>
      </c>
      <c r="AR193" s="233" t="s">
        <v>25</v>
      </c>
      <c r="AT193" s="234" t="s">
        <v>81</v>
      </c>
      <c r="AU193" s="234" t="s">
        <v>25</v>
      </c>
      <c r="AY193" s="233" t="s">
        <v>204</v>
      </c>
      <c r="BK193" s="235">
        <v>0</v>
      </c>
    </row>
    <row r="194" spans="2:63" s="11" customFormat="1" ht="19.9" customHeight="1">
      <c r="B194" s="222"/>
      <c r="C194" s="223"/>
      <c r="D194" s="224" t="s">
        <v>81</v>
      </c>
      <c r="E194" s="236" t="s">
        <v>3182</v>
      </c>
      <c r="F194" s="236" t="s">
        <v>3183</v>
      </c>
      <c r="G194" s="223"/>
      <c r="H194" s="223"/>
      <c r="I194" s="226"/>
      <c r="J194" s="237">
        <f>BK194</f>
        <v>0</v>
      </c>
      <c r="K194" s="223"/>
      <c r="L194" s="228"/>
      <c r="M194" s="229"/>
      <c r="N194" s="230"/>
      <c r="O194" s="230"/>
      <c r="P194" s="231">
        <v>0</v>
      </c>
      <c r="Q194" s="230"/>
      <c r="R194" s="231">
        <v>0</v>
      </c>
      <c r="S194" s="230"/>
      <c r="T194" s="232">
        <v>0</v>
      </c>
      <c r="AR194" s="233" t="s">
        <v>25</v>
      </c>
      <c r="AT194" s="234" t="s">
        <v>81</v>
      </c>
      <c r="AU194" s="234" t="s">
        <v>25</v>
      </c>
      <c r="AY194" s="233" t="s">
        <v>204</v>
      </c>
      <c r="BK194" s="235">
        <v>0</v>
      </c>
    </row>
    <row r="195" spans="2:63" s="11" customFormat="1" ht="19.9" customHeight="1">
      <c r="B195" s="222"/>
      <c r="C195" s="223"/>
      <c r="D195" s="224" t="s">
        <v>81</v>
      </c>
      <c r="E195" s="236" t="s">
        <v>3184</v>
      </c>
      <c r="F195" s="236" t="s">
        <v>3185</v>
      </c>
      <c r="G195" s="223"/>
      <c r="H195" s="223"/>
      <c r="I195" s="226"/>
      <c r="J195" s="237">
        <f>BK195</f>
        <v>0</v>
      </c>
      <c r="K195" s="223"/>
      <c r="L195" s="228"/>
      <c r="M195" s="229"/>
      <c r="N195" s="230"/>
      <c r="O195" s="230"/>
      <c r="P195" s="231">
        <v>0</v>
      </c>
      <c r="Q195" s="230"/>
      <c r="R195" s="231">
        <v>0</v>
      </c>
      <c r="S195" s="230"/>
      <c r="T195" s="232">
        <v>0</v>
      </c>
      <c r="AR195" s="233" t="s">
        <v>25</v>
      </c>
      <c r="AT195" s="234" t="s">
        <v>81</v>
      </c>
      <c r="AU195" s="234" t="s">
        <v>25</v>
      </c>
      <c r="AY195" s="233" t="s">
        <v>204</v>
      </c>
      <c r="BK195" s="235">
        <v>0</v>
      </c>
    </row>
    <row r="196" spans="2:63" s="11" customFormat="1" ht="19.9" customHeight="1">
      <c r="B196" s="222"/>
      <c r="C196" s="223"/>
      <c r="D196" s="224" t="s">
        <v>81</v>
      </c>
      <c r="E196" s="236" t="s">
        <v>3186</v>
      </c>
      <c r="F196" s="236" t="s">
        <v>3187</v>
      </c>
      <c r="G196" s="223"/>
      <c r="H196" s="223"/>
      <c r="I196" s="226"/>
      <c r="J196" s="237">
        <f>BK196</f>
        <v>0</v>
      </c>
      <c r="K196" s="223"/>
      <c r="L196" s="228"/>
      <c r="M196" s="229"/>
      <c r="N196" s="230"/>
      <c r="O196" s="230"/>
      <c r="P196" s="231">
        <v>0</v>
      </c>
      <c r="Q196" s="230"/>
      <c r="R196" s="231">
        <v>0</v>
      </c>
      <c r="S196" s="230"/>
      <c r="T196" s="232">
        <v>0</v>
      </c>
      <c r="AR196" s="233" t="s">
        <v>25</v>
      </c>
      <c r="AT196" s="234" t="s">
        <v>81</v>
      </c>
      <c r="AU196" s="234" t="s">
        <v>25</v>
      </c>
      <c r="AY196" s="233" t="s">
        <v>204</v>
      </c>
      <c r="BK196" s="235">
        <v>0</v>
      </c>
    </row>
    <row r="197" spans="2:63" s="11" customFormat="1" ht="19.9" customHeight="1">
      <c r="B197" s="222"/>
      <c r="C197" s="223"/>
      <c r="D197" s="224" t="s">
        <v>81</v>
      </c>
      <c r="E197" s="236" t="s">
        <v>3184</v>
      </c>
      <c r="F197" s="236" t="s">
        <v>3185</v>
      </c>
      <c r="G197" s="223"/>
      <c r="H197" s="223"/>
      <c r="I197" s="226"/>
      <c r="J197" s="237">
        <f>BK197</f>
        <v>0</v>
      </c>
      <c r="K197" s="223"/>
      <c r="L197" s="228"/>
      <c r="M197" s="229"/>
      <c r="N197" s="230"/>
      <c r="O197" s="230"/>
      <c r="P197" s="231">
        <v>0</v>
      </c>
      <c r="Q197" s="230"/>
      <c r="R197" s="231">
        <v>0</v>
      </c>
      <c r="S197" s="230"/>
      <c r="T197" s="232">
        <v>0</v>
      </c>
      <c r="AR197" s="233" t="s">
        <v>25</v>
      </c>
      <c r="AT197" s="234" t="s">
        <v>81</v>
      </c>
      <c r="AU197" s="234" t="s">
        <v>25</v>
      </c>
      <c r="AY197" s="233" t="s">
        <v>204</v>
      </c>
      <c r="BK197" s="235">
        <v>0</v>
      </c>
    </row>
    <row r="198" spans="2:63" s="11" customFormat="1" ht="19.9" customHeight="1">
      <c r="B198" s="222"/>
      <c r="C198" s="223"/>
      <c r="D198" s="224" t="s">
        <v>81</v>
      </c>
      <c r="E198" s="236" t="s">
        <v>3186</v>
      </c>
      <c r="F198" s="236" t="s">
        <v>3187</v>
      </c>
      <c r="G198" s="223"/>
      <c r="H198" s="223"/>
      <c r="I198" s="226"/>
      <c r="J198" s="237">
        <f>BK198</f>
        <v>0</v>
      </c>
      <c r="K198" s="223"/>
      <c r="L198" s="228"/>
      <c r="M198" s="229"/>
      <c r="N198" s="230"/>
      <c r="O198" s="230"/>
      <c r="P198" s="231">
        <f>SUM(P199:P200)</f>
        <v>0</v>
      </c>
      <c r="Q198" s="230"/>
      <c r="R198" s="231">
        <f>SUM(R199:R200)</f>
        <v>292</v>
      </c>
      <c r="S198" s="230"/>
      <c r="T198" s="232">
        <f>SUM(T199:T200)</f>
        <v>0</v>
      </c>
      <c r="AR198" s="233" t="s">
        <v>25</v>
      </c>
      <c r="AT198" s="234" t="s">
        <v>81</v>
      </c>
      <c r="AU198" s="234" t="s">
        <v>25</v>
      </c>
      <c r="AY198" s="233" t="s">
        <v>204</v>
      </c>
      <c r="BK198" s="235">
        <f>SUM(BK199:BK200)</f>
        <v>0</v>
      </c>
    </row>
    <row r="199" spans="2:65" s="1" customFormat="1" ht="16.5" customHeight="1">
      <c r="B199" s="48"/>
      <c r="C199" s="285" t="s">
        <v>82</v>
      </c>
      <c r="D199" s="285" t="s">
        <v>478</v>
      </c>
      <c r="E199" s="286" t="s">
        <v>3188</v>
      </c>
      <c r="F199" s="287" t="s">
        <v>3189</v>
      </c>
      <c r="G199" s="288" t="s">
        <v>3190</v>
      </c>
      <c r="H199" s="289">
        <v>1</v>
      </c>
      <c r="I199" s="290"/>
      <c r="J199" s="291">
        <f>ROUND(I199*H199,2)</f>
        <v>0</v>
      </c>
      <c r="K199" s="287" t="s">
        <v>38</v>
      </c>
      <c r="L199" s="292"/>
      <c r="M199" s="293" t="s">
        <v>38</v>
      </c>
      <c r="N199" s="294" t="s">
        <v>53</v>
      </c>
      <c r="O199" s="49"/>
      <c r="P199" s="247">
        <f>O199*H199</f>
        <v>0</v>
      </c>
      <c r="Q199" s="247">
        <v>292</v>
      </c>
      <c r="R199" s="247">
        <f>Q199*H199</f>
        <v>292</v>
      </c>
      <c r="S199" s="247">
        <v>0</v>
      </c>
      <c r="T199" s="248">
        <f>S199*H199</f>
        <v>0</v>
      </c>
      <c r="AR199" s="25" t="s">
        <v>249</v>
      </c>
      <c r="AT199" s="25" t="s">
        <v>478</v>
      </c>
      <c r="AU199" s="25" t="s">
        <v>90</v>
      </c>
      <c r="AY199" s="25" t="s">
        <v>204</v>
      </c>
      <c r="BE199" s="249">
        <f>IF(N199="základní",J199,0)</f>
        <v>0</v>
      </c>
      <c r="BF199" s="249">
        <f>IF(N199="snížená",J199,0)</f>
        <v>0</v>
      </c>
      <c r="BG199" s="249">
        <f>IF(N199="zákl. přenesená",J199,0)</f>
        <v>0</v>
      </c>
      <c r="BH199" s="249">
        <f>IF(N199="sníž. přenesená",J199,0)</f>
        <v>0</v>
      </c>
      <c r="BI199" s="249">
        <f>IF(N199="nulová",J199,0)</f>
        <v>0</v>
      </c>
      <c r="BJ199" s="25" t="s">
        <v>25</v>
      </c>
      <c r="BK199" s="249">
        <f>ROUND(I199*H199,2)</f>
        <v>0</v>
      </c>
      <c r="BL199" s="25" t="s">
        <v>211</v>
      </c>
      <c r="BM199" s="25" t="s">
        <v>3206</v>
      </c>
    </row>
    <row r="200" spans="2:65" s="1" customFormat="1" ht="16.5" customHeight="1">
      <c r="B200" s="48"/>
      <c r="C200" s="238" t="s">
        <v>82</v>
      </c>
      <c r="D200" s="238" t="s">
        <v>206</v>
      </c>
      <c r="E200" s="239" t="s">
        <v>3192</v>
      </c>
      <c r="F200" s="240" t="s">
        <v>3193</v>
      </c>
      <c r="G200" s="241" t="s">
        <v>3190</v>
      </c>
      <c r="H200" s="242">
        <v>1</v>
      </c>
      <c r="I200" s="243"/>
      <c r="J200" s="244">
        <f>ROUND(I200*H200,2)</f>
        <v>0</v>
      </c>
      <c r="K200" s="240" t="s">
        <v>38</v>
      </c>
      <c r="L200" s="74"/>
      <c r="M200" s="245" t="s">
        <v>38</v>
      </c>
      <c r="N200" s="246" t="s">
        <v>53</v>
      </c>
      <c r="O200" s="49"/>
      <c r="P200" s="247">
        <f>O200*H200</f>
        <v>0</v>
      </c>
      <c r="Q200" s="247">
        <v>0</v>
      </c>
      <c r="R200" s="247">
        <f>Q200*H200</f>
        <v>0</v>
      </c>
      <c r="S200" s="247">
        <v>0</v>
      </c>
      <c r="T200" s="248">
        <f>S200*H200</f>
        <v>0</v>
      </c>
      <c r="AR200" s="25" t="s">
        <v>211</v>
      </c>
      <c r="AT200" s="25" t="s">
        <v>206</v>
      </c>
      <c r="AU200" s="25" t="s">
        <v>90</v>
      </c>
      <c r="AY200" s="25" t="s">
        <v>204</v>
      </c>
      <c r="BE200" s="249">
        <f>IF(N200="základní",J200,0)</f>
        <v>0</v>
      </c>
      <c r="BF200" s="249">
        <f>IF(N200="snížená",J200,0)</f>
        <v>0</v>
      </c>
      <c r="BG200" s="249">
        <f>IF(N200="zákl. přenesená",J200,0)</f>
        <v>0</v>
      </c>
      <c r="BH200" s="249">
        <f>IF(N200="sníž. přenesená",J200,0)</f>
        <v>0</v>
      </c>
      <c r="BI200" s="249">
        <f>IF(N200="nulová",J200,0)</f>
        <v>0</v>
      </c>
      <c r="BJ200" s="25" t="s">
        <v>25</v>
      </c>
      <c r="BK200" s="249">
        <f>ROUND(I200*H200,2)</f>
        <v>0</v>
      </c>
      <c r="BL200" s="25" t="s">
        <v>211</v>
      </c>
      <c r="BM200" s="25" t="s">
        <v>3207</v>
      </c>
    </row>
    <row r="201" spans="2:63" s="11" customFormat="1" ht="29.85" customHeight="1">
      <c r="B201" s="222"/>
      <c r="C201" s="223"/>
      <c r="D201" s="224" t="s">
        <v>81</v>
      </c>
      <c r="E201" s="236" t="s">
        <v>3208</v>
      </c>
      <c r="F201" s="236" t="s">
        <v>3209</v>
      </c>
      <c r="G201" s="223"/>
      <c r="H201" s="223"/>
      <c r="I201" s="226"/>
      <c r="J201" s="237">
        <f>BK201</f>
        <v>0</v>
      </c>
      <c r="K201" s="223"/>
      <c r="L201" s="228"/>
      <c r="M201" s="229"/>
      <c r="N201" s="230"/>
      <c r="O201" s="230"/>
      <c r="P201" s="231">
        <f>SUM(P202:P204)</f>
        <v>0</v>
      </c>
      <c r="Q201" s="230"/>
      <c r="R201" s="231">
        <f>SUM(R202:R204)</f>
        <v>3.5999999999999996</v>
      </c>
      <c r="S201" s="230"/>
      <c r="T201" s="232">
        <f>SUM(T202:T204)</f>
        <v>0</v>
      </c>
      <c r="AR201" s="233" t="s">
        <v>25</v>
      </c>
      <c r="AT201" s="234" t="s">
        <v>81</v>
      </c>
      <c r="AU201" s="234" t="s">
        <v>25</v>
      </c>
      <c r="AY201" s="233" t="s">
        <v>204</v>
      </c>
      <c r="BK201" s="235">
        <f>SUM(BK202:BK204)</f>
        <v>0</v>
      </c>
    </row>
    <row r="202" spans="2:65" s="1" customFormat="1" ht="16.5" customHeight="1">
      <c r="B202" s="48"/>
      <c r="C202" s="238" t="s">
        <v>82</v>
      </c>
      <c r="D202" s="238" t="s">
        <v>206</v>
      </c>
      <c r="E202" s="239" t="s">
        <v>3210</v>
      </c>
      <c r="F202" s="240" t="s">
        <v>3211</v>
      </c>
      <c r="G202" s="241" t="s">
        <v>38</v>
      </c>
      <c r="H202" s="242">
        <v>0</v>
      </c>
      <c r="I202" s="243"/>
      <c r="J202" s="244">
        <f>ROUND(I202*H202,2)</f>
        <v>0</v>
      </c>
      <c r="K202" s="240" t="s">
        <v>38</v>
      </c>
      <c r="L202" s="74"/>
      <c r="M202" s="245" t="s">
        <v>38</v>
      </c>
      <c r="N202" s="246" t="s">
        <v>53</v>
      </c>
      <c r="O202" s="49"/>
      <c r="P202" s="247">
        <f>O202*H202</f>
        <v>0</v>
      </c>
      <c r="Q202" s="247">
        <v>0</v>
      </c>
      <c r="R202" s="247">
        <f>Q202*H202</f>
        <v>0</v>
      </c>
      <c r="S202" s="247">
        <v>0</v>
      </c>
      <c r="T202" s="248">
        <f>S202*H202</f>
        <v>0</v>
      </c>
      <c r="AR202" s="25" t="s">
        <v>211</v>
      </c>
      <c r="AT202" s="25" t="s">
        <v>206</v>
      </c>
      <c r="AU202" s="25" t="s">
        <v>90</v>
      </c>
      <c r="AY202" s="25" t="s">
        <v>204</v>
      </c>
      <c r="BE202" s="249">
        <f>IF(N202="základní",J202,0)</f>
        <v>0</v>
      </c>
      <c r="BF202" s="249">
        <f>IF(N202="snížená",J202,0)</f>
        <v>0</v>
      </c>
      <c r="BG202" s="249">
        <f>IF(N202="zákl. přenesená",J202,0)</f>
        <v>0</v>
      </c>
      <c r="BH202" s="249">
        <f>IF(N202="sníž. přenesená",J202,0)</f>
        <v>0</v>
      </c>
      <c r="BI202" s="249">
        <f>IF(N202="nulová",J202,0)</f>
        <v>0</v>
      </c>
      <c r="BJ202" s="25" t="s">
        <v>25</v>
      </c>
      <c r="BK202" s="249">
        <f>ROUND(I202*H202,2)</f>
        <v>0</v>
      </c>
      <c r="BL202" s="25" t="s">
        <v>211</v>
      </c>
      <c r="BM202" s="25" t="s">
        <v>3212</v>
      </c>
    </row>
    <row r="203" spans="2:65" s="1" customFormat="1" ht="16.5" customHeight="1">
      <c r="B203" s="48"/>
      <c r="C203" s="285" t="s">
        <v>82</v>
      </c>
      <c r="D203" s="285" t="s">
        <v>478</v>
      </c>
      <c r="E203" s="286" t="s">
        <v>3213</v>
      </c>
      <c r="F203" s="287" t="s">
        <v>3189</v>
      </c>
      <c r="G203" s="288" t="s">
        <v>3214</v>
      </c>
      <c r="H203" s="289">
        <v>12</v>
      </c>
      <c r="I203" s="290"/>
      <c r="J203" s="291">
        <f>ROUND(I203*H203,2)</f>
        <v>0</v>
      </c>
      <c r="K203" s="287" t="s">
        <v>38</v>
      </c>
      <c r="L203" s="292"/>
      <c r="M203" s="293" t="s">
        <v>38</v>
      </c>
      <c r="N203" s="294" t="s">
        <v>53</v>
      </c>
      <c r="O203" s="49"/>
      <c r="P203" s="247">
        <f>O203*H203</f>
        <v>0</v>
      </c>
      <c r="Q203" s="247">
        <v>0.3</v>
      </c>
      <c r="R203" s="247">
        <f>Q203*H203</f>
        <v>3.5999999999999996</v>
      </c>
      <c r="S203" s="247">
        <v>0</v>
      </c>
      <c r="T203" s="248">
        <f>S203*H203</f>
        <v>0</v>
      </c>
      <c r="AR203" s="25" t="s">
        <v>249</v>
      </c>
      <c r="AT203" s="25" t="s">
        <v>478</v>
      </c>
      <c r="AU203" s="25" t="s">
        <v>90</v>
      </c>
      <c r="AY203" s="25" t="s">
        <v>204</v>
      </c>
      <c r="BE203" s="249">
        <f>IF(N203="základní",J203,0)</f>
        <v>0</v>
      </c>
      <c r="BF203" s="249">
        <f>IF(N203="snížená",J203,0)</f>
        <v>0</v>
      </c>
      <c r="BG203" s="249">
        <f>IF(N203="zákl. přenesená",J203,0)</f>
        <v>0</v>
      </c>
      <c r="BH203" s="249">
        <f>IF(N203="sníž. přenesená",J203,0)</f>
        <v>0</v>
      </c>
      <c r="BI203" s="249">
        <f>IF(N203="nulová",J203,0)</f>
        <v>0</v>
      </c>
      <c r="BJ203" s="25" t="s">
        <v>25</v>
      </c>
      <c r="BK203" s="249">
        <f>ROUND(I203*H203,2)</f>
        <v>0</v>
      </c>
      <c r="BL203" s="25" t="s">
        <v>211</v>
      </c>
      <c r="BM203" s="25" t="s">
        <v>3215</v>
      </c>
    </row>
    <row r="204" spans="2:65" s="1" customFormat="1" ht="16.5" customHeight="1">
      <c r="B204" s="48"/>
      <c r="C204" s="238" t="s">
        <v>82</v>
      </c>
      <c r="D204" s="238" t="s">
        <v>206</v>
      </c>
      <c r="E204" s="239" t="s">
        <v>3216</v>
      </c>
      <c r="F204" s="240" t="s">
        <v>3193</v>
      </c>
      <c r="G204" s="241" t="s">
        <v>3214</v>
      </c>
      <c r="H204" s="242">
        <v>12</v>
      </c>
      <c r="I204" s="243"/>
      <c r="J204" s="244">
        <f>ROUND(I204*H204,2)</f>
        <v>0</v>
      </c>
      <c r="K204" s="240" t="s">
        <v>38</v>
      </c>
      <c r="L204" s="74"/>
      <c r="M204" s="245" t="s">
        <v>38</v>
      </c>
      <c r="N204" s="246" t="s">
        <v>53</v>
      </c>
      <c r="O204" s="49"/>
      <c r="P204" s="247">
        <f>O204*H204</f>
        <v>0</v>
      </c>
      <c r="Q204" s="247">
        <v>0</v>
      </c>
      <c r="R204" s="247">
        <f>Q204*H204</f>
        <v>0</v>
      </c>
      <c r="S204" s="247">
        <v>0</v>
      </c>
      <c r="T204" s="248">
        <f>S204*H204</f>
        <v>0</v>
      </c>
      <c r="AR204" s="25" t="s">
        <v>211</v>
      </c>
      <c r="AT204" s="25" t="s">
        <v>206</v>
      </c>
      <c r="AU204" s="25" t="s">
        <v>90</v>
      </c>
      <c r="AY204" s="25" t="s">
        <v>204</v>
      </c>
      <c r="BE204" s="249">
        <f>IF(N204="základní",J204,0)</f>
        <v>0</v>
      </c>
      <c r="BF204" s="249">
        <f>IF(N204="snížená",J204,0)</f>
        <v>0</v>
      </c>
      <c r="BG204" s="249">
        <f>IF(N204="zákl. přenesená",J204,0)</f>
        <v>0</v>
      </c>
      <c r="BH204" s="249">
        <f>IF(N204="sníž. přenesená",J204,0)</f>
        <v>0</v>
      </c>
      <c r="BI204" s="249">
        <f>IF(N204="nulová",J204,0)</f>
        <v>0</v>
      </c>
      <c r="BJ204" s="25" t="s">
        <v>25</v>
      </c>
      <c r="BK204" s="249">
        <f>ROUND(I204*H204,2)</f>
        <v>0</v>
      </c>
      <c r="BL204" s="25" t="s">
        <v>211</v>
      </c>
      <c r="BM204" s="25" t="s">
        <v>3217</v>
      </c>
    </row>
    <row r="205" spans="2:63" s="11" customFormat="1" ht="29.85" customHeight="1">
      <c r="B205" s="222"/>
      <c r="C205" s="223"/>
      <c r="D205" s="224" t="s">
        <v>81</v>
      </c>
      <c r="E205" s="236" t="s">
        <v>3218</v>
      </c>
      <c r="F205" s="236" t="s">
        <v>3219</v>
      </c>
      <c r="G205" s="223"/>
      <c r="H205" s="223"/>
      <c r="I205" s="226"/>
      <c r="J205" s="237">
        <f>BK205</f>
        <v>0</v>
      </c>
      <c r="K205" s="223"/>
      <c r="L205" s="228"/>
      <c r="M205" s="229"/>
      <c r="N205" s="230"/>
      <c r="O205" s="230"/>
      <c r="P205" s="231">
        <f>SUM(P206:P208)</f>
        <v>0</v>
      </c>
      <c r="Q205" s="230"/>
      <c r="R205" s="231">
        <f>SUM(R206:R208)</f>
        <v>7</v>
      </c>
      <c r="S205" s="230"/>
      <c r="T205" s="232">
        <f>SUM(T206:T208)</f>
        <v>0</v>
      </c>
      <c r="AR205" s="233" t="s">
        <v>25</v>
      </c>
      <c r="AT205" s="234" t="s">
        <v>81</v>
      </c>
      <c r="AU205" s="234" t="s">
        <v>25</v>
      </c>
      <c r="AY205" s="233" t="s">
        <v>204</v>
      </c>
      <c r="BK205" s="235">
        <f>SUM(BK206:BK208)</f>
        <v>0</v>
      </c>
    </row>
    <row r="206" spans="2:65" s="1" customFormat="1" ht="16.5" customHeight="1">
      <c r="B206" s="48"/>
      <c r="C206" s="238" t="s">
        <v>82</v>
      </c>
      <c r="D206" s="238" t="s">
        <v>206</v>
      </c>
      <c r="E206" s="239" t="s">
        <v>3220</v>
      </c>
      <c r="F206" s="240" t="s">
        <v>3221</v>
      </c>
      <c r="G206" s="241" t="s">
        <v>38</v>
      </c>
      <c r="H206" s="242">
        <v>0</v>
      </c>
      <c r="I206" s="243"/>
      <c r="J206" s="244">
        <f>ROUND(I206*H206,2)</f>
        <v>0</v>
      </c>
      <c r="K206" s="240" t="s">
        <v>38</v>
      </c>
      <c r="L206" s="74"/>
      <c r="M206" s="245" t="s">
        <v>38</v>
      </c>
      <c r="N206" s="246" t="s">
        <v>53</v>
      </c>
      <c r="O206" s="49"/>
      <c r="P206" s="247">
        <f>O206*H206</f>
        <v>0</v>
      </c>
      <c r="Q206" s="247">
        <v>0</v>
      </c>
      <c r="R206" s="247">
        <f>Q206*H206</f>
        <v>0</v>
      </c>
      <c r="S206" s="247">
        <v>0</v>
      </c>
      <c r="T206" s="248">
        <f>S206*H206</f>
        <v>0</v>
      </c>
      <c r="AR206" s="25" t="s">
        <v>211</v>
      </c>
      <c r="AT206" s="25" t="s">
        <v>206</v>
      </c>
      <c r="AU206" s="25" t="s">
        <v>90</v>
      </c>
      <c r="AY206" s="25" t="s">
        <v>204</v>
      </c>
      <c r="BE206" s="249">
        <f>IF(N206="základní",J206,0)</f>
        <v>0</v>
      </c>
      <c r="BF206" s="249">
        <f>IF(N206="snížená",J206,0)</f>
        <v>0</v>
      </c>
      <c r="BG206" s="249">
        <f>IF(N206="zákl. přenesená",J206,0)</f>
        <v>0</v>
      </c>
      <c r="BH206" s="249">
        <f>IF(N206="sníž. přenesená",J206,0)</f>
        <v>0</v>
      </c>
      <c r="BI206" s="249">
        <f>IF(N206="nulová",J206,0)</f>
        <v>0</v>
      </c>
      <c r="BJ206" s="25" t="s">
        <v>25</v>
      </c>
      <c r="BK206" s="249">
        <f>ROUND(I206*H206,2)</f>
        <v>0</v>
      </c>
      <c r="BL206" s="25" t="s">
        <v>211</v>
      </c>
      <c r="BM206" s="25" t="s">
        <v>3222</v>
      </c>
    </row>
    <row r="207" spans="2:65" s="1" customFormat="1" ht="16.5" customHeight="1">
      <c r="B207" s="48"/>
      <c r="C207" s="285" t="s">
        <v>82</v>
      </c>
      <c r="D207" s="285" t="s">
        <v>478</v>
      </c>
      <c r="E207" s="286" t="s">
        <v>3223</v>
      </c>
      <c r="F207" s="287" t="s">
        <v>3189</v>
      </c>
      <c r="G207" s="288" t="s">
        <v>3214</v>
      </c>
      <c r="H207" s="289">
        <v>14</v>
      </c>
      <c r="I207" s="290"/>
      <c r="J207" s="291">
        <f>ROUND(I207*H207,2)</f>
        <v>0</v>
      </c>
      <c r="K207" s="287" t="s">
        <v>38</v>
      </c>
      <c r="L207" s="292"/>
      <c r="M207" s="293" t="s">
        <v>38</v>
      </c>
      <c r="N207" s="294" t="s">
        <v>53</v>
      </c>
      <c r="O207" s="49"/>
      <c r="P207" s="247">
        <f>O207*H207</f>
        <v>0</v>
      </c>
      <c r="Q207" s="247">
        <v>0.5</v>
      </c>
      <c r="R207" s="247">
        <f>Q207*H207</f>
        <v>7</v>
      </c>
      <c r="S207" s="247">
        <v>0</v>
      </c>
      <c r="T207" s="248">
        <f>S207*H207</f>
        <v>0</v>
      </c>
      <c r="AR207" s="25" t="s">
        <v>249</v>
      </c>
      <c r="AT207" s="25" t="s">
        <v>478</v>
      </c>
      <c r="AU207" s="25" t="s">
        <v>90</v>
      </c>
      <c r="AY207" s="25" t="s">
        <v>204</v>
      </c>
      <c r="BE207" s="249">
        <f>IF(N207="základní",J207,0)</f>
        <v>0</v>
      </c>
      <c r="BF207" s="249">
        <f>IF(N207="snížená",J207,0)</f>
        <v>0</v>
      </c>
      <c r="BG207" s="249">
        <f>IF(N207="zákl. přenesená",J207,0)</f>
        <v>0</v>
      </c>
      <c r="BH207" s="249">
        <f>IF(N207="sníž. přenesená",J207,0)</f>
        <v>0</v>
      </c>
      <c r="BI207" s="249">
        <f>IF(N207="nulová",J207,0)</f>
        <v>0</v>
      </c>
      <c r="BJ207" s="25" t="s">
        <v>25</v>
      </c>
      <c r="BK207" s="249">
        <f>ROUND(I207*H207,2)</f>
        <v>0</v>
      </c>
      <c r="BL207" s="25" t="s">
        <v>211</v>
      </c>
      <c r="BM207" s="25" t="s">
        <v>3224</v>
      </c>
    </row>
    <row r="208" spans="2:65" s="1" customFormat="1" ht="16.5" customHeight="1">
      <c r="B208" s="48"/>
      <c r="C208" s="238" t="s">
        <v>82</v>
      </c>
      <c r="D208" s="238" t="s">
        <v>206</v>
      </c>
      <c r="E208" s="239" t="s">
        <v>3225</v>
      </c>
      <c r="F208" s="240" t="s">
        <v>3193</v>
      </c>
      <c r="G208" s="241" t="s">
        <v>3214</v>
      </c>
      <c r="H208" s="242">
        <v>14</v>
      </c>
      <c r="I208" s="243"/>
      <c r="J208" s="244">
        <f>ROUND(I208*H208,2)</f>
        <v>0</v>
      </c>
      <c r="K208" s="240" t="s">
        <v>38</v>
      </c>
      <c r="L208" s="74"/>
      <c r="M208" s="245" t="s">
        <v>38</v>
      </c>
      <c r="N208" s="246" t="s">
        <v>53</v>
      </c>
      <c r="O208" s="49"/>
      <c r="P208" s="247">
        <f>O208*H208</f>
        <v>0</v>
      </c>
      <c r="Q208" s="247">
        <v>0</v>
      </c>
      <c r="R208" s="247">
        <f>Q208*H208</f>
        <v>0</v>
      </c>
      <c r="S208" s="247">
        <v>0</v>
      </c>
      <c r="T208" s="248">
        <f>S208*H208</f>
        <v>0</v>
      </c>
      <c r="AR208" s="25" t="s">
        <v>211</v>
      </c>
      <c r="AT208" s="25" t="s">
        <v>206</v>
      </c>
      <c r="AU208" s="25" t="s">
        <v>90</v>
      </c>
      <c r="AY208" s="25" t="s">
        <v>204</v>
      </c>
      <c r="BE208" s="249">
        <f>IF(N208="základní",J208,0)</f>
        <v>0</v>
      </c>
      <c r="BF208" s="249">
        <f>IF(N208="snížená",J208,0)</f>
        <v>0</v>
      </c>
      <c r="BG208" s="249">
        <f>IF(N208="zákl. přenesená",J208,0)</f>
        <v>0</v>
      </c>
      <c r="BH208" s="249">
        <f>IF(N208="sníž. přenesená",J208,0)</f>
        <v>0</v>
      </c>
      <c r="BI208" s="249">
        <f>IF(N208="nulová",J208,0)</f>
        <v>0</v>
      </c>
      <c r="BJ208" s="25" t="s">
        <v>25</v>
      </c>
      <c r="BK208" s="249">
        <f>ROUND(I208*H208,2)</f>
        <v>0</v>
      </c>
      <c r="BL208" s="25" t="s">
        <v>211</v>
      </c>
      <c r="BM208" s="25" t="s">
        <v>3226</v>
      </c>
    </row>
    <row r="209" spans="2:63" s="11" customFormat="1" ht="29.85" customHeight="1">
      <c r="B209" s="222"/>
      <c r="C209" s="223"/>
      <c r="D209" s="224" t="s">
        <v>81</v>
      </c>
      <c r="E209" s="236" t="s">
        <v>3227</v>
      </c>
      <c r="F209" s="236" t="s">
        <v>3228</v>
      </c>
      <c r="G209" s="223"/>
      <c r="H209" s="223"/>
      <c r="I209" s="226"/>
      <c r="J209" s="237">
        <f>BK209</f>
        <v>0</v>
      </c>
      <c r="K209" s="223"/>
      <c r="L209" s="228"/>
      <c r="M209" s="229"/>
      <c r="N209" s="230"/>
      <c r="O209" s="230"/>
      <c r="P209" s="231">
        <f>SUM(P210:P212)</f>
        <v>0</v>
      </c>
      <c r="Q209" s="230"/>
      <c r="R209" s="231">
        <f>SUM(R210:R212)</f>
        <v>1</v>
      </c>
      <c r="S209" s="230"/>
      <c r="T209" s="232">
        <f>SUM(T210:T212)</f>
        <v>0</v>
      </c>
      <c r="AR209" s="233" t="s">
        <v>25</v>
      </c>
      <c r="AT209" s="234" t="s">
        <v>81</v>
      </c>
      <c r="AU209" s="234" t="s">
        <v>25</v>
      </c>
      <c r="AY209" s="233" t="s">
        <v>204</v>
      </c>
      <c r="BK209" s="235">
        <f>SUM(BK210:BK212)</f>
        <v>0</v>
      </c>
    </row>
    <row r="210" spans="2:65" s="1" customFormat="1" ht="16.5" customHeight="1">
      <c r="B210" s="48"/>
      <c r="C210" s="238" t="s">
        <v>82</v>
      </c>
      <c r="D210" s="238" t="s">
        <v>206</v>
      </c>
      <c r="E210" s="239" t="s">
        <v>3229</v>
      </c>
      <c r="F210" s="240" t="s">
        <v>3230</v>
      </c>
      <c r="G210" s="241" t="s">
        <v>38</v>
      </c>
      <c r="H210" s="242">
        <v>0</v>
      </c>
      <c r="I210" s="243"/>
      <c r="J210" s="244">
        <f>ROUND(I210*H210,2)</f>
        <v>0</v>
      </c>
      <c r="K210" s="240" t="s">
        <v>38</v>
      </c>
      <c r="L210" s="74"/>
      <c r="M210" s="245" t="s">
        <v>38</v>
      </c>
      <c r="N210" s="246" t="s">
        <v>53</v>
      </c>
      <c r="O210" s="49"/>
      <c r="P210" s="247">
        <f>O210*H210</f>
        <v>0</v>
      </c>
      <c r="Q210" s="247">
        <v>0</v>
      </c>
      <c r="R210" s="247">
        <f>Q210*H210</f>
        <v>0</v>
      </c>
      <c r="S210" s="247">
        <v>0</v>
      </c>
      <c r="T210" s="248">
        <f>S210*H210</f>
        <v>0</v>
      </c>
      <c r="AR210" s="25" t="s">
        <v>211</v>
      </c>
      <c r="AT210" s="25" t="s">
        <v>206</v>
      </c>
      <c r="AU210" s="25" t="s">
        <v>90</v>
      </c>
      <c r="AY210" s="25" t="s">
        <v>204</v>
      </c>
      <c r="BE210" s="249">
        <f>IF(N210="základní",J210,0)</f>
        <v>0</v>
      </c>
      <c r="BF210" s="249">
        <f>IF(N210="snížená",J210,0)</f>
        <v>0</v>
      </c>
      <c r="BG210" s="249">
        <f>IF(N210="zákl. přenesená",J210,0)</f>
        <v>0</v>
      </c>
      <c r="BH210" s="249">
        <f>IF(N210="sníž. přenesená",J210,0)</f>
        <v>0</v>
      </c>
      <c r="BI210" s="249">
        <f>IF(N210="nulová",J210,0)</f>
        <v>0</v>
      </c>
      <c r="BJ210" s="25" t="s">
        <v>25</v>
      </c>
      <c r="BK210" s="249">
        <f>ROUND(I210*H210,2)</f>
        <v>0</v>
      </c>
      <c r="BL210" s="25" t="s">
        <v>211</v>
      </c>
      <c r="BM210" s="25" t="s">
        <v>3231</v>
      </c>
    </row>
    <row r="211" spans="2:65" s="1" customFormat="1" ht="16.5" customHeight="1">
      <c r="B211" s="48"/>
      <c r="C211" s="285" t="s">
        <v>82</v>
      </c>
      <c r="D211" s="285" t="s">
        <v>478</v>
      </c>
      <c r="E211" s="286" t="s">
        <v>3232</v>
      </c>
      <c r="F211" s="287" t="s">
        <v>3189</v>
      </c>
      <c r="G211" s="288" t="s">
        <v>3214</v>
      </c>
      <c r="H211" s="289">
        <v>10</v>
      </c>
      <c r="I211" s="290"/>
      <c r="J211" s="291">
        <f>ROUND(I211*H211,2)</f>
        <v>0</v>
      </c>
      <c r="K211" s="287" t="s">
        <v>38</v>
      </c>
      <c r="L211" s="292"/>
      <c r="M211" s="293" t="s">
        <v>38</v>
      </c>
      <c r="N211" s="294" t="s">
        <v>53</v>
      </c>
      <c r="O211" s="49"/>
      <c r="P211" s="247">
        <f>O211*H211</f>
        <v>0</v>
      </c>
      <c r="Q211" s="247">
        <v>0.1</v>
      </c>
      <c r="R211" s="247">
        <f>Q211*H211</f>
        <v>1</v>
      </c>
      <c r="S211" s="247">
        <v>0</v>
      </c>
      <c r="T211" s="248">
        <f>S211*H211</f>
        <v>0</v>
      </c>
      <c r="AR211" s="25" t="s">
        <v>249</v>
      </c>
      <c r="AT211" s="25" t="s">
        <v>478</v>
      </c>
      <c r="AU211" s="25" t="s">
        <v>90</v>
      </c>
      <c r="AY211" s="25" t="s">
        <v>204</v>
      </c>
      <c r="BE211" s="249">
        <f>IF(N211="základní",J211,0)</f>
        <v>0</v>
      </c>
      <c r="BF211" s="249">
        <f>IF(N211="snížená",J211,0)</f>
        <v>0</v>
      </c>
      <c r="BG211" s="249">
        <f>IF(N211="zákl. přenesená",J211,0)</f>
        <v>0</v>
      </c>
      <c r="BH211" s="249">
        <f>IF(N211="sníž. přenesená",J211,0)</f>
        <v>0</v>
      </c>
      <c r="BI211" s="249">
        <f>IF(N211="nulová",J211,0)</f>
        <v>0</v>
      </c>
      <c r="BJ211" s="25" t="s">
        <v>25</v>
      </c>
      <c r="BK211" s="249">
        <f>ROUND(I211*H211,2)</f>
        <v>0</v>
      </c>
      <c r="BL211" s="25" t="s">
        <v>211</v>
      </c>
      <c r="BM211" s="25" t="s">
        <v>3233</v>
      </c>
    </row>
    <row r="212" spans="2:65" s="1" customFormat="1" ht="16.5" customHeight="1">
      <c r="B212" s="48"/>
      <c r="C212" s="238" t="s">
        <v>82</v>
      </c>
      <c r="D212" s="238" t="s">
        <v>206</v>
      </c>
      <c r="E212" s="239" t="s">
        <v>3216</v>
      </c>
      <c r="F212" s="240" t="s">
        <v>3193</v>
      </c>
      <c r="G212" s="241" t="s">
        <v>3214</v>
      </c>
      <c r="H212" s="242">
        <v>10</v>
      </c>
      <c r="I212" s="243"/>
      <c r="J212" s="244">
        <f>ROUND(I212*H212,2)</f>
        <v>0</v>
      </c>
      <c r="K212" s="240" t="s">
        <v>38</v>
      </c>
      <c r="L212" s="74"/>
      <c r="M212" s="245" t="s">
        <v>38</v>
      </c>
      <c r="N212" s="246" t="s">
        <v>53</v>
      </c>
      <c r="O212" s="49"/>
      <c r="P212" s="247">
        <f>O212*H212</f>
        <v>0</v>
      </c>
      <c r="Q212" s="247">
        <v>0</v>
      </c>
      <c r="R212" s="247">
        <f>Q212*H212</f>
        <v>0</v>
      </c>
      <c r="S212" s="247">
        <v>0</v>
      </c>
      <c r="T212" s="248">
        <f>S212*H212</f>
        <v>0</v>
      </c>
      <c r="AR212" s="25" t="s">
        <v>211</v>
      </c>
      <c r="AT212" s="25" t="s">
        <v>206</v>
      </c>
      <c r="AU212" s="25" t="s">
        <v>90</v>
      </c>
      <c r="AY212" s="25" t="s">
        <v>204</v>
      </c>
      <c r="BE212" s="249">
        <f>IF(N212="základní",J212,0)</f>
        <v>0</v>
      </c>
      <c r="BF212" s="249">
        <f>IF(N212="snížená",J212,0)</f>
        <v>0</v>
      </c>
      <c r="BG212" s="249">
        <f>IF(N212="zákl. přenesená",J212,0)</f>
        <v>0</v>
      </c>
      <c r="BH212" s="249">
        <f>IF(N212="sníž. přenesená",J212,0)</f>
        <v>0</v>
      </c>
      <c r="BI212" s="249">
        <f>IF(N212="nulová",J212,0)</f>
        <v>0</v>
      </c>
      <c r="BJ212" s="25" t="s">
        <v>25</v>
      </c>
      <c r="BK212" s="249">
        <f>ROUND(I212*H212,2)</f>
        <v>0</v>
      </c>
      <c r="BL212" s="25" t="s">
        <v>211</v>
      </c>
      <c r="BM212" s="25" t="s">
        <v>3234</v>
      </c>
    </row>
    <row r="213" spans="2:63" s="11" customFormat="1" ht="29.85" customHeight="1">
      <c r="B213" s="222"/>
      <c r="C213" s="223"/>
      <c r="D213" s="224" t="s">
        <v>81</v>
      </c>
      <c r="E213" s="236" t="s">
        <v>3227</v>
      </c>
      <c r="F213" s="236" t="s">
        <v>3228</v>
      </c>
      <c r="G213" s="223"/>
      <c r="H213" s="223"/>
      <c r="I213" s="226"/>
      <c r="J213" s="237">
        <f>BK213</f>
        <v>0</v>
      </c>
      <c r="K213" s="223"/>
      <c r="L213" s="228"/>
      <c r="M213" s="229"/>
      <c r="N213" s="230"/>
      <c r="O213" s="230"/>
      <c r="P213" s="231">
        <f>SUM(P214:P216)</f>
        <v>0</v>
      </c>
      <c r="Q213" s="230"/>
      <c r="R213" s="231">
        <f>SUM(R214:R216)</f>
        <v>0.6000000000000001</v>
      </c>
      <c r="S213" s="230"/>
      <c r="T213" s="232">
        <f>SUM(T214:T216)</f>
        <v>0</v>
      </c>
      <c r="AR213" s="233" t="s">
        <v>25</v>
      </c>
      <c r="AT213" s="234" t="s">
        <v>81</v>
      </c>
      <c r="AU213" s="234" t="s">
        <v>25</v>
      </c>
      <c r="AY213" s="233" t="s">
        <v>204</v>
      </c>
      <c r="BK213" s="235">
        <f>SUM(BK214:BK216)</f>
        <v>0</v>
      </c>
    </row>
    <row r="214" spans="2:65" s="1" customFormat="1" ht="16.5" customHeight="1">
      <c r="B214" s="48"/>
      <c r="C214" s="238" t="s">
        <v>82</v>
      </c>
      <c r="D214" s="238" t="s">
        <v>206</v>
      </c>
      <c r="E214" s="239" t="s">
        <v>3235</v>
      </c>
      <c r="F214" s="240" t="s">
        <v>3236</v>
      </c>
      <c r="G214" s="241" t="s">
        <v>38</v>
      </c>
      <c r="H214" s="242">
        <v>0</v>
      </c>
      <c r="I214" s="243"/>
      <c r="J214" s="244">
        <f>ROUND(I214*H214,2)</f>
        <v>0</v>
      </c>
      <c r="K214" s="240" t="s">
        <v>38</v>
      </c>
      <c r="L214" s="74"/>
      <c r="M214" s="245" t="s">
        <v>38</v>
      </c>
      <c r="N214" s="246" t="s">
        <v>53</v>
      </c>
      <c r="O214" s="49"/>
      <c r="P214" s="247">
        <f>O214*H214</f>
        <v>0</v>
      </c>
      <c r="Q214" s="247">
        <v>0</v>
      </c>
      <c r="R214" s="247">
        <f>Q214*H214</f>
        <v>0</v>
      </c>
      <c r="S214" s="247">
        <v>0</v>
      </c>
      <c r="T214" s="248">
        <f>S214*H214</f>
        <v>0</v>
      </c>
      <c r="AR214" s="25" t="s">
        <v>211</v>
      </c>
      <c r="AT214" s="25" t="s">
        <v>206</v>
      </c>
      <c r="AU214" s="25" t="s">
        <v>90</v>
      </c>
      <c r="AY214" s="25" t="s">
        <v>204</v>
      </c>
      <c r="BE214" s="249">
        <f>IF(N214="základní",J214,0)</f>
        <v>0</v>
      </c>
      <c r="BF214" s="249">
        <f>IF(N214="snížená",J214,0)</f>
        <v>0</v>
      </c>
      <c r="BG214" s="249">
        <f>IF(N214="zákl. přenesená",J214,0)</f>
        <v>0</v>
      </c>
      <c r="BH214" s="249">
        <f>IF(N214="sníž. přenesená",J214,0)</f>
        <v>0</v>
      </c>
      <c r="BI214" s="249">
        <f>IF(N214="nulová",J214,0)</f>
        <v>0</v>
      </c>
      <c r="BJ214" s="25" t="s">
        <v>25</v>
      </c>
      <c r="BK214" s="249">
        <f>ROUND(I214*H214,2)</f>
        <v>0</v>
      </c>
      <c r="BL214" s="25" t="s">
        <v>211</v>
      </c>
      <c r="BM214" s="25" t="s">
        <v>3237</v>
      </c>
    </row>
    <row r="215" spans="2:65" s="1" customFormat="1" ht="16.5" customHeight="1">
      <c r="B215" s="48"/>
      <c r="C215" s="285" t="s">
        <v>82</v>
      </c>
      <c r="D215" s="285" t="s">
        <v>478</v>
      </c>
      <c r="E215" s="286" t="s">
        <v>3238</v>
      </c>
      <c r="F215" s="287" t="s">
        <v>3189</v>
      </c>
      <c r="G215" s="288" t="s">
        <v>3214</v>
      </c>
      <c r="H215" s="289">
        <v>3</v>
      </c>
      <c r="I215" s="290"/>
      <c r="J215" s="291">
        <f>ROUND(I215*H215,2)</f>
        <v>0</v>
      </c>
      <c r="K215" s="287" t="s">
        <v>38</v>
      </c>
      <c r="L215" s="292"/>
      <c r="M215" s="293" t="s">
        <v>38</v>
      </c>
      <c r="N215" s="294" t="s">
        <v>53</v>
      </c>
      <c r="O215" s="49"/>
      <c r="P215" s="247">
        <f>O215*H215</f>
        <v>0</v>
      </c>
      <c r="Q215" s="247">
        <v>0.2</v>
      </c>
      <c r="R215" s="247">
        <f>Q215*H215</f>
        <v>0.6000000000000001</v>
      </c>
      <c r="S215" s="247">
        <v>0</v>
      </c>
      <c r="T215" s="248">
        <f>S215*H215</f>
        <v>0</v>
      </c>
      <c r="AR215" s="25" t="s">
        <v>249</v>
      </c>
      <c r="AT215" s="25" t="s">
        <v>478</v>
      </c>
      <c r="AU215" s="25" t="s">
        <v>90</v>
      </c>
      <c r="AY215" s="25" t="s">
        <v>204</v>
      </c>
      <c r="BE215" s="249">
        <f>IF(N215="základní",J215,0)</f>
        <v>0</v>
      </c>
      <c r="BF215" s="249">
        <f>IF(N215="snížená",J215,0)</f>
        <v>0</v>
      </c>
      <c r="BG215" s="249">
        <f>IF(N215="zákl. přenesená",J215,0)</f>
        <v>0</v>
      </c>
      <c r="BH215" s="249">
        <f>IF(N215="sníž. přenesená",J215,0)</f>
        <v>0</v>
      </c>
      <c r="BI215" s="249">
        <f>IF(N215="nulová",J215,0)</f>
        <v>0</v>
      </c>
      <c r="BJ215" s="25" t="s">
        <v>25</v>
      </c>
      <c r="BK215" s="249">
        <f>ROUND(I215*H215,2)</f>
        <v>0</v>
      </c>
      <c r="BL215" s="25" t="s">
        <v>211</v>
      </c>
      <c r="BM215" s="25" t="s">
        <v>3239</v>
      </c>
    </row>
    <row r="216" spans="2:65" s="1" customFormat="1" ht="16.5" customHeight="1">
      <c r="B216" s="48"/>
      <c r="C216" s="285" t="s">
        <v>82</v>
      </c>
      <c r="D216" s="285" t="s">
        <v>478</v>
      </c>
      <c r="E216" s="286" t="s">
        <v>3240</v>
      </c>
      <c r="F216" s="287" t="s">
        <v>3193</v>
      </c>
      <c r="G216" s="288" t="s">
        <v>3214</v>
      </c>
      <c r="H216" s="289">
        <v>3</v>
      </c>
      <c r="I216" s="290"/>
      <c r="J216" s="291">
        <f>ROUND(I216*H216,2)</f>
        <v>0</v>
      </c>
      <c r="K216" s="287" t="s">
        <v>38</v>
      </c>
      <c r="L216" s="292"/>
      <c r="M216" s="293" t="s">
        <v>38</v>
      </c>
      <c r="N216" s="294" t="s">
        <v>53</v>
      </c>
      <c r="O216" s="49"/>
      <c r="P216" s="247">
        <f>O216*H216</f>
        <v>0</v>
      </c>
      <c r="Q216" s="247">
        <v>0</v>
      </c>
      <c r="R216" s="247">
        <f>Q216*H216</f>
        <v>0</v>
      </c>
      <c r="S216" s="247">
        <v>0</v>
      </c>
      <c r="T216" s="248">
        <f>S216*H216</f>
        <v>0</v>
      </c>
      <c r="AR216" s="25" t="s">
        <v>249</v>
      </c>
      <c r="AT216" s="25" t="s">
        <v>478</v>
      </c>
      <c r="AU216" s="25" t="s">
        <v>90</v>
      </c>
      <c r="AY216" s="25" t="s">
        <v>204</v>
      </c>
      <c r="BE216" s="249">
        <f>IF(N216="základní",J216,0)</f>
        <v>0</v>
      </c>
      <c r="BF216" s="249">
        <f>IF(N216="snížená",J216,0)</f>
        <v>0</v>
      </c>
      <c r="BG216" s="249">
        <f>IF(N216="zákl. přenesená",J216,0)</f>
        <v>0</v>
      </c>
      <c r="BH216" s="249">
        <f>IF(N216="sníž. přenesená",J216,0)</f>
        <v>0</v>
      </c>
      <c r="BI216" s="249">
        <f>IF(N216="nulová",J216,0)</f>
        <v>0</v>
      </c>
      <c r="BJ216" s="25" t="s">
        <v>25</v>
      </c>
      <c r="BK216" s="249">
        <f>ROUND(I216*H216,2)</f>
        <v>0</v>
      </c>
      <c r="BL216" s="25" t="s">
        <v>211</v>
      </c>
      <c r="BM216" s="25" t="s">
        <v>3241</v>
      </c>
    </row>
    <row r="217" spans="2:63" s="11" customFormat="1" ht="29.85" customHeight="1">
      <c r="B217" s="222"/>
      <c r="C217" s="223"/>
      <c r="D217" s="224" t="s">
        <v>81</v>
      </c>
      <c r="E217" s="236" t="s">
        <v>3242</v>
      </c>
      <c r="F217" s="236" t="s">
        <v>3243</v>
      </c>
      <c r="G217" s="223"/>
      <c r="H217" s="223"/>
      <c r="I217" s="226"/>
      <c r="J217" s="237">
        <f>BK217</f>
        <v>0</v>
      </c>
      <c r="K217" s="223"/>
      <c r="L217" s="228"/>
      <c r="M217" s="229"/>
      <c r="N217" s="230"/>
      <c r="O217" s="230"/>
      <c r="P217" s="231">
        <f>SUM(P218:P220)</f>
        <v>0</v>
      </c>
      <c r="Q217" s="230"/>
      <c r="R217" s="231">
        <f>SUM(R218:R220)</f>
        <v>27.599999999999998</v>
      </c>
      <c r="S217" s="230"/>
      <c r="T217" s="232">
        <f>SUM(T218:T220)</f>
        <v>0</v>
      </c>
      <c r="AR217" s="233" t="s">
        <v>25</v>
      </c>
      <c r="AT217" s="234" t="s">
        <v>81</v>
      </c>
      <c r="AU217" s="234" t="s">
        <v>25</v>
      </c>
      <c r="AY217" s="233" t="s">
        <v>204</v>
      </c>
      <c r="BK217" s="235">
        <f>SUM(BK218:BK220)</f>
        <v>0</v>
      </c>
    </row>
    <row r="218" spans="2:65" s="1" customFormat="1" ht="16.5" customHeight="1">
      <c r="B218" s="48"/>
      <c r="C218" s="238" t="s">
        <v>82</v>
      </c>
      <c r="D218" s="238" t="s">
        <v>206</v>
      </c>
      <c r="E218" s="239" t="s">
        <v>3244</v>
      </c>
      <c r="F218" s="240" t="s">
        <v>3245</v>
      </c>
      <c r="G218" s="241" t="s">
        <v>38</v>
      </c>
      <c r="H218" s="242">
        <v>0</v>
      </c>
      <c r="I218" s="243"/>
      <c r="J218" s="244">
        <f>ROUND(I218*H218,2)</f>
        <v>0</v>
      </c>
      <c r="K218" s="240" t="s">
        <v>38</v>
      </c>
      <c r="L218" s="74"/>
      <c r="M218" s="245" t="s">
        <v>38</v>
      </c>
      <c r="N218" s="246" t="s">
        <v>53</v>
      </c>
      <c r="O218" s="49"/>
      <c r="P218" s="247">
        <f>O218*H218</f>
        <v>0</v>
      </c>
      <c r="Q218" s="247">
        <v>0</v>
      </c>
      <c r="R218" s="247">
        <f>Q218*H218</f>
        <v>0</v>
      </c>
      <c r="S218" s="247">
        <v>0</v>
      </c>
      <c r="T218" s="248">
        <f>S218*H218</f>
        <v>0</v>
      </c>
      <c r="AR218" s="25" t="s">
        <v>211</v>
      </c>
      <c r="AT218" s="25" t="s">
        <v>206</v>
      </c>
      <c r="AU218" s="25" t="s">
        <v>90</v>
      </c>
      <c r="AY218" s="25" t="s">
        <v>204</v>
      </c>
      <c r="BE218" s="249">
        <f>IF(N218="základní",J218,0)</f>
        <v>0</v>
      </c>
      <c r="BF218" s="249">
        <f>IF(N218="snížená",J218,0)</f>
        <v>0</v>
      </c>
      <c r="BG218" s="249">
        <f>IF(N218="zákl. přenesená",J218,0)</f>
        <v>0</v>
      </c>
      <c r="BH218" s="249">
        <f>IF(N218="sníž. přenesená",J218,0)</f>
        <v>0</v>
      </c>
      <c r="BI218" s="249">
        <f>IF(N218="nulová",J218,0)</f>
        <v>0</v>
      </c>
      <c r="BJ218" s="25" t="s">
        <v>25</v>
      </c>
      <c r="BK218" s="249">
        <f>ROUND(I218*H218,2)</f>
        <v>0</v>
      </c>
      <c r="BL218" s="25" t="s">
        <v>211</v>
      </c>
      <c r="BM218" s="25" t="s">
        <v>3246</v>
      </c>
    </row>
    <row r="219" spans="2:65" s="1" customFormat="1" ht="16.5" customHeight="1">
      <c r="B219" s="48"/>
      <c r="C219" s="285" t="s">
        <v>82</v>
      </c>
      <c r="D219" s="285" t="s">
        <v>478</v>
      </c>
      <c r="E219" s="286" t="s">
        <v>3247</v>
      </c>
      <c r="F219" s="287" t="s">
        <v>3189</v>
      </c>
      <c r="G219" s="288" t="s">
        <v>1045</v>
      </c>
      <c r="H219" s="289">
        <v>6</v>
      </c>
      <c r="I219" s="290"/>
      <c r="J219" s="291">
        <f>ROUND(I219*H219,2)</f>
        <v>0</v>
      </c>
      <c r="K219" s="287" t="s">
        <v>38</v>
      </c>
      <c r="L219" s="292"/>
      <c r="M219" s="293" t="s">
        <v>38</v>
      </c>
      <c r="N219" s="294" t="s">
        <v>53</v>
      </c>
      <c r="O219" s="49"/>
      <c r="P219" s="247">
        <f>O219*H219</f>
        <v>0</v>
      </c>
      <c r="Q219" s="247">
        <v>4.6</v>
      </c>
      <c r="R219" s="247">
        <f>Q219*H219</f>
        <v>27.599999999999998</v>
      </c>
      <c r="S219" s="247">
        <v>0</v>
      </c>
      <c r="T219" s="248">
        <f>S219*H219</f>
        <v>0</v>
      </c>
      <c r="AR219" s="25" t="s">
        <v>249</v>
      </c>
      <c r="AT219" s="25" t="s">
        <v>478</v>
      </c>
      <c r="AU219" s="25" t="s">
        <v>90</v>
      </c>
      <c r="AY219" s="25" t="s">
        <v>204</v>
      </c>
      <c r="BE219" s="249">
        <f>IF(N219="základní",J219,0)</f>
        <v>0</v>
      </c>
      <c r="BF219" s="249">
        <f>IF(N219="snížená",J219,0)</f>
        <v>0</v>
      </c>
      <c r="BG219" s="249">
        <f>IF(N219="zákl. přenesená",J219,0)</f>
        <v>0</v>
      </c>
      <c r="BH219" s="249">
        <f>IF(N219="sníž. přenesená",J219,0)</f>
        <v>0</v>
      </c>
      <c r="BI219" s="249">
        <f>IF(N219="nulová",J219,0)</f>
        <v>0</v>
      </c>
      <c r="BJ219" s="25" t="s">
        <v>25</v>
      </c>
      <c r="BK219" s="249">
        <f>ROUND(I219*H219,2)</f>
        <v>0</v>
      </c>
      <c r="BL219" s="25" t="s">
        <v>211</v>
      </c>
      <c r="BM219" s="25" t="s">
        <v>3248</v>
      </c>
    </row>
    <row r="220" spans="2:65" s="1" customFormat="1" ht="16.5" customHeight="1">
      <c r="B220" s="48"/>
      <c r="C220" s="238" t="s">
        <v>82</v>
      </c>
      <c r="D220" s="238" t="s">
        <v>206</v>
      </c>
      <c r="E220" s="239" t="s">
        <v>3249</v>
      </c>
      <c r="F220" s="240" t="s">
        <v>3193</v>
      </c>
      <c r="G220" s="241" t="s">
        <v>1045</v>
      </c>
      <c r="H220" s="242">
        <v>6</v>
      </c>
      <c r="I220" s="243"/>
      <c r="J220" s="244">
        <f>ROUND(I220*H220,2)</f>
        <v>0</v>
      </c>
      <c r="K220" s="240" t="s">
        <v>38</v>
      </c>
      <c r="L220" s="74"/>
      <c r="M220" s="245" t="s">
        <v>38</v>
      </c>
      <c r="N220" s="246" t="s">
        <v>53</v>
      </c>
      <c r="O220" s="49"/>
      <c r="P220" s="247">
        <f>O220*H220</f>
        <v>0</v>
      </c>
      <c r="Q220" s="247">
        <v>0</v>
      </c>
      <c r="R220" s="247">
        <f>Q220*H220</f>
        <v>0</v>
      </c>
      <c r="S220" s="247">
        <v>0</v>
      </c>
      <c r="T220" s="248">
        <f>S220*H220</f>
        <v>0</v>
      </c>
      <c r="AR220" s="25" t="s">
        <v>211</v>
      </c>
      <c r="AT220" s="25" t="s">
        <v>206</v>
      </c>
      <c r="AU220" s="25" t="s">
        <v>90</v>
      </c>
      <c r="AY220" s="25" t="s">
        <v>204</v>
      </c>
      <c r="BE220" s="249">
        <f>IF(N220="základní",J220,0)</f>
        <v>0</v>
      </c>
      <c r="BF220" s="249">
        <f>IF(N220="snížená",J220,0)</f>
        <v>0</v>
      </c>
      <c r="BG220" s="249">
        <f>IF(N220="zákl. přenesená",J220,0)</f>
        <v>0</v>
      </c>
      <c r="BH220" s="249">
        <f>IF(N220="sníž. přenesená",J220,0)</f>
        <v>0</v>
      </c>
      <c r="BI220" s="249">
        <f>IF(N220="nulová",J220,0)</f>
        <v>0</v>
      </c>
      <c r="BJ220" s="25" t="s">
        <v>25</v>
      </c>
      <c r="BK220" s="249">
        <f>ROUND(I220*H220,2)</f>
        <v>0</v>
      </c>
      <c r="BL220" s="25" t="s">
        <v>211</v>
      </c>
      <c r="BM220" s="25" t="s">
        <v>3250</v>
      </c>
    </row>
    <row r="221" spans="2:63" s="11" customFormat="1" ht="29.85" customHeight="1">
      <c r="B221" s="222"/>
      <c r="C221" s="223"/>
      <c r="D221" s="224" t="s">
        <v>81</v>
      </c>
      <c r="E221" s="236" t="s">
        <v>3251</v>
      </c>
      <c r="F221" s="236" t="s">
        <v>3252</v>
      </c>
      <c r="G221" s="223"/>
      <c r="H221" s="223"/>
      <c r="I221" s="226"/>
      <c r="J221" s="237">
        <f>BK221</f>
        <v>0</v>
      </c>
      <c r="K221" s="223"/>
      <c r="L221" s="228"/>
      <c r="M221" s="229"/>
      <c r="N221" s="230"/>
      <c r="O221" s="230"/>
      <c r="P221" s="231">
        <f>SUM(P222:P224)</f>
        <v>0</v>
      </c>
      <c r="Q221" s="230"/>
      <c r="R221" s="231">
        <f>SUM(R222:R224)</f>
        <v>2.3</v>
      </c>
      <c r="S221" s="230"/>
      <c r="T221" s="232">
        <f>SUM(T222:T224)</f>
        <v>0</v>
      </c>
      <c r="AR221" s="233" t="s">
        <v>25</v>
      </c>
      <c r="AT221" s="234" t="s">
        <v>81</v>
      </c>
      <c r="AU221" s="234" t="s">
        <v>25</v>
      </c>
      <c r="AY221" s="233" t="s">
        <v>204</v>
      </c>
      <c r="BK221" s="235">
        <f>SUM(BK222:BK224)</f>
        <v>0</v>
      </c>
    </row>
    <row r="222" spans="2:65" s="1" customFormat="1" ht="16.5" customHeight="1">
      <c r="B222" s="48"/>
      <c r="C222" s="238" t="s">
        <v>25</v>
      </c>
      <c r="D222" s="238" t="s">
        <v>206</v>
      </c>
      <c r="E222" s="239" t="s">
        <v>3253</v>
      </c>
      <c r="F222" s="240" t="s">
        <v>3254</v>
      </c>
      <c r="G222" s="241" t="s">
        <v>38</v>
      </c>
      <c r="H222" s="242">
        <v>0</v>
      </c>
      <c r="I222" s="243"/>
      <c r="J222" s="244">
        <f>ROUND(I222*H222,2)</f>
        <v>0</v>
      </c>
      <c r="K222" s="240" t="s">
        <v>38</v>
      </c>
      <c r="L222" s="74"/>
      <c r="M222" s="245" t="s">
        <v>38</v>
      </c>
      <c r="N222" s="246" t="s">
        <v>53</v>
      </c>
      <c r="O222" s="49"/>
      <c r="P222" s="247">
        <f>O222*H222</f>
        <v>0</v>
      </c>
      <c r="Q222" s="247">
        <v>0</v>
      </c>
      <c r="R222" s="247">
        <f>Q222*H222</f>
        <v>0</v>
      </c>
      <c r="S222" s="247">
        <v>0</v>
      </c>
      <c r="T222" s="248">
        <f>S222*H222</f>
        <v>0</v>
      </c>
      <c r="AR222" s="25" t="s">
        <v>211</v>
      </c>
      <c r="AT222" s="25" t="s">
        <v>206</v>
      </c>
      <c r="AU222" s="25" t="s">
        <v>90</v>
      </c>
      <c r="AY222" s="25" t="s">
        <v>204</v>
      </c>
      <c r="BE222" s="249">
        <f>IF(N222="základní",J222,0)</f>
        <v>0</v>
      </c>
      <c r="BF222" s="249">
        <f>IF(N222="snížená",J222,0)</f>
        <v>0</v>
      </c>
      <c r="BG222" s="249">
        <f>IF(N222="zákl. přenesená",J222,0)</f>
        <v>0</v>
      </c>
      <c r="BH222" s="249">
        <f>IF(N222="sníž. přenesená",J222,0)</f>
        <v>0</v>
      </c>
      <c r="BI222" s="249">
        <f>IF(N222="nulová",J222,0)</f>
        <v>0</v>
      </c>
      <c r="BJ222" s="25" t="s">
        <v>25</v>
      </c>
      <c r="BK222" s="249">
        <f>ROUND(I222*H222,2)</f>
        <v>0</v>
      </c>
      <c r="BL222" s="25" t="s">
        <v>211</v>
      </c>
      <c r="BM222" s="25" t="s">
        <v>3255</v>
      </c>
    </row>
    <row r="223" spans="2:65" s="1" customFormat="1" ht="16.5" customHeight="1">
      <c r="B223" s="48"/>
      <c r="C223" s="285" t="s">
        <v>82</v>
      </c>
      <c r="D223" s="285" t="s">
        <v>478</v>
      </c>
      <c r="E223" s="286" t="s">
        <v>3256</v>
      </c>
      <c r="F223" s="287" t="s">
        <v>3189</v>
      </c>
      <c r="G223" s="288" t="s">
        <v>1045</v>
      </c>
      <c r="H223" s="289">
        <v>1</v>
      </c>
      <c r="I223" s="290"/>
      <c r="J223" s="291">
        <f>ROUND(I223*H223,2)</f>
        <v>0</v>
      </c>
      <c r="K223" s="287" t="s">
        <v>38</v>
      </c>
      <c r="L223" s="292"/>
      <c r="M223" s="293" t="s">
        <v>38</v>
      </c>
      <c r="N223" s="294" t="s">
        <v>53</v>
      </c>
      <c r="O223" s="49"/>
      <c r="P223" s="247">
        <f>O223*H223</f>
        <v>0</v>
      </c>
      <c r="Q223" s="247">
        <v>2.3</v>
      </c>
      <c r="R223" s="247">
        <f>Q223*H223</f>
        <v>2.3</v>
      </c>
      <c r="S223" s="247">
        <v>0</v>
      </c>
      <c r="T223" s="248">
        <f>S223*H223</f>
        <v>0</v>
      </c>
      <c r="AR223" s="25" t="s">
        <v>249</v>
      </c>
      <c r="AT223" s="25" t="s">
        <v>478</v>
      </c>
      <c r="AU223" s="25" t="s">
        <v>90</v>
      </c>
      <c r="AY223" s="25" t="s">
        <v>204</v>
      </c>
      <c r="BE223" s="249">
        <f>IF(N223="základní",J223,0)</f>
        <v>0</v>
      </c>
      <c r="BF223" s="249">
        <f>IF(N223="snížená",J223,0)</f>
        <v>0</v>
      </c>
      <c r="BG223" s="249">
        <f>IF(N223="zákl. přenesená",J223,0)</f>
        <v>0</v>
      </c>
      <c r="BH223" s="249">
        <f>IF(N223="sníž. přenesená",J223,0)</f>
        <v>0</v>
      </c>
      <c r="BI223" s="249">
        <f>IF(N223="nulová",J223,0)</f>
        <v>0</v>
      </c>
      <c r="BJ223" s="25" t="s">
        <v>25</v>
      </c>
      <c r="BK223" s="249">
        <f>ROUND(I223*H223,2)</f>
        <v>0</v>
      </c>
      <c r="BL223" s="25" t="s">
        <v>211</v>
      </c>
      <c r="BM223" s="25" t="s">
        <v>3257</v>
      </c>
    </row>
    <row r="224" spans="2:65" s="1" customFormat="1" ht="16.5" customHeight="1">
      <c r="B224" s="48"/>
      <c r="C224" s="238" t="s">
        <v>82</v>
      </c>
      <c r="D224" s="238" t="s">
        <v>206</v>
      </c>
      <c r="E224" s="239" t="s">
        <v>3249</v>
      </c>
      <c r="F224" s="240" t="s">
        <v>3193</v>
      </c>
      <c r="G224" s="241" t="s">
        <v>1045</v>
      </c>
      <c r="H224" s="242">
        <v>1</v>
      </c>
      <c r="I224" s="243"/>
      <c r="J224" s="244">
        <f>ROUND(I224*H224,2)</f>
        <v>0</v>
      </c>
      <c r="K224" s="240" t="s">
        <v>38</v>
      </c>
      <c r="L224" s="74"/>
      <c r="M224" s="245" t="s">
        <v>38</v>
      </c>
      <c r="N224" s="246" t="s">
        <v>53</v>
      </c>
      <c r="O224" s="49"/>
      <c r="P224" s="247">
        <f>O224*H224</f>
        <v>0</v>
      </c>
      <c r="Q224" s="247">
        <v>0</v>
      </c>
      <c r="R224" s="247">
        <f>Q224*H224</f>
        <v>0</v>
      </c>
      <c r="S224" s="247">
        <v>0</v>
      </c>
      <c r="T224" s="248">
        <f>S224*H224</f>
        <v>0</v>
      </c>
      <c r="AR224" s="25" t="s">
        <v>211</v>
      </c>
      <c r="AT224" s="25" t="s">
        <v>206</v>
      </c>
      <c r="AU224" s="25" t="s">
        <v>90</v>
      </c>
      <c r="AY224" s="25" t="s">
        <v>204</v>
      </c>
      <c r="BE224" s="249">
        <f>IF(N224="základní",J224,0)</f>
        <v>0</v>
      </c>
      <c r="BF224" s="249">
        <f>IF(N224="snížená",J224,0)</f>
        <v>0</v>
      </c>
      <c r="BG224" s="249">
        <f>IF(N224="zákl. přenesená",J224,0)</f>
        <v>0</v>
      </c>
      <c r="BH224" s="249">
        <f>IF(N224="sníž. přenesená",J224,0)</f>
        <v>0</v>
      </c>
      <c r="BI224" s="249">
        <f>IF(N224="nulová",J224,0)</f>
        <v>0</v>
      </c>
      <c r="BJ224" s="25" t="s">
        <v>25</v>
      </c>
      <c r="BK224" s="249">
        <f>ROUND(I224*H224,2)</f>
        <v>0</v>
      </c>
      <c r="BL224" s="25" t="s">
        <v>211</v>
      </c>
      <c r="BM224" s="25" t="s">
        <v>3258</v>
      </c>
    </row>
    <row r="225" spans="2:63" s="11" customFormat="1" ht="29.85" customHeight="1">
      <c r="B225" s="222"/>
      <c r="C225" s="223"/>
      <c r="D225" s="224" t="s">
        <v>81</v>
      </c>
      <c r="E225" s="236" t="s">
        <v>3259</v>
      </c>
      <c r="F225" s="236" t="s">
        <v>3260</v>
      </c>
      <c r="G225" s="223"/>
      <c r="H225" s="223"/>
      <c r="I225" s="226"/>
      <c r="J225" s="237">
        <f>BK225</f>
        <v>0</v>
      </c>
      <c r="K225" s="223"/>
      <c r="L225" s="228"/>
      <c r="M225" s="229"/>
      <c r="N225" s="230"/>
      <c r="O225" s="230"/>
      <c r="P225" s="231">
        <f>SUM(P226:P228)</f>
        <v>0</v>
      </c>
      <c r="Q225" s="230"/>
      <c r="R225" s="231">
        <f>SUM(R226:R228)</f>
        <v>20</v>
      </c>
      <c r="S225" s="230"/>
      <c r="T225" s="232">
        <f>SUM(T226:T228)</f>
        <v>0</v>
      </c>
      <c r="AR225" s="233" t="s">
        <v>25</v>
      </c>
      <c r="AT225" s="234" t="s">
        <v>81</v>
      </c>
      <c r="AU225" s="234" t="s">
        <v>25</v>
      </c>
      <c r="AY225" s="233" t="s">
        <v>204</v>
      </c>
      <c r="BK225" s="235">
        <f>SUM(BK226:BK228)</f>
        <v>0</v>
      </c>
    </row>
    <row r="226" spans="2:65" s="1" customFormat="1" ht="16.5" customHeight="1">
      <c r="B226" s="48"/>
      <c r="C226" s="238" t="s">
        <v>25</v>
      </c>
      <c r="D226" s="238" t="s">
        <v>206</v>
      </c>
      <c r="E226" s="239" t="s">
        <v>3261</v>
      </c>
      <c r="F226" s="240" t="s">
        <v>3262</v>
      </c>
      <c r="G226" s="241" t="s">
        <v>38</v>
      </c>
      <c r="H226" s="242">
        <v>0</v>
      </c>
      <c r="I226" s="243"/>
      <c r="J226" s="244">
        <f>ROUND(I226*H226,2)</f>
        <v>0</v>
      </c>
      <c r="K226" s="240" t="s">
        <v>38</v>
      </c>
      <c r="L226" s="74"/>
      <c r="M226" s="245" t="s">
        <v>38</v>
      </c>
      <c r="N226" s="246" t="s">
        <v>53</v>
      </c>
      <c r="O226" s="49"/>
      <c r="P226" s="247">
        <f>O226*H226</f>
        <v>0</v>
      </c>
      <c r="Q226" s="247">
        <v>0</v>
      </c>
      <c r="R226" s="247">
        <f>Q226*H226</f>
        <v>0</v>
      </c>
      <c r="S226" s="247">
        <v>0</v>
      </c>
      <c r="T226" s="248">
        <f>S226*H226</f>
        <v>0</v>
      </c>
      <c r="AR226" s="25" t="s">
        <v>211</v>
      </c>
      <c r="AT226" s="25" t="s">
        <v>206</v>
      </c>
      <c r="AU226" s="25" t="s">
        <v>90</v>
      </c>
      <c r="AY226" s="25" t="s">
        <v>204</v>
      </c>
      <c r="BE226" s="249">
        <f>IF(N226="základní",J226,0)</f>
        <v>0</v>
      </c>
      <c r="BF226" s="249">
        <f>IF(N226="snížená",J226,0)</f>
        <v>0</v>
      </c>
      <c r="BG226" s="249">
        <f>IF(N226="zákl. přenesená",J226,0)</f>
        <v>0</v>
      </c>
      <c r="BH226" s="249">
        <f>IF(N226="sníž. přenesená",J226,0)</f>
        <v>0</v>
      </c>
      <c r="BI226" s="249">
        <f>IF(N226="nulová",J226,0)</f>
        <v>0</v>
      </c>
      <c r="BJ226" s="25" t="s">
        <v>25</v>
      </c>
      <c r="BK226" s="249">
        <f>ROUND(I226*H226,2)</f>
        <v>0</v>
      </c>
      <c r="BL226" s="25" t="s">
        <v>211</v>
      </c>
      <c r="BM226" s="25" t="s">
        <v>3263</v>
      </c>
    </row>
    <row r="227" spans="2:65" s="1" customFormat="1" ht="16.5" customHeight="1">
      <c r="B227" s="48"/>
      <c r="C227" s="285" t="s">
        <v>82</v>
      </c>
      <c r="D227" s="285" t="s">
        <v>478</v>
      </c>
      <c r="E227" s="286" t="s">
        <v>3264</v>
      </c>
      <c r="F227" s="287" t="s">
        <v>3189</v>
      </c>
      <c r="G227" s="288" t="s">
        <v>1045</v>
      </c>
      <c r="H227" s="289">
        <v>2</v>
      </c>
      <c r="I227" s="290"/>
      <c r="J227" s="291">
        <f>ROUND(I227*H227,2)</f>
        <v>0</v>
      </c>
      <c r="K227" s="287" t="s">
        <v>38</v>
      </c>
      <c r="L227" s="292"/>
      <c r="M227" s="293" t="s">
        <v>38</v>
      </c>
      <c r="N227" s="294" t="s">
        <v>53</v>
      </c>
      <c r="O227" s="49"/>
      <c r="P227" s="247">
        <f>O227*H227</f>
        <v>0</v>
      </c>
      <c r="Q227" s="247">
        <v>10</v>
      </c>
      <c r="R227" s="247">
        <f>Q227*H227</f>
        <v>20</v>
      </c>
      <c r="S227" s="247">
        <v>0</v>
      </c>
      <c r="T227" s="248">
        <f>S227*H227</f>
        <v>0</v>
      </c>
      <c r="AR227" s="25" t="s">
        <v>249</v>
      </c>
      <c r="AT227" s="25" t="s">
        <v>478</v>
      </c>
      <c r="AU227" s="25" t="s">
        <v>90</v>
      </c>
      <c r="AY227" s="25" t="s">
        <v>204</v>
      </c>
      <c r="BE227" s="249">
        <f>IF(N227="základní",J227,0)</f>
        <v>0</v>
      </c>
      <c r="BF227" s="249">
        <f>IF(N227="snížená",J227,0)</f>
        <v>0</v>
      </c>
      <c r="BG227" s="249">
        <f>IF(N227="zákl. přenesená",J227,0)</f>
        <v>0</v>
      </c>
      <c r="BH227" s="249">
        <f>IF(N227="sníž. přenesená",J227,0)</f>
        <v>0</v>
      </c>
      <c r="BI227" s="249">
        <f>IF(N227="nulová",J227,0)</f>
        <v>0</v>
      </c>
      <c r="BJ227" s="25" t="s">
        <v>25</v>
      </c>
      <c r="BK227" s="249">
        <f>ROUND(I227*H227,2)</f>
        <v>0</v>
      </c>
      <c r="BL227" s="25" t="s">
        <v>211</v>
      </c>
      <c r="BM227" s="25" t="s">
        <v>3265</v>
      </c>
    </row>
    <row r="228" spans="2:65" s="1" customFormat="1" ht="16.5" customHeight="1">
      <c r="B228" s="48"/>
      <c r="C228" s="238" t="s">
        <v>82</v>
      </c>
      <c r="D228" s="238" t="s">
        <v>206</v>
      </c>
      <c r="E228" s="239" t="s">
        <v>3266</v>
      </c>
      <c r="F228" s="240" t="s">
        <v>3193</v>
      </c>
      <c r="G228" s="241" t="s">
        <v>1045</v>
      </c>
      <c r="H228" s="242">
        <v>2</v>
      </c>
      <c r="I228" s="243"/>
      <c r="J228" s="244">
        <f>ROUND(I228*H228,2)</f>
        <v>0</v>
      </c>
      <c r="K228" s="240" t="s">
        <v>38</v>
      </c>
      <c r="L228" s="74"/>
      <c r="M228" s="245" t="s">
        <v>38</v>
      </c>
      <c r="N228" s="246" t="s">
        <v>53</v>
      </c>
      <c r="O228" s="49"/>
      <c r="P228" s="247">
        <f>O228*H228</f>
        <v>0</v>
      </c>
      <c r="Q228" s="247">
        <v>0</v>
      </c>
      <c r="R228" s="247">
        <f>Q228*H228</f>
        <v>0</v>
      </c>
      <c r="S228" s="247">
        <v>0</v>
      </c>
      <c r="T228" s="248">
        <f>S228*H228</f>
        <v>0</v>
      </c>
      <c r="AR228" s="25" t="s">
        <v>211</v>
      </c>
      <c r="AT228" s="25" t="s">
        <v>206</v>
      </c>
      <c r="AU228" s="25" t="s">
        <v>90</v>
      </c>
      <c r="AY228" s="25" t="s">
        <v>204</v>
      </c>
      <c r="BE228" s="249">
        <f>IF(N228="základní",J228,0)</f>
        <v>0</v>
      </c>
      <c r="BF228" s="249">
        <f>IF(N228="snížená",J228,0)</f>
        <v>0</v>
      </c>
      <c r="BG228" s="249">
        <f>IF(N228="zákl. přenesená",J228,0)</f>
        <v>0</v>
      </c>
      <c r="BH228" s="249">
        <f>IF(N228="sníž. přenesená",J228,0)</f>
        <v>0</v>
      </c>
      <c r="BI228" s="249">
        <f>IF(N228="nulová",J228,0)</f>
        <v>0</v>
      </c>
      <c r="BJ228" s="25" t="s">
        <v>25</v>
      </c>
      <c r="BK228" s="249">
        <f>ROUND(I228*H228,2)</f>
        <v>0</v>
      </c>
      <c r="BL228" s="25" t="s">
        <v>211</v>
      </c>
      <c r="BM228" s="25" t="s">
        <v>3267</v>
      </c>
    </row>
    <row r="229" spans="2:63" s="11" customFormat="1" ht="29.85" customHeight="1">
      <c r="B229" s="222"/>
      <c r="C229" s="223"/>
      <c r="D229" s="224" t="s">
        <v>81</v>
      </c>
      <c r="E229" s="236" t="s">
        <v>3268</v>
      </c>
      <c r="F229" s="236" t="s">
        <v>3269</v>
      </c>
      <c r="G229" s="223"/>
      <c r="H229" s="223"/>
      <c r="I229" s="226"/>
      <c r="J229" s="237">
        <f>BK229</f>
        <v>0</v>
      </c>
      <c r="K229" s="223"/>
      <c r="L229" s="228"/>
      <c r="M229" s="229"/>
      <c r="N229" s="230"/>
      <c r="O229" s="230"/>
      <c r="P229" s="231">
        <f>SUM(P230:P232)</f>
        <v>0</v>
      </c>
      <c r="Q229" s="230"/>
      <c r="R229" s="231">
        <f>SUM(R230:R232)</f>
        <v>1.6</v>
      </c>
      <c r="S229" s="230"/>
      <c r="T229" s="232">
        <f>SUM(T230:T232)</f>
        <v>0</v>
      </c>
      <c r="AR229" s="233" t="s">
        <v>25</v>
      </c>
      <c r="AT229" s="234" t="s">
        <v>81</v>
      </c>
      <c r="AU229" s="234" t="s">
        <v>25</v>
      </c>
      <c r="AY229" s="233" t="s">
        <v>204</v>
      </c>
      <c r="BK229" s="235">
        <f>SUM(BK230:BK232)</f>
        <v>0</v>
      </c>
    </row>
    <row r="230" spans="2:65" s="1" customFormat="1" ht="16.5" customHeight="1">
      <c r="B230" s="48"/>
      <c r="C230" s="238" t="s">
        <v>25</v>
      </c>
      <c r="D230" s="238" t="s">
        <v>206</v>
      </c>
      <c r="E230" s="239" t="s">
        <v>3270</v>
      </c>
      <c r="F230" s="240" t="s">
        <v>3271</v>
      </c>
      <c r="G230" s="241" t="s">
        <v>38</v>
      </c>
      <c r="H230" s="242">
        <v>0</v>
      </c>
      <c r="I230" s="243"/>
      <c r="J230" s="244">
        <f>ROUND(I230*H230,2)</f>
        <v>0</v>
      </c>
      <c r="K230" s="240" t="s">
        <v>38</v>
      </c>
      <c r="L230" s="74"/>
      <c r="M230" s="245" t="s">
        <v>38</v>
      </c>
      <c r="N230" s="246" t="s">
        <v>53</v>
      </c>
      <c r="O230" s="49"/>
      <c r="P230" s="247">
        <f>O230*H230</f>
        <v>0</v>
      </c>
      <c r="Q230" s="247">
        <v>0</v>
      </c>
      <c r="R230" s="247">
        <f>Q230*H230</f>
        <v>0</v>
      </c>
      <c r="S230" s="247">
        <v>0</v>
      </c>
      <c r="T230" s="248">
        <f>S230*H230</f>
        <v>0</v>
      </c>
      <c r="AR230" s="25" t="s">
        <v>211</v>
      </c>
      <c r="AT230" s="25" t="s">
        <v>206</v>
      </c>
      <c r="AU230" s="25" t="s">
        <v>90</v>
      </c>
      <c r="AY230" s="25" t="s">
        <v>204</v>
      </c>
      <c r="BE230" s="249">
        <f>IF(N230="základní",J230,0)</f>
        <v>0</v>
      </c>
      <c r="BF230" s="249">
        <f>IF(N230="snížená",J230,0)</f>
        <v>0</v>
      </c>
      <c r="BG230" s="249">
        <f>IF(N230="zákl. přenesená",J230,0)</f>
        <v>0</v>
      </c>
      <c r="BH230" s="249">
        <f>IF(N230="sníž. přenesená",J230,0)</f>
        <v>0</v>
      </c>
      <c r="BI230" s="249">
        <f>IF(N230="nulová",J230,0)</f>
        <v>0</v>
      </c>
      <c r="BJ230" s="25" t="s">
        <v>25</v>
      </c>
      <c r="BK230" s="249">
        <f>ROUND(I230*H230,2)</f>
        <v>0</v>
      </c>
      <c r="BL230" s="25" t="s">
        <v>211</v>
      </c>
      <c r="BM230" s="25" t="s">
        <v>3272</v>
      </c>
    </row>
    <row r="231" spans="2:65" s="1" customFormat="1" ht="16.5" customHeight="1">
      <c r="B231" s="48"/>
      <c r="C231" s="285" t="s">
        <v>82</v>
      </c>
      <c r="D231" s="285" t="s">
        <v>478</v>
      </c>
      <c r="E231" s="286" t="s">
        <v>3273</v>
      </c>
      <c r="F231" s="287" t="s">
        <v>3189</v>
      </c>
      <c r="G231" s="288" t="s">
        <v>1045</v>
      </c>
      <c r="H231" s="289">
        <v>4</v>
      </c>
      <c r="I231" s="290"/>
      <c r="J231" s="291">
        <f>ROUND(I231*H231,2)</f>
        <v>0</v>
      </c>
      <c r="K231" s="287" t="s">
        <v>38</v>
      </c>
      <c r="L231" s="292"/>
      <c r="M231" s="293" t="s">
        <v>38</v>
      </c>
      <c r="N231" s="294" t="s">
        <v>53</v>
      </c>
      <c r="O231" s="49"/>
      <c r="P231" s="247">
        <f>O231*H231</f>
        <v>0</v>
      </c>
      <c r="Q231" s="247">
        <v>0.4</v>
      </c>
      <c r="R231" s="247">
        <f>Q231*H231</f>
        <v>1.6</v>
      </c>
      <c r="S231" s="247">
        <v>0</v>
      </c>
      <c r="T231" s="248">
        <f>S231*H231</f>
        <v>0</v>
      </c>
      <c r="AR231" s="25" t="s">
        <v>249</v>
      </c>
      <c r="AT231" s="25" t="s">
        <v>478</v>
      </c>
      <c r="AU231" s="25" t="s">
        <v>90</v>
      </c>
      <c r="AY231" s="25" t="s">
        <v>204</v>
      </c>
      <c r="BE231" s="249">
        <f>IF(N231="základní",J231,0)</f>
        <v>0</v>
      </c>
      <c r="BF231" s="249">
        <f>IF(N231="snížená",J231,0)</f>
        <v>0</v>
      </c>
      <c r="BG231" s="249">
        <f>IF(N231="zákl. přenesená",J231,0)</f>
        <v>0</v>
      </c>
      <c r="BH231" s="249">
        <f>IF(N231="sníž. přenesená",J231,0)</f>
        <v>0</v>
      </c>
      <c r="BI231" s="249">
        <f>IF(N231="nulová",J231,0)</f>
        <v>0</v>
      </c>
      <c r="BJ231" s="25" t="s">
        <v>25</v>
      </c>
      <c r="BK231" s="249">
        <f>ROUND(I231*H231,2)</f>
        <v>0</v>
      </c>
      <c r="BL231" s="25" t="s">
        <v>211</v>
      </c>
      <c r="BM231" s="25" t="s">
        <v>3274</v>
      </c>
    </row>
    <row r="232" spans="2:65" s="1" customFormat="1" ht="16.5" customHeight="1">
      <c r="B232" s="48"/>
      <c r="C232" s="238" t="s">
        <v>82</v>
      </c>
      <c r="D232" s="238" t="s">
        <v>206</v>
      </c>
      <c r="E232" s="239" t="s">
        <v>3275</v>
      </c>
      <c r="F232" s="240" t="s">
        <v>3193</v>
      </c>
      <c r="G232" s="241" t="s">
        <v>1045</v>
      </c>
      <c r="H232" s="242">
        <v>4</v>
      </c>
      <c r="I232" s="243"/>
      <c r="J232" s="244">
        <f>ROUND(I232*H232,2)</f>
        <v>0</v>
      </c>
      <c r="K232" s="240" t="s">
        <v>38</v>
      </c>
      <c r="L232" s="74"/>
      <c r="M232" s="245" t="s">
        <v>38</v>
      </c>
      <c r="N232" s="246" t="s">
        <v>53</v>
      </c>
      <c r="O232" s="49"/>
      <c r="P232" s="247">
        <f>O232*H232</f>
        <v>0</v>
      </c>
      <c r="Q232" s="247">
        <v>0</v>
      </c>
      <c r="R232" s="247">
        <f>Q232*H232</f>
        <v>0</v>
      </c>
      <c r="S232" s="247">
        <v>0</v>
      </c>
      <c r="T232" s="248">
        <f>S232*H232</f>
        <v>0</v>
      </c>
      <c r="AR232" s="25" t="s">
        <v>211</v>
      </c>
      <c r="AT232" s="25" t="s">
        <v>206</v>
      </c>
      <c r="AU232" s="25" t="s">
        <v>90</v>
      </c>
      <c r="AY232" s="25" t="s">
        <v>204</v>
      </c>
      <c r="BE232" s="249">
        <f>IF(N232="základní",J232,0)</f>
        <v>0</v>
      </c>
      <c r="BF232" s="249">
        <f>IF(N232="snížená",J232,0)</f>
        <v>0</v>
      </c>
      <c r="BG232" s="249">
        <f>IF(N232="zákl. přenesená",J232,0)</f>
        <v>0</v>
      </c>
      <c r="BH232" s="249">
        <f>IF(N232="sníž. přenesená",J232,0)</f>
        <v>0</v>
      </c>
      <c r="BI232" s="249">
        <f>IF(N232="nulová",J232,0)</f>
        <v>0</v>
      </c>
      <c r="BJ232" s="25" t="s">
        <v>25</v>
      </c>
      <c r="BK232" s="249">
        <f>ROUND(I232*H232,2)</f>
        <v>0</v>
      </c>
      <c r="BL232" s="25" t="s">
        <v>211</v>
      </c>
      <c r="BM232" s="25" t="s">
        <v>3276</v>
      </c>
    </row>
    <row r="233" spans="2:63" s="11" customFormat="1" ht="29.85" customHeight="1">
      <c r="B233" s="222"/>
      <c r="C233" s="223"/>
      <c r="D233" s="224" t="s">
        <v>81</v>
      </c>
      <c r="E233" s="236" t="s">
        <v>3277</v>
      </c>
      <c r="F233" s="236" t="s">
        <v>3278</v>
      </c>
      <c r="G233" s="223"/>
      <c r="H233" s="223"/>
      <c r="I233" s="226"/>
      <c r="J233" s="237">
        <f>BK233</f>
        <v>0</v>
      </c>
      <c r="K233" s="223"/>
      <c r="L233" s="228"/>
      <c r="M233" s="229"/>
      <c r="N233" s="230"/>
      <c r="O233" s="230"/>
      <c r="P233" s="231">
        <f>SUM(P234:P236)</f>
        <v>0</v>
      </c>
      <c r="Q233" s="230"/>
      <c r="R233" s="231">
        <f>SUM(R234:R236)</f>
        <v>13.9</v>
      </c>
      <c r="S233" s="230"/>
      <c r="T233" s="232">
        <f>SUM(T234:T236)</f>
        <v>0</v>
      </c>
      <c r="AR233" s="233" t="s">
        <v>25</v>
      </c>
      <c r="AT233" s="234" t="s">
        <v>81</v>
      </c>
      <c r="AU233" s="234" t="s">
        <v>25</v>
      </c>
      <c r="AY233" s="233" t="s">
        <v>204</v>
      </c>
      <c r="BK233" s="235">
        <f>SUM(BK234:BK236)</f>
        <v>0</v>
      </c>
    </row>
    <row r="234" spans="2:65" s="1" customFormat="1" ht="16.5" customHeight="1">
      <c r="B234" s="48"/>
      <c r="C234" s="238" t="s">
        <v>25</v>
      </c>
      <c r="D234" s="238" t="s">
        <v>206</v>
      </c>
      <c r="E234" s="239" t="s">
        <v>3279</v>
      </c>
      <c r="F234" s="240" t="s">
        <v>3280</v>
      </c>
      <c r="G234" s="241" t="s">
        <v>38</v>
      </c>
      <c r="H234" s="242">
        <v>0</v>
      </c>
      <c r="I234" s="243"/>
      <c r="J234" s="244">
        <f>ROUND(I234*H234,2)</f>
        <v>0</v>
      </c>
      <c r="K234" s="240" t="s">
        <v>38</v>
      </c>
      <c r="L234" s="74"/>
      <c r="M234" s="245" t="s">
        <v>38</v>
      </c>
      <c r="N234" s="246" t="s">
        <v>53</v>
      </c>
      <c r="O234" s="49"/>
      <c r="P234" s="247">
        <f>O234*H234</f>
        <v>0</v>
      </c>
      <c r="Q234" s="247">
        <v>0</v>
      </c>
      <c r="R234" s="247">
        <f>Q234*H234</f>
        <v>0</v>
      </c>
      <c r="S234" s="247">
        <v>0</v>
      </c>
      <c r="T234" s="248">
        <f>S234*H234</f>
        <v>0</v>
      </c>
      <c r="AR234" s="25" t="s">
        <v>211</v>
      </c>
      <c r="AT234" s="25" t="s">
        <v>206</v>
      </c>
      <c r="AU234" s="25" t="s">
        <v>90</v>
      </c>
      <c r="AY234" s="25" t="s">
        <v>204</v>
      </c>
      <c r="BE234" s="249">
        <f>IF(N234="základní",J234,0)</f>
        <v>0</v>
      </c>
      <c r="BF234" s="249">
        <f>IF(N234="snížená",J234,0)</f>
        <v>0</v>
      </c>
      <c r="BG234" s="249">
        <f>IF(N234="zákl. přenesená",J234,0)</f>
        <v>0</v>
      </c>
      <c r="BH234" s="249">
        <f>IF(N234="sníž. přenesená",J234,0)</f>
        <v>0</v>
      </c>
      <c r="BI234" s="249">
        <f>IF(N234="nulová",J234,0)</f>
        <v>0</v>
      </c>
      <c r="BJ234" s="25" t="s">
        <v>25</v>
      </c>
      <c r="BK234" s="249">
        <f>ROUND(I234*H234,2)</f>
        <v>0</v>
      </c>
      <c r="BL234" s="25" t="s">
        <v>211</v>
      </c>
      <c r="BM234" s="25" t="s">
        <v>3281</v>
      </c>
    </row>
    <row r="235" spans="2:65" s="1" customFormat="1" ht="16.5" customHeight="1">
      <c r="B235" s="48"/>
      <c r="C235" s="285" t="s">
        <v>82</v>
      </c>
      <c r="D235" s="285" t="s">
        <v>478</v>
      </c>
      <c r="E235" s="286" t="s">
        <v>3282</v>
      </c>
      <c r="F235" s="287" t="s">
        <v>3189</v>
      </c>
      <c r="G235" s="288" t="s">
        <v>1045</v>
      </c>
      <c r="H235" s="289">
        <v>1</v>
      </c>
      <c r="I235" s="290"/>
      <c r="J235" s="291">
        <f>ROUND(I235*H235,2)</f>
        <v>0</v>
      </c>
      <c r="K235" s="287" t="s">
        <v>38</v>
      </c>
      <c r="L235" s="292"/>
      <c r="M235" s="293" t="s">
        <v>38</v>
      </c>
      <c r="N235" s="294" t="s">
        <v>53</v>
      </c>
      <c r="O235" s="49"/>
      <c r="P235" s="247">
        <f>O235*H235</f>
        <v>0</v>
      </c>
      <c r="Q235" s="247">
        <v>13.9</v>
      </c>
      <c r="R235" s="247">
        <f>Q235*H235</f>
        <v>13.9</v>
      </c>
      <c r="S235" s="247">
        <v>0</v>
      </c>
      <c r="T235" s="248">
        <f>S235*H235</f>
        <v>0</v>
      </c>
      <c r="AR235" s="25" t="s">
        <v>249</v>
      </c>
      <c r="AT235" s="25" t="s">
        <v>478</v>
      </c>
      <c r="AU235" s="25" t="s">
        <v>90</v>
      </c>
      <c r="AY235" s="25" t="s">
        <v>204</v>
      </c>
      <c r="BE235" s="249">
        <f>IF(N235="základní",J235,0)</f>
        <v>0</v>
      </c>
      <c r="BF235" s="249">
        <f>IF(N235="snížená",J235,0)</f>
        <v>0</v>
      </c>
      <c r="BG235" s="249">
        <f>IF(N235="zákl. přenesená",J235,0)</f>
        <v>0</v>
      </c>
      <c r="BH235" s="249">
        <f>IF(N235="sníž. přenesená",J235,0)</f>
        <v>0</v>
      </c>
      <c r="BI235" s="249">
        <f>IF(N235="nulová",J235,0)</f>
        <v>0</v>
      </c>
      <c r="BJ235" s="25" t="s">
        <v>25</v>
      </c>
      <c r="BK235" s="249">
        <f>ROUND(I235*H235,2)</f>
        <v>0</v>
      </c>
      <c r="BL235" s="25" t="s">
        <v>211</v>
      </c>
      <c r="BM235" s="25" t="s">
        <v>3283</v>
      </c>
    </row>
    <row r="236" spans="2:65" s="1" customFormat="1" ht="16.5" customHeight="1">
      <c r="B236" s="48"/>
      <c r="C236" s="238" t="s">
        <v>82</v>
      </c>
      <c r="D236" s="238" t="s">
        <v>206</v>
      </c>
      <c r="E236" s="239" t="s">
        <v>3284</v>
      </c>
      <c r="F236" s="240" t="s">
        <v>3193</v>
      </c>
      <c r="G236" s="241" t="s">
        <v>1045</v>
      </c>
      <c r="H236" s="242">
        <v>1</v>
      </c>
      <c r="I236" s="243"/>
      <c r="J236" s="244">
        <f>ROUND(I236*H236,2)</f>
        <v>0</v>
      </c>
      <c r="K236" s="240" t="s">
        <v>38</v>
      </c>
      <c r="L236" s="74"/>
      <c r="M236" s="245" t="s">
        <v>38</v>
      </c>
      <c r="N236" s="246" t="s">
        <v>53</v>
      </c>
      <c r="O236" s="49"/>
      <c r="P236" s="247">
        <f>O236*H236</f>
        <v>0</v>
      </c>
      <c r="Q236" s="247">
        <v>0</v>
      </c>
      <c r="R236" s="247">
        <f>Q236*H236</f>
        <v>0</v>
      </c>
      <c r="S236" s="247">
        <v>0</v>
      </c>
      <c r="T236" s="248">
        <f>S236*H236</f>
        <v>0</v>
      </c>
      <c r="AR236" s="25" t="s">
        <v>211</v>
      </c>
      <c r="AT236" s="25" t="s">
        <v>206</v>
      </c>
      <c r="AU236" s="25" t="s">
        <v>90</v>
      </c>
      <c r="AY236" s="25" t="s">
        <v>204</v>
      </c>
      <c r="BE236" s="249">
        <f>IF(N236="základní",J236,0)</f>
        <v>0</v>
      </c>
      <c r="BF236" s="249">
        <f>IF(N236="snížená",J236,0)</f>
        <v>0</v>
      </c>
      <c r="BG236" s="249">
        <f>IF(N236="zákl. přenesená",J236,0)</f>
        <v>0</v>
      </c>
      <c r="BH236" s="249">
        <f>IF(N236="sníž. přenesená",J236,0)</f>
        <v>0</v>
      </c>
      <c r="BI236" s="249">
        <f>IF(N236="nulová",J236,0)</f>
        <v>0</v>
      </c>
      <c r="BJ236" s="25" t="s">
        <v>25</v>
      </c>
      <c r="BK236" s="249">
        <f>ROUND(I236*H236,2)</f>
        <v>0</v>
      </c>
      <c r="BL236" s="25" t="s">
        <v>211</v>
      </c>
      <c r="BM236" s="25" t="s">
        <v>3285</v>
      </c>
    </row>
    <row r="237" spans="2:63" s="11" customFormat="1" ht="29.85" customHeight="1">
      <c r="B237" s="222"/>
      <c r="C237" s="223"/>
      <c r="D237" s="224" t="s">
        <v>81</v>
      </c>
      <c r="E237" s="236" t="s">
        <v>3251</v>
      </c>
      <c r="F237" s="236" t="s">
        <v>3252</v>
      </c>
      <c r="G237" s="223"/>
      <c r="H237" s="223"/>
      <c r="I237" s="226"/>
      <c r="J237" s="237">
        <f>BK237</f>
        <v>0</v>
      </c>
      <c r="K237" s="223"/>
      <c r="L237" s="228"/>
      <c r="M237" s="229"/>
      <c r="N237" s="230"/>
      <c r="O237" s="230"/>
      <c r="P237" s="231">
        <f>SUM(P238:P240)</f>
        <v>0</v>
      </c>
      <c r="Q237" s="230"/>
      <c r="R237" s="231">
        <f>SUM(R238:R240)</f>
        <v>2.3</v>
      </c>
      <c r="S237" s="230"/>
      <c r="T237" s="232">
        <f>SUM(T238:T240)</f>
        <v>0</v>
      </c>
      <c r="AR237" s="233" t="s">
        <v>25</v>
      </c>
      <c r="AT237" s="234" t="s">
        <v>81</v>
      </c>
      <c r="AU237" s="234" t="s">
        <v>25</v>
      </c>
      <c r="AY237" s="233" t="s">
        <v>204</v>
      </c>
      <c r="BK237" s="235">
        <f>SUM(BK238:BK240)</f>
        <v>0</v>
      </c>
    </row>
    <row r="238" spans="2:65" s="1" customFormat="1" ht="16.5" customHeight="1">
      <c r="B238" s="48"/>
      <c r="C238" s="238" t="s">
        <v>90</v>
      </c>
      <c r="D238" s="238" t="s">
        <v>206</v>
      </c>
      <c r="E238" s="239" t="s">
        <v>3253</v>
      </c>
      <c r="F238" s="240" t="s">
        <v>3254</v>
      </c>
      <c r="G238" s="241" t="s">
        <v>38</v>
      </c>
      <c r="H238" s="242">
        <v>0</v>
      </c>
      <c r="I238" s="243"/>
      <c r="J238" s="244">
        <f>ROUND(I238*H238,2)</f>
        <v>0</v>
      </c>
      <c r="K238" s="240" t="s">
        <v>38</v>
      </c>
      <c r="L238" s="74"/>
      <c r="M238" s="245" t="s">
        <v>38</v>
      </c>
      <c r="N238" s="246" t="s">
        <v>53</v>
      </c>
      <c r="O238" s="49"/>
      <c r="P238" s="247">
        <f>O238*H238</f>
        <v>0</v>
      </c>
      <c r="Q238" s="247">
        <v>0</v>
      </c>
      <c r="R238" s="247">
        <f>Q238*H238</f>
        <v>0</v>
      </c>
      <c r="S238" s="247">
        <v>0</v>
      </c>
      <c r="T238" s="248">
        <f>S238*H238</f>
        <v>0</v>
      </c>
      <c r="AR238" s="25" t="s">
        <v>211</v>
      </c>
      <c r="AT238" s="25" t="s">
        <v>206</v>
      </c>
      <c r="AU238" s="25" t="s">
        <v>90</v>
      </c>
      <c r="AY238" s="25" t="s">
        <v>204</v>
      </c>
      <c r="BE238" s="249">
        <f>IF(N238="základní",J238,0)</f>
        <v>0</v>
      </c>
      <c r="BF238" s="249">
        <f>IF(N238="snížená",J238,0)</f>
        <v>0</v>
      </c>
      <c r="BG238" s="249">
        <f>IF(N238="zákl. přenesená",J238,0)</f>
        <v>0</v>
      </c>
      <c r="BH238" s="249">
        <f>IF(N238="sníž. přenesená",J238,0)</f>
        <v>0</v>
      </c>
      <c r="BI238" s="249">
        <f>IF(N238="nulová",J238,0)</f>
        <v>0</v>
      </c>
      <c r="BJ238" s="25" t="s">
        <v>25</v>
      </c>
      <c r="BK238" s="249">
        <f>ROUND(I238*H238,2)</f>
        <v>0</v>
      </c>
      <c r="BL238" s="25" t="s">
        <v>211</v>
      </c>
      <c r="BM238" s="25" t="s">
        <v>3286</v>
      </c>
    </row>
    <row r="239" spans="2:65" s="1" customFormat="1" ht="16.5" customHeight="1">
      <c r="B239" s="48"/>
      <c r="C239" s="285" t="s">
        <v>82</v>
      </c>
      <c r="D239" s="285" t="s">
        <v>478</v>
      </c>
      <c r="E239" s="286" t="s">
        <v>3256</v>
      </c>
      <c r="F239" s="287" t="s">
        <v>3189</v>
      </c>
      <c r="G239" s="288" t="s">
        <v>1045</v>
      </c>
      <c r="H239" s="289">
        <v>1</v>
      </c>
      <c r="I239" s="290"/>
      <c r="J239" s="291">
        <f>ROUND(I239*H239,2)</f>
        <v>0</v>
      </c>
      <c r="K239" s="287" t="s">
        <v>38</v>
      </c>
      <c r="L239" s="292"/>
      <c r="M239" s="293" t="s">
        <v>38</v>
      </c>
      <c r="N239" s="294" t="s">
        <v>53</v>
      </c>
      <c r="O239" s="49"/>
      <c r="P239" s="247">
        <f>O239*H239</f>
        <v>0</v>
      </c>
      <c r="Q239" s="247">
        <v>2.3</v>
      </c>
      <c r="R239" s="247">
        <f>Q239*H239</f>
        <v>2.3</v>
      </c>
      <c r="S239" s="247">
        <v>0</v>
      </c>
      <c r="T239" s="248">
        <f>S239*H239</f>
        <v>0</v>
      </c>
      <c r="AR239" s="25" t="s">
        <v>249</v>
      </c>
      <c r="AT239" s="25" t="s">
        <v>478</v>
      </c>
      <c r="AU239" s="25" t="s">
        <v>90</v>
      </c>
      <c r="AY239" s="25" t="s">
        <v>204</v>
      </c>
      <c r="BE239" s="249">
        <f>IF(N239="základní",J239,0)</f>
        <v>0</v>
      </c>
      <c r="BF239" s="249">
        <f>IF(N239="snížená",J239,0)</f>
        <v>0</v>
      </c>
      <c r="BG239" s="249">
        <f>IF(N239="zákl. přenesená",J239,0)</f>
        <v>0</v>
      </c>
      <c r="BH239" s="249">
        <f>IF(N239="sníž. přenesená",J239,0)</f>
        <v>0</v>
      </c>
      <c r="BI239" s="249">
        <f>IF(N239="nulová",J239,0)</f>
        <v>0</v>
      </c>
      <c r="BJ239" s="25" t="s">
        <v>25</v>
      </c>
      <c r="BK239" s="249">
        <f>ROUND(I239*H239,2)</f>
        <v>0</v>
      </c>
      <c r="BL239" s="25" t="s">
        <v>211</v>
      </c>
      <c r="BM239" s="25" t="s">
        <v>3287</v>
      </c>
    </row>
    <row r="240" spans="2:65" s="1" customFormat="1" ht="16.5" customHeight="1">
      <c r="B240" s="48"/>
      <c r="C240" s="238" t="s">
        <v>82</v>
      </c>
      <c r="D240" s="238" t="s">
        <v>206</v>
      </c>
      <c r="E240" s="239" t="s">
        <v>3249</v>
      </c>
      <c r="F240" s="240" t="s">
        <v>3193</v>
      </c>
      <c r="G240" s="241" t="s">
        <v>1045</v>
      </c>
      <c r="H240" s="242">
        <v>1</v>
      </c>
      <c r="I240" s="243"/>
      <c r="J240" s="244">
        <f>ROUND(I240*H240,2)</f>
        <v>0</v>
      </c>
      <c r="K240" s="240" t="s">
        <v>38</v>
      </c>
      <c r="L240" s="74"/>
      <c r="M240" s="245" t="s">
        <v>38</v>
      </c>
      <c r="N240" s="246" t="s">
        <v>53</v>
      </c>
      <c r="O240" s="49"/>
      <c r="P240" s="247">
        <f>O240*H240</f>
        <v>0</v>
      </c>
      <c r="Q240" s="247">
        <v>0</v>
      </c>
      <c r="R240" s="247">
        <f>Q240*H240</f>
        <v>0</v>
      </c>
      <c r="S240" s="247">
        <v>0</v>
      </c>
      <c r="T240" s="248">
        <f>S240*H240</f>
        <v>0</v>
      </c>
      <c r="AR240" s="25" t="s">
        <v>211</v>
      </c>
      <c r="AT240" s="25" t="s">
        <v>206</v>
      </c>
      <c r="AU240" s="25" t="s">
        <v>90</v>
      </c>
      <c r="AY240" s="25" t="s">
        <v>204</v>
      </c>
      <c r="BE240" s="249">
        <f>IF(N240="základní",J240,0)</f>
        <v>0</v>
      </c>
      <c r="BF240" s="249">
        <f>IF(N240="snížená",J240,0)</f>
        <v>0</v>
      </c>
      <c r="BG240" s="249">
        <f>IF(N240="zákl. přenesená",J240,0)</f>
        <v>0</v>
      </c>
      <c r="BH240" s="249">
        <f>IF(N240="sníž. přenesená",J240,0)</f>
        <v>0</v>
      </c>
      <c r="BI240" s="249">
        <f>IF(N240="nulová",J240,0)</f>
        <v>0</v>
      </c>
      <c r="BJ240" s="25" t="s">
        <v>25</v>
      </c>
      <c r="BK240" s="249">
        <f>ROUND(I240*H240,2)</f>
        <v>0</v>
      </c>
      <c r="BL240" s="25" t="s">
        <v>211</v>
      </c>
      <c r="BM240" s="25" t="s">
        <v>3288</v>
      </c>
    </row>
    <row r="241" spans="2:63" s="11" customFormat="1" ht="29.85" customHeight="1">
      <c r="B241" s="222"/>
      <c r="C241" s="223"/>
      <c r="D241" s="224" t="s">
        <v>81</v>
      </c>
      <c r="E241" s="236" t="s">
        <v>3259</v>
      </c>
      <c r="F241" s="236" t="s">
        <v>3260</v>
      </c>
      <c r="G241" s="223"/>
      <c r="H241" s="223"/>
      <c r="I241" s="226"/>
      <c r="J241" s="237">
        <f>BK241</f>
        <v>0</v>
      </c>
      <c r="K241" s="223"/>
      <c r="L241" s="228"/>
      <c r="M241" s="229"/>
      <c r="N241" s="230"/>
      <c r="O241" s="230"/>
      <c r="P241" s="231">
        <f>SUM(P242:P244)</f>
        <v>0</v>
      </c>
      <c r="Q241" s="230"/>
      <c r="R241" s="231">
        <f>SUM(R242:R244)</f>
        <v>20</v>
      </c>
      <c r="S241" s="230"/>
      <c r="T241" s="232">
        <f>SUM(T242:T244)</f>
        <v>0</v>
      </c>
      <c r="AR241" s="233" t="s">
        <v>25</v>
      </c>
      <c r="AT241" s="234" t="s">
        <v>81</v>
      </c>
      <c r="AU241" s="234" t="s">
        <v>25</v>
      </c>
      <c r="AY241" s="233" t="s">
        <v>204</v>
      </c>
      <c r="BK241" s="235">
        <f>SUM(BK242:BK244)</f>
        <v>0</v>
      </c>
    </row>
    <row r="242" spans="2:65" s="1" customFormat="1" ht="16.5" customHeight="1">
      <c r="B242" s="48"/>
      <c r="C242" s="238" t="s">
        <v>90</v>
      </c>
      <c r="D242" s="238" t="s">
        <v>206</v>
      </c>
      <c r="E242" s="239" t="s">
        <v>3261</v>
      </c>
      <c r="F242" s="240" t="s">
        <v>3262</v>
      </c>
      <c r="G242" s="241" t="s">
        <v>38</v>
      </c>
      <c r="H242" s="242">
        <v>0</v>
      </c>
      <c r="I242" s="243"/>
      <c r="J242" s="244">
        <f>ROUND(I242*H242,2)</f>
        <v>0</v>
      </c>
      <c r="K242" s="240" t="s">
        <v>38</v>
      </c>
      <c r="L242" s="74"/>
      <c r="M242" s="245" t="s">
        <v>38</v>
      </c>
      <c r="N242" s="246" t="s">
        <v>53</v>
      </c>
      <c r="O242" s="49"/>
      <c r="P242" s="247">
        <f>O242*H242</f>
        <v>0</v>
      </c>
      <c r="Q242" s="247">
        <v>0</v>
      </c>
      <c r="R242" s="247">
        <f>Q242*H242</f>
        <v>0</v>
      </c>
      <c r="S242" s="247">
        <v>0</v>
      </c>
      <c r="T242" s="248">
        <f>S242*H242</f>
        <v>0</v>
      </c>
      <c r="AR242" s="25" t="s">
        <v>211</v>
      </c>
      <c r="AT242" s="25" t="s">
        <v>206</v>
      </c>
      <c r="AU242" s="25" t="s">
        <v>90</v>
      </c>
      <c r="AY242" s="25" t="s">
        <v>204</v>
      </c>
      <c r="BE242" s="249">
        <f>IF(N242="základní",J242,0)</f>
        <v>0</v>
      </c>
      <c r="BF242" s="249">
        <f>IF(N242="snížená",J242,0)</f>
        <v>0</v>
      </c>
      <c r="BG242" s="249">
        <f>IF(N242="zákl. přenesená",J242,0)</f>
        <v>0</v>
      </c>
      <c r="BH242" s="249">
        <f>IF(N242="sníž. přenesená",J242,0)</f>
        <v>0</v>
      </c>
      <c r="BI242" s="249">
        <f>IF(N242="nulová",J242,0)</f>
        <v>0</v>
      </c>
      <c r="BJ242" s="25" t="s">
        <v>25</v>
      </c>
      <c r="BK242" s="249">
        <f>ROUND(I242*H242,2)</f>
        <v>0</v>
      </c>
      <c r="BL242" s="25" t="s">
        <v>211</v>
      </c>
      <c r="BM242" s="25" t="s">
        <v>3289</v>
      </c>
    </row>
    <row r="243" spans="2:65" s="1" customFormat="1" ht="16.5" customHeight="1">
      <c r="B243" s="48"/>
      <c r="C243" s="285" t="s">
        <v>82</v>
      </c>
      <c r="D243" s="285" t="s">
        <v>478</v>
      </c>
      <c r="E243" s="286" t="s">
        <v>3290</v>
      </c>
      <c r="F243" s="287" t="s">
        <v>3189</v>
      </c>
      <c r="G243" s="288" t="s">
        <v>1045</v>
      </c>
      <c r="H243" s="289">
        <v>2</v>
      </c>
      <c r="I243" s="290"/>
      <c r="J243" s="291">
        <f>ROUND(I243*H243,2)</f>
        <v>0</v>
      </c>
      <c r="K243" s="287" t="s">
        <v>38</v>
      </c>
      <c r="L243" s="292"/>
      <c r="M243" s="293" t="s">
        <v>38</v>
      </c>
      <c r="N243" s="294" t="s">
        <v>53</v>
      </c>
      <c r="O243" s="49"/>
      <c r="P243" s="247">
        <f>O243*H243</f>
        <v>0</v>
      </c>
      <c r="Q243" s="247">
        <v>10</v>
      </c>
      <c r="R243" s="247">
        <f>Q243*H243</f>
        <v>20</v>
      </c>
      <c r="S243" s="247">
        <v>0</v>
      </c>
      <c r="T243" s="248">
        <f>S243*H243</f>
        <v>0</v>
      </c>
      <c r="AR243" s="25" t="s">
        <v>249</v>
      </c>
      <c r="AT243" s="25" t="s">
        <v>478</v>
      </c>
      <c r="AU243" s="25" t="s">
        <v>90</v>
      </c>
      <c r="AY243" s="25" t="s">
        <v>204</v>
      </c>
      <c r="BE243" s="249">
        <f>IF(N243="základní",J243,0)</f>
        <v>0</v>
      </c>
      <c r="BF243" s="249">
        <f>IF(N243="snížená",J243,0)</f>
        <v>0</v>
      </c>
      <c r="BG243" s="249">
        <f>IF(N243="zákl. přenesená",J243,0)</f>
        <v>0</v>
      </c>
      <c r="BH243" s="249">
        <f>IF(N243="sníž. přenesená",J243,0)</f>
        <v>0</v>
      </c>
      <c r="BI243" s="249">
        <f>IF(N243="nulová",J243,0)</f>
        <v>0</v>
      </c>
      <c r="BJ243" s="25" t="s">
        <v>25</v>
      </c>
      <c r="BK243" s="249">
        <f>ROUND(I243*H243,2)</f>
        <v>0</v>
      </c>
      <c r="BL243" s="25" t="s">
        <v>211</v>
      </c>
      <c r="BM243" s="25" t="s">
        <v>3291</v>
      </c>
    </row>
    <row r="244" spans="2:65" s="1" customFormat="1" ht="16.5" customHeight="1">
      <c r="B244" s="48"/>
      <c r="C244" s="238" t="s">
        <v>82</v>
      </c>
      <c r="D244" s="238" t="s">
        <v>206</v>
      </c>
      <c r="E244" s="239" t="s">
        <v>3266</v>
      </c>
      <c r="F244" s="240" t="s">
        <v>3193</v>
      </c>
      <c r="G244" s="241" t="s">
        <v>1045</v>
      </c>
      <c r="H244" s="242">
        <v>2</v>
      </c>
      <c r="I244" s="243"/>
      <c r="J244" s="244">
        <f>ROUND(I244*H244,2)</f>
        <v>0</v>
      </c>
      <c r="K244" s="240" t="s">
        <v>38</v>
      </c>
      <c r="L244" s="74"/>
      <c r="M244" s="245" t="s">
        <v>38</v>
      </c>
      <c r="N244" s="246" t="s">
        <v>53</v>
      </c>
      <c r="O244" s="49"/>
      <c r="P244" s="247">
        <f>O244*H244</f>
        <v>0</v>
      </c>
      <c r="Q244" s="247">
        <v>0</v>
      </c>
      <c r="R244" s="247">
        <f>Q244*H244</f>
        <v>0</v>
      </c>
      <c r="S244" s="247">
        <v>0</v>
      </c>
      <c r="T244" s="248">
        <f>S244*H244</f>
        <v>0</v>
      </c>
      <c r="AR244" s="25" t="s">
        <v>211</v>
      </c>
      <c r="AT244" s="25" t="s">
        <v>206</v>
      </c>
      <c r="AU244" s="25" t="s">
        <v>90</v>
      </c>
      <c r="AY244" s="25" t="s">
        <v>204</v>
      </c>
      <c r="BE244" s="249">
        <f>IF(N244="základní",J244,0)</f>
        <v>0</v>
      </c>
      <c r="BF244" s="249">
        <f>IF(N244="snížená",J244,0)</f>
        <v>0</v>
      </c>
      <c r="BG244" s="249">
        <f>IF(N244="zákl. přenesená",J244,0)</f>
        <v>0</v>
      </c>
      <c r="BH244" s="249">
        <f>IF(N244="sníž. přenesená",J244,0)</f>
        <v>0</v>
      </c>
      <c r="BI244" s="249">
        <f>IF(N244="nulová",J244,0)</f>
        <v>0</v>
      </c>
      <c r="BJ244" s="25" t="s">
        <v>25</v>
      </c>
      <c r="BK244" s="249">
        <f>ROUND(I244*H244,2)</f>
        <v>0</v>
      </c>
      <c r="BL244" s="25" t="s">
        <v>211</v>
      </c>
      <c r="BM244" s="25" t="s">
        <v>3292</v>
      </c>
    </row>
    <row r="245" spans="2:63" s="11" customFormat="1" ht="29.85" customHeight="1">
      <c r="B245" s="222"/>
      <c r="C245" s="223"/>
      <c r="D245" s="224" t="s">
        <v>81</v>
      </c>
      <c r="E245" s="236" t="s">
        <v>3268</v>
      </c>
      <c r="F245" s="236" t="s">
        <v>3269</v>
      </c>
      <c r="G245" s="223"/>
      <c r="H245" s="223"/>
      <c r="I245" s="226"/>
      <c r="J245" s="237">
        <f>BK245</f>
        <v>0</v>
      </c>
      <c r="K245" s="223"/>
      <c r="L245" s="228"/>
      <c r="M245" s="229"/>
      <c r="N245" s="230"/>
      <c r="O245" s="230"/>
      <c r="P245" s="231">
        <f>SUM(P246:P248)</f>
        <v>0</v>
      </c>
      <c r="Q245" s="230"/>
      <c r="R245" s="231">
        <f>SUM(R246:R248)</f>
        <v>1.6</v>
      </c>
      <c r="S245" s="230"/>
      <c r="T245" s="232">
        <f>SUM(T246:T248)</f>
        <v>0</v>
      </c>
      <c r="AR245" s="233" t="s">
        <v>25</v>
      </c>
      <c r="AT245" s="234" t="s">
        <v>81</v>
      </c>
      <c r="AU245" s="234" t="s">
        <v>25</v>
      </c>
      <c r="AY245" s="233" t="s">
        <v>204</v>
      </c>
      <c r="BK245" s="235">
        <f>SUM(BK246:BK248)</f>
        <v>0</v>
      </c>
    </row>
    <row r="246" spans="2:65" s="1" customFormat="1" ht="16.5" customHeight="1">
      <c r="B246" s="48"/>
      <c r="C246" s="238" t="s">
        <v>90</v>
      </c>
      <c r="D246" s="238" t="s">
        <v>206</v>
      </c>
      <c r="E246" s="239" t="s">
        <v>3270</v>
      </c>
      <c r="F246" s="240" t="s">
        <v>3271</v>
      </c>
      <c r="G246" s="241" t="s">
        <v>38</v>
      </c>
      <c r="H246" s="242">
        <v>0</v>
      </c>
      <c r="I246" s="243"/>
      <c r="J246" s="244">
        <f>ROUND(I246*H246,2)</f>
        <v>0</v>
      </c>
      <c r="K246" s="240" t="s">
        <v>38</v>
      </c>
      <c r="L246" s="74"/>
      <c r="M246" s="245" t="s">
        <v>38</v>
      </c>
      <c r="N246" s="246" t="s">
        <v>53</v>
      </c>
      <c r="O246" s="49"/>
      <c r="P246" s="247">
        <f>O246*H246</f>
        <v>0</v>
      </c>
      <c r="Q246" s="247">
        <v>0</v>
      </c>
      <c r="R246" s="247">
        <f>Q246*H246</f>
        <v>0</v>
      </c>
      <c r="S246" s="247">
        <v>0</v>
      </c>
      <c r="T246" s="248">
        <f>S246*H246</f>
        <v>0</v>
      </c>
      <c r="AR246" s="25" t="s">
        <v>211</v>
      </c>
      <c r="AT246" s="25" t="s">
        <v>206</v>
      </c>
      <c r="AU246" s="25" t="s">
        <v>90</v>
      </c>
      <c r="AY246" s="25" t="s">
        <v>204</v>
      </c>
      <c r="BE246" s="249">
        <f>IF(N246="základní",J246,0)</f>
        <v>0</v>
      </c>
      <c r="BF246" s="249">
        <f>IF(N246="snížená",J246,0)</f>
        <v>0</v>
      </c>
      <c r="BG246" s="249">
        <f>IF(N246="zákl. přenesená",J246,0)</f>
        <v>0</v>
      </c>
      <c r="BH246" s="249">
        <f>IF(N246="sníž. přenesená",J246,0)</f>
        <v>0</v>
      </c>
      <c r="BI246" s="249">
        <f>IF(N246="nulová",J246,0)</f>
        <v>0</v>
      </c>
      <c r="BJ246" s="25" t="s">
        <v>25</v>
      </c>
      <c r="BK246" s="249">
        <f>ROUND(I246*H246,2)</f>
        <v>0</v>
      </c>
      <c r="BL246" s="25" t="s">
        <v>211</v>
      </c>
      <c r="BM246" s="25" t="s">
        <v>3293</v>
      </c>
    </row>
    <row r="247" spans="2:65" s="1" customFormat="1" ht="16.5" customHeight="1">
      <c r="B247" s="48"/>
      <c r="C247" s="285" t="s">
        <v>82</v>
      </c>
      <c r="D247" s="285" t="s">
        <v>478</v>
      </c>
      <c r="E247" s="286" t="s">
        <v>3273</v>
      </c>
      <c r="F247" s="287" t="s">
        <v>3189</v>
      </c>
      <c r="G247" s="288" t="s">
        <v>1045</v>
      </c>
      <c r="H247" s="289">
        <v>4</v>
      </c>
      <c r="I247" s="290"/>
      <c r="J247" s="291">
        <f>ROUND(I247*H247,2)</f>
        <v>0</v>
      </c>
      <c r="K247" s="287" t="s">
        <v>38</v>
      </c>
      <c r="L247" s="292"/>
      <c r="M247" s="293" t="s">
        <v>38</v>
      </c>
      <c r="N247" s="294" t="s">
        <v>53</v>
      </c>
      <c r="O247" s="49"/>
      <c r="P247" s="247">
        <f>O247*H247</f>
        <v>0</v>
      </c>
      <c r="Q247" s="247">
        <v>0.4</v>
      </c>
      <c r="R247" s="247">
        <f>Q247*H247</f>
        <v>1.6</v>
      </c>
      <c r="S247" s="247">
        <v>0</v>
      </c>
      <c r="T247" s="248">
        <f>S247*H247</f>
        <v>0</v>
      </c>
      <c r="AR247" s="25" t="s">
        <v>249</v>
      </c>
      <c r="AT247" s="25" t="s">
        <v>478</v>
      </c>
      <c r="AU247" s="25" t="s">
        <v>90</v>
      </c>
      <c r="AY247" s="25" t="s">
        <v>204</v>
      </c>
      <c r="BE247" s="249">
        <f>IF(N247="základní",J247,0)</f>
        <v>0</v>
      </c>
      <c r="BF247" s="249">
        <f>IF(N247="snížená",J247,0)</f>
        <v>0</v>
      </c>
      <c r="BG247" s="249">
        <f>IF(N247="zákl. přenesená",J247,0)</f>
        <v>0</v>
      </c>
      <c r="BH247" s="249">
        <f>IF(N247="sníž. přenesená",J247,0)</f>
        <v>0</v>
      </c>
      <c r="BI247" s="249">
        <f>IF(N247="nulová",J247,0)</f>
        <v>0</v>
      </c>
      <c r="BJ247" s="25" t="s">
        <v>25</v>
      </c>
      <c r="BK247" s="249">
        <f>ROUND(I247*H247,2)</f>
        <v>0</v>
      </c>
      <c r="BL247" s="25" t="s">
        <v>211</v>
      </c>
      <c r="BM247" s="25" t="s">
        <v>3294</v>
      </c>
    </row>
    <row r="248" spans="2:65" s="1" customFormat="1" ht="16.5" customHeight="1">
      <c r="B248" s="48"/>
      <c r="C248" s="238" t="s">
        <v>82</v>
      </c>
      <c r="D248" s="238" t="s">
        <v>206</v>
      </c>
      <c r="E248" s="239" t="s">
        <v>3275</v>
      </c>
      <c r="F248" s="240" t="s">
        <v>3193</v>
      </c>
      <c r="G248" s="241" t="s">
        <v>1045</v>
      </c>
      <c r="H248" s="242">
        <v>4</v>
      </c>
      <c r="I248" s="243"/>
      <c r="J248" s="244">
        <f>ROUND(I248*H248,2)</f>
        <v>0</v>
      </c>
      <c r="K248" s="240" t="s">
        <v>38</v>
      </c>
      <c r="L248" s="74"/>
      <c r="M248" s="245" t="s">
        <v>38</v>
      </c>
      <c r="N248" s="246" t="s">
        <v>53</v>
      </c>
      <c r="O248" s="49"/>
      <c r="P248" s="247">
        <f>O248*H248</f>
        <v>0</v>
      </c>
      <c r="Q248" s="247">
        <v>0</v>
      </c>
      <c r="R248" s="247">
        <f>Q248*H248</f>
        <v>0</v>
      </c>
      <c r="S248" s="247">
        <v>0</v>
      </c>
      <c r="T248" s="248">
        <f>S248*H248</f>
        <v>0</v>
      </c>
      <c r="AR248" s="25" t="s">
        <v>211</v>
      </c>
      <c r="AT248" s="25" t="s">
        <v>206</v>
      </c>
      <c r="AU248" s="25" t="s">
        <v>90</v>
      </c>
      <c r="AY248" s="25" t="s">
        <v>204</v>
      </c>
      <c r="BE248" s="249">
        <f>IF(N248="základní",J248,0)</f>
        <v>0</v>
      </c>
      <c r="BF248" s="249">
        <f>IF(N248="snížená",J248,0)</f>
        <v>0</v>
      </c>
      <c r="BG248" s="249">
        <f>IF(N248="zákl. přenesená",J248,0)</f>
        <v>0</v>
      </c>
      <c r="BH248" s="249">
        <f>IF(N248="sníž. přenesená",J248,0)</f>
        <v>0</v>
      </c>
      <c r="BI248" s="249">
        <f>IF(N248="nulová",J248,0)</f>
        <v>0</v>
      </c>
      <c r="BJ248" s="25" t="s">
        <v>25</v>
      </c>
      <c r="BK248" s="249">
        <f>ROUND(I248*H248,2)</f>
        <v>0</v>
      </c>
      <c r="BL248" s="25" t="s">
        <v>211</v>
      </c>
      <c r="BM248" s="25" t="s">
        <v>3295</v>
      </c>
    </row>
    <row r="249" spans="2:63" s="11" customFormat="1" ht="29.85" customHeight="1">
      <c r="B249" s="222"/>
      <c r="C249" s="223"/>
      <c r="D249" s="224" t="s">
        <v>81</v>
      </c>
      <c r="E249" s="236" t="s">
        <v>3277</v>
      </c>
      <c r="F249" s="236" t="s">
        <v>3278</v>
      </c>
      <c r="G249" s="223"/>
      <c r="H249" s="223"/>
      <c r="I249" s="226"/>
      <c r="J249" s="237">
        <f>BK249</f>
        <v>0</v>
      </c>
      <c r="K249" s="223"/>
      <c r="L249" s="228"/>
      <c r="M249" s="229"/>
      <c r="N249" s="230"/>
      <c r="O249" s="230"/>
      <c r="P249" s="231">
        <f>SUM(P250:P252)</f>
        <v>0</v>
      </c>
      <c r="Q249" s="230"/>
      <c r="R249" s="231">
        <f>SUM(R250:R252)</f>
        <v>13.9</v>
      </c>
      <c r="S249" s="230"/>
      <c r="T249" s="232">
        <f>SUM(T250:T252)</f>
        <v>0</v>
      </c>
      <c r="AR249" s="233" t="s">
        <v>25</v>
      </c>
      <c r="AT249" s="234" t="s">
        <v>81</v>
      </c>
      <c r="AU249" s="234" t="s">
        <v>25</v>
      </c>
      <c r="AY249" s="233" t="s">
        <v>204</v>
      </c>
      <c r="BK249" s="235">
        <f>SUM(BK250:BK252)</f>
        <v>0</v>
      </c>
    </row>
    <row r="250" spans="2:65" s="1" customFormat="1" ht="16.5" customHeight="1">
      <c r="B250" s="48"/>
      <c r="C250" s="238" t="s">
        <v>90</v>
      </c>
      <c r="D250" s="238" t="s">
        <v>206</v>
      </c>
      <c r="E250" s="239" t="s">
        <v>3279</v>
      </c>
      <c r="F250" s="240" t="s">
        <v>3280</v>
      </c>
      <c r="G250" s="241" t="s">
        <v>38</v>
      </c>
      <c r="H250" s="242">
        <v>0</v>
      </c>
      <c r="I250" s="243"/>
      <c r="J250" s="244">
        <f>ROUND(I250*H250,2)</f>
        <v>0</v>
      </c>
      <c r="K250" s="240" t="s">
        <v>38</v>
      </c>
      <c r="L250" s="74"/>
      <c r="M250" s="245" t="s">
        <v>38</v>
      </c>
      <c r="N250" s="246" t="s">
        <v>53</v>
      </c>
      <c r="O250" s="49"/>
      <c r="P250" s="247">
        <f>O250*H250</f>
        <v>0</v>
      </c>
      <c r="Q250" s="247">
        <v>0</v>
      </c>
      <c r="R250" s="247">
        <f>Q250*H250</f>
        <v>0</v>
      </c>
      <c r="S250" s="247">
        <v>0</v>
      </c>
      <c r="T250" s="248">
        <f>S250*H250</f>
        <v>0</v>
      </c>
      <c r="AR250" s="25" t="s">
        <v>211</v>
      </c>
      <c r="AT250" s="25" t="s">
        <v>206</v>
      </c>
      <c r="AU250" s="25" t="s">
        <v>90</v>
      </c>
      <c r="AY250" s="25" t="s">
        <v>204</v>
      </c>
      <c r="BE250" s="249">
        <f>IF(N250="základní",J250,0)</f>
        <v>0</v>
      </c>
      <c r="BF250" s="249">
        <f>IF(N250="snížená",J250,0)</f>
        <v>0</v>
      </c>
      <c r="BG250" s="249">
        <f>IF(N250="zákl. přenesená",J250,0)</f>
        <v>0</v>
      </c>
      <c r="BH250" s="249">
        <f>IF(N250="sníž. přenesená",J250,0)</f>
        <v>0</v>
      </c>
      <c r="BI250" s="249">
        <f>IF(N250="nulová",J250,0)</f>
        <v>0</v>
      </c>
      <c r="BJ250" s="25" t="s">
        <v>25</v>
      </c>
      <c r="BK250" s="249">
        <f>ROUND(I250*H250,2)</f>
        <v>0</v>
      </c>
      <c r="BL250" s="25" t="s">
        <v>211</v>
      </c>
      <c r="BM250" s="25" t="s">
        <v>3296</v>
      </c>
    </row>
    <row r="251" spans="2:65" s="1" customFormat="1" ht="16.5" customHeight="1">
      <c r="B251" s="48"/>
      <c r="C251" s="285" t="s">
        <v>82</v>
      </c>
      <c r="D251" s="285" t="s">
        <v>478</v>
      </c>
      <c r="E251" s="286" t="s">
        <v>3282</v>
      </c>
      <c r="F251" s="287" t="s">
        <v>3189</v>
      </c>
      <c r="G251" s="288" t="s">
        <v>1045</v>
      </c>
      <c r="H251" s="289">
        <v>1</v>
      </c>
      <c r="I251" s="290"/>
      <c r="J251" s="291">
        <f>ROUND(I251*H251,2)</f>
        <v>0</v>
      </c>
      <c r="K251" s="287" t="s">
        <v>38</v>
      </c>
      <c r="L251" s="292"/>
      <c r="M251" s="293" t="s">
        <v>38</v>
      </c>
      <c r="N251" s="294" t="s">
        <v>53</v>
      </c>
      <c r="O251" s="49"/>
      <c r="P251" s="247">
        <f>O251*H251</f>
        <v>0</v>
      </c>
      <c r="Q251" s="247">
        <v>13.9</v>
      </c>
      <c r="R251" s="247">
        <f>Q251*H251</f>
        <v>13.9</v>
      </c>
      <c r="S251" s="247">
        <v>0</v>
      </c>
      <c r="T251" s="248">
        <f>S251*H251</f>
        <v>0</v>
      </c>
      <c r="AR251" s="25" t="s">
        <v>249</v>
      </c>
      <c r="AT251" s="25" t="s">
        <v>478</v>
      </c>
      <c r="AU251" s="25" t="s">
        <v>90</v>
      </c>
      <c r="AY251" s="25" t="s">
        <v>204</v>
      </c>
      <c r="BE251" s="249">
        <f>IF(N251="základní",J251,0)</f>
        <v>0</v>
      </c>
      <c r="BF251" s="249">
        <f>IF(N251="snížená",J251,0)</f>
        <v>0</v>
      </c>
      <c r="BG251" s="249">
        <f>IF(N251="zákl. přenesená",J251,0)</f>
        <v>0</v>
      </c>
      <c r="BH251" s="249">
        <f>IF(N251="sníž. přenesená",J251,0)</f>
        <v>0</v>
      </c>
      <c r="BI251" s="249">
        <f>IF(N251="nulová",J251,0)</f>
        <v>0</v>
      </c>
      <c r="BJ251" s="25" t="s">
        <v>25</v>
      </c>
      <c r="BK251" s="249">
        <f>ROUND(I251*H251,2)</f>
        <v>0</v>
      </c>
      <c r="BL251" s="25" t="s">
        <v>211</v>
      </c>
      <c r="BM251" s="25" t="s">
        <v>3297</v>
      </c>
    </row>
    <row r="252" spans="2:65" s="1" customFormat="1" ht="16.5" customHeight="1">
      <c r="B252" s="48"/>
      <c r="C252" s="238" t="s">
        <v>82</v>
      </c>
      <c r="D252" s="238" t="s">
        <v>206</v>
      </c>
      <c r="E252" s="239" t="s">
        <v>3284</v>
      </c>
      <c r="F252" s="240" t="s">
        <v>3193</v>
      </c>
      <c r="G252" s="241" t="s">
        <v>1045</v>
      </c>
      <c r="H252" s="242">
        <v>1</v>
      </c>
      <c r="I252" s="243"/>
      <c r="J252" s="244">
        <f>ROUND(I252*H252,2)</f>
        <v>0</v>
      </c>
      <c r="K252" s="240" t="s">
        <v>38</v>
      </c>
      <c r="L252" s="74"/>
      <c r="M252" s="245" t="s">
        <v>38</v>
      </c>
      <c r="N252" s="246" t="s">
        <v>53</v>
      </c>
      <c r="O252" s="49"/>
      <c r="P252" s="247">
        <f>O252*H252</f>
        <v>0</v>
      </c>
      <c r="Q252" s="247">
        <v>0</v>
      </c>
      <c r="R252" s="247">
        <f>Q252*H252</f>
        <v>0</v>
      </c>
      <c r="S252" s="247">
        <v>0</v>
      </c>
      <c r="T252" s="248">
        <f>S252*H252</f>
        <v>0</v>
      </c>
      <c r="AR252" s="25" t="s">
        <v>211</v>
      </c>
      <c r="AT252" s="25" t="s">
        <v>206</v>
      </c>
      <c r="AU252" s="25" t="s">
        <v>90</v>
      </c>
      <c r="AY252" s="25" t="s">
        <v>204</v>
      </c>
      <c r="BE252" s="249">
        <f>IF(N252="základní",J252,0)</f>
        <v>0</v>
      </c>
      <c r="BF252" s="249">
        <f>IF(N252="snížená",J252,0)</f>
        <v>0</v>
      </c>
      <c r="BG252" s="249">
        <f>IF(N252="zákl. přenesená",J252,0)</f>
        <v>0</v>
      </c>
      <c r="BH252" s="249">
        <f>IF(N252="sníž. přenesená",J252,0)</f>
        <v>0</v>
      </c>
      <c r="BI252" s="249">
        <f>IF(N252="nulová",J252,0)</f>
        <v>0</v>
      </c>
      <c r="BJ252" s="25" t="s">
        <v>25</v>
      </c>
      <c r="BK252" s="249">
        <f>ROUND(I252*H252,2)</f>
        <v>0</v>
      </c>
      <c r="BL252" s="25" t="s">
        <v>211</v>
      </c>
      <c r="BM252" s="25" t="s">
        <v>3298</v>
      </c>
    </row>
    <row r="253" spans="2:63" s="11" customFormat="1" ht="29.85" customHeight="1">
      <c r="B253" s="222"/>
      <c r="C253" s="223"/>
      <c r="D253" s="224" t="s">
        <v>81</v>
      </c>
      <c r="E253" s="236" t="s">
        <v>3299</v>
      </c>
      <c r="F253" s="236" t="s">
        <v>3300</v>
      </c>
      <c r="G253" s="223"/>
      <c r="H253" s="223"/>
      <c r="I253" s="226"/>
      <c r="J253" s="237">
        <f>BK253</f>
        <v>0</v>
      </c>
      <c r="K253" s="223"/>
      <c r="L253" s="228"/>
      <c r="M253" s="229"/>
      <c r="N253" s="230"/>
      <c r="O253" s="230"/>
      <c r="P253" s="231">
        <f>SUM(P254:P256)</f>
        <v>0</v>
      </c>
      <c r="Q253" s="230"/>
      <c r="R253" s="231">
        <f>SUM(R254:R256)</f>
        <v>3</v>
      </c>
      <c r="S253" s="230"/>
      <c r="T253" s="232">
        <f>SUM(T254:T256)</f>
        <v>0</v>
      </c>
      <c r="AR253" s="233" t="s">
        <v>25</v>
      </c>
      <c r="AT253" s="234" t="s">
        <v>81</v>
      </c>
      <c r="AU253" s="234" t="s">
        <v>25</v>
      </c>
      <c r="AY253" s="233" t="s">
        <v>204</v>
      </c>
      <c r="BK253" s="235">
        <f>SUM(BK254:BK256)</f>
        <v>0</v>
      </c>
    </row>
    <row r="254" spans="2:65" s="1" customFormat="1" ht="16.5" customHeight="1">
      <c r="B254" s="48"/>
      <c r="C254" s="238" t="s">
        <v>90</v>
      </c>
      <c r="D254" s="238" t="s">
        <v>206</v>
      </c>
      <c r="E254" s="239" t="s">
        <v>3301</v>
      </c>
      <c r="F254" s="240" t="s">
        <v>3302</v>
      </c>
      <c r="G254" s="241" t="s">
        <v>38</v>
      </c>
      <c r="H254" s="242">
        <v>0</v>
      </c>
      <c r="I254" s="243"/>
      <c r="J254" s="244">
        <f>ROUND(I254*H254,2)</f>
        <v>0</v>
      </c>
      <c r="K254" s="240" t="s">
        <v>38</v>
      </c>
      <c r="L254" s="74"/>
      <c r="M254" s="245" t="s">
        <v>38</v>
      </c>
      <c r="N254" s="246" t="s">
        <v>53</v>
      </c>
      <c r="O254" s="49"/>
      <c r="P254" s="247">
        <f>O254*H254</f>
        <v>0</v>
      </c>
      <c r="Q254" s="247">
        <v>0</v>
      </c>
      <c r="R254" s="247">
        <f>Q254*H254</f>
        <v>0</v>
      </c>
      <c r="S254" s="247">
        <v>0</v>
      </c>
      <c r="T254" s="248">
        <f>S254*H254</f>
        <v>0</v>
      </c>
      <c r="AR254" s="25" t="s">
        <v>211</v>
      </c>
      <c r="AT254" s="25" t="s">
        <v>206</v>
      </c>
      <c r="AU254" s="25" t="s">
        <v>90</v>
      </c>
      <c r="AY254" s="25" t="s">
        <v>204</v>
      </c>
      <c r="BE254" s="249">
        <f>IF(N254="základní",J254,0)</f>
        <v>0</v>
      </c>
      <c r="BF254" s="249">
        <f>IF(N254="snížená",J254,0)</f>
        <v>0</v>
      </c>
      <c r="BG254" s="249">
        <f>IF(N254="zákl. přenesená",J254,0)</f>
        <v>0</v>
      </c>
      <c r="BH254" s="249">
        <f>IF(N254="sníž. přenesená",J254,0)</f>
        <v>0</v>
      </c>
      <c r="BI254" s="249">
        <f>IF(N254="nulová",J254,0)</f>
        <v>0</v>
      </c>
      <c r="BJ254" s="25" t="s">
        <v>25</v>
      </c>
      <c r="BK254" s="249">
        <f>ROUND(I254*H254,2)</f>
        <v>0</v>
      </c>
      <c r="BL254" s="25" t="s">
        <v>211</v>
      </c>
      <c r="BM254" s="25" t="s">
        <v>3303</v>
      </c>
    </row>
    <row r="255" spans="2:65" s="1" customFormat="1" ht="16.5" customHeight="1">
      <c r="B255" s="48"/>
      <c r="C255" s="285" t="s">
        <v>82</v>
      </c>
      <c r="D255" s="285" t="s">
        <v>478</v>
      </c>
      <c r="E255" s="286" t="s">
        <v>3304</v>
      </c>
      <c r="F255" s="287" t="s">
        <v>3189</v>
      </c>
      <c r="G255" s="288" t="s">
        <v>1045</v>
      </c>
      <c r="H255" s="289">
        <v>1</v>
      </c>
      <c r="I255" s="290"/>
      <c r="J255" s="291">
        <f>ROUND(I255*H255,2)</f>
        <v>0</v>
      </c>
      <c r="K255" s="287" t="s">
        <v>38</v>
      </c>
      <c r="L255" s="292"/>
      <c r="M255" s="293" t="s">
        <v>38</v>
      </c>
      <c r="N255" s="294" t="s">
        <v>53</v>
      </c>
      <c r="O255" s="49"/>
      <c r="P255" s="247">
        <f>O255*H255</f>
        <v>0</v>
      </c>
      <c r="Q255" s="247">
        <v>3</v>
      </c>
      <c r="R255" s="247">
        <f>Q255*H255</f>
        <v>3</v>
      </c>
      <c r="S255" s="247">
        <v>0</v>
      </c>
      <c r="T255" s="248">
        <f>S255*H255</f>
        <v>0</v>
      </c>
      <c r="AR255" s="25" t="s">
        <v>249</v>
      </c>
      <c r="AT255" s="25" t="s">
        <v>478</v>
      </c>
      <c r="AU255" s="25" t="s">
        <v>90</v>
      </c>
      <c r="AY255" s="25" t="s">
        <v>204</v>
      </c>
      <c r="BE255" s="249">
        <f>IF(N255="základní",J255,0)</f>
        <v>0</v>
      </c>
      <c r="BF255" s="249">
        <f>IF(N255="snížená",J255,0)</f>
        <v>0</v>
      </c>
      <c r="BG255" s="249">
        <f>IF(N255="zákl. přenesená",J255,0)</f>
        <v>0</v>
      </c>
      <c r="BH255" s="249">
        <f>IF(N255="sníž. přenesená",J255,0)</f>
        <v>0</v>
      </c>
      <c r="BI255" s="249">
        <f>IF(N255="nulová",J255,0)</f>
        <v>0</v>
      </c>
      <c r="BJ255" s="25" t="s">
        <v>25</v>
      </c>
      <c r="BK255" s="249">
        <f>ROUND(I255*H255,2)</f>
        <v>0</v>
      </c>
      <c r="BL255" s="25" t="s">
        <v>211</v>
      </c>
      <c r="BM255" s="25" t="s">
        <v>3305</v>
      </c>
    </row>
    <row r="256" spans="2:65" s="1" customFormat="1" ht="16.5" customHeight="1">
      <c r="B256" s="48"/>
      <c r="C256" s="238" t="s">
        <v>82</v>
      </c>
      <c r="D256" s="238" t="s">
        <v>206</v>
      </c>
      <c r="E256" s="239" t="s">
        <v>3306</v>
      </c>
      <c r="F256" s="240" t="s">
        <v>3193</v>
      </c>
      <c r="G256" s="241" t="s">
        <v>1045</v>
      </c>
      <c r="H256" s="242">
        <v>1</v>
      </c>
      <c r="I256" s="243"/>
      <c r="J256" s="244">
        <f>ROUND(I256*H256,2)</f>
        <v>0</v>
      </c>
      <c r="K256" s="240" t="s">
        <v>38</v>
      </c>
      <c r="L256" s="74"/>
      <c r="M256" s="245" t="s">
        <v>38</v>
      </c>
      <c r="N256" s="246" t="s">
        <v>53</v>
      </c>
      <c r="O256" s="49"/>
      <c r="P256" s="247">
        <f>O256*H256</f>
        <v>0</v>
      </c>
      <c r="Q256" s="247">
        <v>0</v>
      </c>
      <c r="R256" s="247">
        <f>Q256*H256</f>
        <v>0</v>
      </c>
      <c r="S256" s="247">
        <v>0</v>
      </c>
      <c r="T256" s="248">
        <f>S256*H256</f>
        <v>0</v>
      </c>
      <c r="AR256" s="25" t="s">
        <v>211</v>
      </c>
      <c r="AT256" s="25" t="s">
        <v>206</v>
      </c>
      <c r="AU256" s="25" t="s">
        <v>90</v>
      </c>
      <c r="AY256" s="25" t="s">
        <v>204</v>
      </c>
      <c r="BE256" s="249">
        <f>IF(N256="základní",J256,0)</f>
        <v>0</v>
      </c>
      <c r="BF256" s="249">
        <f>IF(N256="snížená",J256,0)</f>
        <v>0</v>
      </c>
      <c r="BG256" s="249">
        <f>IF(N256="zákl. přenesená",J256,0)</f>
        <v>0</v>
      </c>
      <c r="BH256" s="249">
        <f>IF(N256="sníž. přenesená",J256,0)</f>
        <v>0</v>
      </c>
      <c r="BI256" s="249">
        <f>IF(N256="nulová",J256,0)</f>
        <v>0</v>
      </c>
      <c r="BJ256" s="25" t="s">
        <v>25</v>
      </c>
      <c r="BK256" s="249">
        <f>ROUND(I256*H256,2)</f>
        <v>0</v>
      </c>
      <c r="BL256" s="25" t="s">
        <v>211</v>
      </c>
      <c r="BM256" s="25" t="s">
        <v>3307</v>
      </c>
    </row>
    <row r="257" spans="2:63" s="11" customFormat="1" ht="29.85" customHeight="1">
      <c r="B257" s="222"/>
      <c r="C257" s="223"/>
      <c r="D257" s="224" t="s">
        <v>81</v>
      </c>
      <c r="E257" s="236" t="s">
        <v>3251</v>
      </c>
      <c r="F257" s="236" t="s">
        <v>3252</v>
      </c>
      <c r="G257" s="223"/>
      <c r="H257" s="223"/>
      <c r="I257" s="226"/>
      <c r="J257" s="237">
        <f>BK257</f>
        <v>0</v>
      </c>
      <c r="K257" s="223"/>
      <c r="L257" s="228"/>
      <c r="M257" s="229"/>
      <c r="N257" s="230"/>
      <c r="O257" s="230"/>
      <c r="P257" s="231">
        <f>SUM(P258:P260)</f>
        <v>0</v>
      </c>
      <c r="Q257" s="230"/>
      <c r="R257" s="231">
        <f>SUM(R258:R260)</f>
        <v>2.3</v>
      </c>
      <c r="S257" s="230"/>
      <c r="T257" s="232">
        <f>SUM(T258:T260)</f>
        <v>0</v>
      </c>
      <c r="AR257" s="233" t="s">
        <v>25</v>
      </c>
      <c r="AT257" s="234" t="s">
        <v>81</v>
      </c>
      <c r="AU257" s="234" t="s">
        <v>25</v>
      </c>
      <c r="AY257" s="233" t="s">
        <v>204</v>
      </c>
      <c r="BK257" s="235">
        <f>SUM(BK258:BK260)</f>
        <v>0</v>
      </c>
    </row>
    <row r="258" spans="2:65" s="1" customFormat="1" ht="16.5" customHeight="1">
      <c r="B258" s="48"/>
      <c r="C258" s="238" t="s">
        <v>113</v>
      </c>
      <c r="D258" s="238" t="s">
        <v>206</v>
      </c>
      <c r="E258" s="239" t="s">
        <v>3253</v>
      </c>
      <c r="F258" s="240" t="s">
        <v>3254</v>
      </c>
      <c r="G258" s="241" t="s">
        <v>38</v>
      </c>
      <c r="H258" s="242">
        <v>0</v>
      </c>
      <c r="I258" s="243"/>
      <c r="J258" s="244">
        <f>ROUND(I258*H258,2)</f>
        <v>0</v>
      </c>
      <c r="K258" s="240" t="s">
        <v>38</v>
      </c>
      <c r="L258" s="74"/>
      <c r="M258" s="245" t="s">
        <v>38</v>
      </c>
      <c r="N258" s="246" t="s">
        <v>53</v>
      </c>
      <c r="O258" s="49"/>
      <c r="P258" s="247">
        <f>O258*H258</f>
        <v>0</v>
      </c>
      <c r="Q258" s="247">
        <v>0</v>
      </c>
      <c r="R258" s="247">
        <f>Q258*H258</f>
        <v>0</v>
      </c>
      <c r="S258" s="247">
        <v>0</v>
      </c>
      <c r="T258" s="248">
        <f>S258*H258</f>
        <v>0</v>
      </c>
      <c r="AR258" s="25" t="s">
        <v>211</v>
      </c>
      <c r="AT258" s="25" t="s">
        <v>206</v>
      </c>
      <c r="AU258" s="25" t="s">
        <v>90</v>
      </c>
      <c r="AY258" s="25" t="s">
        <v>204</v>
      </c>
      <c r="BE258" s="249">
        <f>IF(N258="základní",J258,0)</f>
        <v>0</v>
      </c>
      <c r="BF258" s="249">
        <f>IF(N258="snížená",J258,0)</f>
        <v>0</v>
      </c>
      <c r="BG258" s="249">
        <f>IF(N258="zákl. přenesená",J258,0)</f>
        <v>0</v>
      </c>
      <c r="BH258" s="249">
        <f>IF(N258="sníž. přenesená",J258,0)</f>
        <v>0</v>
      </c>
      <c r="BI258" s="249">
        <f>IF(N258="nulová",J258,0)</f>
        <v>0</v>
      </c>
      <c r="BJ258" s="25" t="s">
        <v>25</v>
      </c>
      <c r="BK258" s="249">
        <f>ROUND(I258*H258,2)</f>
        <v>0</v>
      </c>
      <c r="BL258" s="25" t="s">
        <v>211</v>
      </c>
      <c r="BM258" s="25" t="s">
        <v>3308</v>
      </c>
    </row>
    <row r="259" spans="2:65" s="1" customFormat="1" ht="16.5" customHeight="1">
      <c r="B259" s="48"/>
      <c r="C259" s="285" t="s">
        <v>82</v>
      </c>
      <c r="D259" s="285" t="s">
        <v>478</v>
      </c>
      <c r="E259" s="286" t="s">
        <v>3256</v>
      </c>
      <c r="F259" s="287" t="s">
        <v>3189</v>
      </c>
      <c r="G259" s="288" t="s">
        <v>1045</v>
      </c>
      <c r="H259" s="289">
        <v>1</v>
      </c>
      <c r="I259" s="290"/>
      <c r="J259" s="291">
        <f>ROUND(I259*H259,2)</f>
        <v>0</v>
      </c>
      <c r="K259" s="287" t="s">
        <v>38</v>
      </c>
      <c r="L259" s="292"/>
      <c r="M259" s="293" t="s">
        <v>38</v>
      </c>
      <c r="N259" s="294" t="s">
        <v>53</v>
      </c>
      <c r="O259" s="49"/>
      <c r="P259" s="247">
        <f>O259*H259</f>
        <v>0</v>
      </c>
      <c r="Q259" s="247">
        <v>2.3</v>
      </c>
      <c r="R259" s="247">
        <f>Q259*H259</f>
        <v>2.3</v>
      </c>
      <c r="S259" s="247">
        <v>0</v>
      </c>
      <c r="T259" s="248">
        <f>S259*H259</f>
        <v>0</v>
      </c>
      <c r="AR259" s="25" t="s">
        <v>249</v>
      </c>
      <c r="AT259" s="25" t="s">
        <v>478</v>
      </c>
      <c r="AU259" s="25" t="s">
        <v>90</v>
      </c>
      <c r="AY259" s="25" t="s">
        <v>204</v>
      </c>
      <c r="BE259" s="249">
        <f>IF(N259="základní",J259,0)</f>
        <v>0</v>
      </c>
      <c r="BF259" s="249">
        <f>IF(N259="snížená",J259,0)</f>
        <v>0</v>
      </c>
      <c r="BG259" s="249">
        <f>IF(N259="zákl. přenesená",J259,0)</f>
        <v>0</v>
      </c>
      <c r="BH259" s="249">
        <f>IF(N259="sníž. přenesená",J259,0)</f>
        <v>0</v>
      </c>
      <c r="BI259" s="249">
        <f>IF(N259="nulová",J259,0)</f>
        <v>0</v>
      </c>
      <c r="BJ259" s="25" t="s">
        <v>25</v>
      </c>
      <c r="BK259" s="249">
        <f>ROUND(I259*H259,2)</f>
        <v>0</v>
      </c>
      <c r="BL259" s="25" t="s">
        <v>211</v>
      </c>
      <c r="BM259" s="25" t="s">
        <v>3309</v>
      </c>
    </row>
    <row r="260" spans="2:65" s="1" customFormat="1" ht="16.5" customHeight="1">
      <c r="B260" s="48"/>
      <c r="C260" s="238" t="s">
        <v>82</v>
      </c>
      <c r="D260" s="238" t="s">
        <v>206</v>
      </c>
      <c r="E260" s="239" t="s">
        <v>3249</v>
      </c>
      <c r="F260" s="240" t="s">
        <v>3193</v>
      </c>
      <c r="G260" s="241" t="s">
        <v>1045</v>
      </c>
      <c r="H260" s="242">
        <v>1</v>
      </c>
      <c r="I260" s="243"/>
      <c r="J260" s="244">
        <f>ROUND(I260*H260,2)</f>
        <v>0</v>
      </c>
      <c r="K260" s="240" t="s">
        <v>38</v>
      </c>
      <c r="L260" s="74"/>
      <c r="M260" s="245" t="s">
        <v>38</v>
      </c>
      <c r="N260" s="246" t="s">
        <v>53</v>
      </c>
      <c r="O260" s="49"/>
      <c r="P260" s="247">
        <f>O260*H260</f>
        <v>0</v>
      </c>
      <c r="Q260" s="247">
        <v>0</v>
      </c>
      <c r="R260" s="247">
        <f>Q260*H260</f>
        <v>0</v>
      </c>
      <c r="S260" s="247">
        <v>0</v>
      </c>
      <c r="T260" s="248">
        <f>S260*H260</f>
        <v>0</v>
      </c>
      <c r="AR260" s="25" t="s">
        <v>211</v>
      </c>
      <c r="AT260" s="25" t="s">
        <v>206</v>
      </c>
      <c r="AU260" s="25" t="s">
        <v>90</v>
      </c>
      <c r="AY260" s="25" t="s">
        <v>204</v>
      </c>
      <c r="BE260" s="249">
        <f>IF(N260="základní",J260,0)</f>
        <v>0</v>
      </c>
      <c r="BF260" s="249">
        <f>IF(N260="snížená",J260,0)</f>
        <v>0</v>
      </c>
      <c r="BG260" s="249">
        <f>IF(N260="zákl. přenesená",J260,0)</f>
        <v>0</v>
      </c>
      <c r="BH260" s="249">
        <f>IF(N260="sníž. přenesená",J260,0)</f>
        <v>0</v>
      </c>
      <c r="BI260" s="249">
        <f>IF(N260="nulová",J260,0)</f>
        <v>0</v>
      </c>
      <c r="BJ260" s="25" t="s">
        <v>25</v>
      </c>
      <c r="BK260" s="249">
        <f>ROUND(I260*H260,2)</f>
        <v>0</v>
      </c>
      <c r="BL260" s="25" t="s">
        <v>211</v>
      </c>
      <c r="BM260" s="25" t="s">
        <v>3310</v>
      </c>
    </row>
    <row r="261" spans="2:63" s="11" customFormat="1" ht="29.85" customHeight="1">
      <c r="B261" s="222"/>
      <c r="C261" s="223"/>
      <c r="D261" s="224" t="s">
        <v>81</v>
      </c>
      <c r="E261" s="236" t="s">
        <v>3259</v>
      </c>
      <c r="F261" s="236" t="s">
        <v>3260</v>
      </c>
      <c r="G261" s="223"/>
      <c r="H261" s="223"/>
      <c r="I261" s="226"/>
      <c r="J261" s="237">
        <f>BK261</f>
        <v>0</v>
      </c>
      <c r="K261" s="223"/>
      <c r="L261" s="228"/>
      <c r="M261" s="229"/>
      <c r="N261" s="230"/>
      <c r="O261" s="230"/>
      <c r="P261" s="231">
        <f>SUM(P262:P264)</f>
        <v>0</v>
      </c>
      <c r="Q261" s="230"/>
      <c r="R261" s="231">
        <f>SUM(R262:R264)</f>
        <v>20</v>
      </c>
      <c r="S261" s="230"/>
      <c r="T261" s="232">
        <f>SUM(T262:T264)</f>
        <v>0</v>
      </c>
      <c r="AR261" s="233" t="s">
        <v>25</v>
      </c>
      <c r="AT261" s="234" t="s">
        <v>81</v>
      </c>
      <c r="AU261" s="234" t="s">
        <v>25</v>
      </c>
      <c r="AY261" s="233" t="s">
        <v>204</v>
      </c>
      <c r="BK261" s="235">
        <f>SUM(BK262:BK264)</f>
        <v>0</v>
      </c>
    </row>
    <row r="262" spans="2:65" s="1" customFormat="1" ht="16.5" customHeight="1">
      <c r="B262" s="48"/>
      <c r="C262" s="238" t="s">
        <v>113</v>
      </c>
      <c r="D262" s="238" t="s">
        <v>206</v>
      </c>
      <c r="E262" s="239" t="s">
        <v>3261</v>
      </c>
      <c r="F262" s="240" t="s">
        <v>3262</v>
      </c>
      <c r="G262" s="241" t="s">
        <v>38</v>
      </c>
      <c r="H262" s="242">
        <v>0</v>
      </c>
      <c r="I262" s="243"/>
      <c r="J262" s="244">
        <f>ROUND(I262*H262,2)</f>
        <v>0</v>
      </c>
      <c r="K262" s="240" t="s">
        <v>38</v>
      </c>
      <c r="L262" s="74"/>
      <c r="M262" s="245" t="s">
        <v>38</v>
      </c>
      <c r="N262" s="246" t="s">
        <v>53</v>
      </c>
      <c r="O262" s="49"/>
      <c r="P262" s="247">
        <f>O262*H262</f>
        <v>0</v>
      </c>
      <c r="Q262" s="247">
        <v>0</v>
      </c>
      <c r="R262" s="247">
        <f>Q262*H262</f>
        <v>0</v>
      </c>
      <c r="S262" s="247">
        <v>0</v>
      </c>
      <c r="T262" s="248">
        <f>S262*H262</f>
        <v>0</v>
      </c>
      <c r="AR262" s="25" t="s">
        <v>211</v>
      </c>
      <c r="AT262" s="25" t="s">
        <v>206</v>
      </c>
      <c r="AU262" s="25" t="s">
        <v>90</v>
      </c>
      <c r="AY262" s="25" t="s">
        <v>204</v>
      </c>
      <c r="BE262" s="249">
        <f>IF(N262="základní",J262,0)</f>
        <v>0</v>
      </c>
      <c r="BF262" s="249">
        <f>IF(N262="snížená",J262,0)</f>
        <v>0</v>
      </c>
      <c r="BG262" s="249">
        <f>IF(N262="zákl. přenesená",J262,0)</f>
        <v>0</v>
      </c>
      <c r="BH262" s="249">
        <f>IF(N262="sníž. přenesená",J262,0)</f>
        <v>0</v>
      </c>
      <c r="BI262" s="249">
        <f>IF(N262="nulová",J262,0)</f>
        <v>0</v>
      </c>
      <c r="BJ262" s="25" t="s">
        <v>25</v>
      </c>
      <c r="BK262" s="249">
        <f>ROUND(I262*H262,2)</f>
        <v>0</v>
      </c>
      <c r="BL262" s="25" t="s">
        <v>211</v>
      </c>
      <c r="BM262" s="25" t="s">
        <v>3311</v>
      </c>
    </row>
    <row r="263" spans="2:65" s="1" customFormat="1" ht="16.5" customHeight="1">
      <c r="B263" s="48"/>
      <c r="C263" s="285" t="s">
        <v>82</v>
      </c>
      <c r="D263" s="285" t="s">
        <v>478</v>
      </c>
      <c r="E263" s="286" t="s">
        <v>3290</v>
      </c>
      <c r="F263" s="287" t="s">
        <v>3189</v>
      </c>
      <c r="G263" s="288" t="s">
        <v>1045</v>
      </c>
      <c r="H263" s="289">
        <v>2</v>
      </c>
      <c r="I263" s="290"/>
      <c r="J263" s="291">
        <f>ROUND(I263*H263,2)</f>
        <v>0</v>
      </c>
      <c r="K263" s="287" t="s">
        <v>38</v>
      </c>
      <c r="L263" s="292"/>
      <c r="M263" s="293" t="s">
        <v>38</v>
      </c>
      <c r="N263" s="294" t="s">
        <v>53</v>
      </c>
      <c r="O263" s="49"/>
      <c r="P263" s="247">
        <f>O263*H263</f>
        <v>0</v>
      </c>
      <c r="Q263" s="247">
        <v>10</v>
      </c>
      <c r="R263" s="247">
        <f>Q263*H263</f>
        <v>20</v>
      </c>
      <c r="S263" s="247">
        <v>0</v>
      </c>
      <c r="T263" s="248">
        <f>S263*H263</f>
        <v>0</v>
      </c>
      <c r="AR263" s="25" t="s">
        <v>249</v>
      </c>
      <c r="AT263" s="25" t="s">
        <v>478</v>
      </c>
      <c r="AU263" s="25" t="s">
        <v>90</v>
      </c>
      <c r="AY263" s="25" t="s">
        <v>204</v>
      </c>
      <c r="BE263" s="249">
        <f>IF(N263="základní",J263,0)</f>
        <v>0</v>
      </c>
      <c r="BF263" s="249">
        <f>IF(N263="snížená",J263,0)</f>
        <v>0</v>
      </c>
      <c r="BG263" s="249">
        <f>IF(N263="zákl. přenesená",J263,0)</f>
        <v>0</v>
      </c>
      <c r="BH263" s="249">
        <f>IF(N263="sníž. přenesená",J263,0)</f>
        <v>0</v>
      </c>
      <c r="BI263" s="249">
        <f>IF(N263="nulová",J263,0)</f>
        <v>0</v>
      </c>
      <c r="BJ263" s="25" t="s">
        <v>25</v>
      </c>
      <c r="BK263" s="249">
        <f>ROUND(I263*H263,2)</f>
        <v>0</v>
      </c>
      <c r="BL263" s="25" t="s">
        <v>211</v>
      </c>
      <c r="BM263" s="25" t="s">
        <v>3312</v>
      </c>
    </row>
    <row r="264" spans="2:65" s="1" customFormat="1" ht="16.5" customHeight="1">
      <c r="B264" s="48"/>
      <c r="C264" s="238" t="s">
        <v>82</v>
      </c>
      <c r="D264" s="238" t="s">
        <v>206</v>
      </c>
      <c r="E264" s="239" t="s">
        <v>3266</v>
      </c>
      <c r="F264" s="240" t="s">
        <v>3193</v>
      </c>
      <c r="G264" s="241" t="s">
        <v>1045</v>
      </c>
      <c r="H264" s="242">
        <v>2</v>
      </c>
      <c r="I264" s="243"/>
      <c r="J264" s="244">
        <f>ROUND(I264*H264,2)</f>
        <v>0</v>
      </c>
      <c r="K264" s="240" t="s">
        <v>38</v>
      </c>
      <c r="L264" s="74"/>
      <c r="M264" s="245" t="s">
        <v>38</v>
      </c>
      <c r="N264" s="246" t="s">
        <v>53</v>
      </c>
      <c r="O264" s="49"/>
      <c r="P264" s="247">
        <f>O264*H264</f>
        <v>0</v>
      </c>
      <c r="Q264" s="247">
        <v>0</v>
      </c>
      <c r="R264" s="247">
        <f>Q264*H264</f>
        <v>0</v>
      </c>
      <c r="S264" s="247">
        <v>0</v>
      </c>
      <c r="T264" s="248">
        <f>S264*H264</f>
        <v>0</v>
      </c>
      <c r="AR264" s="25" t="s">
        <v>211</v>
      </c>
      <c r="AT264" s="25" t="s">
        <v>206</v>
      </c>
      <c r="AU264" s="25" t="s">
        <v>90</v>
      </c>
      <c r="AY264" s="25" t="s">
        <v>204</v>
      </c>
      <c r="BE264" s="249">
        <f>IF(N264="základní",J264,0)</f>
        <v>0</v>
      </c>
      <c r="BF264" s="249">
        <f>IF(N264="snížená",J264,0)</f>
        <v>0</v>
      </c>
      <c r="BG264" s="249">
        <f>IF(N264="zákl. přenesená",J264,0)</f>
        <v>0</v>
      </c>
      <c r="BH264" s="249">
        <f>IF(N264="sníž. přenesená",J264,0)</f>
        <v>0</v>
      </c>
      <c r="BI264" s="249">
        <f>IF(N264="nulová",J264,0)</f>
        <v>0</v>
      </c>
      <c r="BJ264" s="25" t="s">
        <v>25</v>
      </c>
      <c r="BK264" s="249">
        <f>ROUND(I264*H264,2)</f>
        <v>0</v>
      </c>
      <c r="BL264" s="25" t="s">
        <v>211</v>
      </c>
      <c r="BM264" s="25" t="s">
        <v>3313</v>
      </c>
    </row>
    <row r="265" spans="2:63" s="11" customFormat="1" ht="29.85" customHeight="1">
      <c r="B265" s="222"/>
      <c r="C265" s="223"/>
      <c r="D265" s="224" t="s">
        <v>81</v>
      </c>
      <c r="E265" s="236" t="s">
        <v>3268</v>
      </c>
      <c r="F265" s="236" t="s">
        <v>3269</v>
      </c>
      <c r="G265" s="223"/>
      <c r="H265" s="223"/>
      <c r="I265" s="226"/>
      <c r="J265" s="237">
        <f>BK265</f>
        <v>0</v>
      </c>
      <c r="K265" s="223"/>
      <c r="L265" s="228"/>
      <c r="M265" s="229"/>
      <c r="N265" s="230"/>
      <c r="O265" s="230"/>
      <c r="P265" s="231">
        <f>SUM(P266:P268)</f>
        <v>0</v>
      </c>
      <c r="Q265" s="230"/>
      <c r="R265" s="231">
        <f>SUM(R266:R268)</f>
        <v>1.6</v>
      </c>
      <c r="S265" s="230"/>
      <c r="T265" s="232">
        <f>SUM(T266:T268)</f>
        <v>0</v>
      </c>
      <c r="AR265" s="233" t="s">
        <v>25</v>
      </c>
      <c r="AT265" s="234" t="s">
        <v>81</v>
      </c>
      <c r="AU265" s="234" t="s">
        <v>25</v>
      </c>
      <c r="AY265" s="233" t="s">
        <v>204</v>
      </c>
      <c r="BK265" s="235">
        <f>SUM(BK266:BK268)</f>
        <v>0</v>
      </c>
    </row>
    <row r="266" spans="2:65" s="1" customFormat="1" ht="16.5" customHeight="1">
      <c r="B266" s="48"/>
      <c r="C266" s="238" t="s">
        <v>113</v>
      </c>
      <c r="D266" s="238" t="s">
        <v>206</v>
      </c>
      <c r="E266" s="239" t="s">
        <v>3270</v>
      </c>
      <c r="F266" s="240" t="s">
        <v>3271</v>
      </c>
      <c r="G266" s="241" t="s">
        <v>38</v>
      </c>
      <c r="H266" s="242">
        <v>0</v>
      </c>
      <c r="I266" s="243"/>
      <c r="J266" s="244">
        <f>ROUND(I266*H266,2)</f>
        <v>0</v>
      </c>
      <c r="K266" s="240" t="s">
        <v>38</v>
      </c>
      <c r="L266" s="74"/>
      <c r="M266" s="245" t="s">
        <v>38</v>
      </c>
      <c r="N266" s="246" t="s">
        <v>53</v>
      </c>
      <c r="O266" s="49"/>
      <c r="P266" s="247">
        <f>O266*H266</f>
        <v>0</v>
      </c>
      <c r="Q266" s="247">
        <v>0</v>
      </c>
      <c r="R266" s="247">
        <f>Q266*H266</f>
        <v>0</v>
      </c>
      <c r="S266" s="247">
        <v>0</v>
      </c>
      <c r="T266" s="248">
        <f>S266*H266</f>
        <v>0</v>
      </c>
      <c r="AR266" s="25" t="s">
        <v>211</v>
      </c>
      <c r="AT266" s="25" t="s">
        <v>206</v>
      </c>
      <c r="AU266" s="25" t="s">
        <v>90</v>
      </c>
      <c r="AY266" s="25" t="s">
        <v>204</v>
      </c>
      <c r="BE266" s="249">
        <f>IF(N266="základní",J266,0)</f>
        <v>0</v>
      </c>
      <c r="BF266" s="249">
        <f>IF(N266="snížená",J266,0)</f>
        <v>0</v>
      </c>
      <c r="BG266" s="249">
        <f>IF(N266="zákl. přenesená",J266,0)</f>
        <v>0</v>
      </c>
      <c r="BH266" s="249">
        <f>IF(N266="sníž. přenesená",J266,0)</f>
        <v>0</v>
      </c>
      <c r="BI266" s="249">
        <f>IF(N266="nulová",J266,0)</f>
        <v>0</v>
      </c>
      <c r="BJ266" s="25" t="s">
        <v>25</v>
      </c>
      <c r="BK266" s="249">
        <f>ROUND(I266*H266,2)</f>
        <v>0</v>
      </c>
      <c r="BL266" s="25" t="s">
        <v>211</v>
      </c>
      <c r="BM266" s="25" t="s">
        <v>3314</v>
      </c>
    </row>
    <row r="267" spans="2:65" s="1" customFormat="1" ht="16.5" customHeight="1">
      <c r="B267" s="48"/>
      <c r="C267" s="285" t="s">
        <v>82</v>
      </c>
      <c r="D267" s="285" t="s">
        <v>478</v>
      </c>
      <c r="E267" s="286" t="s">
        <v>3273</v>
      </c>
      <c r="F267" s="287" t="s">
        <v>3189</v>
      </c>
      <c r="G267" s="288" t="s">
        <v>1045</v>
      </c>
      <c r="H267" s="289">
        <v>4</v>
      </c>
      <c r="I267" s="290"/>
      <c r="J267" s="291">
        <f>ROUND(I267*H267,2)</f>
        <v>0</v>
      </c>
      <c r="K267" s="287" t="s">
        <v>38</v>
      </c>
      <c r="L267" s="292"/>
      <c r="M267" s="293" t="s">
        <v>38</v>
      </c>
      <c r="N267" s="294" t="s">
        <v>53</v>
      </c>
      <c r="O267" s="49"/>
      <c r="P267" s="247">
        <f>O267*H267</f>
        <v>0</v>
      </c>
      <c r="Q267" s="247">
        <v>0.4</v>
      </c>
      <c r="R267" s="247">
        <f>Q267*H267</f>
        <v>1.6</v>
      </c>
      <c r="S267" s="247">
        <v>0</v>
      </c>
      <c r="T267" s="248">
        <f>S267*H267</f>
        <v>0</v>
      </c>
      <c r="AR267" s="25" t="s">
        <v>249</v>
      </c>
      <c r="AT267" s="25" t="s">
        <v>478</v>
      </c>
      <c r="AU267" s="25" t="s">
        <v>90</v>
      </c>
      <c r="AY267" s="25" t="s">
        <v>204</v>
      </c>
      <c r="BE267" s="249">
        <f>IF(N267="základní",J267,0)</f>
        <v>0</v>
      </c>
      <c r="BF267" s="249">
        <f>IF(N267="snížená",J267,0)</f>
        <v>0</v>
      </c>
      <c r="BG267" s="249">
        <f>IF(N267="zákl. přenesená",J267,0)</f>
        <v>0</v>
      </c>
      <c r="BH267" s="249">
        <f>IF(N267="sníž. přenesená",J267,0)</f>
        <v>0</v>
      </c>
      <c r="BI267" s="249">
        <f>IF(N267="nulová",J267,0)</f>
        <v>0</v>
      </c>
      <c r="BJ267" s="25" t="s">
        <v>25</v>
      </c>
      <c r="BK267" s="249">
        <f>ROUND(I267*H267,2)</f>
        <v>0</v>
      </c>
      <c r="BL267" s="25" t="s">
        <v>211</v>
      </c>
      <c r="BM267" s="25" t="s">
        <v>3315</v>
      </c>
    </row>
    <row r="268" spans="2:65" s="1" customFormat="1" ht="16.5" customHeight="1">
      <c r="B268" s="48"/>
      <c r="C268" s="238" t="s">
        <v>82</v>
      </c>
      <c r="D268" s="238" t="s">
        <v>206</v>
      </c>
      <c r="E268" s="239" t="s">
        <v>3275</v>
      </c>
      <c r="F268" s="240" t="s">
        <v>3193</v>
      </c>
      <c r="G268" s="241" t="s">
        <v>1045</v>
      </c>
      <c r="H268" s="242">
        <v>4</v>
      </c>
      <c r="I268" s="243"/>
      <c r="J268" s="244">
        <f>ROUND(I268*H268,2)</f>
        <v>0</v>
      </c>
      <c r="K268" s="240" t="s">
        <v>38</v>
      </c>
      <c r="L268" s="74"/>
      <c r="M268" s="245" t="s">
        <v>38</v>
      </c>
      <c r="N268" s="246" t="s">
        <v>53</v>
      </c>
      <c r="O268" s="49"/>
      <c r="P268" s="247">
        <f>O268*H268</f>
        <v>0</v>
      </c>
      <c r="Q268" s="247">
        <v>0</v>
      </c>
      <c r="R268" s="247">
        <f>Q268*H268</f>
        <v>0</v>
      </c>
      <c r="S268" s="247">
        <v>0</v>
      </c>
      <c r="T268" s="248">
        <f>S268*H268</f>
        <v>0</v>
      </c>
      <c r="AR268" s="25" t="s">
        <v>211</v>
      </c>
      <c r="AT268" s="25" t="s">
        <v>206</v>
      </c>
      <c r="AU268" s="25" t="s">
        <v>90</v>
      </c>
      <c r="AY268" s="25" t="s">
        <v>204</v>
      </c>
      <c r="BE268" s="249">
        <f>IF(N268="základní",J268,0)</f>
        <v>0</v>
      </c>
      <c r="BF268" s="249">
        <f>IF(N268="snížená",J268,0)</f>
        <v>0</v>
      </c>
      <c r="BG268" s="249">
        <f>IF(N268="zákl. přenesená",J268,0)</f>
        <v>0</v>
      </c>
      <c r="BH268" s="249">
        <f>IF(N268="sníž. přenesená",J268,0)</f>
        <v>0</v>
      </c>
      <c r="BI268" s="249">
        <f>IF(N268="nulová",J268,0)</f>
        <v>0</v>
      </c>
      <c r="BJ268" s="25" t="s">
        <v>25</v>
      </c>
      <c r="BK268" s="249">
        <f>ROUND(I268*H268,2)</f>
        <v>0</v>
      </c>
      <c r="BL268" s="25" t="s">
        <v>211</v>
      </c>
      <c r="BM268" s="25" t="s">
        <v>3316</v>
      </c>
    </row>
    <row r="269" spans="2:63" s="11" customFormat="1" ht="29.85" customHeight="1">
      <c r="B269" s="222"/>
      <c r="C269" s="223"/>
      <c r="D269" s="224" t="s">
        <v>81</v>
      </c>
      <c r="E269" s="236" t="s">
        <v>3251</v>
      </c>
      <c r="F269" s="236" t="s">
        <v>3252</v>
      </c>
      <c r="G269" s="223"/>
      <c r="H269" s="223"/>
      <c r="I269" s="226"/>
      <c r="J269" s="237">
        <f>BK269</f>
        <v>0</v>
      </c>
      <c r="K269" s="223"/>
      <c r="L269" s="228"/>
      <c r="M269" s="229"/>
      <c r="N269" s="230"/>
      <c r="O269" s="230"/>
      <c r="P269" s="231">
        <f>SUM(P270:P272)</f>
        <v>0</v>
      </c>
      <c r="Q269" s="230"/>
      <c r="R269" s="231">
        <f>SUM(R270:R272)</f>
        <v>2</v>
      </c>
      <c r="S269" s="230"/>
      <c r="T269" s="232">
        <f>SUM(T270:T272)</f>
        <v>0</v>
      </c>
      <c r="AR269" s="233" t="s">
        <v>25</v>
      </c>
      <c r="AT269" s="234" t="s">
        <v>81</v>
      </c>
      <c r="AU269" s="234" t="s">
        <v>25</v>
      </c>
      <c r="AY269" s="233" t="s">
        <v>204</v>
      </c>
      <c r="BK269" s="235">
        <f>SUM(BK270:BK272)</f>
        <v>0</v>
      </c>
    </row>
    <row r="270" spans="2:65" s="1" customFormat="1" ht="16.5" customHeight="1">
      <c r="B270" s="48"/>
      <c r="C270" s="238" t="s">
        <v>211</v>
      </c>
      <c r="D270" s="238" t="s">
        <v>206</v>
      </c>
      <c r="E270" s="239" t="s">
        <v>3317</v>
      </c>
      <c r="F270" s="240" t="s">
        <v>3318</v>
      </c>
      <c r="G270" s="241" t="s">
        <v>38</v>
      </c>
      <c r="H270" s="242">
        <v>0</v>
      </c>
      <c r="I270" s="243"/>
      <c r="J270" s="244">
        <f>ROUND(I270*H270,2)</f>
        <v>0</v>
      </c>
      <c r="K270" s="240" t="s">
        <v>38</v>
      </c>
      <c r="L270" s="74"/>
      <c r="M270" s="245" t="s">
        <v>38</v>
      </c>
      <c r="N270" s="246" t="s">
        <v>53</v>
      </c>
      <c r="O270" s="49"/>
      <c r="P270" s="247">
        <f>O270*H270</f>
        <v>0</v>
      </c>
      <c r="Q270" s="247">
        <v>0</v>
      </c>
      <c r="R270" s="247">
        <f>Q270*H270</f>
        <v>0</v>
      </c>
      <c r="S270" s="247">
        <v>0</v>
      </c>
      <c r="T270" s="248">
        <f>S270*H270</f>
        <v>0</v>
      </c>
      <c r="AR270" s="25" t="s">
        <v>211</v>
      </c>
      <c r="AT270" s="25" t="s">
        <v>206</v>
      </c>
      <c r="AU270" s="25" t="s">
        <v>90</v>
      </c>
      <c r="AY270" s="25" t="s">
        <v>204</v>
      </c>
      <c r="BE270" s="249">
        <f>IF(N270="základní",J270,0)</f>
        <v>0</v>
      </c>
      <c r="BF270" s="249">
        <f>IF(N270="snížená",J270,0)</f>
        <v>0</v>
      </c>
      <c r="BG270" s="249">
        <f>IF(N270="zákl. přenesená",J270,0)</f>
        <v>0</v>
      </c>
      <c r="BH270" s="249">
        <f>IF(N270="sníž. přenesená",J270,0)</f>
        <v>0</v>
      </c>
      <c r="BI270" s="249">
        <f>IF(N270="nulová",J270,0)</f>
        <v>0</v>
      </c>
      <c r="BJ270" s="25" t="s">
        <v>25</v>
      </c>
      <c r="BK270" s="249">
        <f>ROUND(I270*H270,2)</f>
        <v>0</v>
      </c>
      <c r="BL270" s="25" t="s">
        <v>211</v>
      </c>
      <c r="BM270" s="25" t="s">
        <v>3319</v>
      </c>
    </row>
    <row r="271" spans="2:65" s="1" customFormat="1" ht="16.5" customHeight="1">
      <c r="B271" s="48"/>
      <c r="C271" s="285" t="s">
        <v>82</v>
      </c>
      <c r="D271" s="285" t="s">
        <v>478</v>
      </c>
      <c r="E271" s="286" t="s">
        <v>3320</v>
      </c>
      <c r="F271" s="287" t="s">
        <v>3189</v>
      </c>
      <c r="G271" s="288" t="s">
        <v>1045</v>
      </c>
      <c r="H271" s="289">
        <v>1</v>
      </c>
      <c r="I271" s="290"/>
      <c r="J271" s="291">
        <f>ROUND(I271*H271,2)</f>
        <v>0</v>
      </c>
      <c r="K271" s="287" t="s">
        <v>38</v>
      </c>
      <c r="L271" s="292"/>
      <c r="M271" s="293" t="s">
        <v>38</v>
      </c>
      <c r="N271" s="294" t="s">
        <v>53</v>
      </c>
      <c r="O271" s="49"/>
      <c r="P271" s="247">
        <f>O271*H271</f>
        <v>0</v>
      </c>
      <c r="Q271" s="247">
        <v>2</v>
      </c>
      <c r="R271" s="247">
        <f>Q271*H271</f>
        <v>2</v>
      </c>
      <c r="S271" s="247">
        <v>0</v>
      </c>
      <c r="T271" s="248">
        <f>S271*H271</f>
        <v>0</v>
      </c>
      <c r="AR271" s="25" t="s">
        <v>249</v>
      </c>
      <c r="AT271" s="25" t="s">
        <v>478</v>
      </c>
      <c r="AU271" s="25" t="s">
        <v>90</v>
      </c>
      <c r="AY271" s="25" t="s">
        <v>204</v>
      </c>
      <c r="BE271" s="249">
        <f>IF(N271="základní",J271,0)</f>
        <v>0</v>
      </c>
      <c r="BF271" s="249">
        <f>IF(N271="snížená",J271,0)</f>
        <v>0</v>
      </c>
      <c r="BG271" s="249">
        <f>IF(N271="zákl. přenesená",J271,0)</f>
        <v>0</v>
      </c>
      <c r="BH271" s="249">
        <f>IF(N271="sníž. přenesená",J271,0)</f>
        <v>0</v>
      </c>
      <c r="BI271" s="249">
        <f>IF(N271="nulová",J271,0)</f>
        <v>0</v>
      </c>
      <c r="BJ271" s="25" t="s">
        <v>25</v>
      </c>
      <c r="BK271" s="249">
        <f>ROUND(I271*H271,2)</f>
        <v>0</v>
      </c>
      <c r="BL271" s="25" t="s">
        <v>211</v>
      </c>
      <c r="BM271" s="25" t="s">
        <v>3321</v>
      </c>
    </row>
    <row r="272" spans="2:65" s="1" customFormat="1" ht="16.5" customHeight="1">
      <c r="B272" s="48"/>
      <c r="C272" s="238" t="s">
        <v>82</v>
      </c>
      <c r="D272" s="238" t="s">
        <v>206</v>
      </c>
      <c r="E272" s="239" t="s">
        <v>3249</v>
      </c>
      <c r="F272" s="240" t="s">
        <v>3193</v>
      </c>
      <c r="G272" s="241" t="s">
        <v>1045</v>
      </c>
      <c r="H272" s="242">
        <v>1</v>
      </c>
      <c r="I272" s="243"/>
      <c r="J272" s="244">
        <f>ROUND(I272*H272,2)</f>
        <v>0</v>
      </c>
      <c r="K272" s="240" t="s">
        <v>38</v>
      </c>
      <c r="L272" s="74"/>
      <c r="M272" s="245" t="s">
        <v>38</v>
      </c>
      <c r="N272" s="246" t="s">
        <v>53</v>
      </c>
      <c r="O272" s="49"/>
      <c r="P272" s="247">
        <f>O272*H272</f>
        <v>0</v>
      </c>
      <c r="Q272" s="247">
        <v>0</v>
      </c>
      <c r="R272" s="247">
        <f>Q272*H272</f>
        <v>0</v>
      </c>
      <c r="S272" s="247">
        <v>0</v>
      </c>
      <c r="T272" s="248">
        <f>S272*H272</f>
        <v>0</v>
      </c>
      <c r="AR272" s="25" t="s">
        <v>211</v>
      </c>
      <c r="AT272" s="25" t="s">
        <v>206</v>
      </c>
      <c r="AU272" s="25" t="s">
        <v>90</v>
      </c>
      <c r="AY272" s="25" t="s">
        <v>204</v>
      </c>
      <c r="BE272" s="249">
        <f>IF(N272="základní",J272,0)</f>
        <v>0</v>
      </c>
      <c r="BF272" s="249">
        <f>IF(N272="snížená",J272,0)</f>
        <v>0</v>
      </c>
      <c r="BG272" s="249">
        <f>IF(N272="zákl. přenesená",J272,0)</f>
        <v>0</v>
      </c>
      <c r="BH272" s="249">
        <f>IF(N272="sníž. přenesená",J272,0)</f>
        <v>0</v>
      </c>
      <c r="BI272" s="249">
        <f>IF(N272="nulová",J272,0)</f>
        <v>0</v>
      </c>
      <c r="BJ272" s="25" t="s">
        <v>25</v>
      </c>
      <c r="BK272" s="249">
        <f>ROUND(I272*H272,2)</f>
        <v>0</v>
      </c>
      <c r="BL272" s="25" t="s">
        <v>211</v>
      </c>
      <c r="BM272" s="25" t="s">
        <v>3322</v>
      </c>
    </row>
    <row r="273" spans="2:63" s="11" customFormat="1" ht="29.85" customHeight="1">
      <c r="B273" s="222"/>
      <c r="C273" s="223"/>
      <c r="D273" s="224" t="s">
        <v>81</v>
      </c>
      <c r="E273" s="236" t="s">
        <v>3323</v>
      </c>
      <c r="F273" s="236" t="s">
        <v>3324</v>
      </c>
      <c r="G273" s="223"/>
      <c r="H273" s="223"/>
      <c r="I273" s="226"/>
      <c r="J273" s="237">
        <f>BK273</f>
        <v>0</v>
      </c>
      <c r="K273" s="223"/>
      <c r="L273" s="228"/>
      <c r="M273" s="229"/>
      <c r="N273" s="230"/>
      <c r="O273" s="230"/>
      <c r="P273" s="231">
        <f>SUM(P274:P276)</f>
        <v>0</v>
      </c>
      <c r="Q273" s="230"/>
      <c r="R273" s="231">
        <f>SUM(R274:R276)</f>
        <v>7</v>
      </c>
      <c r="S273" s="230"/>
      <c r="T273" s="232">
        <f>SUM(T274:T276)</f>
        <v>0</v>
      </c>
      <c r="AR273" s="233" t="s">
        <v>25</v>
      </c>
      <c r="AT273" s="234" t="s">
        <v>81</v>
      </c>
      <c r="AU273" s="234" t="s">
        <v>25</v>
      </c>
      <c r="AY273" s="233" t="s">
        <v>204</v>
      </c>
      <c r="BK273" s="235">
        <f>SUM(BK274:BK276)</f>
        <v>0</v>
      </c>
    </row>
    <row r="274" spans="2:65" s="1" customFormat="1" ht="16.5" customHeight="1">
      <c r="B274" s="48"/>
      <c r="C274" s="238" t="s">
        <v>211</v>
      </c>
      <c r="D274" s="238" t="s">
        <v>206</v>
      </c>
      <c r="E274" s="239" t="s">
        <v>3325</v>
      </c>
      <c r="F274" s="240" t="s">
        <v>3326</v>
      </c>
      <c r="G274" s="241" t="s">
        <v>38</v>
      </c>
      <c r="H274" s="242">
        <v>0</v>
      </c>
      <c r="I274" s="243"/>
      <c r="J274" s="244">
        <f>ROUND(I274*H274,2)</f>
        <v>0</v>
      </c>
      <c r="K274" s="240" t="s">
        <v>38</v>
      </c>
      <c r="L274" s="74"/>
      <c r="M274" s="245" t="s">
        <v>38</v>
      </c>
      <c r="N274" s="246" t="s">
        <v>53</v>
      </c>
      <c r="O274" s="49"/>
      <c r="P274" s="247">
        <f>O274*H274</f>
        <v>0</v>
      </c>
      <c r="Q274" s="247">
        <v>0</v>
      </c>
      <c r="R274" s="247">
        <f>Q274*H274</f>
        <v>0</v>
      </c>
      <c r="S274" s="247">
        <v>0</v>
      </c>
      <c r="T274" s="248">
        <f>S274*H274</f>
        <v>0</v>
      </c>
      <c r="AR274" s="25" t="s">
        <v>211</v>
      </c>
      <c r="AT274" s="25" t="s">
        <v>206</v>
      </c>
      <c r="AU274" s="25" t="s">
        <v>90</v>
      </c>
      <c r="AY274" s="25" t="s">
        <v>204</v>
      </c>
      <c r="BE274" s="249">
        <f>IF(N274="základní",J274,0)</f>
        <v>0</v>
      </c>
      <c r="BF274" s="249">
        <f>IF(N274="snížená",J274,0)</f>
        <v>0</v>
      </c>
      <c r="BG274" s="249">
        <f>IF(N274="zákl. přenesená",J274,0)</f>
        <v>0</v>
      </c>
      <c r="BH274" s="249">
        <f>IF(N274="sníž. přenesená",J274,0)</f>
        <v>0</v>
      </c>
      <c r="BI274" s="249">
        <f>IF(N274="nulová",J274,0)</f>
        <v>0</v>
      </c>
      <c r="BJ274" s="25" t="s">
        <v>25</v>
      </c>
      <c r="BK274" s="249">
        <f>ROUND(I274*H274,2)</f>
        <v>0</v>
      </c>
      <c r="BL274" s="25" t="s">
        <v>211</v>
      </c>
      <c r="BM274" s="25" t="s">
        <v>3327</v>
      </c>
    </row>
    <row r="275" spans="2:65" s="1" customFormat="1" ht="16.5" customHeight="1">
      <c r="B275" s="48"/>
      <c r="C275" s="285" t="s">
        <v>82</v>
      </c>
      <c r="D275" s="285" t="s">
        <v>478</v>
      </c>
      <c r="E275" s="286" t="s">
        <v>3328</v>
      </c>
      <c r="F275" s="287" t="s">
        <v>3189</v>
      </c>
      <c r="G275" s="288" t="s">
        <v>1045</v>
      </c>
      <c r="H275" s="289">
        <v>2</v>
      </c>
      <c r="I275" s="290"/>
      <c r="J275" s="291">
        <f>ROUND(I275*H275,2)</f>
        <v>0</v>
      </c>
      <c r="K275" s="287" t="s">
        <v>38</v>
      </c>
      <c r="L275" s="292"/>
      <c r="M275" s="293" t="s">
        <v>38</v>
      </c>
      <c r="N275" s="294" t="s">
        <v>53</v>
      </c>
      <c r="O275" s="49"/>
      <c r="P275" s="247">
        <f>O275*H275</f>
        <v>0</v>
      </c>
      <c r="Q275" s="247">
        <v>3.5</v>
      </c>
      <c r="R275" s="247">
        <f>Q275*H275</f>
        <v>7</v>
      </c>
      <c r="S275" s="247">
        <v>0</v>
      </c>
      <c r="T275" s="248">
        <f>S275*H275</f>
        <v>0</v>
      </c>
      <c r="AR275" s="25" t="s">
        <v>249</v>
      </c>
      <c r="AT275" s="25" t="s">
        <v>478</v>
      </c>
      <c r="AU275" s="25" t="s">
        <v>90</v>
      </c>
      <c r="AY275" s="25" t="s">
        <v>204</v>
      </c>
      <c r="BE275" s="249">
        <f>IF(N275="základní",J275,0)</f>
        <v>0</v>
      </c>
      <c r="BF275" s="249">
        <f>IF(N275="snížená",J275,0)</f>
        <v>0</v>
      </c>
      <c r="BG275" s="249">
        <f>IF(N275="zákl. přenesená",J275,0)</f>
        <v>0</v>
      </c>
      <c r="BH275" s="249">
        <f>IF(N275="sníž. přenesená",J275,0)</f>
        <v>0</v>
      </c>
      <c r="BI275" s="249">
        <f>IF(N275="nulová",J275,0)</f>
        <v>0</v>
      </c>
      <c r="BJ275" s="25" t="s">
        <v>25</v>
      </c>
      <c r="BK275" s="249">
        <f>ROUND(I275*H275,2)</f>
        <v>0</v>
      </c>
      <c r="BL275" s="25" t="s">
        <v>211</v>
      </c>
      <c r="BM275" s="25" t="s">
        <v>3329</v>
      </c>
    </row>
    <row r="276" spans="2:65" s="1" customFormat="1" ht="16.5" customHeight="1">
      <c r="B276" s="48"/>
      <c r="C276" s="238" t="s">
        <v>82</v>
      </c>
      <c r="D276" s="238" t="s">
        <v>206</v>
      </c>
      <c r="E276" s="239" t="s">
        <v>3266</v>
      </c>
      <c r="F276" s="240" t="s">
        <v>3193</v>
      </c>
      <c r="G276" s="241" t="s">
        <v>1045</v>
      </c>
      <c r="H276" s="242">
        <v>2</v>
      </c>
      <c r="I276" s="243"/>
      <c r="J276" s="244">
        <f>ROUND(I276*H276,2)</f>
        <v>0</v>
      </c>
      <c r="K276" s="240" t="s">
        <v>38</v>
      </c>
      <c r="L276" s="74"/>
      <c r="M276" s="245" t="s">
        <v>38</v>
      </c>
      <c r="N276" s="246" t="s">
        <v>53</v>
      </c>
      <c r="O276" s="49"/>
      <c r="P276" s="247">
        <f>O276*H276</f>
        <v>0</v>
      </c>
      <c r="Q276" s="247">
        <v>0</v>
      </c>
      <c r="R276" s="247">
        <f>Q276*H276</f>
        <v>0</v>
      </c>
      <c r="S276" s="247">
        <v>0</v>
      </c>
      <c r="T276" s="248">
        <f>S276*H276</f>
        <v>0</v>
      </c>
      <c r="AR276" s="25" t="s">
        <v>211</v>
      </c>
      <c r="AT276" s="25" t="s">
        <v>206</v>
      </c>
      <c r="AU276" s="25" t="s">
        <v>90</v>
      </c>
      <c r="AY276" s="25" t="s">
        <v>204</v>
      </c>
      <c r="BE276" s="249">
        <f>IF(N276="základní",J276,0)</f>
        <v>0</v>
      </c>
      <c r="BF276" s="249">
        <f>IF(N276="snížená",J276,0)</f>
        <v>0</v>
      </c>
      <c r="BG276" s="249">
        <f>IF(N276="zákl. přenesená",J276,0)</f>
        <v>0</v>
      </c>
      <c r="BH276" s="249">
        <f>IF(N276="sníž. přenesená",J276,0)</f>
        <v>0</v>
      </c>
      <c r="BI276" s="249">
        <f>IF(N276="nulová",J276,0)</f>
        <v>0</v>
      </c>
      <c r="BJ276" s="25" t="s">
        <v>25</v>
      </c>
      <c r="BK276" s="249">
        <f>ROUND(I276*H276,2)</f>
        <v>0</v>
      </c>
      <c r="BL276" s="25" t="s">
        <v>211</v>
      </c>
      <c r="BM276" s="25" t="s">
        <v>3330</v>
      </c>
    </row>
    <row r="277" spans="2:63" s="11" customFormat="1" ht="29.85" customHeight="1">
      <c r="B277" s="222"/>
      <c r="C277" s="223"/>
      <c r="D277" s="224" t="s">
        <v>81</v>
      </c>
      <c r="E277" s="236" t="s">
        <v>3331</v>
      </c>
      <c r="F277" s="236" t="s">
        <v>3332</v>
      </c>
      <c r="G277" s="223"/>
      <c r="H277" s="223"/>
      <c r="I277" s="226"/>
      <c r="J277" s="237">
        <f>BK277</f>
        <v>0</v>
      </c>
      <c r="K277" s="223"/>
      <c r="L277" s="228"/>
      <c r="M277" s="229"/>
      <c r="N277" s="230"/>
      <c r="O277" s="230"/>
      <c r="P277" s="231">
        <f>SUM(P278:P280)</f>
        <v>0</v>
      </c>
      <c r="Q277" s="230"/>
      <c r="R277" s="231">
        <f>SUM(R278:R280)</f>
        <v>0.2</v>
      </c>
      <c r="S277" s="230"/>
      <c r="T277" s="232">
        <f>SUM(T278:T280)</f>
        <v>0</v>
      </c>
      <c r="AR277" s="233" t="s">
        <v>25</v>
      </c>
      <c r="AT277" s="234" t="s">
        <v>81</v>
      </c>
      <c r="AU277" s="234" t="s">
        <v>25</v>
      </c>
      <c r="AY277" s="233" t="s">
        <v>204</v>
      </c>
      <c r="BK277" s="235">
        <f>SUM(BK278:BK280)</f>
        <v>0</v>
      </c>
    </row>
    <row r="278" spans="2:65" s="1" customFormat="1" ht="16.5" customHeight="1">
      <c r="B278" s="48"/>
      <c r="C278" s="238" t="s">
        <v>211</v>
      </c>
      <c r="D278" s="238" t="s">
        <v>206</v>
      </c>
      <c r="E278" s="239" t="s">
        <v>3333</v>
      </c>
      <c r="F278" s="240" t="s">
        <v>3334</v>
      </c>
      <c r="G278" s="241" t="s">
        <v>38</v>
      </c>
      <c r="H278" s="242">
        <v>0</v>
      </c>
      <c r="I278" s="243"/>
      <c r="J278" s="244">
        <f>ROUND(I278*H278,2)</f>
        <v>0</v>
      </c>
      <c r="K278" s="240" t="s">
        <v>38</v>
      </c>
      <c r="L278" s="74"/>
      <c r="M278" s="245" t="s">
        <v>38</v>
      </c>
      <c r="N278" s="246" t="s">
        <v>53</v>
      </c>
      <c r="O278" s="49"/>
      <c r="P278" s="247">
        <f>O278*H278</f>
        <v>0</v>
      </c>
      <c r="Q278" s="247">
        <v>0</v>
      </c>
      <c r="R278" s="247">
        <f>Q278*H278</f>
        <v>0</v>
      </c>
      <c r="S278" s="247">
        <v>0</v>
      </c>
      <c r="T278" s="248">
        <f>S278*H278</f>
        <v>0</v>
      </c>
      <c r="AR278" s="25" t="s">
        <v>211</v>
      </c>
      <c r="AT278" s="25" t="s">
        <v>206</v>
      </c>
      <c r="AU278" s="25" t="s">
        <v>90</v>
      </c>
      <c r="AY278" s="25" t="s">
        <v>204</v>
      </c>
      <c r="BE278" s="249">
        <f>IF(N278="základní",J278,0)</f>
        <v>0</v>
      </c>
      <c r="BF278" s="249">
        <f>IF(N278="snížená",J278,0)</f>
        <v>0</v>
      </c>
      <c r="BG278" s="249">
        <f>IF(N278="zákl. přenesená",J278,0)</f>
        <v>0</v>
      </c>
      <c r="BH278" s="249">
        <f>IF(N278="sníž. přenesená",J278,0)</f>
        <v>0</v>
      </c>
      <c r="BI278" s="249">
        <f>IF(N278="nulová",J278,0)</f>
        <v>0</v>
      </c>
      <c r="BJ278" s="25" t="s">
        <v>25</v>
      </c>
      <c r="BK278" s="249">
        <f>ROUND(I278*H278,2)</f>
        <v>0</v>
      </c>
      <c r="BL278" s="25" t="s">
        <v>211</v>
      </c>
      <c r="BM278" s="25" t="s">
        <v>3335</v>
      </c>
    </row>
    <row r="279" spans="2:65" s="1" customFormat="1" ht="16.5" customHeight="1">
      <c r="B279" s="48"/>
      <c r="C279" s="285" t="s">
        <v>82</v>
      </c>
      <c r="D279" s="285" t="s">
        <v>478</v>
      </c>
      <c r="E279" s="286" t="s">
        <v>3336</v>
      </c>
      <c r="F279" s="287" t="s">
        <v>3189</v>
      </c>
      <c r="G279" s="288" t="s">
        <v>1045</v>
      </c>
      <c r="H279" s="289">
        <v>1</v>
      </c>
      <c r="I279" s="290"/>
      <c r="J279" s="291">
        <f>ROUND(I279*H279,2)</f>
        <v>0</v>
      </c>
      <c r="K279" s="287" t="s">
        <v>38</v>
      </c>
      <c r="L279" s="292"/>
      <c r="M279" s="293" t="s">
        <v>38</v>
      </c>
      <c r="N279" s="294" t="s">
        <v>53</v>
      </c>
      <c r="O279" s="49"/>
      <c r="P279" s="247">
        <f>O279*H279</f>
        <v>0</v>
      </c>
      <c r="Q279" s="247">
        <v>0.2</v>
      </c>
      <c r="R279" s="247">
        <f>Q279*H279</f>
        <v>0.2</v>
      </c>
      <c r="S279" s="247">
        <v>0</v>
      </c>
      <c r="T279" s="248">
        <f>S279*H279</f>
        <v>0</v>
      </c>
      <c r="AR279" s="25" t="s">
        <v>249</v>
      </c>
      <c r="AT279" s="25" t="s">
        <v>478</v>
      </c>
      <c r="AU279" s="25" t="s">
        <v>90</v>
      </c>
      <c r="AY279" s="25" t="s">
        <v>204</v>
      </c>
      <c r="BE279" s="249">
        <f>IF(N279="základní",J279,0)</f>
        <v>0</v>
      </c>
      <c r="BF279" s="249">
        <f>IF(N279="snížená",J279,0)</f>
        <v>0</v>
      </c>
      <c r="BG279" s="249">
        <f>IF(N279="zákl. přenesená",J279,0)</f>
        <v>0</v>
      </c>
      <c r="BH279" s="249">
        <f>IF(N279="sníž. přenesená",J279,0)</f>
        <v>0</v>
      </c>
      <c r="BI279" s="249">
        <f>IF(N279="nulová",J279,0)</f>
        <v>0</v>
      </c>
      <c r="BJ279" s="25" t="s">
        <v>25</v>
      </c>
      <c r="BK279" s="249">
        <f>ROUND(I279*H279,2)</f>
        <v>0</v>
      </c>
      <c r="BL279" s="25" t="s">
        <v>211</v>
      </c>
      <c r="BM279" s="25" t="s">
        <v>3337</v>
      </c>
    </row>
    <row r="280" spans="2:65" s="1" customFormat="1" ht="16.5" customHeight="1">
      <c r="B280" s="48"/>
      <c r="C280" s="238" t="s">
        <v>82</v>
      </c>
      <c r="D280" s="238" t="s">
        <v>206</v>
      </c>
      <c r="E280" s="239" t="s">
        <v>3338</v>
      </c>
      <c r="F280" s="240" t="s">
        <v>3193</v>
      </c>
      <c r="G280" s="241" t="s">
        <v>1045</v>
      </c>
      <c r="H280" s="242">
        <v>1</v>
      </c>
      <c r="I280" s="243"/>
      <c r="J280" s="244">
        <f>ROUND(I280*H280,2)</f>
        <v>0</v>
      </c>
      <c r="K280" s="240" t="s">
        <v>38</v>
      </c>
      <c r="L280" s="74"/>
      <c r="M280" s="245" t="s">
        <v>38</v>
      </c>
      <c r="N280" s="246" t="s">
        <v>53</v>
      </c>
      <c r="O280" s="49"/>
      <c r="P280" s="247">
        <f>O280*H280</f>
        <v>0</v>
      </c>
      <c r="Q280" s="247">
        <v>0</v>
      </c>
      <c r="R280" s="247">
        <f>Q280*H280</f>
        <v>0</v>
      </c>
      <c r="S280" s="247">
        <v>0</v>
      </c>
      <c r="T280" s="248">
        <f>S280*H280</f>
        <v>0</v>
      </c>
      <c r="AR280" s="25" t="s">
        <v>211</v>
      </c>
      <c r="AT280" s="25" t="s">
        <v>206</v>
      </c>
      <c r="AU280" s="25" t="s">
        <v>90</v>
      </c>
      <c r="AY280" s="25" t="s">
        <v>204</v>
      </c>
      <c r="BE280" s="249">
        <f>IF(N280="základní",J280,0)</f>
        <v>0</v>
      </c>
      <c r="BF280" s="249">
        <f>IF(N280="snížená",J280,0)</f>
        <v>0</v>
      </c>
      <c r="BG280" s="249">
        <f>IF(N280="zákl. přenesená",J280,0)</f>
        <v>0</v>
      </c>
      <c r="BH280" s="249">
        <f>IF(N280="sníž. přenesená",J280,0)</f>
        <v>0</v>
      </c>
      <c r="BI280" s="249">
        <f>IF(N280="nulová",J280,0)</f>
        <v>0</v>
      </c>
      <c r="BJ280" s="25" t="s">
        <v>25</v>
      </c>
      <c r="BK280" s="249">
        <f>ROUND(I280*H280,2)</f>
        <v>0</v>
      </c>
      <c r="BL280" s="25" t="s">
        <v>211</v>
      </c>
      <c r="BM280" s="25" t="s">
        <v>3339</v>
      </c>
    </row>
    <row r="281" spans="2:63" s="11" customFormat="1" ht="29.85" customHeight="1">
      <c r="B281" s="222"/>
      <c r="C281" s="223"/>
      <c r="D281" s="224" t="s">
        <v>81</v>
      </c>
      <c r="E281" s="236" t="s">
        <v>3340</v>
      </c>
      <c r="F281" s="236" t="s">
        <v>3341</v>
      </c>
      <c r="G281" s="223"/>
      <c r="H281" s="223"/>
      <c r="I281" s="226"/>
      <c r="J281" s="237">
        <f>BK281</f>
        <v>0</v>
      </c>
      <c r="K281" s="223"/>
      <c r="L281" s="228"/>
      <c r="M281" s="229"/>
      <c r="N281" s="230"/>
      <c r="O281" s="230"/>
      <c r="P281" s="231">
        <f>SUM(P282:P287)</f>
        <v>0</v>
      </c>
      <c r="Q281" s="230"/>
      <c r="R281" s="231">
        <f>SUM(R282:R287)</f>
        <v>2.6</v>
      </c>
      <c r="S281" s="230"/>
      <c r="T281" s="232">
        <f>SUM(T282:T287)</f>
        <v>0</v>
      </c>
      <c r="AR281" s="233" t="s">
        <v>25</v>
      </c>
      <c r="AT281" s="234" t="s">
        <v>81</v>
      </c>
      <c r="AU281" s="234" t="s">
        <v>25</v>
      </c>
      <c r="AY281" s="233" t="s">
        <v>204</v>
      </c>
      <c r="BK281" s="235">
        <f>SUM(BK282:BK287)</f>
        <v>0</v>
      </c>
    </row>
    <row r="282" spans="2:65" s="1" customFormat="1" ht="16.5" customHeight="1">
      <c r="B282" s="48"/>
      <c r="C282" s="238" t="s">
        <v>211</v>
      </c>
      <c r="D282" s="238" t="s">
        <v>206</v>
      </c>
      <c r="E282" s="239" t="s">
        <v>3342</v>
      </c>
      <c r="F282" s="240" t="s">
        <v>3343</v>
      </c>
      <c r="G282" s="241" t="s">
        <v>38</v>
      </c>
      <c r="H282" s="242">
        <v>0</v>
      </c>
      <c r="I282" s="243"/>
      <c r="J282" s="244">
        <f>ROUND(I282*H282,2)</f>
        <v>0</v>
      </c>
      <c r="K282" s="240" t="s">
        <v>38</v>
      </c>
      <c r="L282" s="74"/>
      <c r="M282" s="245" t="s">
        <v>38</v>
      </c>
      <c r="N282" s="246" t="s">
        <v>53</v>
      </c>
      <c r="O282" s="49"/>
      <c r="P282" s="247">
        <f>O282*H282</f>
        <v>0</v>
      </c>
      <c r="Q282" s="247">
        <v>0</v>
      </c>
      <c r="R282" s="247">
        <f>Q282*H282</f>
        <v>0</v>
      </c>
      <c r="S282" s="247">
        <v>0</v>
      </c>
      <c r="T282" s="248">
        <f>S282*H282</f>
        <v>0</v>
      </c>
      <c r="AR282" s="25" t="s">
        <v>211</v>
      </c>
      <c r="AT282" s="25" t="s">
        <v>206</v>
      </c>
      <c r="AU282" s="25" t="s">
        <v>90</v>
      </c>
      <c r="AY282" s="25" t="s">
        <v>204</v>
      </c>
      <c r="BE282" s="249">
        <f>IF(N282="základní",J282,0)</f>
        <v>0</v>
      </c>
      <c r="BF282" s="249">
        <f>IF(N282="snížená",J282,0)</f>
        <v>0</v>
      </c>
      <c r="BG282" s="249">
        <f>IF(N282="zákl. přenesená",J282,0)</f>
        <v>0</v>
      </c>
      <c r="BH282" s="249">
        <f>IF(N282="sníž. přenesená",J282,0)</f>
        <v>0</v>
      </c>
      <c r="BI282" s="249">
        <f>IF(N282="nulová",J282,0)</f>
        <v>0</v>
      </c>
      <c r="BJ282" s="25" t="s">
        <v>25</v>
      </c>
      <c r="BK282" s="249">
        <f>ROUND(I282*H282,2)</f>
        <v>0</v>
      </c>
      <c r="BL282" s="25" t="s">
        <v>211</v>
      </c>
      <c r="BM282" s="25" t="s">
        <v>3344</v>
      </c>
    </row>
    <row r="283" spans="2:65" s="1" customFormat="1" ht="16.5" customHeight="1">
      <c r="B283" s="48"/>
      <c r="C283" s="285" t="s">
        <v>82</v>
      </c>
      <c r="D283" s="285" t="s">
        <v>478</v>
      </c>
      <c r="E283" s="286" t="s">
        <v>3345</v>
      </c>
      <c r="F283" s="287" t="s">
        <v>3189</v>
      </c>
      <c r="G283" s="288" t="s">
        <v>1045</v>
      </c>
      <c r="H283" s="289">
        <v>4</v>
      </c>
      <c r="I283" s="290"/>
      <c r="J283" s="291">
        <f>ROUND(I283*H283,2)</f>
        <v>0</v>
      </c>
      <c r="K283" s="287" t="s">
        <v>38</v>
      </c>
      <c r="L283" s="292"/>
      <c r="M283" s="293" t="s">
        <v>38</v>
      </c>
      <c r="N283" s="294" t="s">
        <v>53</v>
      </c>
      <c r="O283" s="49"/>
      <c r="P283" s="247">
        <f>O283*H283</f>
        <v>0</v>
      </c>
      <c r="Q283" s="247">
        <v>0.5</v>
      </c>
      <c r="R283" s="247">
        <f>Q283*H283</f>
        <v>2</v>
      </c>
      <c r="S283" s="247">
        <v>0</v>
      </c>
      <c r="T283" s="248">
        <f>S283*H283</f>
        <v>0</v>
      </c>
      <c r="AR283" s="25" t="s">
        <v>249</v>
      </c>
      <c r="AT283" s="25" t="s">
        <v>478</v>
      </c>
      <c r="AU283" s="25" t="s">
        <v>90</v>
      </c>
      <c r="AY283" s="25" t="s">
        <v>204</v>
      </c>
      <c r="BE283" s="249">
        <f>IF(N283="základní",J283,0)</f>
        <v>0</v>
      </c>
      <c r="BF283" s="249">
        <f>IF(N283="snížená",J283,0)</f>
        <v>0</v>
      </c>
      <c r="BG283" s="249">
        <f>IF(N283="zákl. přenesená",J283,0)</f>
        <v>0</v>
      </c>
      <c r="BH283" s="249">
        <f>IF(N283="sníž. přenesená",J283,0)</f>
        <v>0</v>
      </c>
      <c r="BI283" s="249">
        <f>IF(N283="nulová",J283,0)</f>
        <v>0</v>
      </c>
      <c r="BJ283" s="25" t="s">
        <v>25</v>
      </c>
      <c r="BK283" s="249">
        <f>ROUND(I283*H283,2)</f>
        <v>0</v>
      </c>
      <c r="BL283" s="25" t="s">
        <v>211</v>
      </c>
      <c r="BM283" s="25" t="s">
        <v>3346</v>
      </c>
    </row>
    <row r="284" spans="2:65" s="1" customFormat="1" ht="16.5" customHeight="1">
      <c r="B284" s="48"/>
      <c r="C284" s="238" t="s">
        <v>82</v>
      </c>
      <c r="D284" s="238" t="s">
        <v>206</v>
      </c>
      <c r="E284" s="239" t="s">
        <v>3275</v>
      </c>
      <c r="F284" s="240" t="s">
        <v>3193</v>
      </c>
      <c r="G284" s="241" t="s">
        <v>1045</v>
      </c>
      <c r="H284" s="242">
        <v>4</v>
      </c>
      <c r="I284" s="243"/>
      <c r="J284" s="244">
        <f>ROUND(I284*H284,2)</f>
        <v>0</v>
      </c>
      <c r="K284" s="240" t="s">
        <v>38</v>
      </c>
      <c r="L284" s="74"/>
      <c r="M284" s="245" t="s">
        <v>38</v>
      </c>
      <c r="N284" s="246" t="s">
        <v>53</v>
      </c>
      <c r="O284" s="49"/>
      <c r="P284" s="247">
        <f>O284*H284</f>
        <v>0</v>
      </c>
      <c r="Q284" s="247">
        <v>0</v>
      </c>
      <c r="R284" s="247">
        <f>Q284*H284</f>
        <v>0</v>
      </c>
      <c r="S284" s="247">
        <v>0</v>
      </c>
      <c r="T284" s="248">
        <f>S284*H284</f>
        <v>0</v>
      </c>
      <c r="AR284" s="25" t="s">
        <v>211</v>
      </c>
      <c r="AT284" s="25" t="s">
        <v>206</v>
      </c>
      <c r="AU284" s="25" t="s">
        <v>90</v>
      </c>
      <c r="AY284" s="25" t="s">
        <v>204</v>
      </c>
      <c r="BE284" s="249">
        <f>IF(N284="základní",J284,0)</f>
        <v>0</v>
      </c>
      <c r="BF284" s="249">
        <f>IF(N284="snížená",J284,0)</f>
        <v>0</v>
      </c>
      <c r="BG284" s="249">
        <f>IF(N284="zákl. přenesená",J284,0)</f>
        <v>0</v>
      </c>
      <c r="BH284" s="249">
        <f>IF(N284="sníž. přenesená",J284,0)</f>
        <v>0</v>
      </c>
      <c r="BI284" s="249">
        <f>IF(N284="nulová",J284,0)</f>
        <v>0</v>
      </c>
      <c r="BJ284" s="25" t="s">
        <v>25</v>
      </c>
      <c r="BK284" s="249">
        <f>ROUND(I284*H284,2)</f>
        <v>0</v>
      </c>
      <c r="BL284" s="25" t="s">
        <v>211</v>
      </c>
      <c r="BM284" s="25" t="s">
        <v>3347</v>
      </c>
    </row>
    <row r="285" spans="2:65" s="1" customFormat="1" ht="16.5" customHeight="1">
      <c r="B285" s="48"/>
      <c r="C285" s="238" t="s">
        <v>211</v>
      </c>
      <c r="D285" s="238" t="s">
        <v>206</v>
      </c>
      <c r="E285" s="239" t="s">
        <v>3348</v>
      </c>
      <c r="F285" s="240" t="s">
        <v>3349</v>
      </c>
      <c r="G285" s="241" t="s">
        <v>38</v>
      </c>
      <c r="H285" s="242">
        <v>0</v>
      </c>
      <c r="I285" s="243"/>
      <c r="J285" s="244">
        <f>ROUND(I285*H285,2)</f>
        <v>0</v>
      </c>
      <c r="K285" s="240" t="s">
        <v>38</v>
      </c>
      <c r="L285" s="74"/>
      <c r="M285" s="245" t="s">
        <v>38</v>
      </c>
      <c r="N285" s="246" t="s">
        <v>53</v>
      </c>
      <c r="O285" s="49"/>
      <c r="P285" s="247">
        <f>O285*H285</f>
        <v>0</v>
      </c>
      <c r="Q285" s="247">
        <v>0</v>
      </c>
      <c r="R285" s="247">
        <f>Q285*H285</f>
        <v>0</v>
      </c>
      <c r="S285" s="247">
        <v>0</v>
      </c>
      <c r="T285" s="248">
        <f>S285*H285</f>
        <v>0</v>
      </c>
      <c r="AR285" s="25" t="s">
        <v>211</v>
      </c>
      <c r="AT285" s="25" t="s">
        <v>206</v>
      </c>
      <c r="AU285" s="25" t="s">
        <v>90</v>
      </c>
      <c r="AY285" s="25" t="s">
        <v>204</v>
      </c>
      <c r="BE285" s="249">
        <f>IF(N285="základní",J285,0)</f>
        <v>0</v>
      </c>
      <c r="BF285" s="249">
        <f>IF(N285="snížená",J285,0)</f>
        <v>0</v>
      </c>
      <c r="BG285" s="249">
        <f>IF(N285="zákl. přenesená",J285,0)</f>
        <v>0</v>
      </c>
      <c r="BH285" s="249">
        <f>IF(N285="sníž. přenesená",J285,0)</f>
        <v>0</v>
      </c>
      <c r="BI285" s="249">
        <f>IF(N285="nulová",J285,0)</f>
        <v>0</v>
      </c>
      <c r="BJ285" s="25" t="s">
        <v>25</v>
      </c>
      <c r="BK285" s="249">
        <f>ROUND(I285*H285,2)</f>
        <v>0</v>
      </c>
      <c r="BL285" s="25" t="s">
        <v>211</v>
      </c>
      <c r="BM285" s="25" t="s">
        <v>3350</v>
      </c>
    </row>
    <row r="286" spans="2:65" s="1" customFormat="1" ht="16.5" customHeight="1">
      <c r="B286" s="48"/>
      <c r="C286" s="285" t="s">
        <v>82</v>
      </c>
      <c r="D286" s="285" t="s">
        <v>478</v>
      </c>
      <c r="E286" s="286" t="s">
        <v>3336</v>
      </c>
      <c r="F286" s="287" t="s">
        <v>3189</v>
      </c>
      <c r="G286" s="288" t="s">
        <v>1045</v>
      </c>
      <c r="H286" s="289">
        <v>3</v>
      </c>
      <c r="I286" s="290"/>
      <c r="J286" s="291">
        <f>ROUND(I286*H286,2)</f>
        <v>0</v>
      </c>
      <c r="K286" s="287" t="s">
        <v>38</v>
      </c>
      <c r="L286" s="292"/>
      <c r="M286" s="293" t="s">
        <v>38</v>
      </c>
      <c r="N286" s="294" t="s">
        <v>53</v>
      </c>
      <c r="O286" s="49"/>
      <c r="P286" s="247">
        <f>O286*H286</f>
        <v>0</v>
      </c>
      <c r="Q286" s="247">
        <v>0.2</v>
      </c>
      <c r="R286" s="247">
        <f>Q286*H286</f>
        <v>0.6000000000000001</v>
      </c>
      <c r="S286" s="247">
        <v>0</v>
      </c>
      <c r="T286" s="248">
        <f>S286*H286</f>
        <v>0</v>
      </c>
      <c r="AR286" s="25" t="s">
        <v>249</v>
      </c>
      <c r="AT286" s="25" t="s">
        <v>478</v>
      </c>
      <c r="AU286" s="25" t="s">
        <v>90</v>
      </c>
      <c r="AY286" s="25" t="s">
        <v>204</v>
      </c>
      <c r="BE286" s="249">
        <f>IF(N286="základní",J286,0)</f>
        <v>0</v>
      </c>
      <c r="BF286" s="249">
        <f>IF(N286="snížená",J286,0)</f>
        <v>0</v>
      </c>
      <c r="BG286" s="249">
        <f>IF(N286="zákl. přenesená",J286,0)</f>
        <v>0</v>
      </c>
      <c r="BH286" s="249">
        <f>IF(N286="sníž. přenesená",J286,0)</f>
        <v>0</v>
      </c>
      <c r="BI286" s="249">
        <f>IF(N286="nulová",J286,0)</f>
        <v>0</v>
      </c>
      <c r="BJ286" s="25" t="s">
        <v>25</v>
      </c>
      <c r="BK286" s="249">
        <f>ROUND(I286*H286,2)</f>
        <v>0</v>
      </c>
      <c r="BL286" s="25" t="s">
        <v>211</v>
      </c>
      <c r="BM286" s="25" t="s">
        <v>3351</v>
      </c>
    </row>
    <row r="287" spans="2:65" s="1" customFormat="1" ht="16.5" customHeight="1">
      <c r="B287" s="48"/>
      <c r="C287" s="238" t="s">
        <v>82</v>
      </c>
      <c r="D287" s="238" t="s">
        <v>206</v>
      </c>
      <c r="E287" s="239" t="s">
        <v>3338</v>
      </c>
      <c r="F287" s="240" t="s">
        <v>3193</v>
      </c>
      <c r="G287" s="241" t="s">
        <v>1045</v>
      </c>
      <c r="H287" s="242">
        <v>3</v>
      </c>
      <c r="I287" s="243"/>
      <c r="J287" s="244">
        <f>ROUND(I287*H287,2)</f>
        <v>0</v>
      </c>
      <c r="K287" s="240" t="s">
        <v>38</v>
      </c>
      <c r="L287" s="74"/>
      <c r="M287" s="245" t="s">
        <v>38</v>
      </c>
      <c r="N287" s="246" t="s">
        <v>53</v>
      </c>
      <c r="O287" s="49"/>
      <c r="P287" s="247">
        <f>O287*H287</f>
        <v>0</v>
      </c>
      <c r="Q287" s="247">
        <v>0</v>
      </c>
      <c r="R287" s="247">
        <f>Q287*H287</f>
        <v>0</v>
      </c>
      <c r="S287" s="247">
        <v>0</v>
      </c>
      <c r="T287" s="248">
        <f>S287*H287</f>
        <v>0</v>
      </c>
      <c r="AR287" s="25" t="s">
        <v>211</v>
      </c>
      <c r="AT287" s="25" t="s">
        <v>206</v>
      </c>
      <c r="AU287" s="25" t="s">
        <v>90</v>
      </c>
      <c r="AY287" s="25" t="s">
        <v>204</v>
      </c>
      <c r="BE287" s="249">
        <f>IF(N287="základní",J287,0)</f>
        <v>0</v>
      </c>
      <c r="BF287" s="249">
        <f>IF(N287="snížená",J287,0)</f>
        <v>0</v>
      </c>
      <c r="BG287" s="249">
        <f>IF(N287="zákl. přenesená",J287,0)</f>
        <v>0</v>
      </c>
      <c r="BH287" s="249">
        <f>IF(N287="sníž. přenesená",J287,0)</f>
        <v>0</v>
      </c>
      <c r="BI287" s="249">
        <f>IF(N287="nulová",J287,0)</f>
        <v>0</v>
      </c>
      <c r="BJ287" s="25" t="s">
        <v>25</v>
      </c>
      <c r="BK287" s="249">
        <f>ROUND(I287*H287,2)</f>
        <v>0</v>
      </c>
      <c r="BL287" s="25" t="s">
        <v>211</v>
      </c>
      <c r="BM287" s="25" t="s">
        <v>3352</v>
      </c>
    </row>
    <row r="288" spans="2:63" s="11" customFormat="1" ht="29.85" customHeight="1">
      <c r="B288" s="222"/>
      <c r="C288" s="223"/>
      <c r="D288" s="224" t="s">
        <v>81</v>
      </c>
      <c r="E288" s="236" t="s">
        <v>3277</v>
      </c>
      <c r="F288" s="236" t="s">
        <v>3278</v>
      </c>
      <c r="G288" s="223"/>
      <c r="H288" s="223"/>
      <c r="I288" s="226"/>
      <c r="J288" s="237">
        <f>BK288</f>
        <v>0</v>
      </c>
      <c r="K288" s="223"/>
      <c r="L288" s="228"/>
      <c r="M288" s="229"/>
      <c r="N288" s="230"/>
      <c r="O288" s="230"/>
      <c r="P288" s="231">
        <f>SUM(P289:P291)</f>
        <v>0</v>
      </c>
      <c r="Q288" s="230"/>
      <c r="R288" s="231">
        <f>SUM(R289:R291)</f>
        <v>27.8</v>
      </c>
      <c r="S288" s="230"/>
      <c r="T288" s="232">
        <f>SUM(T289:T291)</f>
        <v>0</v>
      </c>
      <c r="AR288" s="233" t="s">
        <v>25</v>
      </c>
      <c r="AT288" s="234" t="s">
        <v>81</v>
      </c>
      <c r="AU288" s="234" t="s">
        <v>25</v>
      </c>
      <c r="AY288" s="233" t="s">
        <v>204</v>
      </c>
      <c r="BK288" s="235">
        <f>SUM(BK289:BK291)</f>
        <v>0</v>
      </c>
    </row>
    <row r="289" spans="2:65" s="1" customFormat="1" ht="16.5" customHeight="1">
      <c r="B289" s="48"/>
      <c r="C289" s="238" t="s">
        <v>82</v>
      </c>
      <c r="D289" s="238" t="s">
        <v>206</v>
      </c>
      <c r="E289" s="239" t="s">
        <v>3279</v>
      </c>
      <c r="F289" s="240" t="s">
        <v>3280</v>
      </c>
      <c r="G289" s="241" t="s">
        <v>38</v>
      </c>
      <c r="H289" s="242">
        <v>0</v>
      </c>
      <c r="I289" s="243"/>
      <c r="J289" s="244">
        <f>ROUND(I289*H289,2)</f>
        <v>0</v>
      </c>
      <c r="K289" s="240" t="s">
        <v>38</v>
      </c>
      <c r="L289" s="74"/>
      <c r="M289" s="245" t="s">
        <v>38</v>
      </c>
      <c r="N289" s="246" t="s">
        <v>53</v>
      </c>
      <c r="O289" s="49"/>
      <c r="P289" s="247">
        <f>O289*H289</f>
        <v>0</v>
      </c>
      <c r="Q289" s="247">
        <v>0</v>
      </c>
      <c r="R289" s="247">
        <f>Q289*H289</f>
        <v>0</v>
      </c>
      <c r="S289" s="247">
        <v>0</v>
      </c>
      <c r="T289" s="248">
        <f>S289*H289</f>
        <v>0</v>
      </c>
      <c r="AR289" s="25" t="s">
        <v>211</v>
      </c>
      <c r="AT289" s="25" t="s">
        <v>206</v>
      </c>
      <c r="AU289" s="25" t="s">
        <v>90</v>
      </c>
      <c r="AY289" s="25" t="s">
        <v>204</v>
      </c>
      <c r="BE289" s="249">
        <f>IF(N289="základní",J289,0)</f>
        <v>0</v>
      </c>
      <c r="BF289" s="249">
        <f>IF(N289="snížená",J289,0)</f>
        <v>0</v>
      </c>
      <c r="BG289" s="249">
        <f>IF(N289="zákl. přenesená",J289,0)</f>
        <v>0</v>
      </c>
      <c r="BH289" s="249">
        <f>IF(N289="sníž. přenesená",J289,0)</f>
        <v>0</v>
      </c>
      <c r="BI289" s="249">
        <f>IF(N289="nulová",J289,0)</f>
        <v>0</v>
      </c>
      <c r="BJ289" s="25" t="s">
        <v>25</v>
      </c>
      <c r="BK289" s="249">
        <f>ROUND(I289*H289,2)</f>
        <v>0</v>
      </c>
      <c r="BL289" s="25" t="s">
        <v>211</v>
      </c>
      <c r="BM289" s="25" t="s">
        <v>3353</v>
      </c>
    </row>
    <row r="290" spans="2:65" s="1" customFormat="1" ht="16.5" customHeight="1">
      <c r="B290" s="48"/>
      <c r="C290" s="285" t="s">
        <v>82</v>
      </c>
      <c r="D290" s="285" t="s">
        <v>478</v>
      </c>
      <c r="E290" s="286" t="s">
        <v>3282</v>
      </c>
      <c r="F290" s="287" t="s">
        <v>3189</v>
      </c>
      <c r="G290" s="288" t="s">
        <v>1045</v>
      </c>
      <c r="H290" s="289">
        <v>2</v>
      </c>
      <c r="I290" s="290"/>
      <c r="J290" s="291">
        <f>ROUND(I290*H290,2)</f>
        <v>0</v>
      </c>
      <c r="K290" s="287" t="s">
        <v>38</v>
      </c>
      <c r="L290" s="292"/>
      <c r="M290" s="293" t="s">
        <v>38</v>
      </c>
      <c r="N290" s="294" t="s">
        <v>53</v>
      </c>
      <c r="O290" s="49"/>
      <c r="P290" s="247">
        <f>O290*H290</f>
        <v>0</v>
      </c>
      <c r="Q290" s="247">
        <v>13.9</v>
      </c>
      <c r="R290" s="247">
        <f>Q290*H290</f>
        <v>27.8</v>
      </c>
      <c r="S290" s="247">
        <v>0</v>
      </c>
      <c r="T290" s="248">
        <f>S290*H290</f>
        <v>0</v>
      </c>
      <c r="AR290" s="25" t="s">
        <v>249</v>
      </c>
      <c r="AT290" s="25" t="s">
        <v>478</v>
      </c>
      <c r="AU290" s="25" t="s">
        <v>90</v>
      </c>
      <c r="AY290" s="25" t="s">
        <v>204</v>
      </c>
      <c r="BE290" s="249">
        <f>IF(N290="základní",J290,0)</f>
        <v>0</v>
      </c>
      <c r="BF290" s="249">
        <f>IF(N290="snížená",J290,0)</f>
        <v>0</v>
      </c>
      <c r="BG290" s="249">
        <f>IF(N290="zákl. přenesená",J290,0)</f>
        <v>0</v>
      </c>
      <c r="BH290" s="249">
        <f>IF(N290="sníž. přenesená",J290,0)</f>
        <v>0</v>
      </c>
      <c r="BI290" s="249">
        <f>IF(N290="nulová",J290,0)</f>
        <v>0</v>
      </c>
      <c r="BJ290" s="25" t="s">
        <v>25</v>
      </c>
      <c r="BK290" s="249">
        <f>ROUND(I290*H290,2)</f>
        <v>0</v>
      </c>
      <c r="BL290" s="25" t="s">
        <v>211</v>
      </c>
      <c r="BM290" s="25" t="s">
        <v>3354</v>
      </c>
    </row>
    <row r="291" spans="2:65" s="1" customFormat="1" ht="16.5" customHeight="1">
      <c r="B291" s="48"/>
      <c r="C291" s="285" t="s">
        <v>82</v>
      </c>
      <c r="D291" s="285" t="s">
        <v>478</v>
      </c>
      <c r="E291" s="286" t="s">
        <v>3249</v>
      </c>
      <c r="F291" s="287" t="s">
        <v>3193</v>
      </c>
      <c r="G291" s="288" t="s">
        <v>1045</v>
      </c>
      <c r="H291" s="289">
        <v>2</v>
      </c>
      <c r="I291" s="290"/>
      <c r="J291" s="291">
        <f>ROUND(I291*H291,2)</f>
        <v>0</v>
      </c>
      <c r="K291" s="287" t="s">
        <v>38</v>
      </c>
      <c r="L291" s="292"/>
      <c r="M291" s="293" t="s">
        <v>38</v>
      </c>
      <c r="N291" s="294" t="s">
        <v>53</v>
      </c>
      <c r="O291" s="49"/>
      <c r="P291" s="247">
        <f>O291*H291</f>
        <v>0</v>
      </c>
      <c r="Q291" s="247">
        <v>0</v>
      </c>
      <c r="R291" s="247">
        <f>Q291*H291</f>
        <v>0</v>
      </c>
      <c r="S291" s="247">
        <v>0</v>
      </c>
      <c r="T291" s="248">
        <f>S291*H291</f>
        <v>0</v>
      </c>
      <c r="AR291" s="25" t="s">
        <v>249</v>
      </c>
      <c r="AT291" s="25" t="s">
        <v>478</v>
      </c>
      <c r="AU291" s="25" t="s">
        <v>90</v>
      </c>
      <c r="AY291" s="25" t="s">
        <v>204</v>
      </c>
      <c r="BE291" s="249">
        <f>IF(N291="základní",J291,0)</f>
        <v>0</v>
      </c>
      <c r="BF291" s="249">
        <f>IF(N291="snížená",J291,0)</f>
        <v>0</v>
      </c>
      <c r="BG291" s="249">
        <f>IF(N291="zákl. přenesená",J291,0)</f>
        <v>0</v>
      </c>
      <c r="BH291" s="249">
        <f>IF(N291="sníž. přenesená",J291,0)</f>
        <v>0</v>
      </c>
      <c r="BI291" s="249">
        <f>IF(N291="nulová",J291,0)</f>
        <v>0</v>
      </c>
      <c r="BJ291" s="25" t="s">
        <v>25</v>
      </c>
      <c r="BK291" s="249">
        <f>ROUND(I291*H291,2)</f>
        <v>0</v>
      </c>
      <c r="BL291" s="25" t="s">
        <v>211</v>
      </c>
      <c r="BM291" s="25" t="s">
        <v>3355</v>
      </c>
    </row>
    <row r="292" spans="2:63" s="11" customFormat="1" ht="29.85" customHeight="1">
      <c r="B292" s="222"/>
      <c r="C292" s="223"/>
      <c r="D292" s="224" t="s">
        <v>81</v>
      </c>
      <c r="E292" s="236" t="s">
        <v>3356</v>
      </c>
      <c r="F292" s="236" t="s">
        <v>3357</v>
      </c>
      <c r="G292" s="223"/>
      <c r="H292" s="223"/>
      <c r="I292" s="226"/>
      <c r="J292" s="237">
        <f>BK292</f>
        <v>0</v>
      </c>
      <c r="K292" s="223"/>
      <c r="L292" s="228"/>
      <c r="M292" s="229"/>
      <c r="N292" s="230"/>
      <c r="O292" s="230"/>
      <c r="P292" s="231">
        <f>SUM(P293:P301)</f>
        <v>0</v>
      </c>
      <c r="Q292" s="230"/>
      <c r="R292" s="231">
        <f>SUM(R293:R301)</f>
        <v>317</v>
      </c>
      <c r="S292" s="230"/>
      <c r="T292" s="232">
        <f>SUM(T293:T301)</f>
        <v>0</v>
      </c>
      <c r="AR292" s="233" t="s">
        <v>25</v>
      </c>
      <c r="AT292" s="234" t="s">
        <v>81</v>
      </c>
      <c r="AU292" s="234" t="s">
        <v>25</v>
      </c>
      <c r="AY292" s="233" t="s">
        <v>204</v>
      </c>
      <c r="BK292" s="235">
        <f>SUM(BK293:BK301)</f>
        <v>0</v>
      </c>
    </row>
    <row r="293" spans="2:65" s="1" customFormat="1" ht="16.5" customHeight="1">
      <c r="B293" s="48"/>
      <c r="C293" s="238" t="s">
        <v>82</v>
      </c>
      <c r="D293" s="238" t="s">
        <v>206</v>
      </c>
      <c r="E293" s="239" t="s">
        <v>3358</v>
      </c>
      <c r="F293" s="240" t="s">
        <v>3359</v>
      </c>
      <c r="G293" s="241" t="s">
        <v>38</v>
      </c>
      <c r="H293" s="242">
        <v>0</v>
      </c>
      <c r="I293" s="243"/>
      <c r="J293" s="244">
        <f>ROUND(I293*H293,2)</f>
        <v>0</v>
      </c>
      <c r="K293" s="240" t="s">
        <v>38</v>
      </c>
      <c r="L293" s="74"/>
      <c r="M293" s="245" t="s">
        <v>38</v>
      </c>
      <c r="N293" s="246" t="s">
        <v>53</v>
      </c>
      <c r="O293" s="49"/>
      <c r="P293" s="247">
        <f>O293*H293</f>
        <v>0</v>
      </c>
      <c r="Q293" s="247">
        <v>0</v>
      </c>
      <c r="R293" s="247">
        <f>Q293*H293</f>
        <v>0</v>
      </c>
      <c r="S293" s="247">
        <v>0</v>
      </c>
      <c r="T293" s="248">
        <f>S293*H293</f>
        <v>0</v>
      </c>
      <c r="AR293" s="25" t="s">
        <v>211</v>
      </c>
      <c r="AT293" s="25" t="s">
        <v>206</v>
      </c>
      <c r="AU293" s="25" t="s">
        <v>90</v>
      </c>
      <c r="AY293" s="25" t="s">
        <v>204</v>
      </c>
      <c r="BE293" s="249">
        <f>IF(N293="základní",J293,0)</f>
        <v>0</v>
      </c>
      <c r="BF293" s="249">
        <f>IF(N293="snížená",J293,0)</f>
        <v>0</v>
      </c>
      <c r="BG293" s="249">
        <f>IF(N293="zákl. přenesená",J293,0)</f>
        <v>0</v>
      </c>
      <c r="BH293" s="249">
        <f>IF(N293="sníž. přenesená",J293,0)</f>
        <v>0</v>
      </c>
      <c r="BI293" s="249">
        <f>IF(N293="nulová",J293,0)</f>
        <v>0</v>
      </c>
      <c r="BJ293" s="25" t="s">
        <v>25</v>
      </c>
      <c r="BK293" s="249">
        <f>ROUND(I293*H293,2)</f>
        <v>0</v>
      </c>
      <c r="BL293" s="25" t="s">
        <v>211</v>
      </c>
      <c r="BM293" s="25" t="s">
        <v>3360</v>
      </c>
    </row>
    <row r="294" spans="2:65" s="1" customFormat="1" ht="16.5" customHeight="1">
      <c r="B294" s="48"/>
      <c r="C294" s="285" t="s">
        <v>82</v>
      </c>
      <c r="D294" s="285" t="s">
        <v>478</v>
      </c>
      <c r="E294" s="286" t="s">
        <v>3361</v>
      </c>
      <c r="F294" s="287" t="s">
        <v>3189</v>
      </c>
      <c r="G294" s="288" t="s">
        <v>3214</v>
      </c>
      <c r="H294" s="289">
        <v>8.8</v>
      </c>
      <c r="I294" s="290"/>
      <c r="J294" s="291">
        <f>ROUND(I294*H294,2)</f>
        <v>0</v>
      </c>
      <c r="K294" s="287" t="s">
        <v>38</v>
      </c>
      <c r="L294" s="292"/>
      <c r="M294" s="293" t="s">
        <v>38</v>
      </c>
      <c r="N294" s="294" t="s">
        <v>53</v>
      </c>
      <c r="O294" s="49"/>
      <c r="P294" s="247">
        <f>O294*H294</f>
        <v>0</v>
      </c>
      <c r="Q294" s="247">
        <v>10</v>
      </c>
      <c r="R294" s="247">
        <f>Q294*H294</f>
        <v>88</v>
      </c>
      <c r="S294" s="247">
        <v>0</v>
      </c>
      <c r="T294" s="248">
        <f>S294*H294</f>
        <v>0</v>
      </c>
      <c r="AR294" s="25" t="s">
        <v>249</v>
      </c>
      <c r="AT294" s="25" t="s">
        <v>478</v>
      </c>
      <c r="AU294" s="25" t="s">
        <v>90</v>
      </c>
      <c r="AY294" s="25" t="s">
        <v>204</v>
      </c>
      <c r="BE294" s="249">
        <f>IF(N294="základní",J294,0)</f>
        <v>0</v>
      </c>
      <c r="BF294" s="249">
        <f>IF(N294="snížená",J294,0)</f>
        <v>0</v>
      </c>
      <c r="BG294" s="249">
        <f>IF(N294="zákl. přenesená",J294,0)</f>
        <v>0</v>
      </c>
      <c r="BH294" s="249">
        <f>IF(N294="sníž. přenesená",J294,0)</f>
        <v>0</v>
      </c>
      <c r="BI294" s="249">
        <f>IF(N294="nulová",J294,0)</f>
        <v>0</v>
      </c>
      <c r="BJ294" s="25" t="s">
        <v>25</v>
      </c>
      <c r="BK294" s="249">
        <f>ROUND(I294*H294,2)</f>
        <v>0</v>
      </c>
      <c r="BL294" s="25" t="s">
        <v>211</v>
      </c>
      <c r="BM294" s="25" t="s">
        <v>3362</v>
      </c>
    </row>
    <row r="295" spans="2:65" s="1" customFormat="1" ht="16.5" customHeight="1">
      <c r="B295" s="48"/>
      <c r="C295" s="238" t="s">
        <v>82</v>
      </c>
      <c r="D295" s="238" t="s">
        <v>206</v>
      </c>
      <c r="E295" s="239" t="s">
        <v>3363</v>
      </c>
      <c r="F295" s="240" t="s">
        <v>3193</v>
      </c>
      <c r="G295" s="241" t="s">
        <v>3214</v>
      </c>
      <c r="H295" s="242">
        <v>8.8</v>
      </c>
      <c r="I295" s="243"/>
      <c r="J295" s="244">
        <f>ROUND(I295*H295,2)</f>
        <v>0</v>
      </c>
      <c r="K295" s="240" t="s">
        <v>38</v>
      </c>
      <c r="L295" s="74"/>
      <c r="M295" s="245" t="s">
        <v>38</v>
      </c>
      <c r="N295" s="246" t="s">
        <v>53</v>
      </c>
      <c r="O295" s="49"/>
      <c r="P295" s="247">
        <f>O295*H295</f>
        <v>0</v>
      </c>
      <c r="Q295" s="247">
        <v>0</v>
      </c>
      <c r="R295" s="247">
        <f>Q295*H295</f>
        <v>0</v>
      </c>
      <c r="S295" s="247">
        <v>0</v>
      </c>
      <c r="T295" s="248">
        <f>S295*H295</f>
        <v>0</v>
      </c>
      <c r="AR295" s="25" t="s">
        <v>211</v>
      </c>
      <c r="AT295" s="25" t="s">
        <v>206</v>
      </c>
      <c r="AU295" s="25" t="s">
        <v>90</v>
      </c>
      <c r="AY295" s="25" t="s">
        <v>204</v>
      </c>
      <c r="BE295" s="249">
        <f>IF(N295="základní",J295,0)</f>
        <v>0</v>
      </c>
      <c r="BF295" s="249">
        <f>IF(N295="snížená",J295,0)</f>
        <v>0</v>
      </c>
      <c r="BG295" s="249">
        <f>IF(N295="zákl. přenesená",J295,0)</f>
        <v>0</v>
      </c>
      <c r="BH295" s="249">
        <f>IF(N295="sníž. přenesená",J295,0)</f>
        <v>0</v>
      </c>
      <c r="BI295" s="249">
        <f>IF(N295="nulová",J295,0)</f>
        <v>0</v>
      </c>
      <c r="BJ295" s="25" t="s">
        <v>25</v>
      </c>
      <c r="BK295" s="249">
        <f>ROUND(I295*H295,2)</f>
        <v>0</v>
      </c>
      <c r="BL295" s="25" t="s">
        <v>211</v>
      </c>
      <c r="BM295" s="25" t="s">
        <v>3364</v>
      </c>
    </row>
    <row r="296" spans="2:65" s="1" customFormat="1" ht="16.5" customHeight="1">
      <c r="B296" s="48"/>
      <c r="C296" s="238" t="s">
        <v>82</v>
      </c>
      <c r="D296" s="238" t="s">
        <v>206</v>
      </c>
      <c r="E296" s="239" t="s">
        <v>3365</v>
      </c>
      <c r="F296" s="240" t="s">
        <v>3366</v>
      </c>
      <c r="G296" s="241" t="s">
        <v>38</v>
      </c>
      <c r="H296" s="242">
        <v>0</v>
      </c>
      <c r="I296" s="243"/>
      <c r="J296" s="244">
        <f>ROUND(I296*H296,2)</f>
        <v>0</v>
      </c>
      <c r="K296" s="240" t="s">
        <v>38</v>
      </c>
      <c r="L296" s="74"/>
      <c r="M296" s="245" t="s">
        <v>38</v>
      </c>
      <c r="N296" s="246" t="s">
        <v>53</v>
      </c>
      <c r="O296" s="49"/>
      <c r="P296" s="247">
        <f>O296*H296</f>
        <v>0</v>
      </c>
      <c r="Q296" s="247">
        <v>0</v>
      </c>
      <c r="R296" s="247">
        <f>Q296*H296</f>
        <v>0</v>
      </c>
      <c r="S296" s="247">
        <v>0</v>
      </c>
      <c r="T296" s="248">
        <f>S296*H296</f>
        <v>0</v>
      </c>
      <c r="AR296" s="25" t="s">
        <v>211</v>
      </c>
      <c r="AT296" s="25" t="s">
        <v>206</v>
      </c>
      <c r="AU296" s="25" t="s">
        <v>90</v>
      </c>
      <c r="AY296" s="25" t="s">
        <v>204</v>
      </c>
      <c r="BE296" s="249">
        <f>IF(N296="základní",J296,0)</f>
        <v>0</v>
      </c>
      <c r="BF296" s="249">
        <f>IF(N296="snížená",J296,0)</f>
        <v>0</v>
      </c>
      <c r="BG296" s="249">
        <f>IF(N296="zákl. přenesená",J296,0)</f>
        <v>0</v>
      </c>
      <c r="BH296" s="249">
        <f>IF(N296="sníž. přenesená",J296,0)</f>
        <v>0</v>
      </c>
      <c r="BI296" s="249">
        <f>IF(N296="nulová",J296,0)</f>
        <v>0</v>
      </c>
      <c r="BJ296" s="25" t="s">
        <v>25</v>
      </c>
      <c r="BK296" s="249">
        <f>ROUND(I296*H296,2)</f>
        <v>0</v>
      </c>
      <c r="BL296" s="25" t="s">
        <v>211</v>
      </c>
      <c r="BM296" s="25" t="s">
        <v>3367</v>
      </c>
    </row>
    <row r="297" spans="2:65" s="1" customFormat="1" ht="16.5" customHeight="1">
      <c r="B297" s="48"/>
      <c r="C297" s="285" t="s">
        <v>82</v>
      </c>
      <c r="D297" s="285" t="s">
        <v>478</v>
      </c>
      <c r="E297" s="286" t="s">
        <v>3368</v>
      </c>
      <c r="F297" s="287" t="s">
        <v>3189</v>
      </c>
      <c r="G297" s="288" t="s">
        <v>3214</v>
      </c>
      <c r="H297" s="289">
        <v>4.5</v>
      </c>
      <c r="I297" s="290"/>
      <c r="J297" s="291">
        <f>ROUND(I297*H297,2)</f>
        <v>0</v>
      </c>
      <c r="K297" s="287" t="s">
        <v>38</v>
      </c>
      <c r="L297" s="292"/>
      <c r="M297" s="293" t="s">
        <v>38</v>
      </c>
      <c r="N297" s="294" t="s">
        <v>53</v>
      </c>
      <c r="O297" s="49"/>
      <c r="P297" s="247">
        <f>O297*H297</f>
        <v>0</v>
      </c>
      <c r="Q297" s="247">
        <v>15</v>
      </c>
      <c r="R297" s="247">
        <f>Q297*H297</f>
        <v>67.5</v>
      </c>
      <c r="S297" s="247">
        <v>0</v>
      </c>
      <c r="T297" s="248">
        <f>S297*H297</f>
        <v>0</v>
      </c>
      <c r="AR297" s="25" t="s">
        <v>249</v>
      </c>
      <c r="AT297" s="25" t="s">
        <v>478</v>
      </c>
      <c r="AU297" s="25" t="s">
        <v>90</v>
      </c>
      <c r="AY297" s="25" t="s">
        <v>204</v>
      </c>
      <c r="BE297" s="249">
        <f>IF(N297="základní",J297,0)</f>
        <v>0</v>
      </c>
      <c r="BF297" s="249">
        <f>IF(N297="snížená",J297,0)</f>
        <v>0</v>
      </c>
      <c r="BG297" s="249">
        <f>IF(N297="zákl. přenesená",J297,0)</f>
        <v>0</v>
      </c>
      <c r="BH297" s="249">
        <f>IF(N297="sníž. přenesená",J297,0)</f>
        <v>0</v>
      </c>
      <c r="BI297" s="249">
        <f>IF(N297="nulová",J297,0)</f>
        <v>0</v>
      </c>
      <c r="BJ297" s="25" t="s">
        <v>25</v>
      </c>
      <c r="BK297" s="249">
        <f>ROUND(I297*H297,2)</f>
        <v>0</v>
      </c>
      <c r="BL297" s="25" t="s">
        <v>211</v>
      </c>
      <c r="BM297" s="25" t="s">
        <v>3369</v>
      </c>
    </row>
    <row r="298" spans="2:65" s="1" customFormat="1" ht="16.5" customHeight="1">
      <c r="B298" s="48"/>
      <c r="C298" s="238" t="s">
        <v>82</v>
      </c>
      <c r="D298" s="238" t="s">
        <v>206</v>
      </c>
      <c r="E298" s="239" t="s">
        <v>3370</v>
      </c>
      <c r="F298" s="240" t="s">
        <v>3193</v>
      </c>
      <c r="G298" s="241" t="s">
        <v>3214</v>
      </c>
      <c r="H298" s="242">
        <v>4.5</v>
      </c>
      <c r="I298" s="243"/>
      <c r="J298" s="244">
        <f>ROUND(I298*H298,2)</f>
        <v>0</v>
      </c>
      <c r="K298" s="240" t="s">
        <v>38</v>
      </c>
      <c r="L298" s="74"/>
      <c r="M298" s="245" t="s">
        <v>38</v>
      </c>
      <c r="N298" s="246" t="s">
        <v>53</v>
      </c>
      <c r="O298" s="49"/>
      <c r="P298" s="247">
        <f>O298*H298</f>
        <v>0</v>
      </c>
      <c r="Q298" s="247">
        <v>0</v>
      </c>
      <c r="R298" s="247">
        <f>Q298*H298</f>
        <v>0</v>
      </c>
      <c r="S298" s="247">
        <v>0</v>
      </c>
      <c r="T298" s="248">
        <f>S298*H298</f>
        <v>0</v>
      </c>
      <c r="AR298" s="25" t="s">
        <v>211</v>
      </c>
      <c r="AT298" s="25" t="s">
        <v>206</v>
      </c>
      <c r="AU298" s="25" t="s">
        <v>90</v>
      </c>
      <c r="AY298" s="25" t="s">
        <v>204</v>
      </c>
      <c r="BE298" s="249">
        <f>IF(N298="základní",J298,0)</f>
        <v>0</v>
      </c>
      <c r="BF298" s="249">
        <f>IF(N298="snížená",J298,0)</f>
        <v>0</v>
      </c>
      <c r="BG298" s="249">
        <f>IF(N298="zákl. přenesená",J298,0)</f>
        <v>0</v>
      </c>
      <c r="BH298" s="249">
        <f>IF(N298="sníž. přenesená",J298,0)</f>
        <v>0</v>
      </c>
      <c r="BI298" s="249">
        <f>IF(N298="nulová",J298,0)</f>
        <v>0</v>
      </c>
      <c r="BJ298" s="25" t="s">
        <v>25</v>
      </c>
      <c r="BK298" s="249">
        <f>ROUND(I298*H298,2)</f>
        <v>0</v>
      </c>
      <c r="BL298" s="25" t="s">
        <v>211</v>
      </c>
      <c r="BM298" s="25" t="s">
        <v>3371</v>
      </c>
    </row>
    <row r="299" spans="2:65" s="1" customFormat="1" ht="16.5" customHeight="1">
      <c r="B299" s="48"/>
      <c r="C299" s="238" t="s">
        <v>82</v>
      </c>
      <c r="D299" s="238" t="s">
        <v>206</v>
      </c>
      <c r="E299" s="239" t="s">
        <v>3372</v>
      </c>
      <c r="F299" s="240" t="s">
        <v>3373</v>
      </c>
      <c r="G299" s="241" t="s">
        <v>38</v>
      </c>
      <c r="H299" s="242">
        <v>0</v>
      </c>
      <c r="I299" s="243"/>
      <c r="J299" s="244">
        <f>ROUND(I299*H299,2)</f>
        <v>0</v>
      </c>
      <c r="K299" s="240" t="s">
        <v>38</v>
      </c>
      <c r="L299" s="74"/>
      <c r="M299" s="245" t="s">
        <v>38</v>
      </c>
      <c r="N299" s="246" t="s">
        <v>53</v>
      </c>
      <c r="O299" s="49"/>
      <c r="P299" s="247">
        <f>O299*H299</f>
        <v>0</v>
      </c>
      <c r="Q299" s="247">
        <v>0</v>
      </c>
      <c r="R299" s="247">
        <f>Q299*H299</f>
        <v>0</v>
      </c>
      <c r="S299" s="247">
        <v>0</v>
      </c>
      <c r="T299" s="248">
        <f>S299*H299</f>
        <v>0</v>
      </c>
      <c r="AR299" s="25" t="s">
        <v>211</v>
      </c>
      <c r="AT299" s="25" t="s">
        <v>206</v>
      </c>
      <c r="AU299" s="25" t="s">
        <v>90</v>
      </c>
      <c r="AY299" s="25" t="s">
        <v>204</v>
      </c>
      <c r="BE299" s="249">
        <f>IF(N299="základní",J299,0)</f>
        <v>0</v>
      </c>
      <c r="BF299" s="249">
        <f>IF(N299="snížená",J299,0)</f>
        <v>0</v>
      </c>
      <c r="BG299" s="249">
        <f>IF(N299="zákl. přenesená",J299,0)</f>
        <v>0</v>
      </c>
      <c r="BH299" s="249">
        <f>IF(N299="sníž. přenesená",J299,0)</f>
        <v>0</v>
      </c>
      <c r="BI299" s="249">
        <f>IF(N299="nulová",J299,0)</f>
        <v>0</v>
      </c>
      <c r="BJ299" s="25" t="s">
        <v>25</v>
      </c>
      <c r="BK299" s="249">
        <f>ROUND(I299*H299,2)</f>
        <v>0</v>
      </c>
      <c r="BL299" s="25" t="s">
        <v>211</v>
      </c>
      <c r="BM299" s="25" t="s">
        <v>3374</v>
      </c>
    </row>
    <row r="300" spans="2:65" s="1" customFormat="1" ht="16.5" customHeight="1">
      <c r="B300" s="48"/>
      <c r="C300" s="285" t="s">
        <v>82</v>
      </c>
      <c r="D300" s="285" t="s">
        <v>478</v>
      </c>
      <c r="E300" s="286" t="s">
        <v>3375</v>
      </c>
      <c r="F300" s="287" t="s">
        <v>3189</v>
      </c>
      <c r="G300" s="288" t="s">
        <v>3214</v>
      </c>
      <c r="H300" s="289">
        <v>8.5</v>
      </c>
      <c r="I300" s="290"/>
      <c r="J300" s="291">
        <f>ROUND(I300*H300,2)</f>
        <v>0</v>
      </c>
      <c r="K300" s="287" t="s">
        <v>38</v>
      </c>
      <c r="L300" s="292"/>
      <c r="M300" s="293" t="s">
        <v>38</v>
      </c>
      <c r="N300" s="294" t="s">
        <v>53</v>
      </c>
      <c r="O300" s="49"/>
      <c r="P300" s="247">
        <f>O300*H300</f>
        <v>0</v>
      </c>
      <c r="Q300" s="247">
        <v>19</v>
      </c>
      <c r="R300" s="247">
        <f>Q300*H300</f>
        <v>161.5</v>
      </c>
      <c r="S300" s="247">
        <v>0</v>
      </c>
      <c r="T300" s="248">
        <f>S300*H300</f>
        <v>0</v>
      </c>
      <c r="AR300" s="25" t="s">
        <v>249</v>
      </c>
      <c r="AT300" s="25" t="s">
        <v>478</v>
      </c>
      <c r="AU300" s="25" t="s">
        <v>90</v>
      </c>
      <c r="AY300" s="25" t="s">
        <v>204</v>
      </c>
      <c r="BE300" s="249">
        <f>IF(N300="základní",J300,0)</f>
        <v>0</v>
      </c>
      <c r="BF300" s="249">
        <f>IF(N300="snížená",J300,0)</f>
        <v>0</v>
      </c>
      <c r="BG300" s="249">
        <f>IF(N300="zákl. přenesená",J300,0)</f>
        <v>0</v>
      </c>
      <c r="BH300" s="249">
        <f>IF(N300="sníž. přenesená",J300,0)</f>
        <v>0</v>
      </c>
      <c r="BI300" s="249">
        <f>IF(N300="nulová",J300,0)</f>
        <v>0</v>
      </c>
      <c r="BJ300" s="25" t="s">
        <v>25</v>
      </c>
      <c r="BK300" s="249">
        <f>ROUND(I300*H300,2)</f>
        <v>0</v>
      </c>
      <c r="BL300" s="25" t="s">
        <v>211</v>
      </c>
      <c r="BM300" s="25" t="s">
        <v>3376</v>
      </c>
    </row>
    <row r="301" spans="2:65" s="1" customFormat="1" ht="16.5" customHeight="1">
      <c r="B301" s="48"/>
      <c r="C301" s="238" t="s">
        <v>82</v>
      </c>
      <c r="D301" s="238" t="s">
        <v>206</v>
      </c>
      <c r="E301" s="239" t="s">
        <v>3377</v>
      </c>
      <c r="F301" s="240" t="s">
        <v>3193</v>
      </c>
      <c r="G301" s="241" t="s">
        <v>3214</v>
      </c>
      <c r="H301" s="242">
        <v>8.5</v>
      </c>
      <c r="I301" s="243"/>
      <c r="J301" s="244">
        <f>ROUND(I301*H301,2)</f>
        <v>0</v>
      </c>
      <c r="K301" s="240" t="s">
        <v>38</v>
      </c>
      <c r="L301" s="74"/>
      <c r="M301" s="245" t="s">
        <v>38</v>
      </c>
      <c r="N301" s="246" t="s">
        <v>53</v>
      </c>
      <c r="O301" s="49"/>
      <c r="P301" s="247">
        <f>O301*H301</f>
        <v>0</v>
      </c>
      <c r="Q301" s="247">
        <v>0</v>
      </c>
      <c r="R301" s="247">
        <f>Q301*H301</f>
        <v>0</v>
      </c>
      <c r="S301" s="247">
        <v>0</v>
      </c>
      <c r="T301" s="248">
        <f>S301*H301</f>
        <v>0</v>
      </c>
      <c r="AR301" s="25" t="s">
        <v>211</v>
      </c>
      <c r="AT301" s="25" t="s">
        <v>206</v>
      </c>
      <c r="AU301" s="25" t="s">
        <v>90</v>
      </c>
      <c r="AY301" s="25" t="s">
        <v>204</v>
      </c>
      <c r="BE301" s="249">
        <f>IF(N301="základní",J301,0)</f>
        <v>0</v>
      </c>
      <c r="BF301" s="249">
        <f>IF(N301="snížená",J301,0)</f>
        <v>0</v>
      </c>
      <c r="BG301" s="249">
        <f>IF(N301="zákl. přenesená",J301,0)</f>
        <v>0</v>
      </c>
      <c r="BH301" s="249">
        <f>IF(N301="sníž. přenesená",J301,0)</f>
        <v>0</v>
      </c>
      <c r="BI301" s="249">
        <f>IF(N301="nulová",J301,0)</f>
        <v>0</v>
      </c>
      <c r="BJ301" s="25" t="s">
        <v>25</v>
      </c>
      <c r="BK301" s="249">
        <f>ROUND(I301*H301,2)</f>
        <v>0</v>
      </c>
      <c r="BL301" s="25" t="s">
        <v>211</v>
      </c>
      <c r="BM301" s="25" t="s">
        <v>3378</v>
      </c>
    </row>
    <row r="302" spans="2:63" s="11" customFormat="1" ht="29.85" customHeight="1">
      <c r="B302" s="222"/>
      <c r="C302" s="223"/>
      <c r="D302" s="224" t="s">
        <v>81</v>
      </c>
      <c r="E302" s="236" t="s">
        <v>3379</v>
      </c>
      <c r="F302" s="236" t="s">
        <v>3380</v>
      </c>
      <c r="G302" s="223"/>
      <c r="H302" s="223"/>
      <c r="I302" s="226"/>
      <c r="J302" s="237">
        <f>BK302</f>
        <v>0</v>
      </c>
      <c r="K302" s="223"/>
      <c r="L302" s="228"/>
      <c r="M302" s="229"/>
      <c r="N302" s="230"/>
      <c r="O302" s="230"/>
      <c r="P302" s="231">
        <f>SUM(P303:P308)</f>
        <v>0</v>
      </c>
      <c r="Q302" s="230"/>
      <c r="R302" s="231">
        <f>SUM(R303:R308)</f>
        <v>2.2</v>
      </c>
      <c r="S302" s="230"/>
      <c r="T302" s="232">
        <f>SUM(T303:T308)</f>
        <v>0</v>
      </c>
      <c r="AR302" s="233" t="s">
        <v>25</v>
      </c>
      <c r="AT302" s="234" t="s">
        <v>81</v>
      </c>
      <c r="AU302" s="234" t="s">
        <v>25</v>
      </c>
      <c r="AY302" s="233" t="s">
        <v>204</v>
      </c>
      <c r="BK302" s="235">
        <f>SUM(BK303:BK308)</f>
        <v>0</v>
      </c>
    </row>
    <row r="303" spans="2:65" s="1" customFormat="1" ht="16.5" customHeight="1">
      <c r="B303" s="48"/>
      <c r="C303" s="238" t="s">
        <v>82</v>
      </c>
      <c r="D303" s="238" t="s">
        <v>206</v>
      </c>
      <c r="E303" s="239" t="s">
        <v>3381</v>
      </c>
      <c r="F303" s="240" t="s">
        <v>3382</v>
      </c>
      <c r="G303" s="241" t="s">
        <v>38</v>
      </c>
      <c r="H303" s="242">
        <v>0</v>
      </c>
      <c r="I303" s="243"/>
      <c r="J303" s="244">
        <f>ROUND(I303*H303,2)</f>
        <v>0</v>
      </c>
      <c r="K303" s="240" t="s">
        <v>38</v>
      </c>
      <c r="L303" s="74"/>
      <c r="M303" s="245" t="s">
        <v>38</v>
      </c>
      <c r="N303" s="246" t="s">
        <v>53</v>
      </c>
      <c r="O303" s="49"/>
      <c r="P303" s="247">
        <f>O303*H303</f>
        <v>0</v>
      </c>
      <c r="Q303" s="247">
        <v>0</v>
      </c>
      <c r="R303" s="247">
        <f>Q303*H303</f>
        <v>0</v>
      </c>
      <c r="S303" s="247">
        <v>0</v>
      </c>
      <c r="T303" s="248">
        <f>S303*H303</f>
        <v>0</v>
      </c>
      <c r="AR303" s="25" t="s">
        <v>211</v>
      </c>
      <c r="AT303" s="25" t="s">
        <v>206</v>
      </c>
      <c r="AU303" s="25" t="s">
        <v>90</v>
      </c>
      <c r="AY303" s="25" t="s">
        <v>204</v>
      </c>
      <c r="BE303" s="249">
        <f>IF(N303="základní",J303,0)</f>
        <v>0</v>
      </c>
      <c r="BF303" s="249">
        <f>IF(N303="snížená",J303,0)</f>
        <v>0</v>
      </c>
      <c r="BG303" s="249">
        <f>IF(N303="zákl. přenesená",J303,0)</f>
        <v>0</v>
      </c>
      <c r="BH303" s="249">
        <f>IF(N303="sníž. přenesená",J303,0)</f>
        <v>0</v>
      </c>
      <c r="BI303" s="249">
        <f>IF(N303="nulová",J303,0)</f>
        <v>0</v>
      </c>
      <c r="BJ303" s="25" t="s">
        <v>25</v>
      </c>
      <c r="BK303" s="249">
        <f>ROUND(I303*H303,2)</f>
        <v>0</v>
      </c>
      <c r="BL303" s="25" t="s">
        <v>211</v>
      </c>
      <c r="BM303" s="25" t="s">
        <v>3383</v>
      </c>
    </row>
    <row r="304" spans="2:65" s="1" customFormat="1" ht="16.5" customHeight="1">
      <c r="B304" s="48"/>
      <c r="C304" s="285" t="s">
        <v>82</v>
      </c>
      <c r="D304" s="285" t="s">
        <v>478</v>
      </c>
      <c r="E304" s="286" t="s">
        <v>3384</v>
      </c>
      <c r="F304" s="287" t="s">
        <v>3189</v>
      </c>
      <c r="G304" s="288" t="s">
        <v>1045</v>
      </c>
      <c r="H304" s="289">
        <v>1</v>
      </c>
      <c r="I304" s="290"/>
      <c r="J304" s="291">
        <f>ROUND(I304*H304,2)</f>
        <v>0</v>
      </c>
      <c r="K304" s="287" t="s">
        <v>38</v>
      </c>
      <c r="L304" s="292"/>
      <c r="M304" s="293" t="s">
        <v>38</v>
      </c>
      <c r="N304" s="294" t="s">
        <v>53</v>
      </c>
      <c r="O304" s="49"/>
      <c r="P304" s="247">
        <f>O304*H304</f>
        <v>0</v>
      </c>
      <c r="Q304" s="247">
        <v>1</v>
      </c>
      <c r="R304" s="247">
        <f>Q304*H304</f>
        <v>1</v>
      </c>
      <c r="S304" s="247">
        <v>0</v>
      </c>
      <c r="T304" s="248">
        <f>S304*H304</f>
        <v>0</v>
      </c>
      <c r="AR304" s="25" t="s">
        <v>249</v>
      </c>
      <c r="AT304" s="25" t="s">
        <v>478</v>
      </c>
      <c r="AU304" s="25" t="s">
        <v>90</v>
      </c>
      <c r="AY304" s="25" t="s">
        <v>204</v>
      </c>
      <c r="BE304" s="249">
        <f>IF(N304="základní",J304,0)</f>
        <v>0</v>
      </c>
      <c r="BF304" s="249">
        <f>IF(N304="snížená",J304,0)</f>
        <v>0</v>
      </c>
      <c r="BG304" s="249">
        <f>IF(N304="zákl. přenesená",J304,0)</f>
        <v>0</v>
      </c>
      <c r="BH304" s="249">
        <f>IF(N304="sníž. přenesená",J304,0)</f>
        <v>0</v>
      </c>
      <c r="BI304" s="249">
        <f>IF(N304="nulová",J304,0)</f>
        <v>0</v>
      </c>
      <c r="BJ304" s="25" t="s">
        <v>25</v>
      </c>
      <c r="BK304" s="249">
        <f>ROUND(I304*H304,2)</f>
        <v>0</v>
      </c>
      <c r="BL304" s="25" t="s">
        <v>211</v>
      </c>
      <c r="BM304" s="25" t="s">
        <v>3385</v>
      </c>
    </row>
    <row r="305" spans="2:65" s="1" customFormat="1" ht="16.5" customHeight="1">
      <c r="B305" s="48"/>
      <c r="C305" s="238" t="s">
        <v>82</v>
      </c>
      <c r="D305" s="238" t="s">
        <v>206</v>
      </c>
      <c r="E305" s="239" t="s">
        <v>3386</v>
      </c>
      <c r="F305" s="240" t="s">
        <v>3193</v>
      </c>
      <c r="G305" s="241" t="s">
        <v>1045</v>
      </c>
      <c r="H305" s="242">
        <v>1</v>
      </c>
      <c r="I305" s="243"/>
      <c r="J305" s="244">
        <f>ROUND(I305*H305,2)</f>
        <v>0</v>
      </c>
      <c r="K305" s="240" t="s">
        <v>38</v>
      </c>
      <c r="L305" s="74"/>
      <c r="M305" s="245" t="s">
        <v>38</v>
      </c>
      <c r="N305" s="246" t="s">
        <v>53</v>
      </c>
      <c r="O305" s="49"/>
      <c r="P305" s="247">
        <f>O305*H305</f>
        <v>0</v>
      </c>
      <c r="Q305" s="247">
        <v>0</v>
      </c>
      <c r="R305" s="247">
        <f>Q305*H305</f>
        <v>0</v>
      </c>
      <c r="S305" s="247">
        <v>0</v>
      </c>
      <c r="T305" s="248">
        <f>S305*H305</f>
        <v>0</v>
      </c>
      <c r="AR305" s="25" t="s">
        <v>211</v>
      </c>
      <c r="AT305" s="25" t="s">
        <v>206</v>
      </c>
      <c r="AU305" s="25" t="s">
        <v>90</v>
      </c>
      <c r="AY305" s="25" t="s">
        <v>204</v>
      </c>
      <c r="BE305" s="249">
        <f>IF(N305="základní",J305,0)</f>
        <v>0</v>
      </c>
      <c r="BF305" s="249">
        <f>IF(N305="snížená",J305,0)</f>
        <v>0</v>
      </c>
      <c r="BG305" s="249">
        <f>IF(N305="zákl. přenesená",J305,0)</f>
        <v>0</v>
      </c>
      <c r="BH305" s="249">
        <f>IF(N305="sníž. přenesená",J305,0)</f>
        <v>0</v>
      </c>
      <c r="BI305" s="249">
        <f>IF(N305="nulová",J305,0)</f>
        <v>0</v>
      </c>
      <c r="BJ305" s="25" t="s">
        <v>25</v>
      </c>
      <c r="BK305" s="249">
        <f>ROUND(I305*H305,2)</f>
        <v>0</v>
      </c>
      <c r="BL305" s="25" t="s">
        <v>211</v>
      </c>
      <c r="BM305" s="25" t="s">
        <v>3387</v>
      </c>
    </row>
    <row r="306" spans="2:65" s="1" customFormat="1" ht="16.5" customHeight="1">
      <c r="B306" s="48"/>
      <c r="C306" s="238" t="s">
        <v>82</v>
      </c>
      <c r="D306" s="238" t="s">
        <v>206</v>
      </c>
      <c r="E306" s="239" t="s">
        <v>3388</v>
      </c>
      <c r="F306" s="240" t="s">
        <v>3389</v>
      </c>
      <c r="G306" s="241" t="s">
        <v>38</v>
      </c>
      <c r="H306" s="242">
        <v>0</v>
      </c>
      <c r="I306" s="243"/>
      <c r="J306" s="244">
        <f>ROUND(I306*H306,2)</f>
        <v>0</v>
      </c>
      <c r="K306" s="240" t="s">
        <v>38</v>
      </c>
      <c r="L306" s="74"/>
      <c r="M306" s="245" t="s">
        <v>38</v>
      </c>
      <c r="N306" s="246" t="s">
        <v>53</v>
      </c>
      <c r="O306" s="49"/>
      <c r="P306" s="247">
        <f>O306*H306</f>
        <v>0</v>
      </c>
      <c r="Q306" s="247">
        <v>0</v>
      </c>
      <c r="R306" s="247">
        <f>Q306*H306</f>
        <v>0</v>
      </c>
      <c r="S306" s="247">
        <v>0</v>
      </c>
      <c r="T306" s="248">
        <f>S306*H306</f>
        <v>0</v>
      </c>
      <c r="AR306" s="25" t="s">
        <v>211</v>
      </c>
      <c r="AT306" s="25" t="s">
        <v>206</v>
      </c>
      <c r="AU306" s="25" t="s">
        <v>90</v>
      </c>
      <c r="AY306" s="25" t="s">
        <v>204</v>
      </c>
      <c r="BE306" s="249">
        <f>IF(N306="základní",J306,0)</f>
        <v>0</v>
      </c>
      <c r="BF306" s="249">
        <f>IF(N306="snížená",J306,0)</f>
        <v>0</v>
      </c>
      <c r="BG306" s="249">
        <f>IF(N306="zákl. přenesená",J306,0)</f>
        <v>0</v>
      </c>
      <c r="BH306" s="249">
        <f>IF(N306="sníž. přenesená",J306,0)</f>
        <v>0</v>
      </c>
      <c r="BI306" s="249">
        <f>IF(N306="nulová",J306,0)</f>
        <v>0</v>
      </c>
      <c r="BJ306" s="25" t="s">
        <v>25</v>
      </c>
      <c r="BK306" s="249">
        <f>ROUND(I306*H306,2)</f>
        <v>0</v>
      </c>
      <c r="BL306" s="25" t="s">
        <v>211</v>
      </c>
      <c r="BM306" s="25" t="s">
        <v>3390</v>
      </c>
    </row>
    <row r="307" spans="2:65" s="1" customFormat="1" ht="16.5" customHeight="1">
      <c r="B307" s="48"/>
      <c r="C307" s="285" t="s">
        <v>82</v>
      </c>
      <c r="D307" s="285" t="s">
        <v>478</v>
      </c>
      <c r="E307" s="286" t="s">
        <v>3391</v>
      </c>
      <c r="F307" s="287" t="s">
        <v>3189</v>
      </c>
      <c r="G307" s="288" t="s">
        <v>1045</v>
      </c>
      <c r="H307" s="289">
        <v>1</v>
      </c>
      <c r="I307" s="290"/>
      <c r="J307" s="291">
        <f>ROUND(I307*H307,2)</f>
        <v>0</v>
      </c>
      <c r="K307" s="287" t="s">
        <v>38</v>
      </c>
      <c r="L307" s="292"/>
      <c r="M307" s="293" t="s">
        <v>38</v>
      </c>
      <c r="N307" s="294" t="s">
        <v>53</v>
      </c>
      <c r="O307" s="49"/>
      <c r="P307" s="247">
        <f>O307*H307</f>
        <v>0</v>
      </c>
      <c r="Q307" s="247">
        <v>1.2</v>
      </c>
      <c r="R307" s="247">
        <f>Q307*H307</f>
        <v>1.2</v>
      </c>
      <c r="S307" s="247">
        <v>0</v>
      </c>
      <c r="T307" s="248">
        <f>S307*H307</f>
        <v>0</v>
      </c>
      <c r="AR307" s="25" t="s">
        <v>249</v>
      </c>
      <c r="AT307" s="25" t="s">
        <v>478</v>
      </c>
      <c r="AU307" s="25" t="s">
        <v>90</v>
      </c>
      <c r="AY307" s="25" t="s">
        <v>204</v>
      </c>
      <c r="BE307" s="249">
        <f>IF(N307="základní",J307,0)</f>
        <v>0</v>
      </c>
      <c r="BF307" s="249">
        <f>IF(N307="snížená",J307,0)</f>
        <v>0</v>
      </c>
      <c r="BG307" s="249">
        <f>IF(N307="zákl. přenesená",J307,0)</f>
        <v>0</v>
      </c>
      <c r="BH307" s="249">
        <f>IF(N307="sníž. přenesená",J307,0)</f>
        <v>0</v>
      </c>
      <c r="BI307" s="249">
        <f>IF(N307="nulová",J307,0)</f>
        <v>0</v>
      </c>
      <c r="BJ307" s="25" t="s">
        <v>25</v>
      </c>
      <c r="BK307" s="249">
        <f>ROUND(I307*H307,2)</f>
        <v>0</v>
      </c>
      <c r="BL307" s="25" t="s">
        <v>211</v>
      </c>
      <c r="BM307" s="25" t="s">
        <v>3392</v>
      </c>
    </row>
    <row r="308" spans="2:65" s="1" customFormat="1" ht="16.5" customHeight="1">
      <c r="B308" s="48"/>
      <c r="C308" s="238" t="s">
        <v>82</v>
      </c>
      <c r="D308" s="238" t="s">
        <v>206</v>
      </c>
      <c r="E308" s="239" t="s">
        <v>3393</v>
      </c>
      <c r="F308" s="240" t="s">
        <v>3193</v>
      </c>
      <c r="G308" s="241" t="s">
        <v>1045</v>
      </c>
      <c r="H308" s="242">
        <v>1</v>
      </c>
      <c r="I308" s="243"/>
      <c r="J308" s="244">
        <f>ROUND(I308*H308,2)</f>
        <v>0</v>
      </c>
      <c r="K308" s="240" t="s">
        <v>38</v>
      </c>
      <c r="L308" s="74"/>
      <c r="M308" s="245" t="s">
        <v>38</v>
      </c>
      <c r="N308" s="246" t="s">
        <v>53</v>
      </c>
      <c r="O308" s="49"/>
      <c r="P308" s="247">
        <f>O308*H308</f>
        <v>0</v>
      </c>
      <c r="Q308" s="247">
        <v>0</v>
      </c>
      <c r="R308" s="247">
        <f>Q308*H308</f>
        <v>0</v>
      </c>
      <c r="S308" s="247">
        <v>0</v>
      </c>
      <c r="T308" s="248">
        <f>S308*H308</f>
        <v>0</v>
      </c>
      <c r="AR308" s="25" t="s">
        <v>211</v>
      </c>
      <c r="AT308" s="25" t="s">
        <v>206</v>
      </c>
      <c r="AU308" s="25" t="s">
        <v>90</v>
      </c>
      <c r="AY308" s="25" t="s">
        <v>204</v>
      </c>
      <c r="BE308" s="249">
        <f>IF(N308="základní",J308,0)</f>
        <v>0</v>
      </c>
      <c r="BF308" s="249">
        <f>IF(N308="snížená",J308,0)</f>
        <v>0</v>
      </c>
      <c r="BG308" s="249">
        <f>IF(N308="zákl. přenesená",J308,0)</f>
        <v>0</v>
      </c>
      <c r="BH308" s="249">
        <f>IF(N308="sníž. přenesená",J308,0)</f>
        <v>0</v>
      </c>
      <c r="BI308" s="249">
        <f>IF(N308="nulová",J308,0)</f>
        <v>0</v>
      </c>
      <c r="BJ308" s="25" t="s">
        <v>25</v>
      </c>
      <c r="BK308" s="249">
        <f>ROUND(I308*H308,2)</f>
        <v>0</v>
      </c>
      <c r="BL308" s="25" t="s">
        <v>211</v>
      </c>
      <c r="BM308" s="25" t="s">
        <v>3394</v>
      </c>
    </row>
    <row r="309" spans="2:63" s="11" customFormat="1" ht="29.85" customHeight="1">
      <c r="B309" s="222"/>
      <c r="C309" s="223"/>
      <c r="D309" s="224" t="s">
        <v>81</v>
      </c>
      <c r="E309" s="236" t="s">
        <v>3395</v>
      </c>
      <c r="F309" s="236" t="s">
        <v>3396</v>
      </c>
      <c r="G309" s="223"/>
      <c r="H309" s="223"/>
      <c r="I309" s="226"/>
      <c r="J309" s="237">
        <f>BK309</f>
        <v>0</v>
      </c>
      <c r="K309" s="223"/>
      <c r="L309" s="228"/>
      <c r="M309" s="229"/>
      <c r="N309" s="230"/>
      <c r="O309" s="230"/>
      <c r="P309" s="231">
        <f>SUM(P310:P318)</f>
        <v>0</v>
      </c>
      <c r="Q309" s="230"/>
      <c r="R309" s="231">
        <f>SUM(R310:R318)</f>
        <v>692.0999999999999</v>
      </c>
      <c r="S309" s="230"/>
      <c r="T309" s="232">
        <f>SUM(T310:T318)</f>
        <v>0</v>
      </c>
      <c r="AR309" s="233" t="s">
        <v>25</v>
      </c>
      <c r="AT309" s="234" t="s">
        <v>81</v>
      </c>
      <c r="AU309" s="234" t="s">
        <v>25</v>
      </c>
      <c r="AY309" s="233" t="s">
        <v>204</v>
      </c>
      <c r="BK309" s="235">
        <f>SUM(BK310:BK318)</f>
        <v>0</v>
      </c>
    </row>
    <row r="310" spans="2:65" s="1" customFormat="1" ht="16.5" customHeight="1">
      <c r="B310" s="48"/>
      <c r="C310" s="238" t="s">
        <v>82</v>
      </c>
      <c r="D310" s="238" t="s">
        <v>206</v>
      </c>
      <c r="E310" s="239" t="s">
        <v>3397</v>
      </c>
      <c r="F310" s="240" t="s">
        <v>3398</v>
      </c>
      <c r="G310" s="241" t="s">
        <v>38</v>
      </c>
      <c r="H310" s="242">
        <v>0</v>
      </c>
      <c r="I310" s="243"/>
      <c r="J310" s="244">
        <f>ROUND(I310*H310,2)</f>
        <v>0</v>
      </c>
      <c r="K310" s="240" t="s">
        <v>38</v>
      </c>
      <c r="L310" s="74"/>
      <c r="M310" s="245" t="s">
        <v>38</v>
      </c>
      <c r="N310" s="246" t="s">
        <v>53</v>
      </c>
      <c r="O310" s="49"/>
      <c r="P310" s="247">
        <f>O310*H310</f>
        <v>0</v>
      </c>
      <c r="Q310" s="247">
        <v>0</v>
      </c>
      <c r="R310" s="247">
        <f>Q310*H310</f>
        <v>0</v>
      </c>
      <c r="S310" s="247">
        <v>0</v>
      </c>
      <c r="T310" s="248">
        <f>S310*H310</f>
        <v>0</v>
      </c>
      <c r="AR310" s="25" t="s">
        <v>211</v>
      </c>
      <c r="AT310" s="25" t="s">
        <v>206</v>
      </c>
      <c r="AU310" s="25" t="s">
        <v>90</v>
      </c>
      <c r="AY310" s="25" t="s">
        <v>204</v>
      </c>
      <c r="BE310" s="249">
        <f>IF(N310="základní",J310,0)</f>
        <v>0</v>
      </c>
      <c r="BF310" s="249">
        <f>IF(N310="snížená",J310,0)</f>
        <v>0</v>
      </c>
      <c r="BG310" s="249">
        <f>IF(N310="zákl. přenesená",J310,0)</f>
        <v>0</v>
      </c>
      <c r="BH310" s="249">
        <f>IF(N310="sníž. přenesená",J310,0)</f>
        <v>0</v>
      </c>
      <c r="BI310" s="249">
        <f>IF(N310="nulová",J310,0)</f>
        <v>0</v>
      </c>
      <c r="BJ310" s="25" t="s">
        <v>25</v>
      </c>
      <c r="BK310" s="249">
        <f>ROUND(I310*H310,2)</f>
        <v>0</v>
      </c>
      <c r="BL310" s="25" t="s">
        <v>211</v>
      </c>
      <c r="BM310" s="25" t="s">
        <v>3399</v>
      </c>
    </row>
    <row r="311" spans="2:65" s="1" customFormat="1" ht="16.5" customHeight="1">
      <c r="B311" s="48"/>
      <c r="C311" s="285" t="s">
        <v>82</v>
      </c>
      <c r="D311" s="285" t="s">
        <v>478</v>
      </c>
      <c r="E311" s="286" t="s">
        <v>3400</v>
      </c>
      <c r="F311" s="287" t="s">
        <v>3189</v>
      </c>
      <c r="G311" s="288" t="s">
        <v>3214</v>
      </c>
      <c r="H311" s="289">
        <v>1.7</v>
      </c>
      <c r="I311" s="290"/>
      <c r="J311" s="291">
        <f>ROUND(I311*H311,2)</f>
        <v>0</v>
      </c>
      <c r="K311" s="287" t="s">
        <v>38</v>
      </c>
      <c r="L311" s="292"/>
      <c r="M311" s="293" t="s">
        <v>38</v>
      </c>
      <c r="N311" s="294" t="s">
        <v>53</v>
      </c>
      <c r="O311" s="49"/>
      <c r="P311" s="247">
        <f>O311*H311</f>
        <v>0</v>
      </c>
      <c r="Q311" s="247">
        <v>2</v>
      </c>
      <c r="R311" s="247">
        <f>Q311*H311</f>
        <v>3.4</v>
      </c>
      <c r="S311" s="247">
        <v>0</v>
      </c>
      <c r="T311" s="248">
        <f>S311*H311</f>
        <v>0</v>
      </c>
      <c r="AR311" s="25" t="s">
        <v>249</v>
      </c>
      <c r="AT311" s="25" t="s">
        <v>478</v>
      </c>
      <c r="AU311" s="25" t="s">
        <v>90</v>
      </c>
      <c r="AY311" s="25" t="s">
        <v>204</v>
      </c>
      <c r="BE311" s="249">
        <f>IF(N311="základní",J311,0)</f>
        <v>0</v>
      </c>
      <c r="BF311" s="249">
        <f>IF(N311="snížená",J311,0)</f>
        <v>0</v>
      </c>
      <c r="BG311" s="249">
        <f>IF(N311="zákl. přenesená",J311,0)</f>
        <v>0</v>
      </c>
      <c r="BH311" s="249">
        <f>IF(N311="sníž. přenesená",J311,0)</f>
        <v>0</v>
      </c>
      <c r="BI311" s="249">
        <f>IF(N311="nulová",J311,0)</f>
        <v>0</v>
      </c>
      <c r="BJ311" s="25" t="s">
        <v>25</v>
      </c>
      <c r="BK311" s="249">
        <f>ROUND(I311*H311,2)</f>
        <v>0</v>
      </c>
      <c r="BL311" s="25" t="s">
        <v>211</v>
      </c>
      <c r="BM311" s="25" t="s">
        <v>3401</v>
      </c>
    </row>
    <row r="312" spans="2:65" s="1" customFormat="1" ht="16.5" customHeight="1">
      <c r="B312" s="48"/>
      <c r="C312" s="238" t="s">
        <v>82</v>
      </c>
      <c r="D312" s="238" t="s">
        <v>206</v>
      </c>
      <c r="E312" s="239" t="s">
        <v>3402</v>
      </c>
      <c r="F312" s="240" t="s">
        <v>3193</v>
      </c>
      <c r="G312" s="241" t="s">
        <v>3214</v>
      </c>
      <c r="H312" s="242">
        <v>1.7</v>
      </c>
      <c r="I312" s="243"/>
      <c r="J312" s="244">
        <f>ROUND(I312*H312,2)</f>
        <v>0</v>
      </c>
      <c r="K312" s="240" t="s">
        <v>38</v>
      </c>
      <c r="L312" s="74"/>
      <c r="M312" s="245" t="s">
        <v>38</v>
      </c>
      <c r="N312" s="246" t="s">
        <v>53</v>
      </c>
      <c r="O312" s="49"/>
      <c r="P312" s="247">
        <f>O312*H312</f>
        <v>0</v>
      </c>
      <c r="Q312" s="247">
        <v>0</v>
      </c>
      <c r="R312" s="247">
        <f>Q312*H312</f>
        <v>0</v>
      </c>
      <c r="S312" s="247">
        <v>0</v>
      </c>
      <c r="T312" s="248">
        <f>S312*H312</f>
        <v>0</v>
      </c>
      <c r="AR312" s="25" t="s">
        <v>211</v>
      </c>
      <c r="AT312" s="25" t="s">
        <v>206</v>
      </c>
      <c r="AU312" s="25" t="s">
        <v>90</v>
      </c>
      <c r="AY312" s="25" t="s">
        <v>204</v>
      </c>
      <c r="BE312" s="249">
        <f>IF(N312="základní",J312,0)</f>
        <v>0</v>
      </c>
      <c r="BF312" s="249">
        <f>IF(N312="snížená",J312,0)</f>
        <v>0</v>
      </c>
      <c r="BG312" s="249">
        <f>IF(N312="zákl. přenesená",J312,0)</f>
        <v>0</v>
      </c>
      <c r="BH312" s="249">
        <f>IF(N312="sníž. přenesená",J312,0)</f>
        <v>0</v>
      </c>
      <c r="BI312" s="249">
        <f>IF(N312="nulová",J312,0)</f>
        <v>0</v>
      </c>
      <c r="BJ312" s="25" t="s">
        <v>25</v>
      </c>
      <c r="BK312" s="249">
        <f>ROUND(I312*H312,2)</f>
        <v>0</v>
      </c>
      <c r="BL312" s="25" t="s">
        <v>211</v>
      </c>
      <c r="BM312" s="25" t="s">
        <v>3403</v>
      </c>
    </row>
    <row r="313" spans="2:65" s="1" customFormat="1" ht="16.5" customHeight="1">
      <c r="B313" s="48"/>
      <c r="C313" s="238" t="s">
        <v>82</v>
      </c>
      <c r="D313" s="238" t="s">
        <v>206</v>
      </c>
      <c r="E313" s="239" t="s">
        <v>3404</v>
      </c>
      <c r="F313" s="240" t="s">
        <v>3405</v>
      </c>
      <c r="G313" s="241" t="s">
        <v>38</v>
      </c>
      <c r="H313" s="242">
        <v>0</v>
      </c>
      <c r="I313" s="243"/>
      <c r="J313" s="244">
        <f>ROUND(I313*H313,2)</f>
        <v>0</v>
      </c>
      <c r="K313" s="240" t="s">
        <v>38</v>
      </c>
      <c r="L313" s="74"/>
      <c r="M313" s="245" t="s">
        <v>38</v>
      </c>
      <c r="N313" s="246" t="s">
        <v>53</v>
      </c>
      <c r="O313" s="49"/>
      <c r="P313" s="247">
        <f>O313*H313</f>
        <v>0</v>
      </c>
      <c r="Q313" s="247">
        <v>0</v>
      </c>
      <c r="R313" s="247">
        <f>Q313*H313</f>
        <v>0</v>
      </c>
      <c r="S313" s="247">
        <v>0</v>
      </c>
      <c r="T313" s="248">
        <f>S313*H313</f>
        <v>0</v>
      </c>
      <c r="AR313" s="25" t="s">
        <v>211</v>
      </c>
      <c r="AT313" s="25" t="s">
        <v>206</v>
      </c>
      <c r="AU313" s="25" t="s">
        <v>90</v>
      </c>
      <c r="AY313" s="25" t="s">
        <v>204</v>
      </c>
      <c r="BE313" s="249">
        <f>IF(N313="základní",J313,0)</f>
        <v>0</v>
      </c>
      <c r="BF313" s="249">
        <f>IF(N313="snížená",J313,0)</f>
        <v>0</v>
      </c>
      <c r="BG313" s="249">
        <f>IF(N313="zákl. přenesená",J313,0)</f>
        <v>0</v>
      </c>
      <c r="BH313" s="249">
        <f>IF(N313="sníž. přenesená",J313,0)</f>
        <v>0</v>
      </c>
      <c r="BI313" s="249">
        <f>IF(N313="nulová",J313,0)</f>
        <v>0</v>
      </c>
      <c r="BJ313" s="25" t="s">
        <v>25</v>
      </c>
      <c r="BK313" s="249">
        <f>ROUND(I313*H313,2)</f>
        <v>0</v>
      </c>
      <c r="BL313" s="25" t="s">
        <v>211</v>
      </c>
      <c r="BM313" s="25" t="s">
        <v>3406</v>
      </c>
    </row>
    <row r="314" spans="2:65" s="1" customFormat="1" ht="16.5" customHeight="1">
      <c r="B314" s="48"/>
      <c r="C314" s="285" t="s">
        <v>82</v>
      </c>
      <c r="D314" s="285" t="s">
        <v>478</v>
      </c>
      <c r="E314" s="286" t="s">
        <v>3407</v>
      </c>
      <c r="F314" s="287" t="s">
        <v>3189</v>
      </c>
      <c r="G314" s="288" t="s">
        <v>3214</v>
      </c>
      <c r="H314" s="289">
        <v>23.5</v>
      </c>
      <c r="I314" s="290"/>
      <c r="J314" s="291">
        <f>ROUND(I314*H314,2)</f>
        <v>0</v>
      </c>
      <c r="K314" s="287" t="s">
        <v>38</v>
      </c>
      <c r="L314" s="292"/>
      <c r="M314" s="293" t="s">
        <v>38</v>
      </c>
      <c r="N314" s="294" t="s">
        <v>53</v>
      </c>
      <c r="O314" s="49"/>
      <c r="P314" s="247">
        <f>O314*H314</f>
        <v>0</v>
      </c>
      <c r="Q314" s="247">
        <v>5</v>
      </c>
      <c r="R314" s="247">
        <f>Q314*H314</f>
        <v>117.5</v>
      </c>
      <c r="S314" s="247">
        <v>0</v>
      </c>
      <c r="T314" s="248">
        <f>S314*H314</f>
        <v>0</v>
      </c>
      <c r="AR314" s="25" t="s">
        <v>249</v>
      </c>
      <c r="AT314" s="25" t="s">
        <v>478</v>
      </c>
      <c r="AU314" s="25" t="s">
        <v>90</v>
      </c>
      <c r="AY314" s="25" t="s">
        <v>204</v>
      </c>
      <c r="BE314" s="249">
        <f>IF(N314="základní",J314,0)</f>
        <v>0</v>
      </c>
      <c r="BF314" s="249">
        <f>IF(N314="snížená",J314,0)</f>
        <v>0</v>
      </c>
      <c r="BG314" s="249">
        <f>IF(N314="zákl. přenesená",J314,0)</f>
        <v>0</v>
      </c>
      <c r="BH314" s="249">
        <f>IF(N314="sníž. přenesená",J314,0)</f>
        <v>0</v>
      </c>
      <c r="BI314" s="249">
        <f>IF(N314="nulová",J314,0)</f>
        <v>0</v>
      </c>
      <c r="BJ314" s="25" t="s">
        <v>25</v>
      </c>
      <c r="BK314" s="249">
        <f>ROUND(I314*H314,2)</f>
        <v>0</v>
      </c>
      <c r="BL314" s="25" t="s">
        <v>211</v>
      </c>
      <c r="BM314" s="25" t="s">
        <v>3408</v>
      </c>
    </row>
    <row r="315" spans="2:65" s="1" customFormat="1" ht="16.5" customHeight="1">
      <c r="B315" s="48"/>
      <c r="C315" s="238" t="s">
        <v>82</v>
      </c>
      <c r="D315" s="238" t="s">
        <v>206</v>
      </c>
      <c r="E315" s="239" t="s">
        <v>3409</v>
      </c>
      <c r="F315" s="240" t="s">
        <v>3193</v>
      </c>
      <c r="G315" s="241" t="s">
        <v>3214</v>
      </c>
      <c r="H315" s="242">
        <v>23.5</v>
      </c>
      <c r="I315" s="243"/>
      <c r="J315" s="244">
        <f>ROUND(I315*H315,2)</f>
        <v>0</v>
      </c>
      <c r="K315" s="240" t="s">
        <v>38</v>
      </c>
      <c r="L315" s="74"/>
      <c r="M315" s="245" t="s">
        <v>38</v>
      </c>
      <c r="N315" s="246" t="s">
        <v>53</v>
      </c>
      <c r="O315" s="49"/>
      <c r="P315" s="247">
        <f>O315*H315</f>
        <v>0</v>
      </c>
      <c r="Q315" s="247">
        <v>0</v>
      </c>
      <c r="R315" s="247">
        <f>Q315*H315</f>
        <v>0</v>
      </c>
      <c r="S315" s="247">
        <v>0</v>
      </c>
      <c r="T315" s="248">
        <f>S315*H315</f>
        <v>0</v>
      </c>
      <c r="AR315" s="25" t="s">
        <v>211</v>
      </c>
      <c r="AT315" s="25" t="s">
        <v>206</v>
      </c>
      <c r="AU315" s="25" t="s">
        <v>90</v>
      </c>
      <c r="AY315" s="25" t="s">
        <v>204</v>
      </c>
      <c r="BE315" s="249">
        <f>IF(N315="základní",J315,0)</f>
        <v>0</v>
      </c>
      <c r="BF315" s="249">
        <f>IF(N315="snížená",J315,0)</f>
        <v>0</v>
      </c>
      <c r="BG315" s="249">
        <f>IF(N315="zákl. přenesená",J315,0)</f>
        <v>0</v>
      </c>
      <c r="BH315" s="249">
        <f>IF(N315="sníž. přenesená",J315,0)</f>
        <v>0</v>
      </c>
      <c r="BI315" s="249">
        <f>IF(N315="nulová",J315,0)</f>
        <v>0</v>
      </c>
      <c r="BJ315" s="25" t="s">
        <v>25</v>
      </c>
      <c r="BK315" s="249">
        <f>ROUND(I315*H315,2)</f>
        <v>0</v>
      </c>
      <c r="BL315" s="25" t="s">
        <v>211</v>
      </c>
      <c r="BM315" s="25" t="s">
        <v>3410</v>
      </c>
    </row>
    <row r="316" spans="2:65" s="1" customFormat="1" ht="16.5" customHeight="1">
      <c r="B316" s="48"/>
      <c r="C316" s="238" t="s">
        <v>82</v>
      </c>
      <c r="D316" s="238" t="s">
        <v>206</v>
      </c>
      <c r="E316" s="239" t="s">
        <v>3411</v>
      </c>
      <c r="F316" s="240" t="s">
        <v>3412</v>
      </c>
      <c r="G316" s="241" t="s">
        <v>38</v>
      </c>
      <c r="H316" s="242">
        <v>0</v>
      </c>
      <c r="I316" s="243"/>
      <c r="J316" s="244">
        <f>ROUND(I316*H316,2)</f>
        <v>0</v>
      </c>
      <c r="K316" s="240" t="s">
        <v>38</v>
      </c>
      <c r="L316" s="74"/>
      <c r="M316" s="245" t="s">
        <v>38</v>
      </c>
      <c r="N316" s="246" t="s">
        <v>53</v>
      </c>
      <c r="O316" s="49"/>
      <c r="P316" s="247">
        <f>O316*H316</f>
        <v>0</v>
      </c>
      <c r="Q316" s="247">
        <v>0</v>
      </c>
      <c r="R316" s="247">
        <f>Q316*H316</f>
        <v>0</v>
      </c>
      <c r="S316" s="247">
        <v>0</v>
      </c>
      <c r="T316" s="248">
        <f>S316*H316</f>
        <v>0</v>
      </c>
      <c r="AR316" s="25" t="s">
        <v>211</v>
      </c>
      <c r="AT316" s="25" t="s">
        <v>206</v>
      </c>
      <c r="AU316" s="25" t="s">
        <v>90</v>
      </c>
      <c r="AY316" s="25" t="s">
        <v>204</v>
      </c>
      <c r="BE316" s="249">
        <f>IF(N316="základní",J316,0)</f>
        <v>0</v>
      </c>
      <c r="BF316" s="249">
        <f>IF(N316="snížená",J316,0)</f>
        <v>0</v>
      </c>
      <c r="BG316" s="249">
        <f>IF(N316="zákl. přenesená",J316,0)</f>
        <v>0</v>
      </c>
      <c r="BH316" s="249">
        <f>IF(N316="sníž. přenesená",J316,0)</f>
        <v>0</v>
      </c>
      <c r="BI316" s="249">
        <f>IF(N316="nulová",J316,0)</f>
        <v>0</v>
      </c>
      <c r="BJ316" s="25" t="s">
        <v>25</v>
      </c>
      <c r="BK316" s="249">
        <f>ROUND(I316*H316,2)</f>
        <v>0</v>
      </c>
      <c r="BL316" s="25" t="s">
        <v>211</v>
      </c>
      <c r="BM316" s="25" t="s">
        <v>3413</v>
      </c>
    </row>
    <row r="317" spans="2:65" s="1" customFormat="1" ht="16.5" customHeight="1">
      <c r="B317" s="48"/>
      <c r="C317" s="285" t="s">
        <v>82</v>
      </c>
      <c r="D317" s="285" t="s">
        <v>478</v>
      </c>
      <c r="E317" s="286" t="s">
        <v>3414</v>
      </c>
      <c r="F317" s="287" t="s">
        <v>3189</v>
      </c>
      <c r="G317" s="288" t="s">
        <v>3214</v>
      </c>
      <c r="H317" s="289">
        <v>81.6</v>
      </c>
      <c r="I317" s="290"/>
      <c r="J317" s="291">
        <f>ROUND(I317*H317,2)</f>
        <v>0</v>
      </c>
      <c r="K317" s="287" t="s">
        <v>38</v>
      </c>
      <c r="L317" s="292"/>
      <c r="M317" s="293" t="s">
        <v>38</v>
      </c>
      <c r="N317" s="294" t="s">
        <v>53</v>
      </c>
      <c r="O317" s="49"/>
      <c r="P317" s="247">
        <f>O317*H317</f>
        <v>0</v>
      </c>
      <c r="Q317" s="247">
        <v>7</v>
      </c>
      <c r="R317" s="247">
        <f>Q317*H317</f>
        <v>571.1999999999999</v>
      </c>
      <c r="S317" s="247">
        <v>0</v>
      </c>
      <c r="T317" s="248">
        <f>S317*H317</f>
        <v>0</v>
      </c>
      <c r="AR317" s="25" t="s">
        <v>249</v>
      </c>
      <c r="AT317" s="25" t="s">
        <v>478</v>
      </c>
      <c r="AU317" s="25" t="s">
        <v>90</v>
      </c>
      <c r="AY317" s="25" t="s">
        <v>204</v>
      </c>
      <c r="BE317" s="249">
        <f>IF(N317="základní",J317,0)</f>
        <v>0</v>
      </c>
      <c r="BF317" s="249">
        <f>IF(N317="snížená",J317,0)</f>
        <v>0</v>
      </c>
      <c r="BG317" s="249">
        <f>IF(N317="zákl. přenesená",J317,0)</f>
        <v>0</v>
      </c>
      <c r="BH317" s="249">
        <f>IF(N317="sníž. přenesená",J317,0)</f>
        <v>0</v>
      </c>
      <c r="BI317" s="249">
        <f>IF(N317="nulová",J317,0)</f>
        <v>0</v>
      </c>
      <c r="BJ317" s="25" t="s">
        <v>25</v>
      </c>
      <c r="BK317" s="249">
        <f>ROUND(I317*H317,2)</f>
        <v>0</v>
      </c>
      <c r="BL317" s="25" t="s">
        <v>211</v>
      </c>
      <c r="BM317" s="25" t="s">
        <v>3415</v>
      </c>
    </row>
    <row r="318" spans="2:65" s="1" customFormat="1" ht="16.5" customHeight="1">
      <c r="B318" s="48"/>
      <c r="C318" s="238" t="s">
        <v>82</v>
      </c>
      <c r="D318" s="238" t="s">
        <v>206</v>
      </c>
      <c r="E318" s="239" t="s">
        <v>3416</v>
      </c>
      <c r="F318" s="240" t="s">
        <v>3193</v>
      </c>
      <c r="G318" s="241" t="s">
        <v>3214</v>
      </c>
      <c r="H318" s="242">
        <v>81.6</v>
      </c>
      <c r="I318" s="243"/>
      <c r="J318" s="244">
        <f>ROUND(I318*H318,2)</f>
        <v>0</v>
      </c>
      <c r="K318" s="240" t="s">
        <v>38</v>
      </c>
      <c r="L318" s="74"/>
      <c r="M318" s="245" t="s">
        <v>38</v>
      </c>
      <c r="N318" s="246" t="s">
        <v>53</v>
      </c>
      <c r="O318" s="49"/>
      <c r="P318" s="247">
        <f>O318*H318</f>
        <v>0</v>
      </c>
      <c r="Q318" s="247">
        <v>0</v>
      </c>
      <c r="R318" s="247">
        <f>Q318*H318</f>
        <v>0</v>
      </c>
      <c r="S318" s="247">
        <v>0</v>
      </c>
      <c r="T318" s="248">
        <f>S318*H318</f>
        <v>0</v>
      </c>
      <c r="AR318" s="25" t="s">
        <v>211</v>
      </c>
      <c r="AT318" s="25" t="s">
        <v>206</v>
      </c>
      <c r="AU318" s="25" t="s">
        <v>90</v>
      </c>
      <c r="AY318" s="25" t="s">
        <v>204</v>
      </c>
      <c r="BE318" s="249">
        <f>IF(N318="základní",J318,0)</f>
        <v>0</v>
      </c>
      <c r="BF318" s="249">
        <f>IF(N318="snížená",J318,0)</f>
        <v>0</v>
      </c>
      <c r="BG318" s="249">
        <f>IF(N318="zákl. přenesená",J318,0)</f>
        <v>0</v>
      </c>
      <c r="BH318" s="249">
        <f>IF(N318="sníž. přenesená",J318,0)</f>
        <v>0</v>
      </c>
      <c r="BI318" s="249">
        <f>IF(N318="nulová",J318,0)</f>
        <v>0</v>
      </c>
      <c r="BJ318" s="25" t="s">
        <v>25</v>
      </c>
      <c r="BK318" s="249">
        <f>ROUND(I318*H318,2)</f>
        <v>0</v>
      </c>
      <c r="BL318" s="25" t="s">
        <v>211</v>
      </c>
      <c r="BM318" s="25" t="s">
        <v>3417</v>
      </c>
    </row>
    <row r="319" spans="2:63" s="11" customFormat="1" ht="29.85" customHeight="1">
      <c r="B319" s="222"/>
      <c r="C319" s="223"/>
      <c r="D319" s="224" t="s">
        <v>81</v>
      </c>
      <c r="E319" s="236" t="s">
        <v>3418</v>
      </c>
      <c r="F319" s="236" t="s">
        <v>3419</v>
      </c>
      <c r="G319" s="223"/>
      <c r="H319" s="223"/>
      <c r="I319" s="226"/>
      <c r="J319" s="237">
        <f>BK319</f>
        <v>0</v>
      </c>
      <c r="K319" s="223"/>
      <c r="L319" s="228"/>
      <c r="M319" s="229"/>
      <c r="N319" s="230"/>
      <c r="O319" s="230"/>
      <c r="P319" s="231">
        <f>SUM(P320:P322)</f>
        <v>0</v>
      </c>
      <c r="Q319" s="230"/>
      <c r="R319" s="231">
        <f>SUM(R320:R322)</f>
        <v>112</v>
      </c>
      <c r="S319" s="230"/>
      <c r="T319" s="232">
        <f>SUM(T320:T322)</f>
        <v>0</v>
      </c>
      <c r="AR319" s="233" t="s">
        <v>25</v>
      </c>
      <c r="AT319" s="234" t="s">
        <v>81</v>
      </c>
      <c r="AU319" s="234" t="s">
        <v>25</v>
      </c>
      <c r="AY319" s="233" t="s">
        <v>204</v>
      </c>
      <c r="BK319" s="235">
        <f>SUM(BK320:BK322)</f>
        <v>0</v>
      </c>
    </row>
    <row r="320" spans="2:65" s="1" customFormat="1" ht="16.5" customHeight="1">
      <c r="B320" s="48"/>
      <c r="C320" s="238" t="s">
        <v>82</v>
      </c>
      <c r="D320" s="238" t="s">
        <v>206</v>
      </c>
      <c r="E320" s="239" t="s">
        <v>3411</v>
      </c>
      <c r="F320" s="240" t="s">
        <v>3412</v>
      </c>
      <c r="G320" s="241" t="s">
        <v>38</v>
      </c>
      <c r="H320" s="242">
        <v>0</v>
      </c>
      <c r="I320" s="243"/>
      <c r="J320" s="244">
        <f>ROUND(I320*H320,2)</f>
        <v>0</v>
      </c>
      <c r="K320" s="240" t="s">
        <v>38</v>
      </c>
      <c r="L320" s="74"/>
      <c r="M320" s="245" t="s">
        <v>38</v>
      </c>
      <c r="N320" s="246" t="s">
        <v>53</v>
      </c>
      <c r="O320" s="49"/>
      <c r="P320" s="247">
        <f>O320*H320</f>
        <v>0</v>
      </c>
      <c r="Q320" s="247">
        <v>0</v>
      </c>
      <c r="R320" s="247">
        <f>Q320*H320</f>
        <v>0</v>
      </c>
      <c r="S320" s="247">
        <v>0</v>
      </c>
      <c r="T320" s="248">
        <f>S320*H320</f>
        <v>0</v>
      </c>
      <c r="AR320" s="25" t="s">
        <v>211</v>
      </c>
      <c r="AT320" s="25" t="s">
        <v>206</v>
      </c>
      <c r="AU320" s="25" t="s">
        <v>90</v>
      </c>
      <c r="AY320" s="25" t="s">
        <v>204</v>
      </c>
      <c r="BE320" s="249">
        <f>IF(N320="základní",J320,0)</f>
        <v>0</v>
      </c>
      <c r="BF320" s="249">
        <f>IF(N320="snížená",J320,0)</f>
        <v>0</v>
      </c>
      <c r="BG320" s="249">
        <f>IF(N320="zákl. přenesená",J320,0)</f>
        <v>0</v>
      </c>
      <c r="BH320" s="249">
        <f>IF(N320="sníž. přenesená",J320,0)</f>
        <v>0</v>
      </c>
      <c r="BI320" s="249">
        <f>IF(N320="nulová",J320,0)</f>
        <v>0</v>
      </c>
      <c r="BJ320" s="25" t="s">
        <v>25</v>
      </c>
      <c r="BK320" s="249">
        <f>ROUND(I320*H320,2)</f>
        <v>0</v>
      </c>
      <c r="BL320" s="25" t="s">
        <v>211</v>
      </c>
      <c r="BM320" s="25" t="s">
        <v>3420</v>
      </c>
    </row>
    <row r="321" spans="2:65" s="1" customFormat="1" ht="16.5" customHeight="1">
      <c r="B321" s="48"/>
      <c r="C321" s="285" t="s">
        <v>82</v>
      </c>
      <c r="D321" s="285" t="s">
        <v>478</v>
      </c>
      <c r="E321" s="286" t="s">
        <v>3421</v>
      </c>
      <c r="F321" s="287" t="s">
        <v>3189</v>
      </c>
      <c r="G321" s="288" t="s">
        <v>3214</v>
      </c>
      <c r="H321" s="289">
        <v>16</v>
      </c>
      <c r="I321" s="290"/>
      <c r="J321" s="291">
        <f>ROUND(I321*H321,2)</f>
        <v>0</v>
      </c>
      <c r="K321" s="287" t="s">
        <v>38</v>
      </c>
      <c r="L321" s="292"/>
      <c r="M321" s="293" t="s">
        <v>38</v>
      </c>
      <c r="N321" s="294" t="s">
        <v>53</v>
      </c>
      <c r="O321" s="49"/>
      <c r="P321" s="247">
        <f>O321*H321</f>
        <v>0</v>
      </c>
      <c r="Q321" s="247">
        <v>7</v>
      </c>
      <c r="R321" s="247">
        <f>Q321*H321</f>
        <v>112</v>
      </c>
      <c r="S321" s="247">
        <v>0</v>
      </c>
      <c r="T321" s="248">
        <f>S321*H321</f>
        <v>0</v>
      </c>
      <c r="AR321" s="25" t="s">
        <v>249</v>
      </c>
      <c r="AT321" s="25" t="s">
        <v>478</v>
      </c>
      <c r="AU321" s="25" t="s">
        <v>90</v>
      </c>
      <c r="AY321" s="25" t="s">
        <v>204</v>
      </c>
      <c r="BE321" s="249">
        <f>IF(N321="základní",J321,0)</f>
        <v>0</v>
      </c>
      <c r="BF321" s="249">
        <f>IF(N321="snížená",J321,0)</f>
        <v>0</v>
      </c>
      <c r="BG321" s="249">
        <f>IF(N321="zákl. přenesená",J321,0)</f>
        <v>0</v>
      </c>
      <c r="BH321" s="249">
        <f>IF(N321="sníž. přenesená",J321,0)</f>
        <v>0</v>
      </c>
      <c r="BI321" s="249">
        <f>IF(N321="nulová",J321,0)</f>
        <v>0</v>
      </c>
      <c r="BJ321" s="25" t="s">
        <v>25</v>
      </c>
      <c r="BK321" s="249">
        <f>ROUND(I321*H321,2)</f>
        <v>0</v>
      </c>
      <c r="BL321" s="25" t="s">
        <v>211</v>
      </c>
      <c r="BM321" s="25" t="s">
        <v>3422</v>
      </c>
    </row>
    <row r="322" spans="2:65" s="1" customFormat="1" ht="16.5" customHeight="1">
      <c r="B322" s="48"/>
      <c r="C322" s="238" t="s">
        <v>82</v>
      </c>
      <c r="D322" s="238" t="s">
        <v>206</v>
      </c>
      <c r="E322" s="239" t="s">
        <v>3416</v>
      </c>
      <c r="F322" s="240" t="s">
        <v>3193</v>
      </c>
      <c r="G322" s="241" t="s">
        <v>3214</v>
      </c>
      <c r="H322" s="242">
        <v>16</v>
      </c>
      <c r="I322" s="243"/>
      <c r="J322" s="244">
        <f>ROUND(I322*H322,2)</f>
        <v>0</v>
      </c>
      <c r="K322" s="240" t="s">
        <v>38</v>
      </c>
      <c r="L322" s="74"/>
      <c r="M322" s="245" t="s">
        <v>38</v>
      </c>
      <c r="N322" s="246" t="s">
        <v>53</v>
      </c>
      <c r="O322" s="49"/>
      <c r="P322" s="247">
        <f>O322*H322</f>
        <v>0</v>
      </c>
      <c r="Q322" s="247">
        <v>0</v>
      </c>
      <c r="R322" s="247">
        <f>Q322*H322</f>
        <v>0</v>
      </c>
      <c r="S322" s="247">
        <v>0</v>
      </c>
      <c r="T322" s="248">
        <f>S322*H322</f>
        <v>0</v>
      </c>
      <c r="AR322" s="25" t="s">
        <v>211</v>
      </c>
      <c r="AT322" s="25" t="s">
        <v>206</v>
      </c>
      <c r="AU322" s="25" t="s">
        <v>90</v>
      </c>
      <c r="AY322" s="25" t="s">
        <v>204</v>
      </c>
      <c r="BE322" s="249">
        <f>IF(N322="základní",J322,0)</f>
        <v>0</v>
      </c>
      <c r="BF322" s="249">
        <f>IF(N322="snížená",J322,0)</f>
        <v>0</v>
      </c>
      <c r="BG322" s="249">
        <f>IF(N322="zákl. přenesená",J322,0)</f>
        <v>0</v>
      </c>
      <c r="BH322" s="249">
        <f>IF(N322="sníž. přenesená",J322,0)</f>
        <v>0</v>
      </c>
      <c r="BI322" s="249">
        <f>IF(N322="nulová",J322,0)</f>
        <v>0</v>
      </c>
      <c r="BJ322" s="25" t="s">
        <v>25</v>
      </c>
      <c r="BK322" s="249">
        <f>ROUND(I322*H322,2)</f>
        <v>0</v>
      </c>
      <c r="BL322" s="25" t="s">
        <v>211</v>
      </c>
      <c r="BM322" s="25" t="s">
        <v>3423</v>
      </c>
    </row>
    <row r="323" spans="2:63" s="11" customFormat="1" ht="29.85" customHeight="1">
      <c r="B323" s="222"/>
      <c r="C323" s="223"/>
      <c r="D323" s="224" t="s">
        <v>81</v>
      </c>
      <c r="E323" s="236" t="s">
        <v>3424</v>
      </c>
      <c r="F323" s="236" t="s">
        <v>3425</v>
      </c>
      <c r="G323" s="223"/>
      <c r="H323" s="223"/>
      <c r="I323" s="226"/>
      <c r="J323" s="237">
        <f>BK323</f>
        <v>0</v>
      </c>
      <c r="K323" s="223"/>
      <c r="L323" s="228"/>
      <c r="M323" s="229"/>
      <c r="N323" s="230"/>
      <c r="O323" s="230"/>
      <c r="P323" s="231">
        <f>SUM(P324:P326)</f>
        <v>0</v>
      </c>
      <c r="Q323" s="230"/>
      <c r="R323" s="231">
        <f>SUM(R324:R326)</f>
        <v>1</v>
      </c>
      <c r="S323" s="230"/>
      <c r="T323" s="232">
        <f>SUM(T324:T326)</f>
        <v>0</v>
      </c>
      <c r="AR323" s="233" t="s">
        <v>25</v>
      </c>
      <c r="AT323" s="234" t="s">
        <v>81</v>
      </c>
      <c r="AU323" s="234" t="s">
        <v>25</v>
      </c>
      <c r="AY323" s="233" t="s">
        <v>204</v>
      </c>
      <c r="BK323" s="235">
        <f>SUM(BK324:BK326)</f>
        <v>0</v>
      </c>
    </row>
    <row r="324" spans="2:65" s="1" customFormat="1" ht="16.5" customHeight="1">
      <c r="B324" s="48"/>
      <c r="C324" s="238" t="s">
        <v>82</v>
      </c>
      <c r="D324" s="238" t="s">
        <v>206</v>
      </c>
      <c r="E324" s="239" t="s">
        <v>3426</v>
      </c>
      <c r="F324" s="240" t="s">
        <v>3427</v>
      </c>
      <c r="G324" s="241" t="s">
        <v>38</v>
      </c>
      <c r="H324" s="242">
        <v>0</v>
      </c>
      <c r="I324" s="243"/>
      <c r="J324" s="244">
        <f>ROUND(I324*H324,2)</f>
        <v>0</v>
      </c>
      <c r="K324" s="240" t="s">
        <v>38</v>
      </c>
      <c r="L324" s="74"/>
      <c r="M324" s="245" t="s">
        <v>38</v>
      </c>
      <c r="N324" s="246" t="s">
        <v>53</v>
      </c>
      <c r="O324" s="49"/>
      <c r="P324" s="247">
        <f>O324*H324</f>
        <v>0</v>
      </c>
      <c r="Q324" s="247">
        <v>0</v>
      </c>
      <c r="R324" s="247">
        <f>Q324*H324</f>
        <v>0</v>
      </c>
      <c r="S324" s="247">
        <v>0</v>
      </c>
      <c r="T324" s="248">
        <f>S324*H324</f>
        <v>0</v>
      </c>
      <c r="AR324" s="25" t="s">
        <v>211</v>
      </c>
      <c r="AT324" s="25" t="s">
        <v>206</v>
      </c>
      <c r="AU324" s="25" t="s">
        <v>90</v>
      </c>
      <c r="AY324" s="25" t="s">
        <v>204</v>
      </c>
      <c r="BE324" s="249">
        <f>IF(N324="základní",J324,0)</f>
        <v>0</v>
      </c>
      <c r="BF324" s="249">
        <f>IF(N324="snížená",J324,0)</f>
        <v>0</v>
      </c>
      <c r="BG324" s="249">
        <f>IF(N324="zákl. přenesená",J324,0)</f>
        <v>0</v>
      </c>
      <c r="BH324" s="249">
        <f>IF(N324="sníž. přenesená",J324,0)</f>
        <v>0</v>
      </c>
      <c r="BI324" s="249">
        <f>IF(N324="nulová",J324,0)</f>
        <v>0</v>
      </c>
      <c r="BJ324" s="25" t="s">
        <v>25</v>
      </c>
      <c r="BK324" s="249">
        <f>ROUND(I324*H324,2)</f>
        <v>0</v>
      </c>
      <c r="BL324" s="25" t="s">
        <v>211</v>
      </c>
      <c r="BM324" s="25" t="s">
        <v>3428</v>
      </c>
    </row>
    <row r="325" spans="2:65" s="1" customFormat="1" ht="16.5" customHeight="1">
      <c r="B325" s="48"/>
      <c r="C325" s="285" t="s">
        <v>82</v>
      </c>
      <c r="D325" s="285" t="s">
        <v>478</v>
      </c>
      <c r="E325" s="286" t="s">
        <v>3429</v>
      </c>
      <c r="F325" s="287" t="s">
        <v>3189</v>
      </c>
      <c r="G325" s="288" t="s">
        <v>1045</v>
      </c>
      <c r="H325" s="289">
        <v>2</v>
      </c>
      <c r="I325" s="290"/>
      <c r="J325" s="291">
        <f>ROUND(I325*H325,2)</f>
        <v>0</v>
      </c>
      <c r="K325" s="287" t="s">
        <v>38</v>
      </c>
      <c r="L325" s="292"/>
      <c r="M325" s="293" t="s">
        <v>38</v>
      </c>
      <c r="N325" s="294" t="s">
        <v>53</v>
      </c>
      <c r="O325" s="49"/>
      <c r="P325" s="247">
        <f>O325*H325</f>
        <v>0</v>
      </c>
      <c r="Q325" s="247">
        <v>0.5</v>
      </c>
      <c r="R325" s="247">
        <f>Q325*H325</f>
        <v>1</v>
      </c>
      <c r="S325" s="247">
        <v>0</v>
      </c>
      <c r="T325" s="248">
        <f>S325*H325</f>
        <v>0</v>
      </c>
      <c r="AR325" s="25" t="s">
        <v>249</v>
      </c>
      <c r="AT325" s="25" t="s">
        <v>478</v>
      </c>
      <c r="AU325" s="25" t="s">
        <v>90</v>
      </c>
      <c r="AY325" s="25" t="s">
        <v>204</v>
      </c>
      <c r="BE325" s="249">
        <f>IF(N325="základní",J325,0)</f>
        <v>0</v>
      </c>
      <c r="BF325" s="249">
        <f>IF(N325="snížená",J325,0)</f>
        <v>0</v>
      </c>
      <c r="BG325" s="249">
        <f>IF(N325="zákl. přenesená",J325,0)</f>
        <v>0</v>
      </c>
      <c r="BH325" s="249">
        <f>IF(N325="sníž. přenesená",J325,0)</f>
        <v>0</v>
      </c>
      <c r="BI325" s="249">
        <f>IF(N325="nulová",J325,0)</f>
        <v>0</v>
      </c>
      <c r="BJ325" s="25" t="s">
        <v>25</v>
      </c>
      <c r="BK325" s="249">
        <f>ROUND(I325*H325,2)</f>
        <v>0</v>
      </c>
      <c r="BL325" s="25" t="s">
        <v>211</v>
      </c>
      <c r="BM325" s="25" t="s">
        <v>3430</v>
      </c>
    </row>
    <row r="326" spans="2:65" s="1" customFormat="1" ht="16.5" customHeight="1">
      <c r="B326" s="48"/>
      <c r="C326" s="238" t="s">
        <v>82</v>
      </c>
      <c r="D326" s="238" t="s">
        <v>206</v>
      </c>
      <c r="E326" s="239" t="s">
        <v>3431</v>
      </c>
      <c r="F326" s="240" t="s">
        <v>3193</v>
      </c>
      <c r="G326" s="241" t="s">
        <v>1045</v>
      </c>
      <c r="H326" s="242">
        <v>2</v>
      </c>
      <c r="I326" s="243"/>
      <c r="J326" s="244">
        <f>ROUND(I326*H326,2)</f>
        <v>0</v>
      </c>
      <c r="K326" s="240" t="s">
        <v>38</v>
      </c>
      <c r="L326" s="74"/>
      <c r="M326" s="245" t="s">
        <v>38</v>
      </c>
      <c r="N326" s="246" t="s">
        <v>53</v>
      </c>
      <c r="O326" s="49"/>
      <c r="P326" s="247">
        <f>O326*H326</f>
        <v>0</v>
      </c>
      <c r="Q326" s="247">
        <v>0</v>
      </c>
      <c r="R326" s="247">
        <f>Q326*H326</f>
        <v>0</v>
      </c>
      <c r="S326" s="247">
        <v>0</v>
      </c>
      <c r="T326" s="248">
        <f>S326*H326</f>
        <v>0</v>
      </c>
      <c r="AR326" s="25" t="s">
        <v>211</v>
      </c>
      <c r="AT326" s="25" t="s">
        <v>206</v>
      </c>
      <c r="AU326" s="25" t="s">
        <v>90</v>
      </c>
      <c r="AY326" s="25" t="s">
        <v>204</v>
      </c>
      <c r="BE326" s="249">
        <f>IF(N326="základní",J326,0)</f>
        <v>0</v>
      </c>
      <c r="BF326" s="249">
        <f>IF(N326="snížená",J326,0)</f>
        <v>0</v>
      </c>
      <c r="BG326" s="249">
        <f>IF(N326="zákl. přenesená",J326,0)</f>
        <v>0</v>
      </c>
      <c r="BH326" s="249">
        <f>IF(N326="sníž. přenesená",J326,0)</f>
        <v>0</v>
      </c>
      <c r="BI326" s="249">
        <f>IF(N326="nulová",J326,0)</f>
        <v>0</v>
      </c>
      <c r="BJ326" s="25" t="s">
        <v>25</v>
      </c>
      <c r="BK326" s="249">
        <f>ROUND(I326*H326,2)</f>
        <v>0</v>
      </c>
      <c r="BL326" s="25" t="s">
        <v>211</v>
      </c>
      <c r="BM326" s="25" t="s">
        <v>3432</v>
      </c>
    </row>
    <row r="327" spans="2:63" s="11" customFormat="1" ht="29.85" customHeight="1">
      <c r="B327" s="222"/>
      <c r="C327" s="223"/>
      <c r="D327" s="224" t="s">
        <v>81</v>
      </c>
      <c r="E327" s="236" t="s">
        <v>3433</v>
      </c>
      <c r="F327" s="236" t="s">
        <v>3434</v>
      </c>
      <c r="G327" s="223"/>
      <c r="H327" s="223"/>
      <c r="I327" s="226"/>
      <c r="J327" s="237">
        <f>BK327</f>
        <v>0</v>
      </c>
      <c r="K327" s="223"/>
      <c r="L327" s="228"/>
      <c r="M327" s="229"/>
      <c r="N327" s="230"/>
      <c r="O327" s="230"/>
      <c r="P327" s="231">
        <f>SUM(P328:P329)</f>
        <v>0</v>
      </c>
      <c r="Q327" s="230"/>
      <c r="R327" s="231">
        <f>SUM(R328:R329)</f>
        <v>25</v>
      </c>
      <c r="S327" s="230"/>
      <c r="T327" s="232">
        <f>SUM(T328:T329)</f>
        <v>0</v>
      </c>
      <c r="AR327" s="233" t="s">
        <v>25</v>
      </c>
      <c r="AT327" s="234" t="s">
        <v>81</v>
      </c>
      <c r="AU327" s="234" t="s">
        <v>25</v>
      </c>
      <c r="AY327" s="233" t="s">
        <v>204</v>
      </c>
      <c r="BK327" s="235">
        <f>SUM(BK328:BK329)</f>
        <v>0</v>
      </c>
    </row>
    <row r="328" spans="2:65" s="1" customFormat="1" ht="16.5" customHeight="1">
      <c r="B328" s="48"/>
      <c r="C328" s="238" t="s">
        <v>82</v>
      </c>
      <c r="D328" s="238" t="s">
        <v>206</v>
      </c>
      <c r="E328" s="239" t="s">
        <v>3435</v>
      </c>
      <c r="F328" s="240" t="s">
        <v>3436</v>
      </c>
      <c r="G328" s="241" t="s">
        <v>38</v>
      </c>
      <c r="H328" s="242">
        <v>0</v>
      </c>
      <c r="I328" s="243"/>
      <c r="J328" s="244">
        <f>ROUND(I328*H328,2)</f>
        <v>0</v>
      </c>
      <c r="K328" s="240" t="s">
        <v>38</v>
      </c>
      <c r="L328" s="74"/>
      <c r="M328" s="245" t="s">
        <v>38</v>
      </c>
      <c r="N328" s="246" t="s">
        <v>53</v>
      </c>
      <c r="O328" s="49"/>
      <c r="P328" s="247">
        <f>O328*H328</f>
        <v>0</v>
      </c>
      <c r="Q328" s="247">
        <v>0</v>
      </c>
      <c r="R328" s="247">
        <f>Q328*H328</f>
        <v>0</v>
      </c>
      <c r="S328" s="247">
        <v>0</v>
      </c>
      <c r="T328" s="248">
        <f>S328*H328</f>
        <v>0</v>
      </c>
      <c r="AR328" s="25" t="s">
        <v>211</v>
      </c>
      <c r="AT328" s="25" t="s">
        <v>206</v>
      </c>
      <c r="AU328" s="25" t="s">
        <v>90</v>
      </c>
      <c r="AY328" s="25" t="s">
        <v>204</v>
      </c>
      <c r="BE328" s="249">
        <f>IF(N328="základní",J328,0)</f>
        <v>0</v>
      </c>
      <c r="BF328" s="249">
        <f>IF(N328="snížená",J328,0)</f>
        <v>0</v>
      </c>
      <c r="BG328" s="249">
        <f>IF(N328="zákl. přenesená",J328,0)</f>
        <v>0</v>
      </c>
      <c r="BH328" s="249">
        <f>IF(N328="sníž. přenesená",J328,0)</f>
        <v>0</v>
      </c>
      <c r="BI328" s="249">
        <f>IF(N328="nulová",J328,0)</f>
        <v>0</v>
      </c>
      <c r="BJ328" s="25" t="s">
        <v>25</v>
      </c>
      <c r="BK328" s="249">
        <f>ROUND(I328*H328,2)</f>
        <v>0</v>
      </c>
      <c r="BL328" s="25" t="s">
        <v>211</v>
      </c>
      <c r="BM328" s="25" t="s">
        <v>3437</v>
      </c>
    </row>
    <row r="329" spans="2:65" s="1" customFormat="1" ht="16.5" customHeight="1">
      <c r="B329" s="48"/>
      <c r="C329" s="285" t="s">
        <v>82</v>
      </c>
      <c r="D329" s="285" t="s">
        <v>478</v>
      </c>
      <c r="E329" s="286" t="s">
        <v>3438</v>
      </c>
      <c r="F329" s="287" t="s">
        <v>3189</v>
      </c>
      <c r="G329" s="288" t="s">
        <v>3190</v>
      </c>
      <c r="H329" s="289">
        <v>1</v>
      </c>
      <c r="I329" s="290"/>
      <c r="J329" s="291">
        <f>ROUND(I329*H329,2)</f>
        <v>0</v>
      </c>
      <c r="K329" s="287" t="s">
        <v>38</v>
      </c>
      <c r="L329" s="292"/>
      <c r="M329" s="293" t="s">
        <v>38</v>
      </c>
      <c r="N329" s="294" t="s">
        <v>53</v>
      </c>
      <c r="O329" s="49"/>
      <c r="P329" s="247">
        <f>O329*H329</f>
        <v>0</v>
      </c>
      <c r="Q329" s="247">
        <v>25</v>
      </c>
      <c r="R329" s="247">
        <f>Q329*H329</f>
        <v>25</v>
      </c>
      <c r="S329" s="247">
        <v>0</v>
      </c>
      <c r="T329" s="248">
        <f>S329*H329</f>
        <v>0</v>
      </c>
      <c r="AR329" s="25" t="s">
        <v>249</v>
      </c>
      <c r="AT329" s="25" t="s">
        <v>478</v>
      </c>
      <c r="AU329" s="25" t="s">
        <v>90</v>
      </c>
      <c r="AY329" s="25" t="s">
        <v>204</v>
      </c>
      <c r="BE329" s="249">
        <f>IF(N329="základní",J329,0)</f>
        <v>0</v>
      </c>
      <c r="BF329" s="249">
        <f>IF(N329="snížená",J329,0)</f>
        <v>0</v>
      </c>
      <c r="BG329" s="249">
        <f>IF(N329="zákl. přenesená",J329,0)</f>
        <v>0</v>
      </c>
      <c r="BH329" s="249">
        <f>IF(N329="sníž. přenesená",J329,0)</f>
        <v>0</v>
      </c>
      <c r="BI329" s="249">
        <f>IF(N329="nulová",J329,0)</f>
        <v>0</v>
      </c>
      <c r="BJ329" s="25" t="s">
        <v>25</v>
      </c>
      <c r="BK329" s="249">
        <f>ROUND(I329*H329,2)</f>
        <v>0</v>
      </c>
      <c r="BL329" s="25" t="s">
        <v>211</v>
      </c>
      <c r="BM329" s="25" t="s">
        <v>3439</v>
      </c>
    </row>
    <row r="330" spans="2:63" s="11" customFormat="1" ht="29.85" customHeight="1">
      <c r="B330" s="222"/>
      <c r="C330" s="223"/>
      <c r="D330" s="224" t="s">
        <v>81</v>
      </c>
      <c r="E330" s="236" t="s">
        <v>3440</v>
      </c>
      <c r="F330" s="236" t="s">
        <v>3441</v>
      </c>
      <c r="G330" s="223"/>
      <c r="H330" s="223"/>
      <c r="I330" s="226"/>
      <c r="J330" s="237">
        <f>BK330</f>
        <v>0</v>
      </c>
      <c r="K330" s="223"/>
      <c r="L330" s="228"/>
      <c r="M330" s="229"/>
      <c r="N330" s="230"/>
      <c r="O330" s="230"/>
      <c r="P330" s="231">
        <f>SUM(P331:P332)</f>
        <v>0</v>
      </c>
      <c r="Q330" s="230"/>
      <c r="R330" s="231">
        <f>SUM(R331:R332)</f>
        <v>5</v>
      </c>
      <c r="S330" s="230"/>
      <c r="T330" s="232">
        <f>SUM(T331:T332)</f>
        <v>0</v>
      </c>
      <c r="AR330" s="233" t="s">
        <v>25</v>
      </c>
      <c r="AT330" s="234" t="s">
        <v>81</v>
      </c>
      <c r="AU330" s="234" t="s">
        <v>25</v>
      </c>
      <c r="AY330" s="233" t="s">
        <v>204</v>
      </c>
      <c r="BK330" s="235">
        <f>SUM(BK331:BK332)</f>
        <v>0</v>
      </c>
    </row>
    <row r="331" spans="2:65" s="1" customFormat="1" ht="16.5" customHeight="1">
      <c r="B331" s="48"/>
      <c r="C331" s="238" t="s">
        <v>82</v>
      </c>
      <c r="D331" s="238" t="s">
        <v>206</v>
      </c>
      <c r="E331" s="239" t="s">
        <v>3442</v>
      </c>
      <c r="F331" s="240" t="s">
        <v>3443</v>
      </c>
      <c r="G331" s="241" t="s">
        <v>38</v>
      </c>
      <c r="H331" s="242">
        <v>0</v>
      </c>
      <c r="I331" s="243"/>
      <c r="J331" s="244">
        <f>ROUND(I331*H331,2)</f>
        <v>0</v>
      </c>
      <c r="K331" s="240" t="s">
        <v>38</v>
      </c>
      <c r="L331" s="74"/>
      <c r="M331" s="245" t="s">
        <v>38</v>
      </c>
      <c r="N331" s="246" t="s">
        <v>53</v>
      </c>
      <c r="O331" s="49"/>
      <c r="P331" s="247">
        <f>O331*H331</f>
        <v>0</v>
      </c>
      <c r="Q331" s="247">
        <v>0</v>
      </c>
      <c r="R331" s="247">
        <f>Q331*H331</f>
        <v>0</v>
      </c>
      <c r="S331" s="247">
        <v>0</v>
      </c>
      <c r="T331" s="248">
        <f>S331*H331</f>
        <v>0</v>
      </c>
      <c r="AR331" s="25" t="s">
        <v>211</v>
      </c>
      <c r="AT331" s="25" t="s">
        <v>206</v>
      </c>
      <c r="AU331" s="25" t="s">
        <v>90</v>
      </c>
      <c r="AY331" s="25" t="s">
        <v>204</v>
      </c>
      <c r="BE331" s="249">
        <f>IF(N331="základní",J331,0)</f>
        <v>0</v>
      </c>
      <c r="BF331" s="249">
        <f>IF(N331="snížená",J331,0)</f>
        <v>0</v>
      </c>
      <c r="BG331" s="249">
        <f>IF(N331="zákl. přenesená",J331,0)</f>
        <v>0</v>
      </c>
      <c r="BH331" s="249">
        <f>IF(N331="sníž. přenesená",J331,0)</f>
        <v>0</v>
      </c>
      <c r="BI331" s="249">
        <f>IF(N331="nulová",J331,0)</f>
        <v>0</v>
      </c>
      <c r="BJ331" s="25" t="s">
        <v>25</v>
      </c>
      <c r="BK331" s="249">
        <f>ROUND(I331*H331,2)</f>
        <v>0</v>
      </c>
      <c r="BL331" s="25" t="s">
        <v>211</v>
      </c>
      <c r="BM331" s="25" t="s">
        <v>3444</v>
      </c>
    </row>
    <row r="332" spans="2:65" s="1" customFormat="1" ht="16.5" customHeight="1">
      <c r="B332" s="48"/>
      <c r="C332" s="285" t="s">
        <v>82</v>
      </c>
      <c r="D332" s="285" t="s">
        <v>478</v>
      </c>
      <c r="E332" s="286" t="s">
        <v>3445</v>
      </c>
      <c r="F332" s="287" t="s">
        <v>3189</v>
      </c>
      <c r="G332" s="288" t="s">
        <v>3190</v>
      </c>
      <c r="H332" s="289">
        <v>1</v>
      </c>
      <c r="I332" s="290"/>
      <c r="J332" s="291">
        <f>ROUND(I332*H332,2)</f>
        <v>0</v>
      </c>
      <c r="K332" s="287" t="s">
        <v>38</v>
      </c>
      <c r="L332" s="292"/>
      <c r="M332" s="293" t="s">
        <v>38</v>
      </c>
      <c r="N332" s="294" t="s">
        <v>53</v>
      </c>
      <c r="O332" s="49"/>
      <c r="P332" s="247">
        <f>O332*H332</f>
        <v>0</v>
      </c>
      <c r="Q332" s="247">
        <v>5</v>
      </c>
      <c r="R332" s="247">
        <f>Q332*H332</f>
        <v>5</v>
      </c>
      <c r="S332" s="247">
        <v>0</v>
      </c>
      <c r="T332" s="248">
        <f>S332*H332</f>
        <v>0</v>
      </c>
      <c r="AR332" s="25" t="s">
        <v>249</v>
      </c>
      <c r="AT332" s="25" t="s">
        <v>478</v>
      </c>
      <c r="AU332" s="25" t="s">
        <v>90</v>
      </c>
      <c r="AY332" s="25" t="s">
        <v>204</v>
      </c>
      <c r="BE332" s="249">
        <f>IF(N332="základní",J332,0)</f>
        <v>0</v>
      </c>
      <c r="BF332" s="249">
        <f>IF(N332="snížená",J332,0)</f>
        <v>0</v>
      </c>
      <c r="BG332" s="249">
        <f>IF(N332="zákl. přenesená",J332,0)</f>
        <v>0</v>
      </c>
      <c r="BH332" s="249">
        <f>IF(N332="sníž. přenesená",J332,0)</f>
        <v>0</v>
      </c>
      <c r="BI332" s="249">
        <f>IF(N332="nulová",J332,0)</f>
        <v>0</v>
      </c>
      <c r="BJ332" s="25" t="s">
        <v>25</v>
      </c>
      <c r="BK332" s="249">
        <f>ROUND(I332*H332,2)</f>
        <v>0</v>
      </c>
      <c r="BL332" s="25" t="s">
        <v>211</v>
      </c>
      <c r="BM332" s="25" t="s">
        <v>3446</v>
      </c>
    </row>
    <row r="333" spans="2:63" s="11" customFormat="1" ht="29.85" customHeight="1">
      <c r="B333" s="222"/>
      <c r="C333" s="223"/>
      <c r="D333" s="224" t="s">
        <v>81</v>
      </c>
      <c r="E333" s="236" t="s">
        <v>3447</v>
      </c>
      <c r="F333" s="236" t="s">
        <v>3448</v>
      </c>
      <c r="G333" s="223"/>
      <c r="H333" s="223"/>
      <c r="I333" s="226"/>
      <c r="J333" s="237">
        <f>BK333</f>
        <v>0</v>
      </c>
      <c r="K333" s="223"/>
      <c r="L333" s="228"/>
      <c r="M333" s="229"/>
      <c r="N333" s="230"/>
      <c r="O333" s="230"/>
      <c r="P333" s="231">
        <f>P334</f>
        <v>0</v>
      </c>
      <c r="Q333" s="230"/>
      <c r="R333" s="231">
        <f>R334</f>
        <v>45</v>
      </c>
      <c r="S333" s="230"/>
      <c r="T333" s="232">
        <f>T334</f>
        <v>0</v>
      </c>
      <c r="AR333" s="233" t="s">
        <v>25</v>
      </c>
      <c r="AT333" s="234" t="s">
        <v>81</v>
      </c>
      <c r="AU333" s="234" t="s">
        <v>25</v>
      </c>
      <c r="AY333" s="233" t="s">
        <v>204</v>
      </c>
      <c r="BK333" s="235">
        <f>BK334</f>
        <v>0</v>
      </c>
    </row>
    <row r="334" spans="2:65" s="1" customFormat="1" ht="16.5" customHeight="1">
      <c r="B334" s="48"/>
      <c r="C334" s="285" t="s">
        <v>82</v>
      </c>
      <c r="D334" s="285" t="s">
        <v>478</v>
      </c>
      <c r="E334" s="286" t="s">
        <v>3449</v>
      </c>
      <c r="F334" s="287" t="s">
        <v>3189</v>
      </c>
      <c r="G334" s="288" t="s">
        <v>906</v>
      </c>
      <c r="H334" s="289">
        <v>45</v>
      </c>
      <c r="I334" s="290"/>
      <c r="J334" s="291">
        <f>ROUND(I334*H334,2)</f>
        <v>0</v>
      </c>
      <c r="K334" s="287" t="s">
        <v>38</v>
      </c>
      <c r="L334" s="292"/>
      <c r="M334" s="293" t="s">
        <v>38</v>
      </c>
      <c r="N334" s="294" t="s">
        <v>53</v>
      </c>
      <c r="O334" s="49"/>
      <c r="P334" s="247">
        <f>O334*H334</f>
        <v>0</v>
      </c>
      <c r="Q334" s="247">
        <v>1</v>
      </c>
      <c r="R334" s="247">
        <f>Q334*H334</f>
        <v>45</v>
      </c>
      <c r="S334" s="247">
        <v>0</v>
      </c>
      <c r="T334" s="248">
        <f>S334*H334</f>
        <v>0</v>
      </c>
      <c r="AR334" s="25" t="s">
        <v>249</v>
      </c>
      <c r="AT334" s="25" t="s">
        <v>478</v>
      </c>
      <c r="AU334" s="25" t="s">
        <v>90</v>
      </c>
      <c r="AY334" s="25" t="s">
        <v>204</v>
      </c>
      <c r="BE334" s="249">
        <f>IF(N334="základní",J334,0)</f>
        <v>0</v>
      </c>
      <c r="BF334" s="249">
        <f>IF(N334="snížená",J334,0)</f>
        <v>0</v>
      </c>
      <c r="BG334" s="249">
        <f>IF(N334="zákl. přenesená",J334,0)</f>
        <v>0</v>
      </c>
      <c r="BH334" s="249">
        <f>IF(N334="sníž. přenesená",J334,0)</f>
        <v>0</v>
      </c>
      <c r="BI334" s="249">
        <f>IF(N334="nulová",J334,0)</f>
        <v>0</v>
      </c>
      <c r="BJ334" s="25" t="s">
        <v>25</v>
      </c>
      <c r="BK334" s="249">
        <f>ROUND(I334*H334,2)</f>
        <v>0</v>
      </c>
      <c r="BL334" s="25" t="s">
        <v>211</v>
      </c>
      <c r="BM334" s="25" t="s">
        <v>3450</v>
      </c>
    </row>
    <row r="335" spans="2:63" s="11" customFormat="1" ht="37.4" customHeight="1">
      <c r="B335" s="222"/>
      <c r="C335" s="223"/>
      <c r="D335" s="224" t="s">
        <v>81</v>
      </c>
      <c r="E335" s="225" t="s">
        <v>3451</v>
      </c>
      <c r="F335" s="225" t="s">
        <v>3452</v>
      </c>
      <c r="G335" s="223"/>
      <c r="H335" s="223"/>
      <c r="I335" s="226"/>
      <c r="J335" s="227">
        <f>BK335</f>
        <v>0</v>
      </c>
      <c r="K335" s="223"/>
      <c r="L335" s="228"/>
      <c r="M335" s="229"/>
      <c r="N335" s="230"/>
      <c r="O335" s="230"/>
      <c r="P335" s="231">
        <f>P336+P338</f>
        <v>0</v>
      </c>
      <c r="Q335" s="230"/>
      <c r="R335" s="231">
        <f>R336+R338</f>
        <v>0</v>
      </c>
      <c r="S335" s="230"/>
      <c r="T335" s="232">
        <f>T336+T338</f>
        <v>0</v>
      </c>
      <c r="AR335" s="233" t="s">
        <v>25</v>
      </c>
      <c r="AT335" s="234" t="s">
        <v>81</v>
      </c>
      <c r="AU335" s="234" t="s">
        <v>82</v>
      </c>
      <c r="AY335" s="233" t="s">
        <v>204</v>
      </c>
      <c r="BK335" s="235">
        <f>BK336+BK338</f>
        <v>0</v>
      </c>
    </row>
    <row r="336" spans="2:63" s="11" customFormat="1" ht="19.9" customHeight="1">
      <c r="B336" s="222"/>
      <c r="C336" s="223"/>
      <c r="D336" s="224" t="s">
        <v>81</v>
      </c>
      <c r="E336" s="236" t="s">
        <v>3453</v>
      </c>
      <c r="F336" s="236" t="s">
        <v>3454</v>
      </c>
      <c r="G336" s="223"/>
      <c r="H336" s="223"/>
      <c r="I336" s="226"/>
      <c r="J336" s="237">
        <f>BK336</f>
        <v>0</v>
      </c>
      <c r="K336" s="223"/>
      <c r="L336" s="228"/>
      <c r="M336" s="229"/>
      <c r="N336" s="230"/>
      <c r="O336" s="230"/>
      <c r="P336" s="231">
        <f>P337</f>
        <v>0</v>
      </c>
      <c r="Q336" s="230"/>
      <c r="R336" s="231">
        <f>R337</f>
        <v>0</v>
      </c>
      <c r="S336" s="230"/>
      <c r="T336" s="232">
        <f>T337</f>
        <v>0</v>
      </c>
      <c r="AR336" s="233" t="s">
        <v>25</v>
      </c>
      <c r="AT336" s="234" t="s">
        <v>81</v>
      </c>
      <c r="AU336" s="234" t="s">
        <v>25</v>
      </c>
      <c r="AY336" s="233" t="s">
        <v>204</v>
      </c>
      <c r="BK336" s="235">
        <f>BK337</f>
        <v>0</v>
      </c>
    </row>
    <row r="337" spans="2:65" s="1" customFormat="1" ht="16.5" customHeight="1">
      <c r="B337" s="48"/>
      <c r="C337" s="238" t="s">
        <v>82</v>
      </c>
      <c r="D337" s="238" t="s">
        <v>206</v>
      </c>
      <c r="E337" s="239" t="s">
        <v>3455</v>
      </c>
      <c r="F337" s="240" t="s">
        <v>3456</v>
      </c>
      <c r="G337" s="241" t="s">
        <v>2362</v>
      </c>
      <c r="H337" s="242">
        <v>16</v>
      </c>
      <c r="I337" s="243"/>
      <c r="J337" s="244">
        <f>ROUND(I337*H337,2)</f>
        <v>0</v>
      </c>
      <c r="K337" s="240" t="s">
        <v>38</v>
      </c>
      <c r="L337" s="74"/>
      <c r="M337" s="245" t="s">
        <v>38</v>
      </c>
      <c r="N337" s="246" t="s">
        <v>53</v>
      </c>
      <c r="O337" s="49"/>
      <c r="P337" s="247">
        <f>O337*H337</f>
        <v>0</v>
      </c>
      <c r="Q337" s="247">
        <v>0</v>
      </c>
      <c r="R337" s="247">
        <f>Q337*H337</f>
        <v>0</v>
      </c>
      <c r="S337" s="247">
        <v>0</v>
      </c>
      <c r="T337" s="248">
        <f>S337*H337</f>
        <v>0</v>
      </c>
      <c r="AR337" s="25" t="s">
        <v>211</v>
      </c>
      <c r="AT337" s="25" t="s">
        <v>206</v>
      </c>
      <c r="AU337" s="25" t="s">
        <v>90</v>
      </c>
      <c r="AY337" s="25" t="s">
        <v>204</v>
      </c>
      <c r="BE337" s="249">
        <f>IF(N337="základní",J337,0)</f>
        <v>0</v>
      </c>
      <c r="BF337" s="249">
        <f>IF(N337="snížená",J337,0)</f>
        <v>0</v>
      </c>
      <c r="BG337" s="249">
        <f>IF(N337="zákl. přenesená",J337,0)</f>
        <v>0</v>
      </c>
      <c r="BH337" s="249">
        <f>IF(N337="sníž. přenesená",J337,0)</f>
        <v>0</v>
      </c>
      <c r="BI337" s="249">
        <f>IF(N337="nulová",J337,0)</f>
        <v>0</v>
      </c>
      <c r="BJ337" s="25" t="s">
        <v>25</v>
      </c>
      <c r="BK337" s="249">
        <f>ROUND(I337*H337,2)</f>
        <v>0</v>
      </c>
      <c r="BL337" s="25" t="s">
        <v>211</v>
      </c>
      <c r="BM337" s="25" t="s">
        <v>3457</v>
      </c>
    </row>
    <row r="338" spans="2:63" s="11" customFormat="1" ht="29.85" customHeight="1">
      <c r="B338" s="222"/>
      <c r="C338" s="223"/>
      <c r="D338" s="224" t="s">
        <v>81</v>
      </c>
      <c r="E338" s="236" t="s">
        <v>3453</v>
      </c>
      <c r="F338" s="236" t="s">
        <v>3454</v>
      </c>
      <c r="G338" s="223"/>
      <c r="H338" s="223"/>
      <c r="I338" s="226"/>
      <c r="J338" s="237">
        <f>BK338</f>
        <v>0</v>
      </c>
      <c r="K338" s="223"/>
      <c r="L338" s="228"/>
      <c r="M338" s="229"/>
      <c r="N338" s="230"/>
      <c r="O338" s="230"/>
      <c r="P338" s="231">
        <f>P339</f>
        <v>0</v>
      </c>
      <c r="Q338" s="230"/>
      <c r="R338" s="231">
        <f>R339</f>
        <v>0</v>
      </c>
      <c r="S338" s="230"/>
      <c r="T338" s="232">
        <f>T339</f>
        <v>0</v>
      </c>
      <c r="AR338" s="233" t="s">
        <v>25</v>
      </c>
      <c r="AT338" s="234" t="s">
        <v>81</v>
      </c>
      <c r="AU338" s="234" t="s">
        <v>25</v>
      </c>
      <c r="AY338" s="233" t="s">
        <v>204</v>
      </c>
      <c r="BK338" s="235">
        <f>BK339</f>
        <v>0</v>
      </c>
    </row>
    <row r="339" spans="2:65" s="1" customFormat="1" ht="16.5" customHeight="1">
      <c r="B339" s="48"/>
      <c r="C339" s="238" t="s">
        <v>82</v>
      </c>
      <c r="D339" s="238" t="s">
        <v>206</v>
      </c>
      <c r="E339" s="239" t="s">
        <v>3458</v>
      </c>
      <c r="F339" s="240" t="s">
        <v>3459</v>
      </c>
      <c r="G339" s="241" t="s">
        <v>2362</v>
      </c>
      <c r="H339" s="242">
        <v>5</v>
      </c>
      <c r="I339" s="243"/>
      <c r="J339" s="244">
        <f>ROUND(I339*H339,2)</f>
        <v>0</v>
      </c>
      <c r="K339" s="240" t="s">
        <v>38</v>
      </c>
      <c r="L339" s="74"/>
      <c r="M339" s="245" t="s">
        <v>38</v>
      </c>
      <c r="N339" s="246" t="s">
        <v>53</v>
      </c>
      <c r="O339" s="49"/>
      <c r="P339" s="247">
        <f>O339*H339</f>
        <v>0</v>
      </c>
      <c r="Q339" s="247">
        <v>0</v>
      </c>
      <c r="R339" s="247">
        <f>Q339*H339</f>
        <v>0</v>
      </c>
      <c r="S339" s="247">
        <v>0</v>
      </c>
      <c r="T339" s="248">
        <f>S339*H339</f>
        <v>0</v>
      </c>
      <c r="AR339" s="25" t="s">
        <v>211</v>
      </c>
      <c r="AT339" s="25" t="s">
        <v>206</v>
      </c>
      <c r="AU339" s="25" t="s">
        <v>90</v>
      </c>
      <c r="AY339" s="25" t="s">
        <v>204</v>
      </c>
      <c r="BE339" s="249">
        <f>IF(N339="základní",J339,0)</f>
        <v>0</v>
      </c>
      <c r="BF339" s="249">
        <f>IF(N339="snížená",J339,0)</f>
        <v>0</v>
      </c>
      <c r="BG339" s="249">
        <f>IF(N339="zákl. přenesená",J339,0)</f>
        <v>0</v>
      </c>
      <c r="BH339" s="249">
        <f>IF(N339="sníž. přenesená",J339,0)</f>
        <v>0</v>
      </c>
      <c r="BI339" s="249">
        <f>IF(N339="nulová",J339,0)</f>
        <v>0</v>
      </c>
      <c r="BJ339" s="25" t="s">
        <v>25</v>
      </c>
      <c r="BK339" s="249">
        <f>ROUND(I339*H339,2)</f>
        <v>0</v>
      </c>
      <c r="BL339" s="25" t="s">
        <v>211</v>
      </c>
      <c r="BM339" s="25" t="s">
        <v>3460</v>
      </c>
    </row>
    <row r="340" spans="2:63" s="11" customFormat="1" ht="37.4" customHeight="1">
      <c r="B340" s="222"/>
      <c r="C340" s="223"/>
      <c r="D340" s="224" t="s">
        <v>81</v>
      </c>
      <c r="E340" s="225" t="s">
        <v>3461</v>
      </c>
      <c r="F340" s="225" t="s">
        <v>3462</v>
      </c>
      <c r="G340" s="223"/>
      <c r="H340" s="223"/>
      <c r="I340" s="226"/>
      <c r="J340" s="227">
        <f>BK340</f>
        <v>0</v>
      </c>
      <c r="K340" s="223"/>
      <c r="L340" s="228"/>
      <c r="M340" s="229"/>
      <c r="N340" s="230"/>
      <c r="O340" s="230"/>
      <c r="P340" s="231">
        <f>SUM(P341:P344)</f>
        <v>0</v>
      </c>
      <c r="Q340" s="230"/>
      <c r="R340" s="231">
        <f>SUM(R341:R344)</f>
        <v>0</v>
      </c>
      <c r="S340" s="230"/>
      <c r="T340" s="232">
        <f>SUM(T341:T344)</f>
        <v>0</v>
      </c>
      <c r="AR340" s="233" t="s">
        <v>25</v>
      </c>
      <c r="AT340" s="234" t="s">
        <v>81</v>
      </c>
      <c r="AU340" s="234" t="s">
        <v>82</v>
      </c>
      <c r="AY340" s="233" t="s">
        <v>204</v>
      </c>
      <c r="BK340" s="235">
        <f>SUM(BK341:BK344)</f>
        <v>0</v>
      </c>
    </row>
    <row r="341" spans="2:65" s="1" customFormat="1" ht="16.5" customHeight="1">
      <c r="B341" s="48"/>
      <c r="C341" s="285" t="s">
        <v>233</v>
      </c>
      <c r="D341" s="285" t="s">
        <v>478</v>
      </c>
      <c r="E341" s="286" t="s">
        <v>3463</v>
      </c>
      <c r="F341" s="287" t="s">
        <v>3464</v>
      </c>
      <c r="G341" s="288" t="s">
        <v>3465</v>
      </c>
      <c r="H341" s="289">
        <v>1</v>
      </c>
      <c r="I341" s="290"/>
      <c r="J341" s="291">
        <f>ROUND(I341*H341,2)</f>
        <v>0</v>
      </c>
      <c r="K341" s="287" t="s">
        <v>38</v>
      </c>
      <c r="L341" s="292"/>
      <c r="M341" s="293" t="s">
        <v>38</v>
      </c>
      <c r="N341" s="294" t="s">
        <v>53</v>
      </c>
      <c r="O341" s="49"/>
      <c r="P341" s="247">
        <f>O341*H341</f>
        <v>0</v>
      </c>
      <c r="Q341" s="247">
        <v>0</v>
      </c>
      <c r="R341" s="247">
        <f>Q341*H341</f>
        <v>0</v>
      </c>
      <c r="S341" s="247">
        <v>0</v>
      </c>
      <c r="T341" s="248">
        <f>S341*H341</f>
        <v>0</v>
      </c>
      <c r="AR341" s="25" t="s">
        <v>249</v>
      </c>
      <c r="AT341" s="25" t="s">
        <v>478</v>
      </c>
      <c r="AU341" s="25" t="s">
        <v>25</v>
      </c>
      <c r="AY341" s="25" t="s">
        <v>204</v>
      </c>
      <c r="BE341" s="249">
        <f>IF(N341="základní",J341,0)</f>
        <v>0</v>
      </c>
      <c r="BF341" s="249">
        <f>IF(N341="snížená",J341,0)</f>
        <v>0</v>
      </c>
      <c r="BG341" s="249">
        <f>IF(N341="zákl. přenesená",J341,0)</f>
        <v>0</v>
      </c>
      <c r="BH341" s="249">
        <f>IF(N341="sníž. přenesená",J341,0)</f>
        <v>0</v>
      </c>
      <c r="BI341" s="249">
        <f>IF(N341="nulová",J341,0)</f>
        <v>0</v>
      </c>
      <c r="BJ341" s="25" t="s">
        <v>25</v>
      </c>
      <c r="BK341" s="249">
        <f>ROUND(I341*H341,2)</f>
        <v>0</v>
      </c>
      <c r="BL341" s="25" t="s">
        <v>211</v>
      </c>
      <c r="BM341" s="25" t="s">
        <v>3466</v>
      </c>
    </row>
    <row r="342" spans="2:65" s="1" customFormat="1" ht="16.5" customHeight="1">
      <c r="B342" s="48"/>
      <c r="C342" s="285" t="s">
        <v>239</v>
      </c>
      <c r="D342" s="285" t="s">
        <v>478</v>
      </c>
      <c r="E342" s="286" t="s">
        <v>3467</v>
      </c>
      <c r="F342" s="287" t="s">
        <v>910</v>
      </c>
      <c r="G342" s="288" t="s">
        <v>3465</v>
      </c>
      <c r="H342" s="289">
        <v>1</v>
      </c>
      <c r="I342" s="290"/>
      <c r="J342" s="291">
        <f>ROUND(I342*H342,2)</f>
        <v>0</v>
      </c>
      <c r="K342" s="287" t="s">
        <v>38</v>
      </c>
      <c r="L342" s="292"/>
      <c r="M342" s="293" t="s">
        <v>38</v>
      </c>
      <c r="N342" s="294" t="s">
        <v>53</v>
      </c>
      <c r="O342" s="49"/>
      <c r="P342" s="247">
        <f>O342*H342</f>
        <v>0</v>
      </c>
      <c r="Q342" s="247">
        <v>0</v>
      </c>
      <c r="R342" s="247">
        <f>Q342*H342</f>
        <v>0</v>
      </c>
      <c r="S342" s="247">
        <v>0</v>
      </c>
      <c r="T342" s="248">
        <f>S342*H342</f>
        <v>0</v>
      </c>
      <c r="AR342" s="25" t="s">
        <v>249</v>
      </c>
      <c r="AT342" s="25" t="s">
        <v>478</v>
      </c>
      <c r="AU342" s="25" t="s">
        <v>25</v>
      </c>
      <c r="AY342" s="25" t="s">
        <v>204</v>
      </c>
      <c r="BE342" s="249">
        <f>IF(N342="základní",J342,0)</f>
        <v>0</v>
      </c>
      <c r="BF342" s="249">
        <f>IF(N342="snížená",J342,0)</f>
        <v>0</v>
      </c>
      <c r="BG342" s="249">
        <f>IF(N342="zákl. přenesená",J342,0)</f>
        <v>0</v>
      </c>
      <c r="BH342" s="249">
        <f>IF(N342="sníž. přenesená",J342,0)</f>
        <v>0</v>
      </c>
      <c r="BI342" s="249">
        <f>IF(N342="nulová",J342,0)</f>
        <v>0</v>
      </c>
      <c r="BJ342" s="25" t="s">
        <v>25</v>
      </c>
      <c r="BK342" s="249">
        <f>ROUND(I342*H342,2)</f>
        <v>0</v>
      </c>
      <c r="BL342" s="25" t="s">
        <v>211</v>
      </c>
      <c r="BM342" s="25" t="s">
        <v>3468</v>
      </c>
    </row>
    <row r="343" spans="2:65" s="1" customFormat="1" ht="16.5" customHeight="1">
      <c r="B343" s="48"/>
      <c r="C343" s="285" t="s">
        <v>244</v>
      </c>
      <c r="D343" s="285" t="s">
        <v>478</v>
      </c>
      <c r="E343" s="286" t="s">
        <v>3469</v>
      </c>
      <c r="F343" s="287" t="s">
        <v>3470</v>
      </c>
      <c r="G343" s="288" t="s">
        <v>3465</v>
      </c>
      <c r="H343" s="289">
        <v>1</v>
      </c>
      <c r="I343" s="290"/>
      <c r="J343" s="291">
        <f>ROUND(I343*H343,2)</f>
        <v>0</v>
      </c>
      <c r="K343" s="287" t="s">
        <v>38</v>
      </c>
      <c r="L343" s="292"/>
      <c r="M343" s="293" t="s">
        <v>38</v>
      </c>
      <c r="N343" s="294" t="s">
        <v>53</v>
      </c>
      <c r="O343" s="49"/>
      <c r="P343" s="247">
        <f>O343*H343</f>
        <v>0</v>
      </c>
      <c r="Q343" s="247">
        <v>0</v>
      </c>
      <c r="R343" s="247">
        <f>Q343*H343</f>
        <v>0</v>
      </c>
      <c r="S343" s="247">
        <v>0</v>
      </c>
      <c r="T343" s="248">
        <f>S343*H343</f>
        <v>0</v>
      </c>
      <c r="AR343" s="25" t="s">
        <v>249</v>
      </c>
      <c r="AT343" s="25" t="s">
        <v>478</v>
      </c>
      <c r="AU343" s="25" t="s">
        <v>25</v>
      </c>
      <c r="AY343" s="25" t="s">
        <v>204</v>
      </c>
      <c r="BE343" s="249">
        <f>IF(N343="základní",J343,0)</f>
        <v>0</v>
      </c>
      <c r="BF343" s="249">
        <f>IF(N343="snížená",J343,0)</f>
        <v>0</v>
      </c>
      <c r="BG343" s="249">
        <f>IF(N343="zákl. přenesená",J343,0)</f>
        <v>0</v>
      </c>
      <c r="BH343" s="249">
        <f>IF(N343="sníž. přenesená",J343,0)</f>
        <v>0</v>
      </c>
      <c r="BI343" s="249">
        <f>IF(N343="nulová",J343,0)</f>
        <v>0</v>
      </c>
      <c r="BJ343" s="25" t="s">
        <v>25</v>
      </c>
      <c r="BK343" s="249">
        <f>ROUND(I343*H343,2)</f>
        <v>0</v>
      </c>
      <c r="BL343" s="25" t="s">
        <v>211</v>
      </c>
      <c r="BM343" s="25" t="s">
        <v>3471</v>
      </c>
    </row>
    <row r="344" spans="2:65" s="1" customFormat="1" ht="16.5" customHeight="1">
      <c r="B344" s="48"/>
      <c r="C344" s="285" t="s">
        <v>249</v>
      </c>
      <c r="D344" s="285" t="s">
        <v>478</v>
      </c>
      <c r="E344" s="286" t="s">
        <v>3472</v>
      </c>
      <c r="F344" s="287" t="s">
        <v>3473</v>
      </c>
      <c r="G344" s="288" t="s">
        <v>3465</v>
      </c>
      <c r="H344" s="289">
        <v>1</v>
      </c>
      <c r="I344" s="290"/>
      <c r="J344" s="291">
        <f>ROUND(I344*H344,2)</f>
        <v>0</v>
      </c>
      <c r="K344" s="287" t="s">
        <v>38</v>
      </c>
      <c r="L344" s="292"/>
      <c r="M344" s="293" t="s">
        <v>38</v>
      </c>
      <c r="N344" s="294" t="s">
        <v>53</v>
      </c>
      <c r="O344" s="49"/>
      <c r="P344" s="247">
        <f>O344*H344</f>
        <v>0</v>
      </c>
      <c r="Q344" s="247">
        <v>0</v>
      </c>
      <c r="R344" s="247">
        <f>Q344*H344</f>
        <v>0</v>
      </c>
      <c r="S344" s="247">
        <v>0</v>
      </c>
      <c r="T344" s="248">
        <f>S344*H344</f>
        <v>0</v>
      </c>
      <c r="AR344" s="25" t="s">
        <v>249</v>
      </c>
      <c r="AT344" s="25" t="s">
        <v>478</v>
      </c>
      <c r="AU344" s="25" t="s">
        <v>25</v>
      </c>
      <c r="AY344" s="25" t="s">
        <v>204</v>
      </c>
      <c r="BE344" s="249">
        <f>IF(N344="základní",J344,0)</f>
        <v>0</v>
      </c>
      <c r="BF344" s="249">
        <f>IF(N344="snížená",J344,0)</f>
        <v>0</v>
      </c>
      <c r="BG344" s="249">
        <f>IF(N344="zákl. přenesená",J344,0)</f>
        <v>0</v>
      </c>
      <c r="BH344" s="249">
        <f>IF(N344="sníž. přenesená",J344,0)</f>
        <v>0</v>
      </c>
      <c r="BI344" s="249">
        <f>IF(N344="nulová",J344,0)</f>
        <v>0</v>
      </c>
      <c r="BJ344" s="25" t="s">
        <v>25</v>
      </c>
      <c r="BK344" s="249">
        <f>ROUND(I344*H344,2)</f>
        <v>0</v>
      </c>
      <c r="BL344" s="25" t="s">
        <v>211</v>
      </c>
      <c r="BM344" s="25" t="s">
        <v>3474</v>
      </c>
    </row>
    <row r="345" spans="2:63" s="11" customFormat="1" ht="37.4" customHeight="1">
      <c r="B345" s="222"/>
      <c r="C345" s="223"/>
      <c r="D345" s="224" t="s">
        <v>81</v>
      </c>
      <c r="E345" s="225" t="s">
        <v>3475</v>
      </c>
      <c r="F345" s="225" t="s">
        <v>953</v>
      </c>
      <c r="G345" s="223"/>
      <c r="H345" s="223"/>
      <c r="I345" s="226"/>
      <c r="J345" s="227">
        <f>BK345</f>
        <v>0</v>
      </c>
      <c r="K345" s="223"/>
      <c r="L345" s="228"/>
      <c r="M345" s="229"/>
      <c r="N345" s="230"/>
      <c r="O345" s="230"/>
      <c r="P345" s="231">
        <f>P346</f>
        <v>0</v>
      </c>
      <c r="Q345" s="230"/>
      <c r="R345" s="231">
        <f>R346</f>
        <v>500</v>
      </c>
      <c r="S345" s="230"/>
      <c r="T345" s="232">
        <f>T346</f>
        <v>0</v>
      </c>
      <c r="AR345" s="233" t="s">
        <v>25</v>
      </c>
      <c r="AT345" s="234" t="s">
        <v>81</v>
      </c>
      <c r="AU345" s="234" t="s">
        <v>82</v>
      </c>
      <c r="AY345" s="233" t="s">
        <v>204</v>
      </c>
      <c r="BK345" s="235">
        <f>BK346</f>
        <v>0</v>
      </c>
    </row>
    <row r="346" spans="2:65" s="1" customFormat="1" ht="16.5" customHeight="1">
      <c r="B346" s="48"/>
      <c r="C346" s="238" t="s">
        <v>82</v>
      </c>
      <c r="D346" s="238" t="s">
        <v>206</v>
      </c>
      <c r="E346" s="239" t="s">
        <v>3476</v>
      </c>
      <c r="F346" s="240" t="s">
        <v>3477</v>
      </c>
      <c r="G346" s="241" t="s">
        <v>209</v>
      </c>
      <c r="H346" s="242">
        <v>125</v>
      </c>
      <c r="I346" s="243"/>
      <c r="J346" s="244">
        <f>ROUND(I346*H346,2)</f>
        <v>0</v>
      </c>
      <c r="K346" s="240" t="s">
        <v>38</v>
      </c>
      <c r="L346" s="74"/>
      <c r="M346" s="245" t="s">
        <v>38</v>
      </c>
      <c r="N346" s="317" t="s">
        <v>53</v>
      </c>
      <c r="O346" s="308"/>
      <c r="P346" s="314">
        <f>O346*H346</f>
        <v>0</v>
      </c>
      <c r="Q346" s="314">
        <v>4</v>
      </c>
      <c r="R346" s="314">
        <f>Q346*H346</f>
        <v>500</v>
      </c>
      <c r="S346" s="314">
        <v>0</v>
      </c>
      <c r="T346" s="315">
        <f>S346*H346</f>
        <v>0</v>
      </c>
      <c r="AR346" s="25" t="s">
        <v>211</v>
      </c>
      <c r="AT346" s="25" t="s">
        <v>206</v>
      </c>
      <c r="AU346" s="25" t="s">
        <v>25</v>
      </c>
      <c r="AY346" s="25" t="s">
        <v>204</v>
      </c>
      <c r="BE346" s="249">
        <f>IF(N346="základní",J346,0)</f>
        <v>0</v>
      </c>
      <c r="BF346" s="249">
        <f>IF(N346="snížená",J346,0)</f>
        <v>0</v>
      </c>
      <c r="BG346" s="249">
        <f>IF(N346="zákl. přenesená",J346,0)</f>
        <v>0</v>
      </c>
      <c r="BH346" s="249">
        <f>IF(N346="sníž. přenesená",J346,0)</f>
        <v>0</v>
      </c>
      <c r="BI346" s="249">
        <f>IF(N346="nulová",J346,0)</f>
        <v>0</v>
      </c>
      <c r="BJ346" s="25" t="s">
        <v>25</v>
      </c>
      <c r="BK346" s="249">
        <f>ROUND(I346*H346,2)</f>
        <v>0</v>
      </c>
      <c r="BL346" s="25" t="s">
        <v>211</v>
      </c>
      <c r="BM346" s="25" t="s">
        <v>3478</v>
      </c>
    </row>
    <row r="347" spans="2:12" s="1" customFormat="1" ht="6.95" customHeight="1">
      <c r="B347" s="69"/>
      <c r="C347" s="70"/>
      <c r="D347" s="70"/>
      <c r="E347" s="70"/>
      <c r="F347" s="70"/>
      <c r="G347" s="70"/>
      <c r="H347" s="70"/>
      <c r="I347" s="181"/>
      <c r="J347" s="70"/>
      <c r="K347" s="70"/>
      <c r="L347" s="74"/>
    </row>
  </sheetData>
  <sheetProtection password="CC35" sheet="1" objects="1" scenarios="1" formatColumns="0" formatRows="0" autoFilter="0"/>
  <autoFilter ref="C158:K346"/>
  <mergeCells count="16">
    <mergeCell ref="E7:H7"/>
    <mergeCell ref="E11:H11"/>
    <mergeCell ref="E9:H9"/>
    <mergeCell ref="E13:H13"/>
    <mergeCell ref="E28:H28"/>
    <mergeCell ref="E49:H49"/>
    <mergeCell ref="E53:H53"/>
    <mergeCell ref="E51:H51"/>
    <mergeCell ref="E55:H55"/>
    <mergeCell ref="J59:J60"/>
    <mergeCell ref="E145:H145"/>
    <mergeCell ref="E149:H149"/>
    <mergeCell ref="E147:H147"/>
    <mergeCell ref="E151:H151"/>
    <mergeCell ref="G1:H1"/>
    <mergeCell ref="L2:V2"/>
  </mergeCells>
  <hyperlinks>
    <hyperlink ref="F1:G1" location="C2" display="1) Krycí list soupisu"/>
    <hyperlink ref="G1:H1" location="C62" display="2) Rekapitulace"/>
    <hyperlink ref="J1" location="C15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Kukla Petr, Ing.</dc:creator>
  <cp:keywords/>
  <dc:description/>
  <cp:lastModifiedBy>Kukla Petr, Ing.</cp:lastModifiedBy>
  <dcterms:created xsi:type="dcterms:W3CDTF">2018-03-16T08:45:04Z</dcterms:created>
  <dcterms:modified xsi:type="dcterms:W3CDTF">2018-03-16T08:45:45Z</dcterms:modified>
  <cp:category/>
  <cp:version/>
  <cp:contentType/>
  <cp:contentStatus/>
</cp:coreProperties>
</file>