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525" windowWidth="19815" windowHeight="8640" activeTab="0"/>
  </bookViews>
  <sheets>
    <sheet name="Rekapitulace stavby" sheetId="1" r:id="rId1"/>
    <sheet name="05 - SO E Obnova hradební..." sheetId="2" r:id="rId2"/>
    <sheet name="06 - SO F Obnova hradební..." sheetId="3" r:id="rId3"/>
    <sheet name="11 - Vedlejší rozpočtové ..." sheetId="4" r:id="rId4"/>
    <sheet name="Pokyny pro vyplnění" sheetId="5" r:id="rId5"/>
  </sheets>
  <definedNames>
    <definedName name="_xlnm._FilterDatabase" localSheetId="1" hidden="1">'05 - SO E Obnova hradební...'!$C$92:$K$476</definedName>
    <definedName name="_xlnm._FilterDatabase" localSheetId="2" hidden="1">'06 - SO F Obnova hradební...'!$C$86:$K$210</definedName>
    <definedName name="_xlnm._FilterDatabase" localSheetId="3" hidden="1">'11 - Vedlejší rozpočtové ...'!$C$82:$K$114</definedName>
    <definedName name="_xlnm.Print_Area" localSheetId="1">'05 - SO E Obnova hradební...'!$C$4:$J$36,'05 - SO E Obnova hradební...'!$C$42:$J$74,'05 - SO E Obnova hradební...'!$C$80:$K$476</definedName>
    <definedName name="_xlnm.Print_Area" localSheetId="2">'06 - SO F Obnova hradební...'!$C$4:$J$36,'06 - SO F Obnova hradební...'!$C$42:$J$68,'06 - SO F Obnova hradební...'!$C$74:$K$210</definedName>
    <definedName name="_xlnm.Print_Area" localSheetId="3">'11 - Vedlejší rozpočtové ...'!$C$4:$J$36,'11 - Vedlejší rozpočtové ...'!$C$42:$J$64,'11 - Vedlejší rozpočtové ...'!$C$70:$K$114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'05 - SO E Obnova hradební...'!$92:$92</definedName>
    <definedName name="_xlnm.Print_Titles" localSheetId="2">'06 - SO F Obnova hradební...'!$86:$86</definedName>
    <definedName name="_xlnm.Print_Titles" localSheetId="3">'11 - Vedlejší rozpočtové ...'!$82:$82</definedName>
  </definedNames>
  <calcPr calcId="145621"/>
</workbook>
</file>

<file path=xl/sharedStrings.xml><?xml version="1.0" encoding="utf-8"?>
<sst xmlns="http://schemas.openxmlformats.org/spreadsheetml/2006/main" count="6336" uniqueCount="922">
  <si>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</si>
  <si>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</si>
  <si>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</si>
  <si>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</si>
  <si>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</si>
  <si>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</si>
  <si>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</si>
  <si>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{dfc62531-d298-4c71-8479-ea66557003cc}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</si>
  <si>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</si>
  <si>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</si>
  <si>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</si>
  <si>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</si>
  <si>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</si>
  <si>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</si>
  <si>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</si>
  <si>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</si>
  <si>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</si>
  <si>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1724P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</si>
  <si>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</si>
  <si>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</si>
  <si>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Hrad - Obnova Chebského hradu 1.etapa</t>
  </si>
  <si>
    <t>KSO:</t>
  </si>
  <si>
    <t>801 47 12</t>
  </si>
  <si>
    <t>CC-CZ:</t>
  </si>
  <si>
    <t>12614</t>
  </si>
  <si>
    <t>Místo:</t>
  </si>
  <si>
    <t>Cheb</t>
  </si>
  <si>
    <t>Datum:</t>
  </si>
  <si>
    <t>31. 10. 2017</t>
  </si>
  <si>
    <t>CZ-CPV:</t>
  </si>
  <si>
    <t>45262500-6</t>
  </si>
  <si>
    <t>CZ-CPA:</t>
  </si>
  <si>
    <t>43.99.90</t>
  </si>
  <si>
    <t>Zadavatel:</t>
  </si>
  <si>
    <t>IČ:</t>
  </si>
  <si>
    <t/>
  </si>
  <si>
    <t>Město Cheb</t>
  </si>
  <si>
    <t>DIČ:</t>
  </si>
  <si>
    <t>Uchazeč:</t>
  </si>
  <si>
    <t>Vyplň údaj</t>
  </si>
  <si>
    <t>Projektant:</t>
  </si>
  <si>
    <t>Projektový atelier pro arch. a poz. stavby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</si>
  <si>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</si>
  <si>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</si>
  <si>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</si>
  <si>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</si>
  <si>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</si>
  <si>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</si>
  <si>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</si>
  <si>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</si>
  <si>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</si>
  <si>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</si>
  <si>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</si>
  <si>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</si>
  <si>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</si>
  <si>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</si>
  <si>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</si>
  <si>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</si>
  <si>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</si>
  <si>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</si>
  <si>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</si>
  <si>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</si>
  <si>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</si>
  <si>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</si>
  <si>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</si>
  <si>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</si>
  <si>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</si>
  <si>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</si>
  <si>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</si>
  <si>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</si>
  <si>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</si>
  <si>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</si>
  <si>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</si>
  <si>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</si>
  <si>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</si>
  <si>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</si>
  <si>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</si>
  <si>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</si>
  <si>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</si>
  <si>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</si>
  <si>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</si>
  <si>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</si>
  <si>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</si>
  <si>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</si>
  <si>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05</t>
  </si>
  <si>
    <t>SO E Obnova hradebního opevnění od vstupní brány po hradební palác</t>
  </si>
  <si>
    <t>STA</t>
  </si>
  <si>
    <t>{3b41895c-e968-42a6-8907-07230fa7671b}</t>
  </si>
  <si>
    <t>2</t>
  </si>
  <si>
    <t>06</t>
  </si>
  <si>
    <t>SO F Obnova hradebního opevnění ne západní straně</t>
  </si>
  <si>
    <t>{aa9d5f9b-691e-4398-8afe-bae80665a703}</t>
  </si>
  <si>
    <t>11</t>
  </si>
  <si>
    <t>Vedlejší rozpočtové náklady</t>
  </si>
  <si>
    <t>{d2c275d5-256d-4550-a335-534c4bd31bdf}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</si>
  <si>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</si>
  <si>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</si>
  <si>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</si>
  <si>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</si>
  <si>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</si>
  <si>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</si>
  <si>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</si>
  <si>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05 - SO E Obnova hradebního opevnění od vstupní brány po hradební palác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</si>
  <si>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</si>
  <si>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</si>
  <si>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</si>
  <si>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</si>
  <si>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</si>
  <si>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</si>
  <si>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</si>
  <si>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</si>
  <si>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</si>
  <si>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</si>
  <si>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</si>
  <si>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</si>
  <si>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</si>
  <si>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</si>
  <si>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PSV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</si>
  <si>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</si>
  <si>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</si>
  <si>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</si>
  <si>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</si>
  <si>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</si>
  <si>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798 - Uměleckořemeslné prvky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</si>
  <si>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</si>
  <si>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</si>
  <si>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</si>
  <si>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</si>
  <si>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</si>
  <si>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</si>
  <si>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</si>
  <si>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</si>
  <si>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</si>
  <si>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</si>
  <si>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</si>
  <si>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</si>
  <si>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</si>
  <si>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</si>
  <si>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</si>
  <si>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</si>
  <si>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</si>
  <si>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</si>
  <si>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</si>
  <si>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</si>
  <si>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</si>
  <si>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s přehozením výkopku na vzdálenost do 3 m nebo s naložením na dopravní prostředek v hornině tř. 3 do 100 m3</t>
  </si>
  <si>
    <t>m3</t>
  </si>
  <si>
    <t>CS ÚRS 2017 01</t>
  </si>
  <si>
    <t>4</t>
  </si>
  <si>
    <t>184087862</t>
  </si>
  <si>
    <t>VV</t>
  </si>
  <si>
    <t>"E_7_Úprava terénu.pdf</t>
  </si>
  <si>
    <t>86,463*0,80</t>
  </si>
  <si>
    <t>Součet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</si>
  <si>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</si>
  <si>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</si>
  <si>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-1969088155</t>
  </si>
  <si>
    <t>69,170*0,30</t>
  </si>
  <si>
    <t>3</t>
  </si>
  <si>
    <t>162701103</t>
  </si>
  <si>
    <t>Vodorovné přemístění výkopku nebo sypaniny po suchu na obvyklém dopravním prostředku, bez naložení výkopku, avšak se složením bez rozhrnutí z horniny tř. 1 až 4 na vzdálenost přes 7 000 do 8 000 m</t>
  </si>
  <si>
    <t>-747294182</t>
  </si>
  <si>
    <t>PSC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</si>
  <si>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</si>
  <si>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</si>
  <si>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</si>
  <si>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-1419575684</t>
  </si>
  <si>
    <t>69,170*10</t>
  </si>
  <si>
    <t>5</t>
  </si>
  <si>
    <t>171201201</t>
  </si>
  <si>
    <t>Uložení sypaniny na skládky</t>
  </si>
  <si>
    <t>452090625</t>
  </si>
  <si>
    <t>6</t>
  </si>
  <si>
    <t>171201211</t>
  </si>
  <si>
    <t>Uložení sypaniny poplatek za uložení sypaniny na skládce (skládkovné)</t>
  </si>
  <si>
    <t>t</t>
  </si>
  <si>
    <t>1999383938</t>
  </si>
  <si>
    <t>69,170*2</t>
  </si>
  <si>
    <t>7</t>
  </si>
  <si>
    <t>174201101</t>
  </si>
  <si>
    <t>Zásyp sypaninou z jakékoliv horniny s uložením výkopku ve vrstvách bez zhutnění jam, šachet, rýh nebo kolem objektů v těchto vykopávkách</t>
  </si>
  <si>
    <t>-1445667805</t>
  </si>
  <si>
    <t>vsakovacích jímek</t>
  </si>
  <si>
    <t>3,14*0,50*0,50*2,00*5</t>
  </si>
  <si>
    <t>8</t>
  </si>
  <si>
    <t>M</t>
  </si>
  <si>
    <t>583439300</t>
  </si>
  <si>
    <t>kamenivo drcené hrubé frakce 16-32</t>
  </si>
  <si>
    <t>34882521</t>
  </si>
  <si>
    <t>do vsakovacích jímek</t>
  </si>
  <si>
    <t>7,85*2</t>
  </si>
  <si>
    <t>9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</si>
  <si>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</si>
  <si>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</si>
  <si>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m2</t>
  </si>
  <si>
    <t>-1348118339</t>
  </si>
  <si>
    <t>pomocně pro spádování od objektu</t>
  </si>
  <si>
    <t>"E_1_FASADA A.pdf</t>
  </si>
  <si>
    <t>(3,196+4,091+12,288+9,981+10,251+1,417)*1,800</t>
  </si>
  <si>
    <t>"E_2_FASADA B C.pdf</t>
  </si>
  <si>
    <t>6,418*1,800</t>
  </si>
  <si>
    <t>(14,360+2,303+5,071)*1,800</t>
  </si>
  <si>
    <t>"E_4_FASADA E F.pdf</t>
  </si>
  <si>
    <t>(+(2,776+5,194+0,977+3,866+8,243+5,357+2,784+0,044+21,064))*1,800</t>
  </si>
  <si>
    <t>Svislé a kompletní konstrukce</t>
  </si>
  <si>
    <t>10</t>
  </si>
  <si>
    <t>346481111</t>
  </si>
  <si>
    <t>Zaplentování rýh, potrubí, válcovaných nosníků, výklenků nebo nik jakéhokoliv tvaru, na maltu ve stěnách nebo před stěnami rabicovým pletivem</t>
  </si>
  <si>
    <t>-449278933</t>
  </si>
  <si>
    <t>pro KV/01</t>
  </si>
  <si>
    <t>11,50*3*0,15</t>
  </si>
  <si>
    <t>355931199R</t>
  </si>
  <si>
    <t>Žlaby stok z kamene bez dutin tětiva délky 500 mm otevřený výkop</t>
  </si>
  <si>
    <t>m</t>
  </si>
  <si>
    <t>148742183</t>
  </si>
  <si>
    <t>47,798+4,279+2,550+0,700</t>
  </si>
  <si>
    <t>Vodorovné konstrukce</t>
  </si>
  <si>
    <t>12</t>
  </si>
  <si>
    <t>411239221</t>
  </si>
  <si>
    <t>Zazdívka otvorů v klenbách cihlami pálenými včetně bednění a odbednění plochy přes 1 m2 do 4 m2, tl. přes 150 do 300 mm</t>
  </si>
  <si>
    <t>-1482629882</t>
  </si>
  <si>
    <t>pomocně pro vyklínování a vyplnění rozpínavou maltou v klenby RZ/25 vč dozdění paty klenby</t>
  </si>
  <si>
    <t>2,325</t>
  </si>
  <si>
    <t>Úpravy povrchů, podlahy a osazování výplní</t>
  </si>
  <si>
    <t>13</t>
  </si>
  <si>
    <t>622325399R</t>
  </si>
  <si>
    <t>Oprava zdi viz technologický postup O/3</t>
  </si>
  <si>
    <t>1059152218</t>
  </si>
  <si>
    <t>"E_3_FASADA D.pdf</t>
  </si>
  <si>
    <t>140,288</t>
  </si>
  <si>
    <t>přípočet průjezdu</t>
  </si>
  <si>
    <t>16,471*11,50</t>
  </si>
  <si>
    <t>14</t>
  </si>
  <si>
    <t>628635411</t>
  </si>
  <si>
    <t>Spárování zdiva z lomového kamene upraveného maltou cementovou hloubky vysekaných spár přes 30 do 70 mm</t>
  </si>
  <si>
    <t>17628409</t>
  </si>
  <si>
    <t>RZ/12</t>
  </si>
  <si>
    <t>3,4</t>
  </si>
  <si>
    <t>RZ/18</t>
  </si>
  <si>
    <t>35,00+15,00</t>
  </si>
  <si>
    <t>RZ/22</t>
  </si>
  <si>
    <t>38,00</t>
  </si>
  <si>
    <t>Trubní vedení</t>
  </si>
  <si>
    <t>894416012</t>
  </si>
  <si>
    <t>Vsakalovací šachtice z betonových dílců pro odvodnění, bez kanalizační přípojky z betonových skruží nebo trub světlosti do 1000 mm, hloubky přes 1,5 do 2 m</t>
  </si>
  <si>
    <t>kus</t>
  </si>
  <si>
    <t>660299867</t>
  </si>
  <si>
    <t>pomocně pro průměr vsakovací skruže 1,20 m</t>
  </si>
  <si>
    <t>Ostatní konstrukce a práce, bourání</t>
  </si>
  <si>
    <t>16</t>
  </si>
  <si>
    <t>941111122</t>
  </si>
  <si>
    <t>Montáž lešení řadového trubkového lehkého pracovního s podlahami s provozním zatížením tř. 3 do 200 kg/m2 šířky tř. W09 přes 0,9 do 1,2 m, výšky přes 10 do 25 m</t>
  </si>
  <si>
    <t>-522950915</t>
  </si>
  <si>
    <t>476,626</t>
  </si>
  <si>
    <t>105,106+227,058</t>
  </si>
  <si>
    <t>281,818</t>
  </si>
  <si>
    <t>476,210</t>
  </si>
  <si>
    <t>17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</si>
  <si>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</si>
  <si>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</si>
  <si>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-124655914</t>
  </si>
  <si>
    <t>1566,818*200 'Přepočtené koeficientem množství</t>
  </si>
  <si>
    <t>18</t>
  </si>
  <si>
    <t>941111822</t>
  </si>
  <si>
    <t>Demontáž lešení řadového trubkového lehkého pracovního s podlahami s provozním zatížením tř. 3 do 200 kg/m2 šířky tř. W09 přes 0,9 do 1,2 m, výšky přes 10 do 25 m</t>
  </si>
  <si>
    <t>527579031</t>
  </si>
  <si>
    <t>19</t>
  </si>
  <si>
    <t>944511111</t>
  </si>
  <si>
    <t>Montáž ochranné sítě zavěšené na konstrukci lešení z textilie z umělých vláken</t>
  </si>
  <si>
    <t>1612845744</t>
  </si>
  <si>
    <t xml:space="preserve">Poznámka k souboru cen:
1. V cenách nejsou započteny náklady na lešení potřebné pro zavěšení sítí; toto lešení se oceňuje příslušnými cenami lešení. </t>
  </si>
  <si>
    <t>281,818-40--10 "fasáda D</t>
  </si>
  <si>
    <t>20</t>
  </si>
  <si>
    <t>944511211</t>
  </si>
  <si>
    <t>Montáž ochranné sítě Příplatek za první a každý další den použití sítě k ceně -1111</t>
  </si>
  <si>
    <t>1693133034</t>
  </si>
  <si>
    <t>251,818*60 'Přepočtené koeficientem množství</t>
  </si>
  <si>
    <t>944511811</t>
  </si>
  <si>
    <t>Demontáž ochranné sítě zavěšené na konstrukci lešení z textilie z umělých vláken</t>
  </si>
  <si>
    <t>-743245460</t>
  </si>
  <si>
    <t>22</t>
  </si>
  <si>
    <t>944711111</t>
  </si>
  <si>
    <t>Montáž záchytné stříšky zřizované současně s lehkým nebo těžkým lešením, šířky do 1,5 m</t>
  </si>
  <si>
    <t>-1195837972</t>
  </si>
  <si>
    <t xml:space="preserve">Poznámka k souboru cen:
1. Ceny nelze použít pro samostatnou záchytnou stříšku či jiné ochranné konstrukce, které mají za účel chránit chodce před padající omítkou či zchátralými římsami apod. 2. Množství měrných jednotek se určuje v m délky lešení, ke kterému se záchytná stříška zřizuje. </t>
  </si>
  <si>
    <t>10 "vstupní portál vnější</t>
  </si>
  <si>
    <t>8 "vstup na nádvoří</t>
  </si>
  <si>
    <t>23</t>
  </si>
  <si>
    <t>944711211</t>
  </si>
  <si>
    <t>Montáž záchytné stříšky Příplatek za první a každý další den použití záchytné stříšky k ceně -1111</t>
  </si>
  <si>
    <t>-18132209</t>
  </si>
  <si>
    <t>18*60 'Přepočtené koeficientem množství</t>
  </si>
  <si>
    <t>24</t>
  </si>
  <si>
    <t>944711811</t>
  </si>
  <si>
    <t>Demontáž záchytné stříšky zřizované současně s lehkým nebo těžkým lešením, šířky do 1,5 m</t>
  </si>
  <si>
    <t>1565571761</t>
  </si>
  <si>
    <t xml:space="preserve">Poznámka k souboru cen:
1. Ceny nelze použít pro samostatnou záchytnou stříšku či jiné ochranné konstrukce, které mají za účel chránit chodce před padající omítkou či zchátralými římsami apod. </t>
  </si>
  <si>
    <t>25</t>
  </si>
  <si>
    <t>974031164</t>
  </si>
  <si>
    <t>Vysekání rýh ve zdivu cihelném na maltu vápennou nebo vápenocementovou do hl. 150 mm a šířky do 150 mm</t>
  </si>
  <si>
    <t>1637654783</t>
  </si>
  <si>
    <t>11,50*3</t>
  </si>
  <si>
    <t>26</t>
  </si>
  <si>
    <t>974031169R</t>
  </si>
  <si>
    <t>Příplatek k vysekání rýh ve zdivu cihelném hl do 150 mm ZKD 100 mm rýhy</t>
  </si>
  <si>
    <t>1633401874</t>
  </si>
  <si>
    <t>2x do 300</t>
  </si>
  <si>
    <t>34,500*2</t>
  </si>
  <si>
    <t>1x doc200</t>
  </si>
  <si>
    <t>34,50*1</t>
  </si>
  <si>
    <t>27</t>
  </si>
  <si>
    <t>985223112</t>
  </si>
  <si>
    <t>Přezdívání zdiva do aktivované malty cihelného, objemu přes 3 m3</t>
  </si>
  <si>
    <t>-10916333</t>
  </si>
  <si>
    <t>P</t>
  </si>
  <si>
    <t>Poznámka k položce:
včetně cihelné koruny zdi</t>
  </si>
  <si>
    <t>oprava vč. koruny zdiva dle specifikace v tab.ploch</t>
  </si>
  <si>
    <t>dle ozn.ploch v PD</t>
  </si>
  <si>
    <t>RZ/1-100%</t>
  </si>
  <si>
    <t>136,00*0,30</t>
  </si>
  <si>
    <t>-12,5*0,6*0,3 "horní římsa kámen</t>
  </si>
  <si>
    <t>RZ/2-100%</t>
  </si>
  <si>
    <t>12,00*0,30</t>
  </si>
  <si>
    <t>RZ/3-100% vč. cihelné koruny</t>
  </si>
  <si>
    <t>11*0,30</t>
  </si>
  <si>
    <t>RZ/4-100% vč. cihelné koruny</t>
  </si>
  <si>
    <t>6,00*0,30</t>
  </si>
  <si>
    <t>RZ/5-100%</t>
  </si>
  <si>
    <t>18,00*0,30</t>
  </si>
  <si>
    <t>RZ/6-100%</t>
  </si>
  <si>
    <t>26,00*0,30</t>
  </si>
  <si>
    <t>-7,5*0,25 "střední římsa kámen</t>
  </si>
  <si>
    <t>RZ/7-100%</t>
  </si>
  <si>
    <t>35,00*0,30</t>
  </si>
  <si>
    <t>-8,5*0,6*0,3 "horní římsa kámen</t>
  </si>
  <si>
    <t>RZ/8-100% vč. cihelné koruny</t>
  </si>
  <si>
    <t>10,80*0,30</t>
  </si>
  <si>
    <t>RZ/9-100%</t>
  </si>
  <si>
    <t>472,00*0,30</t>
  </si>
  <si>
    <t>-9,5*0,25*0,36 "střední římsa kámen</t>
  </si>
  <si>
    <t>RZ/10-100%</t>
  </si>
  <si>
    <t>46,00*0,30</t>
  </si>
  <si>
    <t>-9,5*0,6*0,3 "horní římsa kámen</t>
  </si>
  <si>
    <t>RZ/11-100% vč. cihelné koruny</t>
  </si>
  <si>
    <t>14,00*0,30</t>
  </si>
  <si>
    <t>RZ/12-100%</t>
  </si>
  <si>
    <t>70,00*0,30</t>
  </si>
  <si>
    <t>-3,4*0,3 "sokl kámen</t>
  </si>
  <si>
    <t>-14*0,25*0,3 "střední římsa kámen</t>
  </si>
  <si>
    <t>RZ/13-100%</t>
  </si>
  <si>
    <t>62,00*0,30</t>
  </si>
  <si>
    <t>-14*0,6*0,3 "horní římsa kámen</t>
  </si>
  <si>
    <t>RZ/14-100% vč. cihelné koruny</t>
  </si>
  <si>
    <t>RZ/15-100%</t>
  </si>
  <si>
    <t>20,00*0,30</t>
  </si>
  <si>
    <t>-3,8*0,25*0,3 "střední římsa kámen</t>
  </si>
  <si>
    <t>RZ/16-100%</t>
  </si>
  <si>
    <t>-3,8*0,6*0,3 "horní římsa kámen</t>
  </si>
  <si>
    <t>RZ/17-100% vč. cihelné koruny</t>
  </si>
  <si>
    <t>8,00*0,30</t>
  </si>
  <si>
    <t>RZ/18-100%</t>
  </si>
  <si>
    <t>255,00*0,30</t>
  </si>
  <si>
    <t>-30*0,6*0,3 "horní římsa kámen</t>
  </si>
  <si>
    <t>-(35+15)*0,3 "sokl kámen</t>
  </si>
  <si>
    <t>RZ/19-100% vč. cihelné koruny</t>
  </si>
  <si>
    <t>9,00*0,30</t>
  </si>
  <si>
    <t>RZ/20-100% vč. cihelné koruny</t>
  </si>
  <si>
    <t>38,00*0,30</t>
  </si>
  <si>
    <t>RZ/21-100%</t>
  </si>
  <si>
    <t>27,00*0,30</t>
  </si>
  <si>
    <t>RZ/22-100%</t>
  </si>
  <si>
    <t>147,00*0,30</t>
  </si>
  <si>
    <t>-22*0,6*0,3 "horní římsa kámen</t>
  </si>
  <si>
    <t>-(38+12)*0,3 "sokl kámen</t>
  </si>
  <si>
    <t>pomocně pro přezdění pro KV/01</t>
  </si>
  <si>
    <t>11,50*3*0,15*0,15</t>
  </si>
  <si>
    <t>pomocně pro úpravu sloupku změnou výšky</t>
  </si>
  <si>
    <t>1,00</t>
  </si>
  <si>
    <t>28</t>
  </si>
  <si>
    <t>596100200</t>
  </si>
  <si>
    <t>cihla pálená plná pro přizdívku a opravu koruny zdiva dle předepsaných parametrů</t>
  </si>
  <si>
    <t>-1779140006</t>
  </si>
  <si>
    <t>386,277/0,3*65</t>
  </si>
  <si>
    <t>29</t>
  </si>
  <si>
    <t>985223212</t>
  </si>
  <si>
    <t>Přezdívání zdiva do aktivované malty kamenného, objemu přes 3 m3</t>
  </si>
  <si>
    <t>-1470954854</t>
  </si>
  <si>
    <t>RZ/18-70</t>
  </si>
  <si>
    <t>65,00"kámen"*0,30*0,70</t>
  </si>
  <si>
    <t>30</t>
  </si>
  <si>
    <t>583807560</t>
  </si>
  <si>
    <t>kámen lomový soklový (1 t  = 1,7 m2)</t>
  </si>
  <si>
    <t>2035930431</t>
  </si>
  <si>
    <t>pomocně pro kámen dle specifikace v PD</t>
  </si>
  <si>
    <t>RZ/18-70%</t>
  </si>
  <si>
    <t>65,00"kámen"*0,70</t>
  </si>
  <si>
    <t>45,50/1,7</t>
  </si>
  <si>
    <t>31</t>
  </si>
  <si>
    <t>985223299R</t>
  </si>
  <si>
    <t>Ochrana zdiva Černé věže při omítání</t>
  </si>
  <si>
    <t>Kč</t>
  </si>
  <si>
    <t>902527166</t>
  </si>
  <si>
    <t>32</t>
  </si>
  <si>
    <t>985231112</t>
  </si>
  <si>
    <t>Spárování zdiva hloubky do 40 mm aktivovanou maltou délky spáry na 1 m2 upravované plochy přes 6 do 12 m</t>
  </si>
  <si>
    <t>926762344</t>
  </si>
  <si>
    <t xml:space="preserve">Poznámka k souboru cen:
1. Ceny jsou určeny pro spárování cihelného nebo kamenného zdiva. 2. V cenách jsou započteny i náklady na: a) dodání potřebných hmot, b) vypláchnutí spár vodou před spárováním a očištění okolního zdiva po spárování. 3. V cenách nejsou započteny náklady na: a) vysekání a vyčištění spár; tyto práce se oceňují cenami souboru cen 985 14-2 Vysekání spojovací hmoty za spár zdiva, b) úpravu spár po provedeném spárování; tyto práce se oceňují cenami souboru cen 985 23-3. 4. Délce spáry na 1 m2 upravované plochy odpovídají tyto počty kamenů: a) do 6 m - do 10 kusů na 1 m2, b) přes 6 do 12 m - přes 10 do 35 kusů 1 m2, c) přes 12 m - přes 35 kusů na 1 m2. </t>
  </si>
  <si>
    <t>386,277/0,3</t>
  </si>
  <si>
    <t>997</t>
  </si>
  <si>
    <t>Přesun sutě</t>
  </si>
  <si>
    <t>33</t>
  </si>
  <si>
    <t>997013111</t>
  </si>
  <si>
    <t>Vnitrostaveništní doprava suti a vybouraných hmot vodorovně do 50 m svisle s použitím mechanizace pro budovy a haly výšky do 6 m</t>
  </si>
  <si>
    <t>-853139924</t>
  </si>
  <si>
    <t>34</t>
  </si>
  <si>
    <t>997013501</t>
  </si>
  <si>
    <t>Odvoz suti a vybouraných hmot na skládku nebo meziskládku se složením, na vzdálenost do 1 km</t>
  </si>
  <si>
    <t>-2018438487</t>
  </si>
  <si>
    <t>35</t>
  </si>
  <si>
    <t>997013509</t>
  </si>
  <si>
    <t>Odvoz suti a vybouraných hmot na skládku nebo meziskládku se složením, na vzdálenost Příplatek k ceně za každý další i započatý 1 km přes 1 km</t>
  </si>
  <si>
    <t>-110423740</t>
  </si>
  <si>
    <t>795,385*7 'Přepočtené koeficientem množství</t>
  </si>
  <si>
    <t>36</t>
  </si>
  <si>
    <t>997013803</t>
  </si>
  <si>
    <t>Poplatek za uložení stavebního odpadu na skládce (skládkovné) z keramických materiálů</t>
  </si>
  <si>
    <t>652835535</t>
  </si>
  <si>
    <t>998</t>
  </si>
  <si>
    <t>Přesun hmot</t>
  </si>
  <si>
    <t>37</t>
  </si>
  <si>
    <t>998011002</t>
  </si>
  <si>
    <t>Přesun hmot pro budovy občanské výstavby, bydlení, výrobu a služby s nosnou svislou konstrukcí zděnou z cihel, tvárnic nebo kamene vodorovná dopravní vzdálenost do 100 m pro budovy výšky přes 6 do 12 m</t>
  </si>
  <si>
    <t>-1530997589</t>
  </si>
  <si>
    <t xml:space="preserve">Poznámka k souboru cen:
1. Ceny -7001 až -7006 lze použít v případě, kdy dochází ke ztížení přesunu např. tím, že není možné instalovat jeřáb. 2. K cenám -7001 až -7006 lze použít příplatky za zvětšený přesun -1014 až -1019, -2034 až -2039 nebo -2114 až 2119. 3. Jestliže pro svislý přesun používá zařízení investora (např. výtah v budově), užijí se pro ocenění přesunu hmot ceny stanovené pro nejmenší výšku, tj. 6 m. </t>
  </si>
  <si>
    <t>PSV</t>
  </si>
  <si>
    <t>764</t>
  </si>
  <si>
    <t>Konstrukce klempířské</t>
  </si>
  <si>
    <t>38</t>
  </si>
  <si>
    <t>764004861</t>
  </si>
  <si>
    <t>Demontáž klempířských konstrukcí svodu do suti</t>
  </si>
  <si>
    <t>1664666227</t>
  </si>
  <si>
    <t>40,00</t>
  </si>
  <si>
    <t>39</t>
  </si>
  <si>
    <t>764538424</t>
  </si>
  <si>
    <t>Svod z měděného plechu včetně objímek, kolen a odskoků kruhový, průměru 150 mm</t>
  </si>
  <si>
    <t>3185331</t>
  </si>
  <si>
    <t>KV/01</t>
  </si>
  <si>
    <t>40</t>
  </si>
  <si>
    <t>998764203</t>
  </si>
  <si>
    <t>Přesun hmot pro konstrukce klempířské stanovený procentní sazbou (%) z ceny vodorovná dopravní vzdálenost do 50 m v objektech výšky přes 12 do 24 m</t>
  </si>
  <si>
    <t>%</t>
  </si>
  <si>
    <t>-378330089</t>
  </si>
  <si>
    <t>765</t>
  </si>
  <si>
    <t>Krytina skládaná</t>
  </si>
  <si>
    <t>41</t>
  </si>
  <si>
    <t>765211171</t>
  </si>
  <si>
    <t>Montáž krytiny keramické na požárních zdech, římsách, atikách šířky přes 20 do 40 cm prejzové do malty, počet kusů 12 ks/m2</t>
  </si>
  <si>
    <t>-1850666234</t>
  </si>
  <si>
    <t>v ploše RZ/20</t>
  </si>
  <si>
    <t>12,00</t>
  </si>
  <si>
    <t>42</t>
  </si>
  <si>
    <t>596601030</t>
  </si>
  <si>
    <t>taška dvoudílná ražená režná Velký prejz vrchní-kůrka 10,1-14,2 x 40 cm</t>
  </si>
  <si>
    <t>464946914</t>
  </si>
  <si>
    <t>Poznámka k položce:
Spotřeba: 12 pár/m2</t>
  </si>
  <si>
    <t>12,00*12</t>
  </si>
  <si>
    <t>43</t>
  </si>
  <si>
    <t>596601040</t>
  </si>
  <si>
    <t>taška dvoudílná ražená režná Velký prejz spodní-hák 24 x 43 cm</t>
  </si>
  <si>
    <t>22195754</t>
  </si>
  <si>
    <t>44</t>
  </si>
  <si>
    <t>765211811</t>
  </si>
  <si>
    <t>Demontáž krytiny keramické na požárních zdech, římsách, atikách šířky do 40 cm hladké (bobrovky) na sucho do suti</t>
  </si>
  <si>
    <t>1305436885</t>
  </si>
  <si>
    <t>45</t>
  </si>
  <si>
    <t>998765203</t>
  </si>
  <si>
    <t>Přesun hmot pro krytiny skládané stanovený procentní sazbou (%) z ceny vodorovná dopravní vzdálenost do 50 m v objektech výšky přes 12 do 24 m</t>
  </si>
  <si>
    <t>-892297567</t>
  </si>
  <si>
    <t>766</t>
  </si>
  <si>
    <t>Konstrukce truhlářské</t>
  </si>
  <si>
    <t>46</t>
  </si>
  <si>
    <t>766991111R</t>
  </si>
  <si>
    <t>Montáž a dodávka okenice OK/1 - dle specifikace v tab.nově vložených oken a okenic</t>
  </si>
  <si>
    <t>538745668</t>
  </si>
  <si>
    <t>Poznámka k položce:
včetně výrobní dokumentace</t>
  </si>
  <si>
    <t>47</t>
  </si>
  <si>
    <t>766991112R</t>
  </si>
  <si>
    <t>Montáž a dodávka okenice OK/2 - dle specifikace v tab.nově vložených oken a okenic</t>
  </si>
  <si>
    <t>-619923959</t>
  </si>
  <si>
    <t>48</t>
  </si>
  <si>
    <t>998766203</t>
  </si>
  <si>
    <t>Přesun hmot pro konstrukce truhlářské stanovený procentní sazbou (%) z ceny vodorovná dopravní vzdálenost do 50 m v objektech výšky přes 12 do 24 m</t>
  </si>
  <si>
    <t>-905305347</t>
  </si>
  <si>
    <t>767</t>
  </si>
  <si>
    <t>Konstrukce zámečnické</t>
  </si>
  <si>
    <t>49</t>
  </si>
  <si>
    <t>767991111R</t>
  </si>
  <si>
    <t>Montáž a dodávka kovářského prvku ZV/1 -ocelový nástavec na kamenný chrlič - dle specifikace v tab. zámečnické a kovářské prvky</t>
  </si>
  <si>
    <t>-1172982549</t>
  </si>
  <si>
    <t>50</t>
  </si>
  <si>
    <t>767996701</t>
  </si>
  <si>
    <t>Demontáž ostatních zámečnických konstrukcí o hmotnosti jednotlivých dílů řezáním do 50 kg</t>
  </si>
  <si>
    <t>kg</t>
  </si>
  <si>
    <t>-1897886027</t>
  </si>
  <si>
    <t>pomocně pro odstranění kotev pův. erbu (v RZ/25)</t>
  </si>
  <si>
    <t>30,00</t>
  </si>
  <si>
    <t>51</t>
  </si>
  <si>
    <t>998767203</t>
  </si>
  <si>
    <t>Přesun hmot pro zámečnické konstrukce stanovený procentní sazbou (%) z ceny vodorovná dopravní vzdálenost do 50 m v objektech výšky přes 12 do 24 m</t>
  </si>
  <si>
    <t>1027242189</t>
  </si>
  <si>
    <t>772</t>
  </si>
  <si>
    <t>Podlahy z kamene</t>
  </si>
  <si>
    <t>52</t>
  </si>
  <si>
    <t>77991111R</t>
  </si>
  <si>
    <t>Montáž a dodávka kamenného sekaného obrubníku KA/8, dle specifikace v tab. kamenických prací</t>
  </si>
  <si>
    <t>-1768548850</t>
  </si>
  <si>
    <t>53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</si>
  <si>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</si>
  <si>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</si>
  <si>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154305374</t>
  </si>
  <si>
    <t>798</t>
  </si>
  <si>
    <t>Uměleckořemeslné prvky</t>
  </si>
  <si>
    <t>54</t>
  </si>
  <si>
    <t>798991111</t>
  </si>
  <si>
    <t>Prvek KV/1 (KA/7) - hlavní portál dle specifikace v tab. uměleckořemeslných prvků</t>
  </si>
  <si>
    <t>-80978802</t>
  </si>
  <si>
    <t>tabulka kamenické práce</t>
  </si>
  <si>
    <t>55</t>
  </si>
  <si>
    <t>798991112</t>
  </si>
  <si>
    <t>Prvek KV/9 (KA/5) -střílnové okno + ostění + mříž dle specifikace v tab. uměleckořemeslných prvků</t>
  </si>
  <si>
    <t>1661709604</t>
  </si>
  <si>
    <t>1+1</t>
  </si>
  <si>
    <t>56</t>
  </si>
  <si>
    <t>798991113</t>
  </si>
  <si>
    <t>Prvek KV/12 (KA/5) - střílnové okno + ostění - dle specifikace v tab. uměleckořemeslných prvků</t>
  </si>
  <si>
    <t>-2024024815</t>
  </si>
  <si>
    <t>57</t>
  </si>
  <si>
    <t>798991114</t>
  </si>
  <si>
    <t>Prvek KV/13 (KA/6) - portál + dveře - dle specifikace v tab. uměleckořemeslných prvků</t>
  </si>
  <si>
    <t>631429784</t>
  </si>
  <si>
    <t>58</t>
  </si>
  <si>
    <t>798991115</t>
  </si>
  <si>
    <t>Prvek KV/15 (KA/6) - portál+ dveře + okno - dle specifikace v tab. uměleckořemeslných prvků</t>
  </si>
  <si>
    <t>-1852290070</t>
  </si>
  <si>
    <t>1+1+1</t>
  </si>
  <si>
    <t>59</t>
  </si>
  <si>
    <t>798991116</t>
  </si>
  <si>
    <t>Prvek KV/16 (Ka/5) - střílnové okno + ostění + mříž - dle specifikace v tab. uměleckořemeslných prvků</t>
  </si>
  <si>
    <t>287377157</t>
  </si>
  <si>
    <t>60</t>
  </si>
  <si>
    <t>798991117</t>
  </si>
  <si>
    <t>Prvek KV/17 (Ka/5) - střílnové okno + ostění + mříž - dle specifikace v tab. uměleckořemeslných prvků</t>
  </si>
  <si>
    <t>1325517223</t>
  </si>
  <si>
    <t>61</t>
  </si>
  <si>
    <t>798991118</t>
  </si>
  <si>
    <t>Prvek KV/18 (Ka/5) - střílnové okno + ostění - dle specifikace v tab. uměleckořemeslných prvků</t>
  </si>
  <si>
    <t>-1085548995</t>
  </si>
  <si>
    <t>62</t>
  </si>
  <si>
    <t>798991119</t>
  </si>
  <si>
    <t>Prvek KV/20 (Ka/-) - dřevěné ostění- dle specifikace v tab. uměleckořemeslných prvků</t>
  </si>
  <si>
    <t>-294651623</t>
  </si>
  <si>
    <t>63</t>
  </si>
  <si>
    <t>798991120</t>
  </si>
  <si>
    <t>Prvek KV/21a,b,c (Ka/1) - kamenný odtokový žlab- dle specifikace v tab. uměleckořemeslných prvků</t>
  </si>
  <si>
    <t>1684171320</t>
  </si>
  <si>
    <t>64</t>
  </si>
  <si>
    <t>798991121</t>
  </si>
  <si>
    <t>Prvek KV/23 (Ka/2) - kamenné římsy- dle specifikace v tab. uměleckořemeslných prvků</t>
  </si>
  <si>
    <t>-160413703</t>
  </si>
  <si>
    <t>100+30</t>
  </si>
  <si>
    <t>65</t>
  </si>
  <si>
    <t>798991122</t>
  </si>
  <si>
    <t>Prvek KV/24 (Ka/-) - atika portálu hlavní brány- dle specifikace v tab. uměleckořemeslných prvků</t>
  </si>
  <si>
    <t>1150822749</t>
  </si>
  <si>
    <t>66</t>
  </si>
  <si>
    <t>798991123</t>
  </si>
  <si>
    <t>Prvek (-) (Ka/3) - stávající zdivo z kamenných kvádrů- dle specifikace v tab. kamenických prací</t>
  </si>
  <si>
    <t>744533730</t>
  </si>
  <si>
    <t>25,00</t>
  </si>
  <si>
    <t>67</t>
  </si>
  <si>
    <t>798991124</t>
  </si>
  <si>
    <t>Prvek (-) (Ka/4) - stávající masivní kamenné desky - dle specifikace v tab. kamenických prací</t>
  </si>
  <si>
    <t>-123888488</t>
  </si>
  <si>
    <t>43,00</t>
  </si>
  <si>
    <t>68</t>
  </si>
  <si>
    <t>798991126</t>
  </si>
  <si>
    <t>Prvek (-) (-) - obnova zaniklé strážní věžičky - dle specifikace v PD det. strážní věžičky</t>
  </si>
  <si>
    <t>-1536457707</t>
  </si>
  <si>
    <t>vč. snesení části krycích desek</t>
  </si>
  <si>
    <t>69</t>
  </si>
  <si>
    <t>798991127</t>
  </si>
  <si>
    <t>Prvek (-) (-) - přesazení nákolníku do nové polohy - dle specifikace v PD</t>
  </si>
  <si>
    <t>-1347555949</t>
  </si>
  <si>
    <t>70</t>
  </si>
  <si>
    <t>798991128</t>
  </si>
  <si>
    <t>Prvek (-) (-) - přesazení vrat do nové polohy vč. povrchové úpravy - dle specifikace v PD</t>
  </si>
  <si>
    <t>1404911369</t>
  </si>
  <si>
    <t>v ploše RZ/1</t>
  </si>
  <si>
    <t>71</t>
  </si>
  <si>
    <t>798991129</t>
  </si>
  <si>
    <t>Prvek (-) (-) - přezdění sloupku do nové polohy - dle specifikace v PD</t>
  </si>
  <si>
    <t>-152778537</t>
  </si>
  <si>
    <t>72</t>
  </si>
  <si>
    <t>798991130</t>
  </si>
  <si>
    <t>Prvek (-) (-) - oprava stávajících chrličů - dle specifikace v PD</t>
  </si>
  <si>
    <t>1122549529</t>
  </si>
  <si>
    <t>HZS</t>
  </si>
  <si>
    <t>Hodinové zúčtovací sazby</t>
  </si>
  <si>
    <t>73</t>
  </si>
  <si>
    <t>HZS1291</t>
  </si>
  <si>
    <t>Hodinová zúčtovací sazba pomocný stavební dělník</t>
  </si>
  <si>
    <t>hod</t>
  </si>
  <si>
    <t>512</t>
  </si>
  <si>
    <t>1857445221</t>
  </si>
  <si>
    <t>80</t>
  </si>
  <si>
    <t>06 - SO F Obnova hradebního opevnění ne západní straně</t>
  </si>
  <si>
    <t>969864799</t>
  </si>
  <si>
    <t>(12,682+28,343)*1,800</t>
  </si>
  <si>
    <t>-1103911192</t>
  </si>
  <si>
    <t>pomocně pro vyklínování a vyplnění rozpínavou maltou v klenby RZ/25</t>
  </si>
  <si>
    <t>1,884</t>
  </si>
  <si>
    <t>622335103</t>
  </si>
  <si>
    <t>Oprava cementové omítky vnějších ploch hladké stěn, v rozsahu opravované plochy přes 30 do 50%</t>
  </si>
  <si>
    <t>-1727285442</t>
  </si>
  <si>
    <t>pomocně pro 55% v ploše RZ/25</t>
  </si>
  <si>
    <t>15,00</t>
  </si>
  <si>
    <t>76038168</t>
  </si>
  <si>
    <t>"F_1_FASADA A B.pdf</t>
  </si>
  <si>
    <t>232,432+611,012</t>
  </si>
  <si>
    <t>-1793726264</t>
  </si>
  <si>
    <t>843,444*200 'Přepočtené koeficientem množství</t>
  </si>
  <si>
    <t>1572122495</t>
  </si>
  <si>
    <t>-1154726961</t>
  </si>
  <si>
    <t>-1886809955</t>
  </si>
  <si>
    <t>-1651835701</t>
  </si>
  <si>
    <t>964011231</t>
  </si>
  <si>
    <t>Vybourání železobetonových prefabrikovaných překladů uložených ve zdivu, délky do 3 m, hmotnosti do 150 kg/m</t>
  </si>
  <si>
    <t>171352375</t>
  </si>
  <si>
    <t>v ploše RZ/23</t>
  </si>
  <si>
    <t>1,50*0,15*0,15</t>
  </si>
  <si>
    <t>985113111</t>
  </si>
  <si>
    <t>Pemrlování povrchu betonu stěn</t>
  </si>
  <si>
    <t>-14980717</t>
  </si>
  <si>
    <t>RZ/25</t>
  </si>
  <si>
    <t>985113199R</t>
  </si>
  <si>
    <t>Oprava krycí betonové desky s doplněním 35%</t>
  </si>
  <si>
    <t>-1972139347</t>
  </si>
  <si>
    <t>1407824134</t>
  </si>
  <si>
    <t>RZ/23-100%</t>
  </si>
  <si>
    <t>520,00*0,30</t>
  </si>
  <si>
    <t>pomocně pro odstranění novodobé zazdívky a náhrady cihlami ve shodě s celkem</t>
  </si>
  <si>
    <t>RZ/24-100%</t>
  </si>
  <si>
    <t>40,00*0,30</t>
  </si>
  <si>
    <t>RZ/25 -100%</t>
  </si>
  <si>
    <t>(178,00-33,00"kámen")*0,30</t>
  </si>
  <si>
    <t>pomocně pro dozplnění zdiva v místě kapsy pro osazení pův. erbu</t>
  </si>
  <si>
    <t>RZ/26-100%</t>
  </si>
  <si>
    <t>15,00*0,30</t>
  </si>
  <si>
    <t>1109469582</t>
  </si>
  <si>
    <t>218/0,3*65</t>
  </si>
  <si>
    <t>1407037452</t>
  </si>
  <si>
    <t>RZ/25 -70%</t>
  </si>
  <si>
    <t>33,00"kámen"*0,30*0,70</t>
  </si>
  <si>
    <t>1849673837</t>
  </si>
  <si>
    <t>33,00"kámen"*0,70</t>
  </si>
  <si>
    <t>23,10/1,7</t>
  </si>
  <si>
    <t>-1467129641</t>
  </si>
  <si>
    <t>218/0,3</t>
  </si>
  <si>
    <t>-1911544644</t>
  </si>
  <si>
    <t>1498169276</t>
  </si>
  <si>
    <t>-1860060874</t>
  </si>
  <si>
    <t>443,467*7 'Přepočtené koeficientem množství</t>
  </si>
  <si>
    <t>491413361</t>
  </si>
  <si>
    <t>998011003</t>
  </si>
  <si>
    <t>Přesun hmot pro budovy občanské výstavby, bydlení, výrobu a služby s nosnou svislou konstrukcí zděnou z cihel, tvárnic nebo kamene vodorovná dopravní vzdálenost do 100 m pro budovy výšky přes 12 do 24 m</t>
  </si>
  <si>
    <t>1596790405</t>
  </si>
  <si>
    <t>-1948184927</t>
  </si>
  <si>
    <t>10,00</t>
  </si>
  <si>
    <t>-6234725</t>
  </si>
  <si>
    <t>Prvek KV/31 (KA/22) - kamenné římsy - dle specifikace v tab. uměleckořemeslných prvků</t>
  </si>
  <si>
    <t>-903092550</t>
  </si>
  <si>
    <t>28,00+10,00</t>
  </si>
  <si>
    <t>Prvek KV/32 (KA/21) - kamenný odtokový žlab - dle specifikace v tab. uměleckořemeslných prvků</t>
  </si>
  <si>
    <t>-1383547051</t>
  </si>
  <si>
    <t>Prvek KV/33 (KA/24) - rohová věžička (kavalír) - dle specifikace v tab. uměleckořemeslných prvků</t>
  </si>
  <si>
    <t>-1823511856</t>
  </si>
  <si>
    <t>Prvek KV/33 (KA/24) - doplnění šišek (pinie) - dle specifikace v tab. uměleckořemeslných prvků</t>
  </si>
  <si>
    <t>-1191267826</t>
  </si>
  <si>
    <t>Prvek KV/34 (-)- kamenný erb - dle specifikace v tab. uměleckořemeslných prvků</t>
  </si>
  <si>
    <t>-99600032</t>
  </si>
  <si>
    <t>Prvek (-) (Ka/23) - zdivo z kamenných kvádrů - dle specifikace v tab. kamenických prací</t>
  </si>
  <si>
    <t>1096918211</t>
  </si>
  <si>
    <t>18,00</t>
  </si>
  <si>
    <t>-2047427496</t>
  </si>
  <si>
    <t>11 -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</si>
  <si>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</si>
  <si>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</si>
  <si>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</si>
  <si>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</si>
  <si>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</si>
  <si>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</si>
  <si>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</si>
  <si>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</si>
  <si>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</si>
  <si>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</si>
  <si>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013254000</t>
  </si>
  <si>
    <t>Průzkumné, geodetické a projektové práce projektové práce dokumentace stavby (výkresová a textová) skutečného provedení stavby</t>
  </si>
  <si>
    <t>1024</t>
  </si>
  <si>
    <t>1822776096</t>
  </si>
  <si>
    <t>VRN3</t>
  </si>
  <si>
    <t>Zařízení staveniště</t>
  </si>
  <si>
    <t>030001000</t>
  </si>
  <si>
    <t>Základní rozdělení průvodních činností a nákladů zařízení staveniště</t>
  </si>
  <si>
    <t>1247823810</t>
  </si>
  <si>
    <t>VRN4</t>
  </si>
  <si>
    <t>Inženýrská činnost</t>
  </si>
  <si>
    <t>045203000</t>
  </si>
  <si>
    <t>Inženýrská činnost kompletační a koordinační činnost kompletační činnost</t>
  </si>
  <si>
    <t>-374162117</t>
  </si>
  <si>
    <t>VRN6</t>
  </si>
  <si>
    <t>Územní vlivy</t>
  </si>
  <si>
    <t>060001000</t>
  </si>
  <si>
    <t>Základní rozdělení průvodních činností a nákladů územní vlivy</t>
  </si>
  <si>
    <t>-1252537520</t>
  </si>
  <si>
    <t>VRN7</t>
  </si>
  <si>
    <t>Provozní vlivy</t>
  </si>
  <si>
    <t>070001000</t>
  </si>
  <si>
    <t>Základní rozdělení průvodních činností a nákladů provozní vlivy</t>
  </si>
  <si>
    <t>902796717</t>
  </si>
  <si>
    <t>VRN9</t>
  </si>
  <si>
    <t>Ostatní náklady</t>
  </si>
  <si>
    <t>090001000</t>
  </si>
  <si>
    <t>Základní rozdělení průvodních činností a nákladů ostatní náklady</t>
  </si>
  <si>
    <t>438296869</t>
  </si>
  <si>
    <t>VYTÝČENÍ SÍTÍ INFRASTRUKTURY</t>
  </si>
  <si>
    <t>ČINNOST GEODETA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</si>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</sst>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vertical="center" wrapText="1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10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72" t="s">
        <v>17</v>
      </c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28"/>
      <c r="AQ5" s="30"/>
      <c r="BE5" s="370" t="s">
        <v>18</v>
      </c>
      <c r="BS5" s="23" t="s">
        <v>8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74" t="s">
        <v>20</v>
      </c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28"/>
      <c r="AQ6" s="30"/>
      <c r="BE6" s="371"/>
      <c r="BS6" s="23" t="s">
        <v>8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24</v>
      </c>
      <c r="AO7" s="28"/>
      <c r="AP7" s="28"/>
      <c r="AQ7" s="30"/>
      <c r="BE7" s="371"/>
      <c r="BS7" s="23" t="s">
        <v>8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71"/>
      <c r="BS8" s="23" t="s">
        <v>8</v>
      </c>
    </row>
    <row r="9" spans="2:71" ht="29.25" customHeight="1">
      <c r="B9" s="27"/>
      <c r="C9" s="28"/>
      <c r="D9" s="33" t="s">
        <v>29</v>
      </c>
      <c r="E9" s="28"/>
      <c r="F9" s="28"/>
      <c r="G9" s="28"/>
      <c r="H9" s="28"/>
      <c r="I9" s="28"/>
      <c r="J9" s="28"/>
      <c r="K9" s="38" t="s">
        <v>30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33" t="s">
        <v>31</v>
      </c>
      <c r="AL9" s="28"/>
      <c r="AM9" s="28"/>
      <c r="AN9" s="38" t="s">
        <v>32</v>
      </c>
      <c r="AO9" s="28"/>
      <c r="AP9" s="28"/>
      <c r="AQ9" s="30"/>
      <c r="BE9" s="371"/>
      <c r="BS9" s="23" t="s">
        <v>8</v>
      </c>
    </row>
    <row r="10" spans="2:71" ht="14.45" customHeight="1">
      <c r="B10" s="27"/>
      <c r="C10" s="28"/>
      <c r="D10" s="36" t="s">
        <v>33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34</v>
      </c>
      <c r="AL10" s="28"/>
      <c r="AM10" s="28"/>
      <c r="AN10" s="34" t="s">
        <v>35</v>
      </c>
      <c r="AO10" s="28"/>
      <c r="AP10" s="28"/>
      <c r="AQ10" s="30"/>
      <c r="BE10" s="371"/>
      <c r="BS10" s="23" t="s">
        <v>8</v>
      </c>
    </row>
    <row r="11" spans="2:71" ht="18.4" customHeight="1">
      <c r="B11" s="27"/>
      <c r="C11" s="28"/>
      <c r="D11" s="28"/>
      <c r="E11" s="34" t="s">
        <v>36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37</v>
      </c>
      <c r="AL11" s="28"/>
      <c r="AM11" s="28"/>
      <c r="AN11" s="34" t="s">
        <v>35</v>
      </c>
      <c r="AO11" s="28"/>
      <c r="AP11" s="28"/>
      <c r="AQ11" s="30"/>
      <c r="BE11" s="371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71"/>
      <c r="BS12" s="23" t="s">
        <v>8</v>
      </c>
    </row>
    <row r="13" spans="2:71" ht="14.45" customHeight="1">
      <c r="B13" s="27"/>
      <c r="C13" s="28"/>
      <c r="D13" s="36" t="s">
        <v>38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34</v>
      </c>
      <c r="AL13" s="28"/>
      <c r="AM13" s="28"/>
      <c r="AN13" s="39" t="s">
        <v>39</v>
      </c>
      <c r="AO13" s="28"/>
      <c r="AP13" s="28"/>
      <c r="AQ13" s="30"/>
      <c r="BE13" s="371"/>
      <c r="BS13" s="23" t="s">
        <v>8</v>
      </c>
    </row>
    <row r="14" spans="2:71" ht="15">
      <c r="B14" s="27"/>
      <c r="C14" s="28"/>
      <c r="D14" s="28"/>
      <c r="E14" s="375" t="s">
        <v>39</v>
      </c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6" t="s">
        <v>37</v>
      </c>
      <c r="AL14" s="28"/>
      <c r="AM14" s="28"/>
      <c r="AN14" s="39" t="s">
        <v>39</v>
      </c>
      <c r="AO14" s="28"/>
      <c r="AP14" s="28"/>
      <c r="AQ14" s="30"/>
      <c r="BE14" s="371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71"/>
      <c r="BS15" s="23" t="s">
        <v>6</v>
      </c>
    </row>
    <row r="16" spans="2:71" ht="14.45" customHeight="1">
      <c r="B16" s="27"/>
      <c r="C16" s="28"/>
      <c r="D16" s="36" t="s">
        <v>40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34</v>
      </c>
      <c r="AL16" s="28"/>
      <c r="AM16" s="28"/>
      <c r="AN16" s="34" t="s">
        <v>35</v>
      </c>
      <c r="AO16" s="28"/>
      <c r="AP16" s="28"/>
      <c r="AQ16" s="30"/>
      <c r="BE16" s="371"/>
      <c r="BS16" s="23" t="s">
        <v>6</v>
      </c>
    </row>
    <row r="17" spans="2:71" ht="18.4" customHeight="1">
      <c r="B17" s="27"/>
      <c r="C17" s="28"/>
      <c r="D17" s="28"/>
      <c r="E17" s="34" t="s">
        <v>41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37</v>
      </c>
      <c r="AL17" s="28"/>
      <c r="AM17" s="28"/>
      <c r="AN17" s="34" t="s">
        <v>35</v>
      </c>
      <c r="AO17" s="28"/>
      <c r="AP17" s="28"/>
      <c r="AQ17" s="30"/>
      <c r="BE17" s="371"/>
      <c r="BS17" s="23" t="s">
        <v>42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71"/>
      <c r="BS18" s="23" t="s">
        <v>10</v>
      </c>
    </row>
    <row r="19" spans="2:71" ht="14.45" customHeight="1">
      <c r="B19" s="27"/>
      <c r="C19" s="28"/>
      <c r="D19" s="36" t="s">
        <v>43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71"/>
      <c r="BS19" s="23" t="s">
        <v>10</v>
      </c>
    </row>
    <row r="20" spans="2:71" ht="48.75" customHeight="1">
      <c r="B20" s="27"/>
      <c r="C20" s="28"/>
      <c r="D20" s="28"/>
      <c r="E20" s="377" t="s">
        <v>44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28"/>
      <c r="AP20" s="28"/>
      <c r="AQ20" s="30"/>
      <c r="BE20" s="37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71"/>
    </row>
    <row r="22" spans="2:57" ht="6.95" customHeight="1">
      <c r="B22" s="27"/>
      <c r="C22" s="2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8"/>
      <c r="AQ22" s="30"/>
      <c r="BE22" s="371"/>
    </row>
    <row r="23" spans="2:57" s="1" customFormat="1" ht="25.9" customHeight="1">
      <c r="B23" s="41"/>
      <c r="C23" s="42"/>
      <c r="D23" s="43" t="s">
        <v>45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78">
        <f>ROUND(AG51,0)</f>
        <v>0</v>
      </c>
      <c r="AL23" s="379"/>
      <c r="AM23" s="379"/>
      <c r="AN23" s="379"/>
      <c r="AO23" s="379"/>
      <c r="AP23" s="42"/>
      <c r="AQ23" s="45"/>
      <c r="BE23" s="371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71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80" t="s">
        <v>46</v>
      </c>
      <c r="M25" s="380"/>
      <c r="N25" s="380"/>
      <c r="O25" s="380"/>
      <c r="P25" s="42"/>
      <c r="Q25" s="42"/>
      <c r="R25" s="42"/>
      <c r="S25" s="42"/>
      <c r="T25" s="42"/>
      <c r="U25" s="42"/>
      <c r="V25" s="42"/>
      <c r="W25" s="380" t="s">
        <v>47</v>
      </c>
      <c r="X25" s="380"/>
      <c r="Y25" s="380"/>
      <c r="Z25" s="380"/>
      <c r="AA25" s="380"/>
      <c r="AB25" s="380"/>
      <c r="AC25" s="380"/>
      <c r="AD25" s="380"/>
      <c r="AE25" s="380"/>
      <c r="AF25" s="42"/>
      <c r="AG25" s="42"/>
      <c r="AH25" s="42"/>
      <c r="AI25" s="42"/>
      <c r="AJ25" s="42"/>
      <c r="AK25" s="380" t="s">
        <v>48</v>
      </c>
      <c r="AL25" s="380"/>
      <c r="AM25" s="380"/>
      <c r="AN25" s="380"/>
      <c r="AO25" s="380"/>
      <c r="AP25" s="42"/>
      <c r="AQ25" s="45"/>
      <c r="BE25" s="371"/>
    </row>
    <row r="26" spans="2:57" s="2" customFormat="1" ht="14.45" customHeight="1">
      <c r="B26" s="47"/>
      <c r="C26" s="48"/>
      <c r="D26" s="49" t="s">
        <v>49</v>
      </c>
      <c r="E26" s="48"/>
      <c r="F26" s="49" t="s">
        <v>50</v>
      </c>
      <c r="G26" s="48"/>
      <c r="H26" s="48"/>
      <c r="I26" s="48"/>
      <c r="J26" s="48"/>
      <c r="K26" s="48"/>
      <c r="L26" s="363">
        <v>0.21</v>
      </c>
      <c r="M26" s="364"/>
      <c r="N26" s="364"/>
      <c r="O26" s="364"/>
      <c r="P26" s="48"/>
      <c r="Q26" s="48"/>
      <c r="R26" s="48"/>
      <c r="S26" s="48"/>
      <c r="T26" s="48"/>
      <c r="U26" s="48"/>
      <c r="V26" s="48"/>
      <c r="W26" s="365">
        <f>ROUND(AZ51,0)</f>
        <v>0</v>
      </c>
      <c r="X26" s="364"/>
      <c r="Y26" s="364"/>
      <c r="Z26" s="364"/>
      <c r="AA26" s="364"/>
      <c r="AB26" s="364"/>
      <c r="AC26" s="364"/>
      <c r="AD26" s="364"/>
      <c r="AE26" s="364"/>
      <c r="AF26" s="48"/>
      <c r="AG26" s="48"/>
      <c r="AH26" s="48"/>
      <c r="AI26" s="48"/>
      <c r="AJ26" s="48"/>
      <c r="AK26" s="365">
        <f>ROUND(AV51,0)</f>
        <v>0</v>
      </c>
      <c r="AL26" s="364"/>
      <c r="AM26" s="364"/>
      <c r="AN26" s="364"/>
      <c r="AO26" s="364"/>
      <c r="AP26" s="48"/>
      <c r="AQ26" s="50"/>
      <c r="BE26" s="371"/>
    </row>
    <row r="27" spans="2:57" s="2" customFormat="1" ht="14.45" customHeight="1">
      <c r="B27" s="47"/>
      <c r="C27" s="48"/>
      <c r="D27" s="48"/>
      <c r="E27" s="48"/>
      <c r="F27" s="49" t="s">
        <v>51</v>
      </c>
      <c r="G27" s="48"/>
      <c r="H27" s="48"/>
      <c r="I27" s="48"/>
      <c r="J27" s="48"/>
      <c r="K27" s="48"/>
      <c r="L27" s="363">
        <v>0.15</v>
      </c>
      <c r="M27" s="364"/>
      <c r="N27" s="364"/>
      <c r="O27" s="364"/>
      <c r="P27" s="48"/>
      <c r="Q27" s="48"/>
      <c r="R27" s="48"/>
      <c r="S27" s="48"/>
      <c r="T27" s="48"/>
      <c r="U27" s="48"/>
      <c r="V27" s="48"/>
      <c r="W27" s="365">
        <f>ROUND(BA51,0)</f>
        <v>0</v>
      </c>
      <c r="X27" s="364"/>
      <c r="Y27" s="364"/>
      <c r="Z27" s="364"/>
      <c r="AA27" s="364"/>
      <c r="AB27" s="364"/>
      <c r="AC27" s="364"/>
      <c r="AD27" s="364"/>
      <c r="AE27" s="364"/>
      <c r="AF27" s="48"/>
      <c r="AG27" s="48"/>
      <c r="AH27" s="48"/>
      <c r="AI27" s="48"/>
      <c r="AJ27" s="48"/>
      <c r="AK27" s="365">
        <f>ROUND(AW51,0)</f>
        <v>0</v>
      </c>
      <c r="AL27" s="364"/>
      <c r="AM27" s="364"/>
      <c r="AN27" s="364"/>
      <c r="AO27" s="364"/>
      <c r="AP27" s="48"/>
      <c r="AQ27" s="50"/>
      <c r="BE27" s="371"/>
    </row>
    <row r="28" spans="2:57" s="2" customFormat="1" ht="14.45" customHeight="1" hidden="1">
      <c r="B28" s="47"/>
      <c r="C28" s="48"/>
      <c r="D28" s="48"/>
      <c r="E28" s="48"/>
      <c r="F28" s="49" t="s">
        <v>52</v>
      </c>
      <c r="G28" s="48"/>
      <c r="H28" s="48"/>
      <c r="I28" s="48"/>
      <c r="J28" s="48"/>
      <c r="K28" s="48"/>
      <c r="L28" s="363">
        <v>0.21</v>
      </c>
      <c r="M28" s="364"/>
      <c r="N28" s="364"/>
      <c r="O28" s="364"/>
      <c r="P28" s="48"/>
      <c r="Q28" s="48"/>
      <c r="R28" s="48"/>
      <c r="S28" s="48"/>
      <c r="T28" s="48"/>
      <c r="U28" s="48"/>
      <c r="V28" s="48"/>
      <c r="W28" s="365">
        <f>ROUND(BB51,0)</f>
        <v>0</v>
      </c>
      <c r="X28" s="364"/>
      <c r="Y28" s="364"/>
      <c r="Z28" s="364"/>
      <c r="AA28" s="364"/>
      <c r="AB28" s="364"/>
      <c r="AC28" s="364"/>
      <c r="AD28" s="364"/>
      <c r="AE28" s="364"/>
      <c r="AF28" s="48"/>
      <c r="AG28" s="48"/>
      <c r="AH28" s="48"/>
      <c r="AI28" s="48"/>
      <c r="AJ28" s="48"/>
      <c r="AK28" s="365">
        <v>0</v>
      </c>
      <c r="AL28" s="364"/>
      <c r="AM28" s="364"/>
      <c r="AN28" s="364"/>
      <c r="AO28" s="364"/>
      <c r="AP28" s="48"/>
      <c r="AQ28" s="50"/>
      <c r="BE28" s="371"/>
    </row>
    <row r="29" spans="2:57" s="2" customFormat="1" ht="14.45" customHeight="1" hidden="1">
      <c r="B29" s="47"/>
      <c r="C29" s="48"/>
      <c r="D29" s="48"/>
      <c r="E29" s="48"/>
      <c r="F29" s="49" t="s">
        <v>53</v>
      </c>
      <c r="G29" s="48"/>
      <c r="H29" s="48"/>
      <c r="I29" s="48"/>
      <c r="J29" s="48"/>
      <c r="K29" s="48"/>
      <c r="L29" s="363">
        <v>0.15</v>
      </c>
      <c r="M29" s="364"/>
      <c r="N29" s="364"/>
      <c r="O29" s="364"/>
      <c r="P29" s="48"/>
      <c r="Q29" s="48"/>
      <c r="R29" s="48"/>
      <c r="S29" s="48"/>
      <c r="T29" s="48"/>
      <c r="U29" s="48"/>
      <c r="V29" s="48"/>
      <c r="W29" s="365">
        <f>ROUND(BC51,0)</f>
        <v>0</v>
      </c>
      <c r="X29" s="364"/>
      <c r="Y29" s="364"/>
      <c r="Z29" s="364"/>
      <c r="AA29" s="364"/>
      <c r="AB29" s="364"/>
      <c r="AC29" s="364"/>
      <c r="AD29" s="364"/>
      <c r="AE29" s="364"/>
      <c r="AF29" s="48"/>
      <c r="AG29" s="48"/>
      <c r="AH29" s="48"/>
      <c r="AI29" s="48"/>
      <c r="AJ29" s="48"/>
      <c r="AK29" s="365">
        <v>0</v>
      </c>
      <c r="AL29" s="364"/>
      <c r="AM29" s="364"/>
      <c r="AN29" s="364"/>
      <c r="AO29" s="364"/>
      <c r="AP29" s="48"/>
      <c r="AQ29" s="50"/>
      <c r="BE29" s="371"/>
    </row>
    <row r="30" spans="2:57" s="2" customFormat="1" ht="14.45" customHeight="1" hidden="1">
      <c r="B30" s="47"/>
      <c r="C30" s="48"/>
      <c r="D30" s="48"/>
      <c r="E30" s="48"/>
      <c r="F30" s="49" t="s">
        <v>54</v>
      </c>
      <c r="G30" s="48"/>
      <c r="H30" s="48"/>
      <c r="I30" s="48"/>
      <c r="J30" s="48"/>
      <c r="K30" s="48"/>
      <c r="L30" s="363">
        <v>0</v>
      </c>
      <c r="M30" s="364"/>
      <c r="N30" s="364"/>
      <c r="O30" s="364"/>
      <c r="P30" s="48"/>
      <c r="Q30" s="48"/>
      <c r="R30" s="48"/>
      <c r="S30" s="48"/>
      <c r="T30" s="48"/>
      <c r="U30" s="48"/>
      <c r="V30" s="48"/>
      <c r="W30" s="365">
        <f>ROUND(BD51,0)</f>
        <v>0</v>
      </c>
      <c r="X30" s="364"/>
      <c r="Y30" s="364"/>
      <c r="Z30" s="364"/>
      <c r="AA30" s="364"/>
      <c r="AB30" s="364"/>
      <c r="AC30" s="364"/>
      <c r="AD30" s="364"/>
      <c r="AE30" s="364"/>
      <c r="AF30" s="48"/>
      <c r="AG30" s="48"/>
      <c r="AH30" s="48"/>
      <c r="AI30" s="48"/>
      <c r="AJ30" s="48"/>
      <c r="AK30" s="365">
        <v>0</v>
      </c>
      <c r="AL30" s="364"/>
      <c r="AM30" s="364"/>
      <c r="AN30" s="364"/>
      <c r="AO30" s="364"/>
      <c r="AP30" s="48"/>
      <c r="AQ30" s="50"/>
      <c r="BE30" s="371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71"/>
    </row>
    <row r="32" spans="2:57" s="1" customFormat="1" ht="25.9" customHeight="1">
      <c r="B32" s="41"/>
      <c r="C32" s="51"/>
      <c r="D32" s="52" t="s">
        <v>55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56</v>
      </c>
      <c r="U32" s="53"/>
      <c r="V32" s="53"/>
      <c r="W32" s="53"/>
      <c r="X32" s="366" t="s">
        <v>57</v>
      </c>
      <c r="Y32" s="367"/>
      <c r="Z32" s="367"/>
      <c r="AA32" s="367"/>
      <c r="AB32" s="367"/>
      <c r="AC32" s="53"/>
      <c r="AD32" s="53"/>
      <c r="AE32" s="53"/>
      <c r="AF32" s="53"/>
      <c r="AG32" s="53"/>
      <c r="AH32" s="53"/>
      <c r="AI32" s="53"/>
      <c r="AJ32" s="53"/>
      <c r="AK32" s="368">
        <f>SUM(AK23:AK30)</f>
        <v>0</v>
      </c>
      <c r="AL32" s="367"/>
      <c r="AM32" s="367"/>
      <c r="AN32" s="367"/>
      <c r="AO32" s="369"/>
      <c r="AP32" s="51"/>
      <c r="AQ32" s="55"/>
      <c r="BE32" s="371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16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1724P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19</v>
      </c>
      <c r="D42" s="70"/>
      <c r="E42" s="70"/>
      <c r="F42" s="70"/>
      <c r="G42" s="70"/>
      <c r="H42" s="70"/>
      <c r="I42" s="70"/>
      <c r="J42" s="70"/>
      <c r="K42" s="70"/>
      <c r="L42" s="349" t="str">
        <f>K6</f>
        <v>Hrad - Obnova Chebského hradu 1.etapa</v>
      </c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Cheb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51" t="str">
        <f>IF(AN8="","",AN8)</f>
        <v>31. 10. 2017</v>
      </c>
      <c r="AN44" s="351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33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Cheb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40</v>
      </c>
      <c r="AJ46" s="63"/>
      <c r="AK46" s="63"/>
      <c r="AL46" s="63"/>
      <c r="AM46" s="352" t="str">
        <f>IF(E17="","",E17)</f>
        <v>Projektový atelier pro arch. a poz. stavby</v>
      </c>
      <c r="AN46" s="352"/>
      <c r="AO46" s="352"/>
      <c r="AP46" s="352"/>
      <c r="AQ46" s="63"/>
      <c r="AR46" s="61"/>
      <c r="AS46" s="353" t="s">
        <v>59</v>
      </c>
      <c r="AT46" s="354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38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5"/>
      <c r="AT47" s="356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57"/>
      <c r="AT48" s="358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59" t="s">
        <v>60</v>
      </c>
      <c r="D49" s="360"/>
      <c r="E49" s="360"/>
      <c r="F49" s="360"/>
      <c r="G49" s="360"/>
      <c r="H49" s="79"/>
      <c r="I49" s="361" t="s">
        <v>61</v>
      </c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2" t="s">
        <v>62</v>
      </c>
      <c r="AH49" s="360"/>
      <c r="AI49" s="360"/>
      <c r="AJ49" s="360"/>
      <c r="AK49" s="360"/>
      <c r="AL49" s="360"/>
      <c r="AM49" s="360"/>
      <c r="AN49" s="361" t="s">
        <v>63</v>
      </c>
      <c r="AO49" s="360"/>
      <c r="AP49" s="360"/>
      <c r="AQ49" s="80" t="s">
        <v>64</v>
      </c>
      <c r="AR49" s="61"/>
      <c r="AS49" s="81" t="s">
        <v>65</v>
      </c>
      <c r="AT49" s="82" t="s">
        <v>66</v>
      </c>
      <c r="AU49" s="82" t="s">
        <v>67</v>
      </c>
      <c r="AV49" s="82" t="s">
        <v>68</v>
      </c>
      <c r="AW49" s="82" t="s">
        <v>69</v>
      </c>
      <c r="AX49" s="82" t="s">
        <v>70</v>
      </c>
      <c r="AY49" s="82" t="s">
        <v>71</v>
      </c>
      <c r="AZ49" s="82" t="s">
        <v>72</v>
      </c>
      <c r="BA49" s="82" t="s">
        <v>73</v>
      </c>
      <c r="BB49" s="82" t="s">
        <v>74</v>
      </c>
      <c r="BC49" s="82" t="s">
        <v>75</v>
      </c>
      <c r="BD49" s="83" t="s">
        <v>76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77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47">
        <f>ROUND(SUM(AG52:AG54),0)</f>
        <v>0</v>
      </c>
      <c r="AH51" s="347"/>
      <c r="AI51" s="347"/>
      <c r="AJ51" s="347"/>
      <c r="AK51" s="347"/>
      <c r="AL51" s="347"/>
      <c r="AM51" s="347"/>
      <c r="AN51" s="348">
        <f>SUM(AG51,AT51)</f>
        <v>0</v>
      </c>
      <c r="AO51" s="348"/>
      <c r="AP51" s="348"/>
      <c r="AQ51" s="89" t="s">
        <v>35</v>
      </c>
      <c r="AR51" s="71"/>
      <c r="AS51" s="90">
        <f>ROUND(SUM(AS52:AS54),0)</f>
        <v>0</v>
      </c>
      <c r="AT51" s="91">
        <f>ROUND(SUM(AV51:AW51),0)</f>
        <v>0</v>
      </c>
      <c r="AU51" s="92">
        <f>ROUND(SUM(AU52:AU54),5)</f>
        <v>0</v>
      </c>
      <c r="AV51" s="91">
        <f>ROUND(AZ51*L26,0)</f>
        <v>0</v>
      </c>
      <c r="AW51" s="91">
        <f>ROUND(BA51*L27,0)</f>
        <v>0</v>
      </c>
      <c r="AX51" s="91">
        <f>ROUND(BB51*L26,0)</f>
        <v>0</v>
      </c>
      <c r="AY51" s="91">
        <f>ROUND(BC51*L27,0)</f>
        <v>0</v>
      </c>
      <c r="AZ51" s="91">
        <f>ROUND(SUM(AZ52:AZ54),0)</f>
        <v>0</v>
      </c>
      <c r="BA51" s="91">
        <f>ROUND(SUM(BA52:BA54),0)</f>
        <v>0</v>
      </c>
      <c r="BB51" s="91">
        <f>ROUND(SUM(BB52:BB54),0)</f>
        <v>0</v>
      </c>
      <c r="BC51" s="91">
        <f>ROUND(SUM(BC52:BC54),0)</f>
        <v>0</v>
      </c>
      <c r="BD51" s="93">
        <f>ROUND(SUM(BD52:BD54),0)</f>
        <v>0</v>
      </c>
      <c r="BS51" s="94" t="s">
        <v>78</v>
      </c>
      <c r="BT51" s="94" t="s">
        <v>79</v>
      </c>
      <c r="BU51" s="95" t="s">
        <v>80</v>
      </c>
      <c r="BV51" s="94" t="s">
        <v>81</v>
      </c>
      <c r="BW51" s="94" t="s">
        <v>7</v>
      </c>
      <c r="BX51" s="94" t="s">
        <v>82</v>
      </c>
      <c r="CL51" s="94" t="s">
        <v>22</v>
      </c>
    </row>
    <row r="52" spans="1:91" s="5" customFormat="1" ht="37.5" customHeight="1">
      <c r="A52" s="96" t="s">
        <v>83</v>
      </c>
      <c r="B52" s="97"/>
      <c r="C52" s="98"/>
      <c r="D52" s="346" t="s">
        <v>84</v>
      </c>
      <c r="E52" s="346"/>
      <c r="F52" s="346"/>
      <c r="G52" s="346"/>
      <c r="H52" s="346"/>
      <c r="I52" s="99"/>
      <c r="J52" s="346" t="s">
        <v>85</v>
      </c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4">
        <f>'05 - SO E Obnova hradební...'!J27</f>
        <v>0</v>
      </c>
      <c r="AH52" s="345"/>
      <c r="AI52" s="345"/>
      <c r="AJ52" s="345"/>
      <c r="AK52" s="345"/>
      <c r="AL52" s="345"/>
      <c r="AM52" s="345"/>
      <c r="AN52" s="344">
        <f>SUM(AG52,AT52)</f>
        <v>0</v>
      </c>
      <c r="AO52" s="345"/>
      <c r="AP52" s="345"/>
      <c r="AQ52" s="100" t="s">
        <v>86</v>
      </c>
      <c r="AR52" s="101"/>
      <c r="AS52" s="102">
        <v>0</v>
      </c>
      <c r="AT52" s="103">
        <f>ROUND(SUM(AV52:AW52),0)</f>
        <v>0</v>
      </c>
      <c r="AU52" s="104">
        <f>'05 - SO E Obnova hradební...'!P93</f>
        <v>0</v>
      </c>
      <c r="AV52" s="103">
        <f>'05 - SO E Obnova hradební...'!J30</f>
        <v>0</v>
      </c>
      <c r="AW52" s="103">
        <f>'05 - SO E Obnova hradební...'!J31</f>
        <v>0</v>
      </c>
      <c r="AX52" s="103">
        <f>'05 - SO E Obnova hradební...'!J32</f>
        <v>0</v>
      </c>
      <c r="AY52" s="103">
        <f>'05 - SO E Obnova hradební...'!J33</f>
        <v>0</v>
      </c>
      <c r="AZ52" s="103">
        <f>'05 - SO E Obnova hradební...'!F30</f>
        <v>0</v>
      </c>
      <c r="BA52" s="103">
        <f>'05 - SO E Obnova hradební...'!F31</f>
        <v>0</v>
      </c>
      <c r="BB52" s="103">
        <f>'05 - SO E Obnova hradební...'!F32</f>
        <v>0</v>
      </c>
      <c r="BC52" s="103">
        <f>'05 - SO E Obnova hradební...'!F33</f>
        <v>0</v>
      </c>
      <c r="BD52" s="105">
        <f>'05 - SO E Obnova hradební...'!F34</f>
        <v>0</v>
      </c>
      <c r="BT52" s="106" t="s">
        <v>10</v>
      </c>
      <c r="BV52" s="106" t="s">
        <v>81</v>
      </c>
      <c r="BW52" s="106" t="s">
        <v>87</v>
      </c>
      <c r="BX52" s="106" t="s">
        <v>7</v>
      </c>
      <c r="CL52" s="106" t="s">
        <v>22</v>
      </c>
      <c r="CM52" s="106" t="s">
        <v>88</v>
      </c>
    </row>
    <row r="53" spans="1:91" s="5" customFormat="1" ht="37.5" customHeight="1">
      <c r="A53" s="96" t="s">
        <v>83</v>
      </c>
      <c r="B53" s="97"/>
      <c r="C53" s="98"/>
      <c r="D53" s="346" t="s">
        <v>89</v>
      </c>
      <c r="E53" s="346"/>
      <c r="F53" s="346"/>
      <c r="G53" s="346"/>
      <c r="H53" s="346"/>
      <c r="I53" s="99"/>
      <c r="J53" s="346" t="s">
        <v>90</v>
      </c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4">
        <f>'06 - SO F Obnova hradební...'!J27</f>
        <v>0</v>
      </c>
      <c r="AH53" s="345"/>
      <c r="AI53" s="345"/>
      <c r="AJ53" s="345"/>
      <c r="AK53" s="345"/>
      <c r="AL53" s="345"/>
      <c r="AM53" s="345"/>
      <c r="AN53" s="344">
        <f>SUM(AG53,AT53)</f>
        <v>0</v>
      </c>
      <c r="AO53" s="345"/>
      <c r="AP53" s="345"/>
      <c r="AQ53" s="100" t="s">
        <v>86</v>
      </c>
      <c r="AR53" s="101"/>
      <c r="AS53" s="102">
        <v>0</v>
      </c>
      <c r="AT53" s="103">
        <f>ROUND(SUM(AV53:AW53),0)</f>
        <v>0</v>
      </c>
      <c r="AU53" s="104">
        <f>'06 - SO F Obnova hradební...'!P87</f>
        <v>0</v>
      </c>
      <c r="AV53" s="103">
        <f>'06 - SO F Obnova hradební...'!J30</f>
        <v>0</v>
      </c>
      <c r="AW53" s="103">
        <f>'06 - SO F Obnova hradební...'!J31</f>
        <v>0</v>
      </c>
      <c r="AX53" s="103">
        <f>'06 - SO F Obnova hradební...'!J32</f>
        <v>0</v>
      </c>
      <c r="AY53" s="103">
        <f>'06 - SO F Obnova hradební...'!J33</f>
        <v>0</v>
      </c>
      <c r="AZ53" s="103">
        <f>'06 - SO F Obnova hradební...'!F30</f>
        <v>0</v>
      </c>
      <c r="BA53" s="103">
        <f>'06 - SO F Obnova hradební...'!F31</f>
        <v>0</v>
      </c>
      <c r="BB53" s="103">
        <f>'06 - SO F Obnova hradební...'!F32</f>
        <v>0</v>
      </c>
      <c r="BC53" s="103">
        <f>'06 - SO F Obnova hradební...'!F33</f>
        <v>0</v>
      </c>
      <c r="BD53" s="105">
        <f>'06 - SO F Obnova hradební...'!F34</f>
        <v>0</v>
      </c>
      <c r="BT53" s="106" t="s">
        <v>10</v>
      </c>
      <c r="BV53" s="106" t="s">
        <v>81</v>
      </c>
      <c r="BW53" s="106" t="s">
        <v>91</v>
      </c>
      <c r="BX53" s="106" t="s">
        <v>7</v>
      </c>
      <c r="CL53" s="106" t="s">
        <v>22</v>
      </c>
      <c r="CM53" s="106" t="s">
        <v>88</v>
      </c>
    </row>
    <row r="54" spans="1:91" s="5" customFormat="1" ht="22.5" customHeight="1">
      <c r="A54" s="96" t="s">
        <v>83</v>
      </c>
      <c r="B54" s="97"/>
      <c r="C54" s="98"/>
      <c r="D54" s="346" t="s">
        <v>92</v>
      </c>
      <c r="E54" s="346"/>
      <c r="F54" s="346"/>
      <c r="G54" s="346"/>
      <c r="H54" s="346"/>
      <c r="I54" s="99"/>
      <c r="J54" s="346" t="s">
        <v>93</v>
      </c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4">
        <f>'11 - Vedlejší rozpočtové ...'!J27</f>
        <v>0</v>
      </c>
      <c r="AH54" s="345"/>
      <c r="AI54" s="345"/>
      <c r="AJ54" s="345"/>
      <c r="AK54" s="345"/>
      <c r="AL54" s="345"/>
      <c r="AM54" s="345"/>
      <c r="AN54" s="344">
        <f>SUM(AG54,AT54)</f>
        <v>0</v>
      </c>
      <c r="AO54" s="345"/>
      <c r="AP54" s="345"/>
      <c r="AQ54" s="100" t="s">
        <v>86</v>
      </c>
      <c r="AR54" s="101"/>
      <c r="AS54" s="107">
        <v>0</v>
      </c>
      <c r="AT54" s="108">
        <f>ROUND(SUM(AV54:AW54),0)</f>
        <v>0</v>
      </c>
      <c r="AU54" s="109">
        <f>'11 - Vedlejší rozpočtové ...'!P83</f>
        <v>0</v>
      </c>
      <c r="AV54" s="108">
        <f>'11 - Vedlejší rozpočtové ...'!J30</f>
        <v>0</v>
      </c>
      <c r="AW54" s="108">
        <f>'11 - Vedlejší rozpočtové ...'!J31</f>
        <v>0</v>
      </c>
      <c r="AX54" s="108">
        <f>'11 - Vedlejší rozpočtové ...'!J32</f>
        <v>0</v>
      </c>
      <c r="AY54" s="108">
        <f>'11 - Vedlejší rozpočtové ...'!J33</f>
        <v>0</v>
      </c>
      <c r="AZ54" s="108">
        <f>'11 - Vedlejší rozpočtové ...'!F30</f>
        <v>0</v>
      </c>
      <c r="BA54" s="108">
        <f>'11 - Vedlejší rozpočtové ...'!F31</f>
        <v>0</v>
      </c>
      <c r="BB54" s="108">
        <f>'11 - Vedlejší rozpočtové ...'!F32</f>
        <v>0</v>
      </c>
      <c r="BC54" s="108">
        <f>'11 - Vedlejší rozpočtové ...'!F33</f>
        <v>0</v>
      </c>
      <c r="BD54" s="110">
        <f>'11 - Vedlejší rozpočtové ...'!F34</f>
        <v>0</v>
      </c>
      <c r="BT54" s="106" t="s">
        <v>10</v>
      </c>
      <c r="BV54" s="106" t="s">
        <v>81</v>
      </c>
      <c r="BW54" s="106" t="s">
        <v>94</v>
      </c>
      <c r="BX54" s="106" t="s">
        <v>7</v>
      </c>
      <c r="CL54" s="106" t="s">
        <v>22</v>
      </c>
      <c r="CM54" s="106" t="s">
        <v>88</v>
      </c>
    </row>
    <row r="55" spans="2:44" s="1" customFormat="1" ht="30" customHeight="1">
      <c r="B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1"/>
    </row>
    <row r="56" spans="2:44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61"/>
    </row>
  </sheetData>
  <sheetProtection password="CC35" sheet="1" objects="1" scenarios="1" formatCells="0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05 - SO E Obnova hradební...'!C2" display="/"/>
    <hyperlink ref="A53" location="'06 - SO F Obnova hradební...'!C2" display="/"/>
    <hyperlink ref="A54" location="'11 - Vedlejší rozpočtové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7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95</v>
      </c>
      <c r="G1" s="384" t="s">
        <v>96</v>
      </c>
      <c r="H1" s="384"/>
      <c r="I1" s="115"/>
      <c r="J1" s="114" t="s">
        <v>97</v>
      </c>
      <c r="K1" s="113" t="s">
        <v>98</v>
      </c>
      <c r="L1" s="114" t="s">
        <v>99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88</v>
      </c>
    </row>
    <row r="4" spans="2:46" ht="36.95" customHeight="1">
      <c r="B4" s="27"/>
      <c r="C4" s="28"/>
      <c r="D4" s="29" t="s">
        <v>100</v>
      </c>
      <c r="E4" s="28"/>
      <c r="F4" s="28"/>
      <c r="G4" s="28"/>
      <c r="H4" s="28"/>
      <c r="I4" s="117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7"/>
      <c r="J6" s="28"/>
      <c r="K6" s="30"/>
    </row>
    <row r="7" spans="2:11" ht="22.5" customHeight="1">
      <c r="B7" s="27"/>
      <c r="C7" s="28"/>
      <c r="D7" s="28"/>
      <c r="E7" s="385" t="str">
        <f>'Rekapitulace stavby'!K6</f>
        <v>Hrad - Obnova Chebského hradu 1.etapa</v>
      </c>
      <c r="F7" s="386"/>
      <c r="G7" s="386"/>
      <c r="H7" s="386"/>
      <c r="I7" s="117"/>
      <c r="J7" s="28"/>
      <c r="K7" s="30"/>
    </row>
    <row r="8" spans="2:11" s="1" customFormat="1" ht="15">
      <c r="B8" s="41"/>
      <c r="C8" s="42"/>
      <c r="D8" s="36" t="s">
        <v>101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7" t="s">
        <v>102</v>
      </c>
      <c r="F9" s="388"/>
      <c r="G9" s="388"/>
      <c r="H9" s="38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22</v>
      </c>
      <c r="G11" s="42"/>
      <c r="H11" s="42"/>
      <c r="I11" s="119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19" t="s">
        <v>27</v>
      </c>
      <c r="J12" s="120" t="str">
        <f>'Rekapitulace stavby'!AN8</f>
        <v>31. 10. 2017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19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19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19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19" t="s">
        <v>34</v>
      </c>
      <c r="J20" s="34" t="s">
        <v>35</v>
      </c>
      <c r="K20" s="45"/>
    </row>
    <row r="21" spans="2:11" s="1" customFormat="1" ht="18" customHeight="1">
      <c r="B21" s="41"/>
      <c r="C21" s="42"/>
      <c r="D21" s="42"/>
      <c r="E21" s="34" t="s">
        <v>41</v>
      </c>
      <c r="F21" s="42"/>
      <c r="G21" s="42"/>
      <c r="H21" s="42"/>
      <c r="I21" s="119" t="s">
        <v>37</v>
      </c>
      <c r="J21" s="34" t="s">
        <v>35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77" t="s">
        <v>35</v>
      </c>
      <c r="F24" s="377"/>
      <c r="G24" s="377"/>
      <c r="H24" s="37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ROUND(J93,0)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ROUND(SUM(BE93:BE476),0)</f>
        <v>0</v>
      </c>
      <c r="G30" s="42"/>
      <c r="H30" s="42"/>
      <c r="I30" s="131">
        <v>0.21</v>
      </c>
      <c r="J30" s="130">
        <f>ROUND(ROUND((SUM(BE93:BE476)),0)*I30,0)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ROUND(SUM(BF93:BF476),0)</f>
        <v>0</v>
      </c>
      <c r="G31" s="42"/>
      <c r="H31" s="42"/>
      <c r="I31" s="131">
        <v>0.15</v>
      </c>
      <c r="J31" s="130">
        <f>ROUND(ROUND((SUM(BF93:BF476)),0)*I31,0)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52</v>
      </c>
      <c r="F32" s="130">
        <f>ROUND(SUM(BG93:BG476),0)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53</v>
      </c>
      <c r="F33" s="130">
        <f>ROUND(SUM(BH93:BH476),0)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54</v>
      </c>
      <c r="F34" s="130">
        <f>ROUND(SUM(BI93:BI476),0)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29" t="s">
        <v>103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85" t="str">
        <f>E7</f>
        <v>Hrad - Obnova Chebského hradu 1.etapa</v>
      </c>
      <c r="F45" s="386"/>
      <c r="G45" s="386"/>
      <c r="H45" s="386"/>
      <c r="I45" s="118"/>
      <c r="J45" s="42"/>
      <c r="K45" s="45"/>
    </row>
    <row r="46" spans="2:11" s="1" customFormat="1" ht="14.45" customHeight="1">
      <c r="B46" s="41"/>
      <c r="C46" s="36" t="s">
        <v>101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87" t="str">
        <f>E9</f>
        <v>05 - SO E Obnova hradebního opevnění od vstupní brány po hradební palác</v>
      </c>
      <c r="F47" s="388"/>
      <c r="G47" s="388"/>
      <c r="H47" s="38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Cheb</v>
      </c>
      <c r="G49" s="42"/>
      <c r="H49" s="42"/>
      <c r="I49" s="119" t="s">
        <v>27</v>
      </c>
      <c r="J49" s="120" t="str">
        <f>IF(J12="","",J12)</f>
        <v>31. 10. 2017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6" t="s">
        <v>33</v>
      </c>
      <c r="D51" s="42"/>
      <c r="E51" s="42"/>
      <c r="F51" s="34" t="str">
        <f>E15</f>
        <v>Město Cheb</v>
      </c>
      <c r="G51" s="42"/>
      <c r="H51" s="42"/>
      <c r="I51" s="119" t="s">
        <v>40</v>
      </c>
      <c r="J51" s="34" t="str">
        <f>E21</f>
        <v>Projektový atelier pro arch. a poz. stavby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104</v>
      </c>
      <c r="D54" s="132"/>
      <c r="E54" s="132"/>
      <c r="F54" s="132"/>
      <c r="G54" s="132"/>
      <c r="H54" s="132"/>
      <c r="I54" s="145"/>
      <c r="J54" s="146" t="s">
        <v>105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106</v>
      </c>
      <c r="D56" s="42"/>
      <c r="E56" s="42"/>
      <c r="F56" s="42"/>
      <c r="G56" s="42"/>
      <c r="H56" s="42"/>
      <c r="I56" s="118"/>
      <c r="J56" s="128">
        <f>J93</f>
        <v>0</v>
      </c>
      <c r="K56" s="45"/>
      <c r="AU56" s="23" t="s">
        <v>107</v>
      </c>
    </row>
    <row r="57" spans="2:11" s="7" customFormat="1" ht="24.95" customHeight="1">
      <c r="B57" s="149"/>
      <c r="C57" s="150"/>
      <c r="D57" s="151" t="s">
        <v>108</v>
      </c>
      <c r="E57" s="152"/>
      <c r="F57" s="152"/>
      <c r="G57" s="152"/>
      <c r="H57" s="152"/>
      <c r="I57" s="153"/>
      <c r="J57" s="154">
        <f>J94</f>
        <v>0</v>
      </c>
      <c r="K57" s="155"/>
    </row>
    <row r="58" spans="2:11" s="8" customFormat="1" ht="19.9" customHeight="1">
      <c r="B58" s="156"/>
      <c r="C58" s="157"/>
      <c r="D58" s="158" t="s">
        <v>109</v>
      </c>
      <c r="E58" s="159"/>
      <c r="F58" s="159"/>
      <c r="G58" s="159"/>
      <c r="H58" s="159"/>
      <c r="I58" s="160"/>
      <c r="J58" s="161">
        <f>J95</f>
        <v>0</v>
      </c>
      <c r="K58" s="162"/>
    </row>
    <row r="59" spans="2:11" s="8" customFormat="1" ht="19.9" customHeight="1">
      <c r="B59" s="156"/>
      <c r="C59" s="157"/>
      <c r="D59" s="158" t="s">
        <v>110</v>
      </c>
      <c r="E59" s="159"/>
      <c r="F59" s="159"/>
      <c r="G59" s="159"/>
      <c r="H59" s="159"/>
      <c r="I59" s="160"/>
      <c r="J59" s="161">
        <f>J147</f>
        <v>0</v>
      </c>
      <c r="K59" s="162"/>
    </row>
    <row r="60" spans="2:11" s="8" customFormat="1" ht="19.9" customHeight="1">
      <c r="B60" s="156"/>
      <c r="C60" s="157"/>
      <c r="D60" s="158" t="s">
        <v>111</v>
      </c>
      <c r="E60" s="159"/>
      <c r="F60" s="159"/>
      <c r="G60" s="159"/>
      <c r="H60" s="159"/>
      <c r="I60" s="160"/>
      <c r="J60" s="161">
        <f>J156</f>
        <v>0</v>
      </c>
      <c r="K60" s="162"/>
    </row>
    <row r="61" spans="2:11" s="8" customFormat="1" ht="19.9" customHeight="1">
      <c r="B61" s="156"/>
      <c r="C61" s="157"/>
      <c r="D61" s="158" t="s">
        <v>112</v>
      </c>
      <c r="E61" s="159"/>
      <c r="F61" s="159"/>
      <c r="G61" s="159"/>
      <c r="H61" s="159"/>
      <c r="I61" s="160"/>
      <c r="J61" s="161">
        <f>J161</f>
        <v>0</v>
      </c>
      <c r="K61" s="162"/>
    </row>
    <row r="62" spans="2:11" s="8" customFormat="1" ht="19.9" customHeight="1">
      <c r="B62" s="156"/>
      <c r="C62" s="157"/>
      <c r="D62" s="158" t="s">
        <v>113</v>
      </c>
      <c r="E62" s="159"/>
      <c r="F62" s="159"/>
      <c r="G62" s="159"/>
      <c r="H62" s="159"/>
      <c r="I62" s="160"/>
      <c r="J62" s="161">
        <f>J176</f>
        <v>0</v>
      </c>
      <c r="K62" s="162"/>
    </row>
    <row r="63" spans="2:11" s="8" customFormat="1" ht="19.9" customHeight="1">
      <c r="B63" s="156"/>
      <c r="C63" s="157"/>
      <c r="D63" s="158" t="s">
        <v>114</v>
      </c>
      <c r="E63" s="159"/>
      <c r="F63" s="159"/>
      <c r="G63" s="159"/>
      <c r="H63" s="159"/>
      <c r="I63" s="160"/>
      <c r="J63" s="161">
        <f>J181</f>
        <v>0</v>
      </c>
      <c r="K63" s="162"/>
    </row>
    <row r="64" spans="2:11" s="8" customFormat="1" ht="19.9" customHeight="1">
      <c r="B64" s="156"/>
      <c r="C64" s="157"/>
      <c r="D64" s="158" t="s">
        <v>115</v>
      </c>
      <c r="E64" s="159"/>
      <c r="F64" s="159"/>
      <c r="G64" s="159"/>
      <c r="H64" s="159"/>
      <c r="I64" s="160"/>
      <c r="J64" s="161">
        <f>J321</f>
        <v>0</v>
      </c>
      <c r="K64" s="162"/>
    </row>
    <row r="65" spans="2:11" s="8" customFormat="1" ht="19.9" customHeight="1">
      <c r="B65" s="156"/>
      <c r="C65" s="157"/>
      <c r="D65" s="158" t="s">
        <v>116</v>
      </c>
      <c r="E65" s="159"/>
      <c r="F65" s="159"/>
      <c r="G65" s="159"/>
      <c r="H65" s="159"/>
      <c r="I65" s="160"/>
      <c r="J65" s="161">
        <f>J327</f>
        <v>0</v>
      </c>
      <c r="K65" s="162"/>
    </row>
    <row r="66" spans="2:11" s="7" customFormat="1" ht="24.95" customHeight="1">
      <c r="B66" s="149"/>
      <c r="C66" s="150"/>
      <c r="D66" s="151" t="s">
        <v>117</v>
      </c>
      <c r="E66" s="152"/>
      <c r="F66" s="152"/>
      <c r="G66" s="152"/>
      <c r="H66" s="152"/>
      <c r="I66" s="153"/>
      <c r="J66" s="154">
        <f>J330</f>
        <v>0</v>
      </c>
      <c r="K66" s="155"/>
    </row>
    <row r="67" spans="2:11" s="8" customFormat="1" ht="19.9" customHeight="1">
      <c r="B67" s="156"/>
      <c r="C67" s="157"/>
      <c r="D67" s="158" t="s">
        <v>118</v>
      </c>
      <c r="E67" s="159"/>
      <c r="F67" s="159"/>
      <c r="G67" s="159"/>
      <c r="H67" s="159"/>
      <c r="I67" s="160"/>
      <c r="J67" s="161">
        <f>J331</f>
        <v>0</v>
      </c>
      <c r="K67" s="162"/>
    </row>
    <row r="68" spans="2:11" s="8" customFormat="1" ht="19.9" customHeight="1">
      <c r="B68" s="156"/>
      <c r="C68" s="157"/>
      <c r="D68" s="158" t="s">
        <v>119</v>
      </c>
      <c r="E68" s="159"/>
      <c r="F68" s="159"/>
      <c r="G68" s="159"/>
      <c r="H68" s="159"/>
      <c r="I68" s="160"/>
      <c r="J68" s="161">
        <f>J341</f>
        <v>0</v>
      </c>
      <c r="K68" s="162"/>
    </row>
    <row r="69" spans="2:11" s="8" customFormat="1" ht="19.9" customHeight="1">
      <c r="B69" s="156"/>
      <c r="C69" s="157"/>
      <c r="D69" s="158" t="s">
        <v>120</v>
      </c>
      <c r="E69" s="159"/>
      <c r="F69" s="159"/>
      <c r="G69" s="159"/>
      <c r="H69" s="159"/>
      <c r="I69" s="160"/>
      <c r="J69" s="161">
        <f>J360</f>
        <v>0</v>
      </c>
      <c r="K69" s="162"/>
    </row>
    <row r="70" spans="2:11" s="8" customFormat="1" ht="19.9" customHeight="1">
      <c r="B70" s="156"/>
      <c r="C70" s="157"/>
      <c r="D70" s="158" t="s">
        <v>121</v>
      </c>
      <c r="E70" s="159"/>
      <c r="F70" s="159"/>
      <c r="G70" s="159"/>
      <c r="H70" s="159"/>
      <c r="I70" s="160"/>
      <c r="J70" s="161">
        <f>J370</f>
        <v>0</v>
      </c>
      <c r="K70" s="162"/>
    </row>
    <row r="71" spans="2:11" s="8" customFormat="1" ht="19.9" customHeight="1">
      <c r="B71" s="156"/>
      <c r="C71" s="157"/>
      <c r="D71" s="158" t="s">
        <v>122</v>
      </c>
      <c r="E71" s="159"/>
      <c r="F71" s="159"/>
      <c r="G71" s="159"/>
      <c r="H71" s="159"/>
      <c r="I71" s="160"/>
      <c r="J71" s="161">
        <f>J380</f>
        <v>0</v>
      </c>
      <c r="K71" s="162"/>
    </row>
    <row r="72" spans="2:11" s="8" customFormat="1" ht="19.9" customHeight="1">
      <c r="B72" s="156"/>
      <c r="C72" s="157"/>
      <c r="D72" s="158" t="s">
        <v>123</v>
      </c>
      <c r="E72" s="159"/>
      <c r="F72" s="159"/>
      <c r="G72" s="159"/>
      <c r="H72" s="159"/>
      <c r="I72" s="160"/>
      <c r="J72" s="161">
        <f>J386</f>
        <v>0</v>
      </c>
      <c r="K72" s="162"/>
    </row>
    <row r="73" spans="2:11" s="7" customFormat="1" ht="24.95" customHeight="1">
      <c r="B73" s="149"/>
      <c r="C73" s="150"/>
      <c r="D73" s="151" t="s">
        <v>124</v>
      </c>
      <c r="E73" s="152"/>
      <c r="F73" s="152"/>
      <c r="G73" s="152"/>
      <c r="H73" s="152"/>
      <c r="I73" s="153"/>
      <c r="J73" s="154">
        <f>J473</f>
        <v>0</v>
      </c>
      <c r="K73" s="155"/>
    </row>
    <row r="74" spans="2:11" s="1" customFormat="1" ht="21.75" customHeight="1">
      <c r="B74" s="41"/>
      <c r="C74" s="42"/>
      <c r="D74" s="42"/>
      <c r="E74" s="42"/>
      <c r="F74" s="42"/>
      <c r="G74" s="42"/>
      <c r="H74" s="42"/>
      <c r="I74" s="118"/>
      <c r="J74" s="42"/>
      <c r="K74" s="45"/>
    </row>
    <row r="75" spans="2:11" s="1" customFormat="1" ht="6.95" customHeight="1">
      <c r="B75" s="56"/>
      <c r="C75" s="57"/>
      <c r="D75" s="57"/>
      <c r="E75" s="57"/>
      <c r="F75" s="57"/>
      <c r="G75" s="57"/>
      <c r="H75" s="57"/>
      <c r="I75" s="139"/>
      <c r="J75" s="57"/>
      <c r="K75" s="58"/>
    </row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42"/>
      <c r="J79" s="60"/>
      <c r="K79" s="60"/>
      <c r="L79" s="61"/>
    </row>
    <row r="80" spans="2:12" s="1" customFormat="1" ht="36.95" customHeight="1">
      <c r="B80" s="41"/>
      <c r="C80" s="62" t="s">
        <v>125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4.45" customHeight="1">
      <c r="B82" s="41"/>
      <c r="C82" s="65" t="s">
        <v>19</v>
      </c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22.5" customHeight="1">
      <c r="B83" s="41"/>
      <c r="C83" s="63"/>
      <c r="D83" s="63"/>
      <c r="E83" s="381" t="str">
        <f>E7</f>
        <v>Hrad - Obnova Chebského hradu 1.etapa</v>
      </c>
      <c r="F83" s="382"/>
      <c r="G83" s="382"/>
      <c r="H83" s="382"/>
      <c r="I83" s="163"/>
      <c r="J83" s="63"/>
      <c r="K83" s="63"/>
      <c r="L83" s="61"/>
    </row>
    <row r="84" spans="2:12" s="1" customFormat="1" ht="14.45" customHeight="1">
      <c r="B84" s="41"/>
      <c r="C84" s="65" t="s">
        <v>101</v>
      </c>
      <c r="D84" s="63"/>
      <c r="E84" s="63"/>
      <c r="F84" s="63"/>
      <c r="G84" s="63"/>
      <c r="H84" s="63"/>
      <c r="I84" s="163"/>
      <c r="J84" s="63"/>
      <c r="K84" s="63"/>
      <c r="L84" s="61"/>
    </row>
    <row r="85" spans="2:12" s="1" customFormat="1" ht="23.25" customHeight="1">
      <c r="B85" s="41"/>
      <c r="C85" s="63"/>
      <c r="D85" s="63"/>
      <c r="E85" s="349" t="str">
        <f>E9</f>
        <v>05 - SO E Obnova hradebního opevnění od vstupní brány po hradební palác</v>
      </c>
      <c r="F85" s="383"/>
      <c r="G85" s="383"/>
      <c r="H85" s="383"/>
      <c r="I85" s="163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12" s="1" customFormat="1" ht="18" customHeight="1">
      <c r="B87" s="41"/>
      <c r="C87" s="65" t="s">
        <v>25</v>
      </c>
      <c r="D87" s="63"/>
      <c r="E87" s="63"/>
      <c r="F87" s="164" t="str">
        <f>F12</f>
        <v>Cheb</v>
      </c>
      <c r="G87" s="63"/>
      <c r="H87" s="63"/>
      <c r="I87" s="165" t="s">
        <v>27</v>
      </c>
      <c r="J87" s="73" t="str">
        <f>IF(J12="","",J12)</f>
        <v>31. 10. 2017</v>
      </c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63"/>
      <c r="J88" s="63"/>
      <c r="K88" s="63"/>
      <c r="L88" s="61"/>
    </row>
    <row r="89" spans="2:12" s="1" customFormat="1" ht="15">
      <c r="B89" s="41"/>
      <c r="C89" s="65" t="s">
        <v>33</v>
      </c>
      <c r="D89" s="63"/>
      <c r="E89" s="63"/>
      <c r="F89" s="164" t="str">
        <f>E15</f>
        <v>Město Cheb</v>
      </c>
      <c r="G89" s="63"/>
      <c r="H89" s="63"/>
      <c r="I89" s="165" t="s">
        <v>40</v>
      </c>
      <c r="J89" s="164" t="str">
        <f>E21</f>
        <v>Projektový atelier pro arch. a poz. stavby</v>
      </c>
      <c r="K89" s="63"/>
      <c r="L89" s="61"/>
    </row>
    <row r="90" spans="2:12" s="1" customFormat="1" ht="14.45" customHeight="1">
      <c r="B90" s="41"/>
      <c r="C90" s="65" t="s">
        <v>38</v>
      </c>
      <c r="D90" s="63"/>
      <c r="E90" s="63"/>
      <c r="F90" s="164" t="str">
        <f>IF(E18="","",E18)</f>
        <v/>
      </c>
      <c r="G90" s="63"/>
      <c r="H90" s="63"/>
      <c r="I90" s="163"/>
      <c r="J90" s="63"/>
      <c r="K90" s="63"/>
      <c r="L90" s="61"/>
    </row>
    <row r="91" spans="2:12" s="1" customFormat="1" ht="10.35" customHeight="1">
      <c r="B91" s="41"/>
      <c r="C91" s="63"/>
      <c r="D91" s="63"/>
      <c r="E91" s="63"/>
      <c r="F91" s="63"/>
      <c r="G91" s="63"/>
      <c r="H91" s="63"/>
      <c r="I91" s="163"/>
      <c r="J91" s="63"/>
      <c r="K91" s="63"/>
      <c r="L91" s="61"/>
    </row>
    <row r="92" spans="2:20" s="9" customFormat="1" ht="29.25" customHeight="1">
      <c r="B92" s="166"/>
      <c r="C92" s="167" t="s">
        <v>126</v>
      </c>
      <c r="D92" s="168" t="s">
        <v>64</v>
      </c>
      <c r="E92" s="168" t="s">
        <v>60</v>
      </c>
      <c r="F92" s="168" t="s">
        <v>127</v>
      </c>
      <c r="G92" s="168" t="s">
        <v>128</v>
      </c>
      <c r="H92" s="168" t="s">
        <v>129</v>
      </c>
      <c r="I92" s="169" t="s">
        <v>130</v>
      </c>
      <c r="J92" s="168" t="s">
        <v>105</v>
      </c>
      <c r="K92" s="170" t="s">
        <v>131</v>
      </c>
      <c r="L92" s="171"/>
      <c r="M92" s="81" t="s">
        <v>132</v>
      </c>
      <c r="N92" s="82" t="s">
        <v>49</v>
      </c>
      <c r="O92" s="82" t="s">
        <v>133</v>
      </c>
      <c r="P92" s="82" t="s">
        <v>134</v>
      </c>
      <c r="Q92" s="82" t="s">
        <v>135</v>
      </c>
      <c r="R92" s="82" t="s">
        <v>136</v>
      </c>
      <c r="S92" s="82" t="s">
        <v>137</v>
      </c>
      <c r="T92" s="83" t="s">
        <v>138</v>
      </c>
    </row>
    <row r="93" spans="2:63" s="1" customFormat="1" ht="29.25" customHeight="1">
      <c r="B93" s="41"/>
      <c r="C93" s="87" t="s">
        <v>106</v>
      </c>
      <c r="D93" s="63"/>
      <c r="E93" s="63"/>
      <c r="F93" s="63"/>
      <c r="G93" s="63"/>
      <c r="H93" s="63"/>
      <c r="I93" s="163"/>
      <c r="J93" s="172">
        <f>BK93</f>
        <v>0</v>
      </c>
      <c r="K93" s="63"/>
      <c r="L93" s="61"/>
      <c r="M93" s="84"/>
      <c r="N93" s="85"/>
      <c r="O93" s="85"/>
      <c r="P93" s="173">
        <f>P94+P330+P473</f>
        <v>0</v>
      </c>
      <c r="Q93" s="85"/>
      <c r="R93" s="173">
        <f>R94+R330+R473</f>
        <v>723.31563206</v>
      </c>
      <c r="S93" s="85"/>
      <c r="T93" s="174">
        <f>T94+T330+T473</f>
        <v>795.7005499999999</v>
      </c>
      <c r="AT93" s="23" t="s">
        <v>78</v>
      </c>
      <c r="AU93" s="23" t="s">
        <v>107</v>
      </c>
      <c r="BK93" s="175">
        <f>BK94+BK330+BK473</f>
        <v>0</v>
      </c>
    </row>
    <row r="94" spans="2:63" s="10" customFormat="1" ht="37.35" customHeight="1">
      <c r="B94" s="176"/>
      <c r="C94" s="177"/>
      <c r="D94" s="178" t="s">
        <v>78</v>
      </c>
      <c r="E94" s="179" t="s">
        <v>139</v>
      </c>
      <c r="F94" s="179" t="s">
        <v>140</v>
      </c>
      <c r="G94" s="177"/>
      <c r="H94" s="177"/>
      <c r="I94" s="180"/>
      <c r="J94" s="181">
        <f>BK94</f>
        <v>0</v>
      </c>
      <c r="K94" s="177"/>
      <c r="L94" s="182"/>
      <c r="M94" s="183"/>
      <c r="N94" s="184"/>
      <c r="O94" s="184"/>
      <c r="P94" s="185">
        <f>P95+P147+P156+P161+P176+P181+P321+P327</f>
        <v>0</v>
      </c>
      <c r="Q94" s="184"/>
      <c r="R94" s="185">
        <f>R95+R147+R156+R161+R176+R181+R321+R327</f>
        <v>722.16203206</v>
      </c>
      <c r="S94" s="184"/>
      <c r="T94" s="186">
        <f>T95+T147+T156+T161+T176+T181+T321+T327</f>
        <v>795.38515</v>
      </c>
      <c r="AR94" s="187" t="s">
        <v>10</v>
      </c>
      <c r="AT94" s="188" t="s">
        <v>78</v>
      </c>
      <c r="AU94" s="188" t="s">
        <v>79</v>
      </c>
      <c r="AY94" s="187" t="s">
        <v>141</v>
      </c>
      <c r="BK94" s="189">
        <f>BK95+BK147+BK156+BK161+BK176+BK181+BK321+BK327</f>
        <v>0</v>
      </c>
    </row>
    <row r="95" spans="2:63" s="10" customFormat="1" ht="19.9" customHeight="1">
      <c r="B95" s="176"/>
      <c r="C95" s="177"/>
      <c r="D95" s="190" t="s">
        <v>78</v>
      </c>
      <c r="E95" s="191" t="s">
        <v>10</v>
      </c>
      <c r="F95" s="191" t="s">
        <v>142</v>
      </c>
      <c r="G95" s="177"/>
      <c r="H95" s="177"/>
      <c r="I95" s="180"/>
      <c r="J95" s="192">
        <f>BK95</f>
        <v>0</v>
      </c>
      <c r="K95" s="177"/>
      <c r="L95" s="182"/>
      <c r="M95" s="183"/>
      <c r="N95" s="184"/>
      <c r="O95" s="184"/>
      <c r="P95" s="185">
        <f>SUM(P96:P146)</f>
        <v>0</v>
      </c>
      <c r="Q95" s="184"/>
      <c r="R95" s="185">
        <f>SUM(R96:R146)</f>
        <v>15.7</v>
      </c>
      <c r="S95" s="184"/>
      <c r="T95" s="186">
        <f>SUM(T96:T146)</f>
        <v>0</v>
      </c>
      <c r="AR95" s="187" t="s">
        <v>10</v>
      </c>
      <c r="AT95" s="188" t="s">
        <v>78</v>
      </c>
      <c r="AU95" s="188" t="s">
        <v>10</v>
      </c>
      <c r="AY95" s="187" t="s">
        <v>141</v>
      </c>
      <c r="BK95" s="189">
        <f>SUM(BK96:BK146)</f>
        <v>0</v>
      </c>
    </row>
    <row r="96" spans="2:65" s="1" customFormat="1" ht="31.5" customHeight="1">
      <c r="B96" s="41"/>
      <c r="C96" s="193" t="s">
        <v>10</v>
      </c>
      <c r="D96" s="193" t="s">
        <v>143</v>
      </c>
      <c r="E96" s="194" t="s">
        <v>144</v>
      </c>
      <c r="F96" s="195" t="s">
        <v>145</v>
      </c>
      <c r="G96" s="196" t="s">
        <v>146</v>
      </c>
      <c r="H96" s="197">
        <v>69.17</v>
      </c>
      <c r="I96" s="198"/>
      <c r="J96" s="199">
        <f>ROUND(I96*H96,0)</f>
        <v>0</v>
      </c>
      <c r="K96" s="195" t="s">
        <v>147</v>
      </c>
      <c r="L96" s="61"/>
      <c r="M96" s="200" t="s">
        <v>35</v>
      </c>
      <c r="N96" s="201" t="s">
        <v>50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3" t="s">
        <v>148</v>
      </c>
      <c r="AT96" s="23" t="s">
        <v>143</v>
      </c>
      <c r="AU96" s="23" t="s">
        <v>88</v>
      </c>
      <c r="AY96" s="23" t="s">
        <v>141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10</v>
      </c>
      <c r="BK96" s="204">
        <f>ROUND(I96*H96,0)</f>
        <v>0</v>
      </c>
      <c r="BL96" s="23" t="s">
        <v>148</v>
      </c>
      <c r="BM96" s="23" t="s">
        <v>149</v>
      </c>
    </row>
    <row r="97" spans="2:51" s="11" customFormat="1" ht="13.5">
      <c r="B97" s="205"/>
      <c r="C97" s="206"/>
      <c r="D97" s="207" t="s">
        <v>150</v>
      </c>
      <c r="E97" s="208" t="s">
        <v>35</v>
      </c>
      <c r="F97" s="209" t="s">
        <v>151</v>
      </c>
      <c r="G97" s="206"/>
      <c r="H97" s="210" t="s">
        <v>35</v>
      </c>
      <c r="I97" s="211"/>
      <c r="J97" s="206"/>
      <c r="K97" s="206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150</v>
      </c>
      <c r="AU97" s="216" t="s">
        <v>88</v>
      </c>
      <c r="AV97" s="11" t="s">
        <v>10</v>
      </c>
      <c r="AW97" s="11" t="s">
        <v>42</v>
      </c>
      <c r="AX97" s="11" t="s">
        <v>79</v>
      </c>
      <c r="AY97" s="216" t="s">
        <v>141</v>
      </c>
    </row>
    <row r="98" spans="2:51" s="12" customFormat="1" ht="13.5">
      <c r="B98" s="217"/>
      <c r="C98" s="218"/>
      <c r="D98" s="207" t="s">
        <v>150</v>
      </c>
      <c r="E98" s="219" t="s">
        <v>35</v>
      </c>
      <c r="F98" s="220" t="s">
        <v>152</v>
      </c>
      <c r="G98" s="218"/>
      <c r="H98" s="221">
        <v>69.17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150</v>
      </c>
      <c r="AU98" s="227" t="s">
        <v>88</v>
      </c>
      <c r="AV98" s="12" t="s">
        <v>88</v>
      </c>
      <c r="AW98" s="12" t="s">
        <v>42</v>
      </c>
      <c r="AX98" s="12" t="s">
        <v>79</v>
      </c>
      <c r="AY98" s="227" t="s">
        <v>141</v>
      </c>
    </row>
    <row r="99" spans="2:51" s="13" customFormat="1" ht="13.5">
      <c r="B99" s="228"/>
      <c r="C99" s="229"/>
      <c r="D99" s="230" t="s">
        <v>150</v>
      </c>
      <c r="E99" s="231" t="s">
        <v>35</v>
      </c>
      <c r="F99" s="232" t="s">
        <v>153</v>
      </c>
      <c r="G99" s="229"/>
      <c r="H99" s="233">
        <v>69.17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AT99" s="239" t="s">
        <v>150</v>
      </c>
      <c r="AU99" s="239" t="s">
        <v>88</v>
      </c>
      <c r="AV99" s="13" t="s">
        <v>148</v>
      </c>
      <c r="AW99" s="13" t="s">
        <v>42</v>
      </c>
      <c r="AX99" s="13" t="s">
        <v>10</v>
      </c>
      <c r="AY99" s="239" t="s">
        <v>141</v>
      </c>
    </row>
    <row r="100" spans="2:65" s="1" customFormat="1" ht="44.25" customHeight="1">
      <c r="B100" s="41"/>
      <c r="C100" s="193" t="s">
        <v>88</v>
      </c>
      <c r="D100" s="193" t="s">
        <v>143</v>
      </c>
      <c r="E100" s="194" t="s">
        <v>154</v>
      </c>
      <c r="F100" s="195" t="s">
        <v>155</v>
      </c>
      <c r="G100" s="196" t="s">
        <v>146</v>
      </c>
      <c r="H100" s="197">
        <v>20.751</v>
      </c>
      <c r="I100" s="198"/>
      <c r="J100" s="199">
        <f>ROUND(I100*H100,0)</f>
        <v>0</v>
      </c>
      <c r="K100" s="195" t="s">
        <v>147</v>
      </c>
      <c r="L100" s="61"/>
      <c r="M100" s="200" t="s">
        <v>35</v>
      </c>
      <c r="N100" s="201" t="s">
        <v>50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3" t="s">
        <v>148</v>
      </c>
      <c r="AT100" s="23" t="s">
        <v>143</v>
      </c>
      <c r="AU100" s="23" t="s">
        <v>88</v>
      </c>
      <c r="AY100" s="23" t="s">
        <v>141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10</v>
      </c>
      <c r="BK100" s="204">
        <f>ROUND(I100*H100,0)</f>
        <v>0</v>
      </c>
      <c r="BL100" s="23" t="s">
        <v>148</v>
      </c>
      <c r="BM100" s="23" t="s">
        <v>156</v>
      </c>
    </row>
    <row r="101" spans="2:51" s="11" customFormat="1" ht="13.5">
      <c r="B101" s="205"/>
      <c r="C101" s="206"/>
      <c r="D101" s="207" t="s">
        <v>150</v>
      </c>
      <c r="E101" s="208" t="s">
        <v>35</v>
      </c>
      <c r="F101" s="209" t="s">
        <v>151</v>
      </c>
      <c r="G101" s="206"/>
      <c r="H101" s="210" t="s">
        <v>35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150</v>
      </c>
      <c r="AU101" s="216" t="s">
        <v>88</v>
      </c>
      <c r="AV101" s="11" t="s">
        <v>10</v>
      </c>
      <c r="AW101" s="11" t="s">
        <v>42</v>
      </c>
      <c r="AX101" s="11" t="s">
        <v>79</v>
      </c>
      <c r="AY101" s="216" t="s">
        <v>141</v>
      </c>
    </row>
    <row r="102" spans="2:51" s="12" customFormat="1" ht="13.5">
      <c r="B102" s="217"/>
      <c r="C102" s="218"/>
      <c r="D102" s="207" t="s">
        <v>150</v>
      </c>
      <c r="E102" s="219" t="s">
        <v>35</v>
      </c>
      <c r="F102" s="220" t="s">
        <v>152</v>
      </c>
      <c r="G102" s="218"/>
      <c r="H102" s="221">
        <v>69.17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150</v>
      </c>
      <c r="AU102" s="227" t="s">
        <v>88</v>
      </c>
      <c r="AV102" s="12" t="s">
        <v>88</v>
      </c>
      <c r="AW102" s="12" t="s">
        <v>42</v>
      </c>
      <c r="AX102" s="12" t="s">
        <v>79</v>
      </c>
      <c r="AY102" s="227" t="s">
        <v>141</v>
      </c>
    </row>
    <row r="103" spans="2:51" s="13" customFormat="1" ht="13.5">
      <c r="B103" s="228"/>
      <c r="C103" s="229"/>
      <c r="D103" s="207" t="s">
        <v>150</v>
      </c>
      <c r="E103" s="240" t="s">
        <v>35</v>
      </c>
      <c r="F103" s="241" t="s">
        <v>153</v>
      </c>
      <c r="G103" s="229"/>
      <c r="H103" s="242">
        <v>69.17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AT103" s="239" t="s">
        <v>150</v>
      </c>
      <c r="AU103" s="239" t="s">
        <v>88</v>
      </c>
      <c r="AV103" s="13" t="s">
        <v>148</v>
      </c>
      <c r="AW103" s="13" t="s">
        <v>42</v>
      </c>
      <c r="AX103" s="13" t="s">
        <v>79</v>
      </c>
      <c r="AY103" s="239" t="s">
        <v>141</v>
      </c>
    </row>
    <row r="104" spans="2:51" s="12" customFormat="1" ht="13.5">
      <c r="B104" s="217"/>
      <c r="C104" s="218"/>
      <c r="D104" s="207" t="s">
        <v>150</v>
      </c>
      <c r="E104" s="219" t="s">
        <v>35</v>
      </c>
      <c r="F104" s="220" t="s">
        <v>157</v>
      </c>
      <c r="G104" s="218"/>
      <c r="H104" s="221">
        <v>20.751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150</v>
      </c>
      <c r="AU104" s="227" t="s">
        <v>88</v>
      </c>
      <c r="AV104" s="12" t="s">
        <v>88</v>
      </c>
      <c r="AW104" s="12" t="s">
        <v>42</v>
      </c>
      <c r="AX104" s="12" t="s">
        <v>79</v>
      </c>
      <c r="AY104" s="227" t="s">
        <v>141</v>
      </c>
    </row>
    <row r="105" spans="2:51" s="13" customFormat="1" ht="13.5">
      <c r="B105" s="228"/>
      <c r="C105" s="229"/>
      <c r="D105" s="230" t="s">
        <v>150</v>
      </c>
      <c r="E105" s="231" t="s">
        <v>35</v>
      </c>
      <c r="F105" s="232" t="s">
        <v>153</v>
      </c>
      <c r="G105" s="229"/>
      <c r="H105" s="233">
        <v>20.751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AT105" s="239" t="s">
        <v>150</v>
      </c>
      <c r="AU105" s="239" t="s">
        <v>88</v>
      </c>
      <c r="AV105" s="13" t="s">
        <v>148</v>
      </c>
      <c r="AW105" s="13" t="s">
        <v>42</v>
      </c>
      <c r="AX105" s="13" t="s">
        <v>10</v>
      </c>
      <c r="AY105" s="239" t="s">
        <v>141</v>
      </c>
    </row>
    <row r="106" spans="2:65" s="1" customFormat="1" ht="44.25" customHeight="1">
      <c r="B106" s="41"/>
      <c r="C106" s="193" t="s">
        <v>158</v>
      </c>
      <c r="D106" s="193" t="s">
        <v>143</v>
      </c>
      <c r="E106" s="194" t="s">
        <v>159</v>
      </c>
      <c r="F106" s="195" t="s">
        <v>160</v>
      </c>
      <c r="G106" s="196" t="s">
        <v>146</v>
      </c>
      <c r="H106" s="197">
        <v>69.17</v>
      </c>
      <c r="I106" s="198"/>
      <c r="J106" s="199">
        <f>ROUND(I106*H106,0)</f>
        <v>0</v>
      </c>
      <c r="K106" s="195" t="s">
        <v>147</v>
      </c>
      <c r="L106" s="61"/>
      <c r="M106" s="200" t="s">
        <v>35</v>
      </c>
      <c r="N106" s="201" t="s">
        <v>50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3" t="s">
        <v>148</v>
      </c>
      <c r="AT106" s="23" t="s">
        <v>143</v>
      </c>
      <c r="AU106" s="23" t="s">
        <v>88</v>
      </c>
      <c r="AY106" s="23" t="s">
        <v>141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10</v>
      </c>
      <c r="BK106" s="204">
        <f>ROUND(I106*H106,0)</f>
        <v>0</v>
      </c>
      <c r="BL106" s="23" t="s">
        <v>148</v>
      </c>
      <c r="BM106" s="23" t="s">
        <v>161</v>
      </c>
    </row>
    <row r="107" spans="2:47" s="1" customFormat="1" ht="189">
      <c r="B107" s="41"/>
      <c r="C107" s="63"/>
      <c r="D107" s="207" t="s">
        <v>162</v>
      </c>
      <c r="E107" s="63"/>
      <c r="F107" s="243" t="s">
        <v>163</v>
      </c>
      <c r="G107" s="63"/>
      <c r="H107" s="63"/>
      <c r="I107" s="163"/>
      <c r="J107" s="63"/>
      <c r="K107" s="63"/>
      <c r="L107" s="61"/>
      <c r="M107" s="244"/>
      <c r="N107" s="42"/>
      <c r="O107" s="42"/>
      <c r="P107" s="42"/>
      <c r="Q107" s="42"/>
      <c r="R107" s="42"/>
      <c r="S107" s="42"/>
      <c r="T107" s="78"/>
      <c r="AT107" s="23" t="s">
        <v>162</v>
      </c>
      <c r="AU107" s="23" t="s">
        <v>88</v>
      </c>
    </row>
    <row r="108" spans="2:51" s="11" customFormat="1" ht="13.5">
      <c r="B108" s="205"/>
      <c r="C108" s="206"/>
      <c r="D108" s="207" t="s">
        <v>150</v>
      </c>
      <c r="E108" s="208" t="s">
        <v>35</v>
      </c>
      <c r="F108" s="209" t="s">
        <v>151</v>
      </c>
      <c r="G108" s="206"/>
      <c r="H108" s="210" t="s">
        <v>35</v>
      </c>
      <c r="I108" s="211"/>
      <c r="J108" s="206"/>
      <c r="K108" s="206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150</v>
      </c>
      <c r="AU108" s="216" t="s">
        <v>88</v>
      </c>
      <c r="AV108" s="11" t="s">
        <v>10</v>
      </c>
      <c r="AW108" s="11" t="s">
        <v>42</v>
      </c>
      <c r="AX108" s="11" t="s">
        <v>79</v>
      </c>
      <c r="AY108" s="216" t="s">
        <v>141</v>
      </c>
    </row>
    <row r="109" spans="2:51" s="12" customFormat="1" ht="13.5">
      <c r="B109" s="217"/>
      <c r="C109" s="218"/>
      <c r="D109" s="207" t="s">
        <v>150</v>
      </c>
      <c r="E109" s="219" t="s">
        <v>35</v>
      </c>
      <c r="F109" s="220" t="s">
        <v>152</v>
      </c>
      <c r="G109" s="218"/>
      <c r="H109" s="221">
        <v>69.17</v>
      </c>
      <c r="I109" s="222"/>
      <c r="J109" s="218"/>
      <c r="K109" s="218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150</v>
      </c>
      <c r="AU109" s="227" t="s">
        <v>88</v>
      </c>
      <c r="AV109" s="12" t="s">
        <v>88</v>
      </c>
      <c r="AW109" s="12" t="s">
        <v>42</v>
      </c>
      <c r="AX109" s="12" t="s">
        <v>79</v>
      </c>
      <c r="AY109" s="227" t="s">
        <v>141</v>
      </c>
    </row>
    <row r="110" spans="2:51" s="13" customFormat="1" ht="13.5">
      <c r="B110" s="228"/>
      <c r="C110" s="229"/>
      <c r="D110" s="230" t="s">
        <v>150</v>
      </c>
      <c r="E110" s="231" t="s">
        <v>35</v>
      </c>
      <c r="F110" s="232" t="s">
        <v>153</v>
      </c>
      <c r="G110" s="229"/>
      <c r="H110" s="233">
        <v>69.17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AT110" s="239" t="s">
        <v>150</v>
      </c>
      <c r="AU110" s="239" t="s">
        <v>88</v>
      </c>
      <c r="AV110" s="13" t="s">
        <v>148</v>
      </c>
      <c r="AW110" s="13" t="s">
        <v>42</v>
      </c>
      <c r="AX110" s="13" t="s">
        <v>10</v>
      </c>
      <c r="AY110" s="239" t="s">
        <v>141</v>
      </c>
    </row>
    <row r="111" spans="2:65" s="1" customFormat="1" ht="44.25" customHeight="1">
      <c r="B111" s="41"/>
      <c r="C111" s="193" t="s">
        <v>148</v>
      </c>
      <c r="D111" s="193" t="s">
        <v>143</v>
      </c>
      <c r="E111" s="194" t="s">
        <v>164</v>
      </c>
      <c r="F111" s="195" t="s">
        <v>165</v>
      </c>
      <c r="G111" s="196" t="s">
        <v>146</v>
      </c>
      <c r="H111" s="197">
        <v>691.7</v>
      </c>
      <c r="I111" s="198"/>
      <c r="J111" s="199">
        <f>ROUND(I111*H111,0)</f>
        <v>0</v>
      </c>
      <c r="K111" s="195" t="s">
        <v>147</v>
      </c>
      <c r="L111" s="61"/>
      <c r="M111" s="200" t="s">
        <v>35</v>
      </c>
      <c r="N111" s="201" t="s">
        <v>50</v>
      </c>
      <c r="O111" s="42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3" t="s">
        <v>148</v>
      </c>
      <c r="AT111" s="23" t="s">
        <v>143</v>
      </c>
      <c r="AU111" s="23" t="s">
        <v>88</v>
      </c>
      <c r="AY111" s="23" t="s">
        <v>141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10</v>
      </c>
      <c r="BK111" s="204">
        <f>ROUND(I111*H111,0)</f>
        <v>0</v>
      </c>
      <c r="BL111" s="23" t="s">
        <v>148</v>
      </c>
      <c r="BM111" s="23" t="s">
        <v>166</v>
      </c>
    </row>
    <row r="112" spans="2:51" s="11" customFormat="1" ht="13.5">
      <c r="B112" s="205"/>
      <c r="C112" s="206"/>
      <c r="D112" s="207" t="s">
        <v>150</v>
      </c>
      <c r="E112" s="208" t="s">
        <v>35</v>
      </c>
      <c r="F112" s="209" t="s">
        <v>151</v>
      </c>
      <c r="G112" s="206"/>
      <c r="H112" s="210" t="s">
        <v>35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150</v>
      </c>
      <c r="AU112" s="216" t="s">
        <v>88</v>
      </c>
      <c r="AV112" s="11" t="s">
        <v>10</v>
      </c>
      <c r="AW112" s="11" t="s">
        <v>42</v>
      </c>
      <c r="AX112" s="11" t="s">
        <v>79</v>
      </c>
      <c r="AY112" s="216" t="s">
        <v>141</v>
      </c>
    </row>
    <row r="113" spans="2:51" s="12" customFormat="1" ht="13.5">
      <c r="B113" s="217"/>
      <c r="C113" s="218"/>
      <c r="D113" s="207" t="s">
        <v>150</v>
      </c>
      <c r="E113" s="219" t="s">
        <v>35</v>
      </c>
      <c r="F113" s="220" t="s">
        <v>152</v>
      </c>
      <c r="G113" s="218"/>
      <c r="H113" s="221">
        <v>69.17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150</v>
      </c>
      <c r="AU113" s="227" t="s">
        <v>88</v>
      </c>
      <c r="AV113" s="12" t="s">
        <v>88</v>
      </c>
      <c r="AW113" s="12" t="s">
        <v>42</v>
      </c>
      <c r="AX113" s="12" t="s">
        <v>79</v>
      </c>
      <c r="AY113" s="227" t="s">
        <v>141</v>
      </c>
    </row>
    <row r="114" spans="2:51" s="13" customFormat="1" ht="13.5">
      <c r="B114" s="228"/>
      <c r="C114" s="229"/>
      <c r="D114" s="207" t="s">
        <v>150</v>
      </c>
      <c r="E114" s="240" t="s">
        <v>35</v>
      </c>
      <c r="F114" s="241" t="s">
        <v>153</v>
      </c>
      <c r="G114" s="229"/>
      <c r="H114" s="242">
        <v>69.17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AT114" s="239" t="s">
        <v>150</v>
      </c>
      <c r="AU114" s="239" t="s">
        <v>88</v>
      </c>
      <c r="AV114" s="13" t="s">
        <v>148</v>
      </c>
      <c r="AW114" s="13" t="s">
        <v>42</v>
      </c>
      <c r="AX114" s="13" t="s">
        <v>79</v>
      </c>
      <c r="AY114" s="239" t="s">
        <v>141</v>
      </c>
    </row>
    <row r="115" spans="2:51" s="12" customFormat="1" ht="13.5">
      <c r="B115" s="217"/>
      <c r="C115" s="218"/>
      <c r="D115" s="207" t="s">
        <v>150</v>
      </c>
      <c r="E115" s="219" t="s">
        <v>35</v>
      </c>
      <c r="F115" s="220" t="s">
        <v>167</v>
      </c>
      <c r="G115" s="218"/>
      <c r="H115" s="221">
        <v>691.7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150</v>
      </c>
      <c r="AU115" s="227" t="s">
        <v>88</v>
      </c>
      <c r="AV115" s="12" t="s">
        <v>88</v>
      </c>
      <c r="AW115" s="12" t="s">
        <v>42</v>
      </c>
      <c r="AX115" s="12" t="s">
        <v>79</v>
      </c>
      <c r="AY115" s="227" t="s">
        <v>141</v>
      </c>
    </row>
    <row r="116" spans="2:51" s="13" customFormat="1" ht="13.5">
      <c r="B116" s="228"/>
      <c r="C116" s="229"/>
      <c r="D116" s="230" t="s">
        <v>150</v>
      </c>
      <c r="E116" s="231" t="s">
        <v>35</v>
      </c>
      <c r="F116" s="232" t="s">
        <v>153</v>
      </c>
      <c r="G116" s="229"/>
      <c r="H116" s="233">
        <v>691.7</v>
      </c>
      <c r="I116" s="234"/>
      <c r="J116" s="229"/>
      <c r="K116" s="229"/>
      <c r="L116" s="235"/>
      <c r="M116" s="236"/>
      <c r="N116" s="237"/>
      <c r="O116" s="237"/>
      <c r="P116" s="237"/>
      <c r="Q116" s="237"/>
      <c r="R116" s="237"/>
      <c r="S116" s="237"/>
      <c r="T116" s="238"/>
      <c r="AT116" s="239" t="s">
        <v>150</v>
      </c>
      <c r="AU116" s="239" t="s">
        <v>88</v>
      </c>
      <c r="AV116" s="13" t="s">
        <v>148</v>
      </c>
      <c r="AW116" s="13" t="s">
        <v>42</v>
      </c>
      <c r="AX116" s="13" t="s">
        <v>10</v>
      </c>
      <c r="AY116" s="239" t="s">
        <v>141</v>
      </c>
    </row>
    <row r="117" spans="2:65" s="1" customFormat="1" ht="22.5" customHeight="1">
      <c r="B117" s="41"/>
      <c r="C117" s="193" t="s">
        <v>168</v>
      </c>
      <c r="D117" s="193" t="s">
        <v>143</v>
      </c>
      <c r="E117" s="194" t="s">
        <v>169</v>
      </c>
      <c r="F117" s="195" t="s">
        <v>170</v>
      </c>
      <c r="G117" s="196" t="s">
        <v>146</v>
      </c>
      <c r="H117" s="197">
        <v>69.17</v>
      </c>
      <c r="I117" s="198"/>
      <c r="J117" s="199">
        <f>ROUND(I117*H117,0)</f>
        <v>0</v>
      </c>
      <c r="K117" s="195" t="s">
        <v>147</v>
      </c>
      <c r="L117" s="61"/>
      <c r="M117" s="200" t="s">
        <v>35</v>
      </c>
      <c r="N117" s="201" t="s">
        <v>50</v>
      </c>
      <c r="O117" s="42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3" t="s">
        <v>148</v>
      </c>
      <c r="AT117" s="23" t="s">
        <v>143</v>
      </c>
      <c r="AU117" s="23" t="s">
        <v>88</v>
      </c>
      <c r="AY117" s="23" t="s">
        <v>141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10</v>
      </c>
      <c r="BK117" s="204">
        <f>ROUND(I117*H117,0)</f>
        <v>0</v>
      </c>
      <c r="BL117" s="23" t="s">
        <v>148</v>
      </c>
      <c r="BM117" s="23" t="s">
        <v>171</v>
      </c>
    </row>
    <row r="118" spans="2:51" s="11" customFormat="1" ht="13.5">
      <c r="B118" s="205"/>
      <c r="C118" s="206"/>
      <c r="D118" s="207" t="s">
        <v>150</v>
      </c>
      <c r="E118" s="208" t="s">
        <v>35</v>
      </c>
      <c r="F118" s="209" t="s">
        <v>151</v>
      </c>
      <c r="G118" s="206"/>
      <c r="H118" s="210" t="s">
        <v>35</v>
      </c>
      <c r="I118" s="211"/>
      <c r="J118" s="206"/>
      <c r="K118" s="206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150</v>
      </c>
      <c r="AU118" s="216" t="s">
        <v>88</v>
      </c>
      <c r="AV118" s="11" t="s">
        <v>10</v>
      </c>
      <c r="AW118" s="11" t="s">
        <v>42</v>
      </c>
      <c r="AX118" s="11" t="s">
        <v>79</v>
      </c>
      <c r="AY118" s="216" t="s">
        <v>141</v>
      </c>
    </row>
    <row r="119" spans="2:51" s="12" customFormat="1" ht="13.5">
      <c r="B119" s="217"/>
      <c r="C119" s="218"/>
      <c r="D119" s="207" t="s">
        <v>150</v>
      </c>
      <c r="E119" s="219" t="s">
        <v>35</v>
      </c>
      <c r="F119" s="220" t="s">
        <v>152</v>
      </c>
      <c r="G119" s="218"/>
      <c r="H119" s="221">
        <v>69.17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150</v>
      </c>
      <c r="AU119" s="227" t="s">
        <v>88</v>
      </c>
      <c r="AV119" s="12" t="s">
        <v>88</v>
      </c>
      <c r="AW119" s="12" t="s">
        <v>42</v>
      </c>
      <c r="AX119" s="12" t="s">
        <v>79</v>
      </c>
      <c r="AY119" s="227" t="s">
        <v>141</v>
      </c>
    </row>
    <row r="120" spans="2:51" s="13" customFormat="1" ht="13.5">
      <c r="B120" s="228"/>
      <c r="C120" s="229"/>
      <c r="D120" s="230" t="s">
        <v>150</v>
      </c>
      <c r="E120" s="231" t="s">
        <v>35</v>
      </c>
      <c r="F120" s="232" t="s">
        <v>153</v>
      </c>
      <c r="G120" s="229"/>
      <c r="H120" s="233">
        <v>69.17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AT120" s="239" t="s">
        <v>150</v>
      </c>
      <c r="AU120" s="239" t="s">
        <v>88</v>
      </c>
      <c r="AV120" s="13" t="s">
        <v>148</v>
      </c>
      <c r="AW120" s="13" t="s">
        <v>42</v>
      </c>
      <c r="AX120" s="13" t="s">
        <v>10</v>
      </c>
      <c r="AY120" s="239" t="s">
        <v>141</v>
      </c>
    </row>
    <row r="121" spans="2:65" s="1" customFormat="1" ht="22.5" customHeight="1">
      <c r="B121" s="41"/>
      <c r="C121" s="193" t="s">
        <v>172</v>
      </c>
      <c r="D121" s="193" t="s">
        <v>143</v>
      </c>
      <c r="E121" s="194" t="s">
        <v>173</v>
      </c>
      <c r="F121" s="195" t="s">
        <v>174</v>
      </c>
      <c r="G121" s="196" t="s">
        <v>175</v>
      </c>
      <c r="H121" s="197">
        <v>138.34</v>
      </c>
      <c r="I121" s="198"/>
      <c r="J121" s="199">
        <f>ROUND(I121*H121,0)</f>
        <v>0</v>
      </c>
      <c r="K121" s="195" t="s">
        <v>147</v>
      </c>
      <c r="L121" s="61"/>
      <c r="M121" s="200" t="s">
        <v>35</v>
      </c>
      <c r="N121" s="201" t="s">
        <v>50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3" t="s">
        <v>148</v>
      </c>
      <c r="AT121" s="23" t="s">
        <v>143</v>
      </c>
      <c r="AU121" s="23" t="s">
        <v>88</v>
      </c>
      <c r="AY121" s="23" t="s">
        <v>141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3" t="s">
        <v>10</v>
      </c>
      <c r="BK121" s="204">
        <f>ROUND(I121*H121,0)</f>
        <v>0</v>
      </c>
      <c r="BL121" s="23" t="s">
        <v>148</v>
      </c>
      <c r="BM121" s="23" t="s">
        <v>176</v>
      </c>
    </row>
    <row r="122" spans="2:51" s="11" customFormat="1" ht="13.5">
      <c r="B122" s="205"/>
      <c r="C122" s="206"/>
      <c r="D122" s="207" t="s">
        <v>150</v>
      </c>
      <c r="E122" s="208" t="s">
        <v>35</v>
      </c>
      <c r="F122" s="209" t="s">
        <v>151</v>
      </c>
      <c r="G122" s="206"/>
      <c r="H122" s="210" t="s">
        <v>35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150</v>
      </c>
      <c r="AU122" s="216" t="s">
        <v>88</v>
      </c>
      <c r="AV122" s="11" t="s">
        <v>10</v>
      </c>
      <c r="AW122" s="11" t="s">
        <v>42</v>
      </c>
      <c r="AX122" s="11" t="s">
        <v>79</v>
      </c>
      <c r="AY122" s="216" t="s">
        <v>141</v>
      </c>
    </row>
    <row r="123" spans="2:51" s="12" customFormat="1" ht="13.5">
      <c r="B123" s="217"/>
      <c r="C123" s="218"/>
      <c r="D123" s="207" t="s">
        <v>150</v>
      </c>
      <c r="E123" s="219" t="s">
        <v>35</v>
      </c>
      <c r="F123" s="220" t="s">
        <v>152</v>
      </c>
      <c r="G123" s="218"/>
      <c r="H123" s="221">
        <v>69.17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150</v>
      </c>
      <c r="AU123" s="227" t="s">
        <v>88</v>
      </c>
      <c r="AV123" s="12" t="s">
        <v>88</v>
      </c>
      <c r="AW123" s="12" t="s">
        <v>42</v>
      </c>
      <c r="AX123" s="12" t="s">
        <v>79</v>
      </c>
      <c r="AY123" s="227" t="s">
        <v>141</v>
      </c>
    </row>
    <row r="124" spans="2:51" s="13" customFormat="1" ht="13.5">
      <c r="B124" s="228"/>
      <c r="C124" s="229"/>
      <c r="D124" s="207" t="s">
        <v>150</v>
      </c>
      <c r="E124" s="240" t="s">
        <v>35</v>
      </c>
      <c r="F124" s="241" t="s">
        <v>153</v>
      </c>
      <c r="G124" s="229"/>
      <c r="H124" s="242">
        <v>69.17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150</v>
      </c>
      <c r="AU124" s="239" t="s">
        <v>88</v>
      </c>
      <c r="AV124" s="13" t="s">
        <v>148</v>
      </c>
      <c r="AW124" s="13" t="s">
        <v>42</v>
      </c>
      <c r="AX124" s="13" t="s">
        <v>79</v>
      </c>
      <c r="AY124" s="239" t="s">
        <v>141</v>
      </c>
    </row>
    <row r="125" spans="2:51" s="12" customFormat="1" ht="13.5">
      <c r="B125" s="217"/>
      <c r="C125" s="218"/>
      <c r="D125" s="207" t="s">
        <v>150</v>
      </c>
      <c r="E125" s="219" t="s">
        <v>35</v>
      </c>
      <c r="F125" s="220" t="s">
        <v>177</v>
      </c>
      <c r="G125" s="218"/>
      <c r="H125" s="221">
        <v>138.34</v>
      </c>
      <c r="I125" s="222"/>
      <c r="J125" s="218"/>
      <c r="K125" s="218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150</v>
      </c>
      <c r="AU125" s="227" t="s">
        <v>88</v>
      </c>
      <c r="AV125" s="12" t="s">
        <v>88</v>
      </c>
      <c r="AW125" s="12" t="s">
        <v>42</v>
      </c>
      <c r="AX125" s="12" t="s">
        <v>79</v>
      </c>
      <c r="AY125" s="227" t="s">
        <v>141</v>
      </c>
    </row>
    <row r="126" spans="2:51" s="13" customFormat="1" ht="13.5">
      <c r="B126" s="228"/>
      <c r="C126" s="229"/>
      <c r="D126" s="230" t="s">
        <v>150</v>
      </c>
      <c r="E126" s="231" t="s">
        <v>35</v>
      </c>
      <c r="F126" s="232" t="s">
        <v>153</v>
      </c>
      <c r="G126" s="229"/>
      <c r="H126" s="233">
        <v>138.34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150</v>
      </c>
      <c r="AU126" s="239" t="s">
        <v>88</v>
      </c>
      <c r="AV126" s="13" t="s">
        <v>148</v>
      </c>
      <c r="AW126" s="13" t="s">
        <v>42</v>
      </c>
      <c r="AX126" s="13" t="s">
        <v>10</v>
      </c>
      <c r="AY126" s="239" t="s">
        <v>141</v>
      </c>
    </row>
    <row r="127" spans="2:65" s="1" customFormat="1" ht="31.5" customHeight="1">
      <c r="B127" s="41"/>
      <c r="C127" s="193" t="s">
        <v>178</v>
      </c>
      <c r="D127" s="193" t="s">
        <v>143</v>
      </c>
      <c r="E127" s="194" t="s">
        <v>179</v>
      </c>
      <c r="F127" s="195" t="s">
        <v>180</v>
      </c>
      <c r="G127" s="196" t="s">
        <v>146</v>
      </c>
      <c r="H127" s="197">
        <v>7.85</v>
      </c>
      <c r="I127" s="198"/>
      <c r="J127" s="199">
        <f>ROUND(I127*H127,0)</f>
        <v>0</v>
      </c>
      <c r="K127" s="195" t="s">
        <v>147</v>
      </c>
      <c r="L127" s="61"/>
      <c r="M127" s="200" t="s">
        <v>35</v>
      </c>
      <c r="N127" s="201" t="s">
        <v>50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3" t="s">
        <v>148</v>
      </c>
      <c r="AT127" s="23" t="s">
        <v>143</v>
      </c>
      <c r="AU127" s="23" t="s">
        <v>88</v>
      </c>
      <c r="AY127" s="23" t="s">
        <v>141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10</v>
      </c>
      <c r="BK127" s="204">
        <f>ROUND(I127*H127,0)</f>
        <v>0</v>
      </c>
      <c r="BL127" s="23" t="s">
        <v>148</v>
      </c>
      <c r="BM127" s="23" t="s">
        <v>181</v>
      </c>
    </row>
    <row r="128" spans="2:51" s="11" customFormat="1" ht="13.5">
      <c r="B128" s="205"/>
      <c r="C128" s="206"/>
      <c r="D128" s="207" t="s">
        <v>150</v>
      </c>
      <c r="E128" s="208" t="s">
        <v>35</v>
      </c>
      <c r="F128" s="209" t="s">
        <v>182</v>
      </c>
      <c r="G128" s="206"/>
      <c r="H128" s="210" t="s">
        <v>35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150</v>
      </c>
      <c r="AU128" s="216" t="s">
        <v>88</v>
      </c>
      <c r="AV128" s="11" t="s">
        <v>10</v>
      </c>
      <c r="AW128" s="11" t="s">
        <v>42</v>
      </c>
      <c r="AX128" s="11" t="s">
        <v>79</v>
      </c>
      <c r="AY128" s="216" t="s">
        <v>141</v>
      </c>
    </row>
    <row r="129" spans="2:51" s="12" customFormat="1" ht="13.5">
      <c r="B129" s="217"/>
      <c r="C129" s="218"/>
      <c r="D129" s="207" t="s">
        <v>150</v>
      </c>
      <c r="E129" s="219" t="s">
        <v>35</v>
      </c>
      <c r="F129" s="220" t="s">
        <v>183</v>
      </c>
      <c r="G129" s="218"/>
      <c r="H129" s="221">
        <v>7.85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150</v>
      </c>
      <c r="AU129" s="227" t="s">
        <v>88</v>
      </c>
      <c r="AV129" s="12" t="s">
        <v>88</v>
      </c>
      <c r="AW129" s="12" t="s">
        <v>42</v>
      </c>
      <c r="AX129" s="12" t="s">
        <v>79</v>
      </c>
      <c r="AY129" s="227" t="s">
        <v>141</v>
      </c>
    </row>
    <row r="130" spans="2:51" s="13" customFormat="1" ht="13.5">
      <c r="B130" s="228"/>
      <c r="C130" s="229"/>
      <c r="D130" s="230" t="s">
        <v>150</v>
      </c>
      <c r="E130" s="231" t="s">
        <v>35</v>
      </c>
      <c r="F130" s="232" t="s">
        <v>153</v>
      </c>
      <c r="G130" s="229"/>
      <c r="H130" s="233">
        <v>7.85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150</v>
      </c>
      <c r="AU130" s="239" t="s">
        <v>88</v>
      </c>
      <c r="AV130" s="13" t="s">
        <v>148</v>
      </c>
      <c r="AW130" s="13" t="s">
        <v>42</v>
      </c>
      <c r="AX130" s="13" t="s">
        <v>10</v>
      </c>
      <c r="AY130" s="239" t="s">
        <v>141</v>
      </c>
    </row>
    <row r="131" spans="2:65" s="1" customFormat="1" ht="22.5" customHeight="1">
      <c r="B131" s="41"/>
      <c r="C131" s="245" t="s">
        <v>184</v>
      </c>
      <c r="D131" s="245" t="s">
        <v>185</v>
      </c>
      <c r="E131" s="246" t="s">
        <v>186</v>
      </c>
      <c r="F131" s="247" t="s">
        <v>187</v>
      </c>
      <c r="G131" s="248" t="s">
        <v>175</v>
      </c>
      <c r="H131" s="249">
        <v>15.7</v>
      </c>
      <c r="I131" s="250"/>
      <c r="J131" s="251">
        <f>ROUND(I131*H131,0)</f>
        <v>0</v>
      </c>
      <c r="K131" s="247" t="s">
        <v>147</v>
      </c>
      <c r="L131" s="252"/>
      <c r="M131" s="253" t="s">
        <v>35</v>
      </c>
      <c r="N131" s="254" t="s">
        <v>50</v>
      </c>
      <c r="O131" s="42"/>
      <c r="P131" s="202">
        <f>O131*H131</f>
        <v>0</v>
      </c>
      <c r="Q131" s="202">
        <v>1</v>
      </c>
      <c r="R131" s="202">
        <f>Q131*H131</f>
        <v>15.7</v>
      </c>
      <c r="S131" s="202">
        <v>0</v>
      </c>
      <c r="T131" s="203">
        <f>S131*H131</f>
        <v>0</v>
      </c>
      <c r="AR131" s="23" t="s">
        <v>184</v>
      </c>
      <c r="AT131" s="23" t="s">
        <v>185</v>
      </c>
      <c r="AU131" s="23" t="s">
        <v>88</v>
      </c>
      <c r="AY131" s="23" t="s">
        <v>141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10</v>
      </c>
      <c r="BK131" s="204">
        <f>ROUND(I131*H131,0)</f>
        <v>0</v>
      </c>
      <c r="BL131" s="23" t="s">
        <v>148</v>
      </c>
      <c r="BM131" s="23" t="s">
        <v>188</v>
      </c>
    </row>
    <row r="132" spans="2:51" s="11" customFormat="1" ht="13.5">
      <c r="B132" s="205"/>
      <c r="C132" s="206"/>
      <c r="D132" s="207" t="s">
        <v>150</v>
      </c>
      <c r="E132" s="208" t="s">
        <v>35</v>
      </c>
      <c r="F132" s="209" t="s">
        <v>189</v>
      </c>
      <c r="G132" s="206"/>
      <c r="H132" s="210" t="s">
        <v>35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150</v>
      </c>
      <c r="AU132" s="216" t="s">
        <v>88</v>
      </c>
      <c r="AV132" s="11" t="s">
        <v>10</v>
      </c>
      <c r="AW132" s="11" t="s">
        <v>42</v>
      </c>
      <c r="AX132" s="11" t="s">
        <v>79</v>
      </c>
      <c r="AY132" s="216" t="s">
        <v>141</v>
      </c>
    </row>
    <row r="133" spans="2:51" s="12" customFormat="1" ht="13.5">
      <c r="B133" s="217"/>
      <c r="C133" s="218"/>
      <c r="D133" s="207" t="s">
        <v>150</v>
      </c>
      <c r="E133" s="219" t="s">
        <v>35</v>
      </c>
      <c r="F133" s="220" t="s">
        <v>183</v>
      </c>
      <c r="G133" s="218"/>
      <c r="H133" s="221">
        <v>7.85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150</v>
      </c>
      <c r="AU133" s="227" t="s">
        <v>88</v>
      </c>
      <c r="AV133" s="12" t="s">
        <v>88</v>
      </c>
      <c r="AW133" s="12" t="s">
        <v>42</v>
      </c>
      <c r="AX133" s="12" t="s">
        <v>79</v>
      </c>
      <c r="AY133" s="227" t="s">
        <v>141</v>
      </c>
    </row>
    <row r="134" spans="2:51" s="13" customFormat="1" ht="13.5">
      <c r="B134" s="228"/>
      <c r="C134" s="229"/>
      <c r="D134" s="207" t="s">
        <v>150</v>
      </c>
      <c r="E134" s="240" t="s">
        <v>35</v>
      </c>
      <c r="F134" s="241" t="s">
        <v>153</v>
      </c>
      <c r="G134" s="229"/>
      <c r="H134" s="242">
        <v>7.85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150</v>
      </c>
      <c r="AU134" s="239" t="s">
        <v>88</v>
      </c>
      <c r="AV134" s="13" t="s">
        <v>148</v>
      </c>
      <c r="AW134" s="13" t="s">
        <v>42</v>
      </c>
      <c r="AX134" s="13" t="s">
        <v>79</v>
      </c>
      <c r="AY134" s="239" t="s">
        <v>141</v>
      </c>
    </row>
    <row r="135" spans="2:51" s="12" customFormat="1" ht="13.5">
      <c r="B135" s="217"/>
      <c r="C135" s="218"/>
      <c r="D135" s="207" t="s">
        <v>150</v>
      </c>
      <c r="E135" s="219" t="s">
        <v>35</v>
      </c>
      <c r="F135" s="220" t="s">
        <v>190</v>
      </c>
      <c r="G135" s="218"/>
      <c r="H135" s="221">
        <v>15.7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150</v>
      </c>
      <c r="AU135" s="227" t="s">
        <v>88</v>
      </c>
      <c r="AV135" s="12" t="s">
        <v>88</v>
      </c>
      <c r="AW135" s="12" t="s">
        <v>42</v>
      </c>
      <c r="AX135" s="12" t="s">
        <v>79</v>
      </c>
      <c r="AY135" s="227" t="s">
        <v>141</v>
      </c>
    </row>
    <row r="136" spans="2:51" s="13" customFormat="1" ht="13.5">
      <c r="B136" s="228"/>
      <c r="C136" s="229"/>
      <c r="D136" s="230" t="s">
        <v>150</v>
      </c>
      <c r="E136" s="231" t="s">
        <v>35</v>
      </c>
      <c r="F136" s="232" t="s">
        <v>153</v>
      </c>
      <c r="G136" s="229"/>
      <c r="H136" s="233">
        <v>15.7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150</v>
      </c>
      <c r="AU136" s="239" t="s">
        <v>88</v>
      </c>
      <c r="AV136" s="13" t="s">
        <v>148</v>
      </c>
      <c r="AW136" s="13" t="s">
        <v>42</v>
      </c>
      <c r="AX136" s="13" t="s">
        <v>10</v>
      </c>
      <c r="AY136" s="239" t="s">
        <v>141</v>
      </c>
    </row>
    <row r="137" spans="2:65" s="1" customFormat="1" ht="44.25" customHeight="1">
      <c r="B137" s="41"/>
      <c r="C137" s="193" t="s">
        <v>191</v>
      </c>
      <c r="D137" s="193" t="s">
        <v>143</v>
      </c>
      <c r="E137" s="194" t="s">
        <v>192</v>
      </c>
      <c r="F137" s="195" t="s">
        <v>193</v>
      </c>
      <c r="G137" s="196" t="s">
        <v>194</v>
      </c>
      <c r="H137" s="197">
        <v>215.425</v>
      </c>
      <c r="I137" s="198"/>
      <c r="J137" s="199">
        <f>ROUND(I137*H137,0)</f>
        <v>0</v>
      </c>
      <c r="K137" s="195" t="s">
        <v>147</v>
      </c>
      <c r="L137" s="61"/>
      <c r="M137" s="200" t="s">
        <v>35</v>
      </c>
      <c r="N137" s="201" t="s">
        <v>50</v>
      </c>
      <c r="O137" s="4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23" t="s">
        <v>148</v>
      </c>
      <c r="AT137" s="23" t="s">
        <v>143</v>
      </c>
      <c r="AU137" s="23" t="s">
        <v>88</v>
      </c>
      <c r="AY137" s="23" t="s">
        <v>141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10</v>
      </c>
      <c r="BK137" s="204">
        <f>ROUND(I137*H137,0)</f>
        <v>0</v>
      </c>
      <c r="BL137" s="23" t="s">
        <v>148</v>
      </c>
      <c r="BM137" s="23" t="s">
        <v>195</v>
      </c>
    </row>
    <row r="138" spans="2:51" s="11" customFormat="1" ht="13.5">
      <c r="B138" s="205"/>
      <c r="C138" s="206"/>
      <c r="D138" s="207" t="s">
        <v>150</v>
      </c>
      <c r="E138" s="208" t="s">
        <v>35</v>
      </c>
      <c r="F138" s="209" t="s">
        <v>196</v>
      </c>
      <c r="G138" s="206"/>
      <c r="H138" s="210" t="s">
        <v>35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150</v>
      </c>
      <c r="AU138" s="216" t="s">
        <v>88</v>
      </c>
      <c r="AV138" s="11" t="s">
        <v>10</v>
      </c>
      <c r="AW138" s="11" t="s">
        <v>42</v>
      </c>
      <c r="AX138" s="11" t="s">
        <v>79</v>
      </c>
      <c r="AY138" s="216" t="s">
        <v>141</v>
      </c>
    </row>
    <row r="139" spans="2:51" s="11" customFormat="1" ht="13.5">
      <c r="B139" s="205"/>
      <c r="C139" s="206"/>
      <c r="D139" s="207" t="s">
        <v>150</v>
      </c>
      <c r="E139" s="208" t="s">
        <v>35</v>
      </c>
      <c r="F139" s="209" t="s">
        <v>197</v>
      </c>
      <c r="G139" s="206"/>
      <c r="H139" s="210" t="s">
        <v>35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150</v>
      </c>
      <c r="AU139" s="216" t="s">
        <v>88</v>
      </c>
      <c r="AV139" s="11" t="s">
        <v>10</v>
      </c>
      <c r="AW139" s="11" t="s">
        <v>42</v>
      </c>
      <c r="AX139" s="11" t="s">
        <v>79</v>
      </c>
      <c r="AY139" s="216" t="s">
        <v>141</v>
      </c>
    </row>
    <row r="140" spans="2:51" s="12" customFormat="1" ht="13.5">
      <c r="B140" s="217"/>
      <c r="C140" s="218"/>
      <c r="D140" s="207" t="s">
        <v>150</v>
      </c>
      <c r="E140" s="219" t="s">
        <v>35</v>
      </c>
      <c r="F140" s="220" t="s">
        <v>198</v>
      </c>
      <c r="G140" s="218"/>
      <c r="H140" s="221">
        <v>74.203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150</v>
      </c>
      <c r="AU140" s="227" t="s">
        <v>88</v>
      </c>
      <c r="AV140" s="12" t="s">
        <v>88</v>
      </c>
      <c r="AW140" s="12" t="s">
        <v>42</v>
      </c>
      <c r="AX140" s="12" t="s">
        <v>79</v>
      </c>
      <c r="AY140" s="227" t="s">
        <v>141</v>
      </c>
    </row>
    <row r="141" spans="2:51" s="11" customFormat="1" ht="13.5">
      <c r="B141" s="205"/>
      <c r="C141" s="206"/>
      <c r="D141" s="207" t="s">
        <v>150</v>
      </c>
      <c r="E141" s="208" t="s">
        <v>35</v>
      </c>
      <c r="F141" s="209" t="s">
        <v>199</v>
      </c>
      <c r="G141" s="206"/>
      <c r="H141" s="210" t="s">
        <v>35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150</v>
      </c>
      <c r="AU141" s="216" t="s">
        <v>88</v>
      </c>
      <c r="AV141" s="11" t="s">
        <v>10</v>
      </c>
      <c r="AW141" s="11" t="s">
        <v>42</v>
      </c>
      <c r="AX141" s="11" t="s">
        <v>79</v>
      </c>
      <c r="AY141" s="216" t="s">
        <v>141</v>
      </c>
    </row>
    <row r="142" spans="2:51" s="12" customFormat="1" ht="13.5">
      <c r="B142" s="217"/>
      <c r="C142" s="218"/>
      <c r="D142" s="207" t="s">
        <v>150</v>
      </c>
      <c r="E142" s="219" t="s">
        <v>35</v>
      </c>
      <c r="F142" s="220" t="s">
        <v>200</v>
      </c>
      <c r="G142" s="218"/>
      <c r="H142" s="221">
        <v>11.552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150</v>
      </c>
      <c r="AU142" s="227" t="s">
        <v>88</v>
      </c>
      <c r="AV142" s="12" t="s">
        <v>88</v>
      </c>
      <c r="AW142" s="12" t="s">
        <v>42</v>
      </c>
      <c r="AX142" s="12" t="s">
        <v>79</v>
      </c>
      <c r="AY142" s="227" t="s">
        <v>141</v>
      </c>
    </row>
    <row r="143" spans="2:51" s="12" customFormat="1" ht="13.5">
      <c r="B143" s="217"/>
      <c r="C143" s="218"/>
      <c r="D143" s="207" t="s">
        <v>150</v>
      </c>
      <c r="E143" s="219" t="s">
        <v>35</v>
      </c>
      <c r="F143" s="220" t="s">
        <v>201</v>
      </c>
      <c r="G143" s="218"/>
      <c r="H143" s="221">
        <v>39.121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150</v>
      </c>
      <c r="AU143" s="227" t="s">
        <v>88</v>
      </c>
      <c r="AV143" s="12" t="s">
        <v>88</v>
      </c>
      <c r="AW143" s="12" t="s">
        <v>42</v>
      </c>
      <c r="AX143" s="12" t="s">
        <v>79</v>
      </c>
      <c r="AY143" s="227" t="s">
        <v>141</v>
      </c>
    </row>
    <row r="144" spans="2:51" s="11" customFormat="1" ht="13.5">
      <c r="B144" s="205"/>
      <c r="C144" s="206"/>
      <c r="D144" s="207" t="s">
        <v>150</v>
      </c>
      <c r="E144" s="208" t="s">
        <v>35</v>
      </c>
      <c r="F144" s="209" t="s">
        <v>202</v>
      </c>
      <c r="G144" s="206"/>
      <c r="H144" s="210" t="s">
        <v>35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150</v>
      </c>
      <c r="AU144" s="216" t="s">
        <v>88</v>
      </c>
      <c r="AV144" s="11" t="s">
        <v>10</v>
      </c>
      <c r="AW144" s="11" t="s">
        <v>42</v>
      </c>
      <c r="AX144" s="11" t="s">
        <v>79</v>
      </c>
      <c r="AY144" s="216" t="s">
        <v>141</v>
      </c>
    </row>
    <row r="145" spans="2:51" s="12" customFormat="1" ht="13.5">
      <c r="B145" s="217"/>
      <c r="C145" s="218"/>
      <c r="D145" s="207" t="s">
        <v>150</v>
      </c>
      <c r="E145" s="219" t="s">
        <v>35</v>
      </c>
      <c r="F145" s="220" t="s">
        <v>203</v>
      </c>
      <c r="G145" s="218"/>
      <c r="H145" s="221">
        <v>90.549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150</v>
      </c>
      <c r="AU145" s="227" t="s">
        <v>88</v>
      </c>
      <c r="AV145" s="12" t="s">
        <v>88</v>
      </c>
      <c r="AW145" s="12" t="s">
        <v>42</v>
      </c>
      <c r="AX145" s="12" t="s">
        <v>79</v>
      </c>
      <c r="AY145" s="227" t="s">
        <v>141</v>
      </c>
    </row>
    <row r="146" spans="2:51" s="13" customFormat="1" ht="13.5">
      <c r="B146" s="228"/>
      <c r="C146" s="229"/>
      <c r="D146" s="207" t="s">
        <v>150</v>
      </c>
      <c r="E146" s="240" t="s">
        <v>35</v>
      </c>
      <c r="F146" s="241" t="s">
        <v>153</v>
      </c>
      <c r="G146" s="229"/>
      <c r="H146" s="242">
        <v>215.425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150</v>
      </c>
      <c r="AU146" s="239" t="s">
        <v>88</v>
      </c>
      <c r="AV146" s="13" t="s">
        <v>148</v>
      </c>
      <c r="AW146" s="13" t="s">
        <v>42</v>
      </c>
      <c r="AX146" s="13" t="s">
        <v>10</v>
      </c>
      <c r="AY146" s="239" t="s">
        <v>141</v>
      </c>
    </row>
    <row r="147" spans="2:63" s="10" customFormat="1" ht="29.85" customHeight="1">
      <c r="B147" s="176"/>
      <c r="C147" s="177"/>
      <c r="D147" s="190" t="s">
        <v>78</v>
      </c>
      <c r="E147" s="191" t="s">
        <v>158</v>
      </c>
      <c r="F147" s="191" t="s">
        <v>204</v>
      </c>
      <c r="G147" s="177"/>
      <c r="H147" s="177"/>
      <c r="I147" s="180"/>
      <c r="J147" s="192">
        <f>BK147</f>
        <v>0</v>
      </c>
      <c r="K147" s="177"/>
      <c r="L147" s="182"/>
      <c r="M147" s="183"/>
      <c r="N147" s="184"/>
      <c r="O147" s="184"/>
      <c r="P147" s="185">
        <f>SUM(P148:P155)</f>
        <v>0</v>
      </c>
      <c r="Q147" s="184"/>
      <c r="R147" s="185">
        <f>SUM(R148:R155)</f>
        <v>13.09668921</v>
      </c>
      <c r="S147" s="184"/>
      <c r="T147" s="186">
        <f>SUM(T148:T155)</f>
        <v>0</v>
      </c>
      <c r="AR147" s="187" t="s">
        <v>10</v>
      </c>
      <c r="AT147" s="188" t="s">
        <v>78</v>
      </c>
      <c r="AU147" s="188" t="s">
        <v>10</v>
      </c>
      <c r="AY147" s="187" t="s">
        <v>141</v>
      </c>
      <c r="BK147" s="189">
        <f>SUM(BK148:BK155)</f>
        <v>0</v>
      </c>
    </row>
    <row r="148" spans="2:65" s="1" customFormat="1" ht="31.5" customHeight="1">
      <c r="B148" s="41"/>
      <c r="C148" s="193" t="s">
        <v>205</v>
      </c>
      <c r="D148" s="193" t="s">
        <v>143</v>
      </c>
      <c r="E148" s="194" t="s">
        <v>206</v>
      </c>
      <c r="F148" s="195" t="s">
        <v>207</v>
      </c>
      <c r="G148" s="196" t="s">
        <v>194</v>
      </c>
      <c r="H148" s="197">
        <v>5.175</v>
      </c>
      <c r="I148" s="198"/>
      <c r="J148" s="199">
        <f>ROUND(I148*H148,0)</f>
        <v>0</v>
      </c>
      <c r="K148" s="195" t="s">
        <v>147</v>
      </c>
      <c r="L148" s="61"/>
      <c r="M148" s="200" t="s">
        <v>35</v>
      </c>
      <c r="N148" s="201" t="s">
        <v>50</v>
      </c>
      <c r="O148" s="42"/>
      <c r="P148" s="202">
        <f>O148*H148</f>
        <v>0</v>
      </c>
      <c r="Q148" s="202">
        <v>0.00785</v>
      </c>
      <c r="R148" s="202">
        <f>Q148*H148</f>
        <v>0.04062374999999999</v>
      </c>
      <c r="S148" s="202">
        <v>0</v>
      </c>
      <c r="T148" s="203">
        <f>S148*H148</f>
        <v>0</v>
      </c>
      <c r="AR148" s="23" t="s">
        <v>148</v>
      </c>
      <c r="AT148" s="23" t="s">
        <v>143</v>
      </c>
      <c r="AU148" s="23" t="s">
        <v>88</v>
      </c>
      <c r="AY148" s="23" t="s">
        <v>141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10</v>
      </c>
      <c r="BK148" s="204">
        <f>ROUND(I148*H148,0)</f>
        <v>0</v>
      </c>
      <c r="BL148" s="23" t="s">
        <v>148</v>
      </c>
      <c r="BM148" s="23" t="s">
        <v>208</v>
      </c>
    </row>
    <row r="149" spans="2:51" s="11" customFormat="1" ht="13.5">
      <c r="B149" s="205"/>
      <c r="C149" s="206"/>
      <c r="D149" s="207" t="s">
        <v>150</v>
      </c>
      <c r="E149" s="208" t="s">
        <v>35</v>
      </c>
      <c r="F149" s="209" t="s">
        <v>209</v>
      </c>
      <c r="G149" s="206"/>
      <c r="H149" s="210" t="s">
        <v>35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150</v>
      </c>
      <c r="AU149" s="216" t="s">
        <v>88</v>
      </c>
      <c r="AV149" s="11" t="s">
        <v>10</v>
      </c>
      <c r="AW149" s="11" t="s">
        <v>42</v>
      </c>
      <c r="AX149" s="11" t="s">
        <v>79</v>
      </c>
      <c r="AY149" s="216" t="s">
        <v>141</v>
      </c>
    </row>
    <row r="150" spans="2:51" s="12" customFormat="1" ht="13.5">
      <c r="B150" s="217"/>
      <c r="C150" s="218"/>
      <c r="D150" s="207" t="s">
        <v>150</v>
      </c>
      <c r="E150" s="219" t="s">
        <v>35</v>
      </c>
      <c r="F150" s="220" t="s">
        <v>210</v>
      </c>
      <c r="G150" s="218"/>
      <c r="H150" s="221">
        <v>5.175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150</v>
      </c>
      <c r="AU150" s="227" t="s">
        <v>88</v>
      </c>
      <c r="AV150" s="12" t="s">
        <v>88</v>
      </c>
      <c r="AW150" s="12" t="s">
        <v>42</v>
      </c>
      <c r="AX150" s="12" t="s">
        <v>79</v>
      </c>
      <c r="AY150" s="227" t="s">
        <v>141</v>
      </c>
    </row>
    <row r="151" spans="2:51" s="13" customFormat="1" ht="13.5">
      <c r="B151" s="228"/>
      <c r="C151" s="229"/>
      <c r="D151" s="230" t="s">
        <v>150</v>
      </c>
      <c r="E151" s="231" t="s">
        <v>35</v>
      </c>
      <c r="F151" s="232" t="s">
        <v>153</v>
      </c>
      <c r="G151" s="229"/>
      <c r="H151" s="233">
        <v>5.175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150</v>
      </c>
      <c r="AU151" s="239" t="s">
        <v>88</v>
      </c>
      <c r="AV151" s="13" t="s">
        <v>148</v>
      </c>
      <c r="AW151" s="13" t="s">
        <v>42</v>
      </c>
      <c r="AX151" s="13" t="s">
        <v>10</v>
      </c>
      <c r="AY151" s="239" t="s">
        <v>141</v>
      </c>
    </row>
    <row r="152" spans="2:65" s="1" customFormat="1" ht="22.5" customHeight="1">
      <c r="B152" s="41"/>
      <c r="C152" s="193" t="s">
        <v>92</v>
      </c>
      <c r="D152" s="193" t="s">
        <v>143</v>
      </c>
      <c r="E152" s="194" t="s">
        <v>211</v>
      </c>
      <c r="F152" s="195" t="s">
        <v>212</v>
      </c>
      <c r="G152" s="196" t="s">
        <v>213</v>
      </c>
      <c r="H152" s="197">
        <v>55.327</v>
      </c>
      <c r="I152" s="198"/>
      <c r="J152" s="199">
        <f>ROUND(I152*H152,0)</f>
        <v>0</v>
      </c>
      <c r="K152" s="195" t="s">
        <v>35</v>
      </c>
      <c r="L152" s="61"/>
      <c r="M152" s="200" t="s">
        <v>35</v>
      </c>
      <c r="N152" s="201" t="s">
        <v>50</v>
      </c>
      <c r="O152" s="42"/>
      <c r="P152" s="202">
        <f>O152*H152</f>
        <v>0</v>
      </c>
      <c r="Q152" s="202">
        <v>0.23598</v>
      </c>
      <c r="R152" s="202">
        <f>Q152*H152</f>
        <v>13.05606546</v>
      </c>
      <c r="S152" s="202">
        <v>0</v>
      </c>
      <c r="T152" s="203">
        <f>S152*H152</f>
        <v>0</v>
      </c>
      <c r="AR152" s="23" t="s">
        <v>148</v>
      </c>
      <c r="AT152" s="23" t="s">
        <v>143</v>
      </c>
      <c r="AU152" s="23" t="s">
        <v>88</v>
      </c>
      <c r="AY152" s="23" t="s">
        <v>141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10</v>
      </c>
      <c r="BK152" s="204">
        <f>ROUND(I152*H152,0)</f>
        <v>0</v>
      </c>
      <c r="BL152" s="23" t="s">
        <v>148</v>
      </c>
      <c r="BM152" s="23" t="s">
        <v>214</v>
      </c>
    </row>
    <row r="153" spans="2:51" s="11" customFormat="1" ht="13.5">
      <c r="B153" s="205"/>
      <c r="C153" s="206"/>
      <c r="D153" s="207" t="s">
        <v>150</v>
      </c>
      <c r="E153" s="208" t="s">
        <v>35</v>
      </c>
      <c r="F153" s="209" t="s">
        <v>151</v>
      </c>
      <c r="G153" s="206"/>
      <c r="H153" s="210" t="s">
        <v>35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150</v>
      </c>
      <c r="AU153" s="216" t="s">
        <v>88</v>
      </c>
      <c r="AV153" s="11" t="s">
        <v>10</v>
      </c>
      <c r="AW153" s="11" t="s">
        <v>42</v>
      </c>
      <c r="AX153" s="11" t="s">
        <v>79</v>
      </c>
      <c r="AY153" s="216" t="s">
        <v>141</v>
      </c>
    </row>
    <row r="154" spans="2:51" s="12" customFormat="1" ht="13.5">
      <c r="B154" s="217"/>
      <c r="C154" s="218"/>
      <c r="D154" s="207" t="s">
        <v>150</v>
      </c>
      <c r="E154" s="219" t="s">
        <v>35</v>
      </c>
      <c r="F154" s="220" t="s">
        <v>215</v>
      </c>
      <c r="G154" s="218"/>
      <c r="H154" s="221">
        <v>55.327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150</v>
      </c>
      <c r="AU154" s="227" t="s">
        <v>88</v>
      </c>
      <c r="AV154" s="12" t="s">
        <v>88</v>
      </c>
      <c r="AW154" s="12" t="s">
        <v>42</v>
      </c>
      <c r="AX154" s="12" t="s">
        <v>79</v>
      </c>
      <c r="AY154" s="227" t="s">
        <v>141</v>
      </c>
    </row>
    <row r="155" spans="2:51" s="13" customFormat="1" ht="13.5">
      <c r="B155" s="228"/>
      <c r="C155" s="229"/>
      <c r="D155" s="207" t="s">
        <v>150</v>
      </c>
      <c r="E155" s="240" t="s">
        <v>35</v>
      </c>
      <c r="F155" s="241" t="s">
        <v>153</v>
      </c>
      <c r="G155" s="229"/>
      <c r="H155" s="242">
        <v>55.327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150</v>
      </c>
      <c r="AU155" s="239" t="s">
        <v>88</v>
      </c>
      <c r="AV155" s="13" t="s">
        <v>148</v>
      </c>
      <c r="AW155" s="13" t="s">
        <v>42</v>
      </c>
      <c r="AX155" s="13" t="s">
        <v>10</v>
      </c>
      <c r="AY155" s="239" t="s">
        <v>141</v>
      </c>
    </row>
    <row r="156" spans="2:63" s="10" customFormat="1" ht="29.85" customHeight="1">
      <c r="B156" s="176"/>
      <c r="C156" s="177"/>
      <c r="D156" s="190" t="s">
        <v>78</v>
      </c>
      <c r="E156" s="191" t="s">
        <v>148</v>
      </c>
      <c r="F156" s="191" t="s">
        <v>216</v>
      </c>
      <c r="G156" s="177"/>
      <c r="H156" s="177"/>
      <c r="I156" s="180"/>
      <c r="J156" s="192">
        <f>BK156</f>
        <v>0</v>
      </c>
      <c r="K156" s="177"/>
      <c r="L156" s="182"/>
      <c r="M156" s="183"/>
      <c r="N156" s="184"/>
      <c r="O156" s="184"/>
      <c r="P156" s="185">
        <f>SUM(P157:P160)</f>
        <v>0</v>
      </c>
      <c r="Q156" s="184"/>
      <c r="R156" s="185">
        <f>SUM(R157:R160)</f>
        <v>1.2536865000000001</v>
      </c>
      <c r="S156" s="184"/>
      <c r="T156" s="186">
        <f>SUM(T157:T160)</f>
        <v>0</v>
      </c>
      <c r="AR156" s="187" t="s">
        <v>10</v>
      </c>
      <c r="AT156" s="188" t="s">
        <v>78</v>
      </c>
      <c r="AU156" s="188" t="s">
        <v>10</v>
      </c>
      <c r="AY156" s="187" t="s">
        <v>141</v>
      </c>
      <c r="BK156" s="189">
        <f>SUM(BK157:BK160)</f>
        <v>0</v>
      </c>
    </row>
    <row r="157" spans="2:65" s="1" customFormat="1" ht="31.5" customHeight="1">
      <c r="B157" s="41"/>
      <c r="C157" s="193" t="s">
        <v>217</v>
      </c>
      <c r="D157" s="193" t="s">
        <v>143</v>
      </c>
      <c r="E157" s="194" t="s">
        <v>218</v>
      </c>
      <c r="F157" s="195" t="s">
        <v>219</v>
      </c>
      <c r="G157" s="196" t="s">
        <v>194</v>
      </c>
      <c r="H157" s="197">
        <v>2.325</v>
      </c>
      <c r="I157" s="198"/>
      <c r="J157" s="199">
        <f>ROUND(I157*H157,0)</f>
        <v>0</v>
      </c>
      <c r="K157" s="195" t="s">
        <v>147</v>
      </c>
      <c r="L157" s="61"/>
      <c r="M157" s="200" t="s">
        <v>35</v>
      </c>
      <c r="N157" s="201" t="s">
        <v>50</v>
      </c>
      <c r="O157" s="42"/>
      <c r="P157" s="202">
        <f>O157*H157</f>
        <v>0</v>
      </c>
      <c r="Q157" s="202">
        <v>0.53922</v>
      </c>
      <c r="R157" s="202">
        <f>Q157*H157</f>
        <v>1.2536865000000001</v>
      </c>
      <c r="S157" s="202">
        <v>0</v>
      </c>
      <c r="T157" s="203">
        <f>S157*H157</f>
        <v>0</v>
      </c>
      <c r="AR157" s="23" t="s">
        <v>148</v>
      </c>
      <c r="AT157" s="23" t="s">
        <v>143</v>
      </c>
      <c r="AU157" s="23" t="s">
        <v>88</v>
      </c>
      <c r="AY157" s="23" t="s">
        <v>141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3" t="s">
        <v>10</v>
      </c>
      <c r="BK157" s="204">
        <f>ROUND(I157*H157,0)</f>
        <v>0</v>
      </c>
      <c r="BL157" s="23" t="s">
        <v>148</v>
      </c>
      <c r="BM157" s="23" t="s">
        <v>220</v>
      </c>
    </row>
    <row r="158" spans="2:51" s="11" customFormat="1" ht="27">
      <c r="B158" s="205"/>
      <c r="C158" s="206"/>
      <c r="D158" s="207" t="s">
        <v>150</v>
      </c>
      <c r="E158" s="208" t="s">
        <v>35</v>
      </c>
      <c r="F158" s="209" t="s">
        <v>221</v>
      </c>
      <c r="G158" s="206"/>
      <c r="H158" s="210" t="s">
        <v>35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150</v>
      </c>
      <c r="AU158" s="216" t="s">
        <v>88</v>
      </c>
      <c r="AV158" s="11" t="s">
        <v>10</v>
      </c>
      <c r="AW158" s="11" t="s">
        <v>42</v>
      </c>
      <c r="AX158" s="11" t="s">
        <v>79</v>
      </c>
      <c r="AY158" s="216" t="s">
        <v>141</v>
      </c>
    </row>
    <row r="159" spans="2:51" s="12" customFormat="1" ht="13.5">
      <c r="B159" s="217"/>
      <c r="C159" s="218"/>
      <c r="D159" s="207" t="s">
        <v>150</v>
      </c>
      <c r="E159" s="219" t="s">
        <v>35</v>
      </c>
      <c r="F159" s="220" t="s">
        <v>222</v>
      </c>
      <c r="G159" s="218"/>
      <c r="H159" s="221">
        <v>2.325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150</v>
      </c>
      <c r="AU159" s="227" t="s">
        <v>88</v>
      </c>
      <c r="AV159" s="12" t="s">
        <v>88</v>
      </c>
      <c r="AW159" s="12" t="s">
        <v>42</v>
      </c>
      <c r="AX159" s="12" t="s">
        <v>79</v>
      </c>
      <c r="AY159" s="227" t="s">
        <v>141</v>
      </c>
    </row>
    <row r="160" spans="2:51" s="13" customFormat="1" ht="13.5">
      <c r="B160" s="228"/>
      <c r="C160" s="229"/>
      <c r="D160" s="207" t="s">
        <v>150</v>
      </c>
      <c r="E160" s="240" t="s">
        <v>35</v>
      </c>
      <c r="F160" s="241" t="s">
        <v>153</v>
      </c>
      <c r="G160" s="229"/>
      <c r="H160" s="242">
        <v>2.325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150</v>
      </c>
      <c r="AU160" s="239" t="s">
        <v>88</v>
      </c>
      <c r="AV160" s="13" t="s">
        <v>148</v>
      </c>
      <c r="AW160" s="13" t="s">
        <v>42</v>
      </c>
      <c r="AX160" s="13" t="s">
        <v>10</v>
      </c>
      <c r="AY160" s="239" t="s">
        <v>141</v>
      </c>
    </row>
    <row r="161" spans="2:63" s="10" customFormat="1" ht="29.85" customHeight="1">
      <c r="B161" s="176"/>
      <c r="C161" s="177"/>
      <c r="D161" s="190" t="s">
        <v>78</v>
      </c>
      <c r="E161" s="191" t="s">
        <v>172</v>
      </c>
      <c r="F161" s="191" t="s">
        <v>223</v>
      </c>
      <c r="G161" s="177"/>
      <c r="H161" s="177"/>
      <c r="I161" s="180"/>
      <c r="J161" s="192">
        <f>BK161</f>
        <v>0</v>
      </c>
      <c r="K161" s="177"/>
      <c r="L161" s="182"/>
      <c r="M161" s="183"/>
      <c r="N161" s="184"/>
      <c r="O161" s="184"/>
      <c r="P161" s="185">
        <f>SUM(P162:P175)</f>
        <v>0</v>
      </c>
      <c r="Q161" s="184"/>
      <c r="R161" s="185">
        <f>SUM(R162:R175)</f>
        <v>12.899838500000001</v>
      </c>
      <c r="S161" s="184"/>
      <c r="T161" s="186">
        <f>SUM(T162:T175)</f>
        <v>0</v>
      </c>
      <c r="AR161" s="187" t="s">
        <v>10</v>
      </c>
      <c r="AT161" s="188" t="s">
        <v>78</v>
      </c>
      <c r="AU161" s="188" t="s">
        <v>10</v>
      </c>
      <c r="AY161" s="187" t="s">
        <v>141</v>
      </c>
      <c r="BK161" s="189">
        <f>SUM(BK162:BK175)</f>
        <v>0</v>
      </c>
    </row>
    <row r="162" spans="2:65" s="1" customFormat="1" ht="22.5" customHeight="1">
      <c r="B162" s="41"/>
      <c r="C162" s="193" t="s">
        <v>224</v>
      </c>
      <c r="D162" s="193" t="s">
        <v>143</v>
      </c>
      <c r="E162" s="194" t="s">
        <v>225</v>
      </c>
      <c r="F162" s="195" t="s">
        <v>226</v>
      </c>
      <c r="G162" s="196" t="s">
        <v>194</v>
      </c>
      <c r="H162" s="197">
        <v>329.705</v>
      </c>
      <c r="I162" s="198"/>
      <c r="J162" s="199">
        <f>ROUND(I162*H162,0)</f>
        <v>0</v>
      </c>
      <c r="K162" s="195" t="s">
        <v>35</v>
      </c>
      <c r="L162" s="61"/>
      <c r="M162" s="200" t="s">
        <v>35</v>
      </c>
      <c r="N162" s="201" t="s">
        <v>50</v>
      </c>
      <c r="O162" s="42"/>
      <c r="P162" s="202">
        <f>O162*H162</f>
        <v>0</v>
      </c>
      <c r="Q162" s="202">
        <v>0.0297</v>
      </c>
      <c r="R162" s="202">
        <f>Q162*H162</f>
        <v>9.7922385</v>
      </c>
      <c r="S162" s="202">
        <v>0</v>
      </c>
      <c r="T162" s="203">
        <f>S162*H162</f>
        <v>0</v>
      </c>
      <c r="AR162" s="23" t="s">
        <v>148</v>
      </c>
      <c r="AT162" s="23" t="s">
        <v>143</v>
      </c>
      <c r="AU162" s="23" t="s">
        <v>88</v>
      </c>
      <c r="AY162" s="23" t="s">
        <v>141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3" t="s">
        <v>10</v>
      </c>
      <c r="BK162" s="204">
        <f>ROUND(I162*H162,0)</f>
        <v>0</v>
      </c>
      <c r="BL162" s="23" t="s">
        <v>148</v>
      </c>
      <c r="BM162" s="23" t="s">
        <v>227</v>
      </c>
    </row>
    <row r="163" spans="2:51" s="11" customFormat="1" ht="13.5">
      <c r="B163" s="205"/>
      <c r="C163" s="206"/>
      <c r="D163" s="207" t="s">
        <v>150</v>
      </c>
      <c r="E163" s="208" t="s">
        <v>35</v>
      </c>
      <c r="F163" s="209" t="s">
        <v>228</v>
      </c>
      <c r="G163" s="206"/>
      <c r="H163" s="210" t="s">
        <v>35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150</v>
      </c>
      <c r="AU163" s="216" t="s">
        <v>88</v>
      </c>
      <c r="AV163" s="11" t="s">
        <v>10</v>
      </c>
      <c r="AW163" s="11" t="s">
        <v>42</v>
      </c>
      <c r="AX163" s="11" t="s">
        <v>79</v>
      </c>
      <c r="AY163" s="216" t="s">
        <v>141</v>
      </c>
    </row>
    <row r="164" spans="2:51" s="12" customFormat="1" ht="13.5">
      <c r="B164" s="217"/>
      <c r="C164" s="218"/>
      <c r="D164" s="207" t="s">
        <v>150</v>
      </c>
      <c r="E164" s="219" t="s">
        <v>35</v>
      </c>
      <c r="F164" s="220" t="s">
        <v>229</v>
      </c>
      <c r="G164" s="218"/>
      <c r="H164" s="221">
        <v>140.288</v>
      </c>
      <c r="I164" s="222"/>
      <c r="J164" s="218"/>
      <c r="K164" s="218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150</v>
      </c>
      <c r="AU164" s="227" t="s">
        <v>88</v>
      </c>
      <c r="AV164" s="12" t="s">
        <v>88</v>
      </c>
      <c r="AW164" s="12" t="s">
        <v>42</v>
      </c>
      <c r="AX164" s="12" t="s">
        <v>79</v>
      </c>
      <c r="AY164" s="227" t="s">
        <v>141</v>
      </c>
    </row>
    <row r="165" spans="2:51" s="11" customFormat="1" ht="13.5">
      <c r="B165" s="205"/>
      <c r="C165" s="206"/>
      <c r="D165" s="207" t="s">
        <v>150</v>
      </c>
      <c r="E165" s="208" t="s">
        <v>35</v>
      </c>
      <c r="F165" s="209" t="s">
        <v>230</v>
      </c>
      <c r="G165" s="206"/>
      <c r="H165" s="210" t="s">
        <v>35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150</v>
      </c>
      <c r="AU165" s="216" t="s">
        <v>88</v>
      </c>
      <c r="AV165" s="11" t="s">
        <v>10</v>
      </c>
      <c r="AW165" s="11" t="s">
        <v>42</v>
      </c>
      <c r="AX165" s="11" t="s">
        <v>79</v>
      </c>
      <c r="AY165" s="216" t="s">
        <v>141</v>
      </c>
    </row>
    <row r="166" spans="2:51" s="12" customFormat="1" ht="13.5">
      <c r="B166" s="217"/>
      <c r="C166" s="218"/>
      <c r="D166" s="207" t="s">
        <v>150</v>
      </c>
      <c r="E166" s="219" t="s">
        <v>35</v>
      </c>
      <c r="F166" s="220" t="s">
        <v>231</v>
      </c>
      <c r="G166" s="218"/>
      <c r="H166" s="221">
        <v>189.417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150</v>
      </c>
      <c r="AU166" s="227" t="s">
        <v>88</v>
      </c>
      <c r="AV166" s="12" t="s">
        <v>88</v>
      </c>
      <c r="AW166" s="12" t="s">
        <v>42</v>
      </c>
      <c r="AX166" s="12" t="s">
        <v>79</v>
      </c>
      <c r="AY166" s="227" t="s">
        <v>141</v>
      </c>
    </row>
    <row r="167" spans="2:51" s="13" customFormat="1" ht="13.5">
      <c r="B167" s="228"/>
      <c r="C167" s="229"/>
      <c r="D167" s="230" t="s">
        <v>150</v>
      </c>
      <c r="E167" s="231" t="s">
        <v>35</v>
      </c>
      <c r="F167" s="232" t="s">
        <v>153</v>
      </c>
      <c r="G167" s="229"/>
      <c r="H167" s="233">
        <v>329.705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150</v>
      </c>
      <c r="AU167" s="239" t="s">
        <v>88</v>
      </c>
      <c r="AV167" s="13" t="s">
        <v>148</v>
      </c>
      <c r="AW167" s="13" t="s">
        <v>42</v>
      </c>
      <c r="AX167" s="13" t="s">
        <v>10</v>
      </c>
      <c r="AY167" s="239" t="s">
        <v>141</v>
      </c>
    </row>
    <row r="168" spans="2:65" s="1" customFormat="1" ht="31.5" customHeight="1">
      <c r="B168" s="41"/>
      <c r="C168" s="193" t="s">
        <v>232</v>
      </c>
      <c r="D168" s="193" t="s">
        <v>143</v>
      </c>
      <c r="E168" s="194" t="s">
        <v>233</v>
      </c>
      <c r="F168" s="195" t="s">
        <v>234</v>
      </c>
      <c r="G168" s="196" t="s">
        <v>194</v>
      </c>
      <c r="H168" s="197">
        <v>91.4</v>
      </c>
      <c r="I168" s="198"/>
      <c r="J168" s="199">
        <f>ROUND(I168*H168,0)</f>
        <v>0</v>
      </c>
      <c r="K168" s="195" t="s">
        <v>147</v>
      </c>
      <c r="L168" s="61"/>
      <c r="M168" s="200" t="s">
        <v>35</v>
      </c>
      <c r="N168" s="201" t="s">
        <v>50</v>
      </c>
      <c r="O168" s="42"/>
      <c r="P168" s="202">
        <f>O168*H168</f>
        <v>0</v>
      </c>
      <c r="Q168" s="202">
        <v>0.034</v>
      </c>
      <c r="R168" s="202">
        <f>Q168*H168</f>
        <v>3.1076000000000006</v>
      </c>
      <c r="S168" s="202">
        <v>0</v>
      </c>
      <c r="T168" s="203">
        <f>S168*H168</f>
        <v>0</v>
      </c>
      <c r="AR168" s="23" t="s">
        <v>148</v>
      </c>
      <c r="AT168" s="23" t="s">
        <v>143</v>
      </c>
      <c r="AU168" s="23" t="s">
        <v>88</v>
      </c>
      <c r="AY168" s="23" t="s">
        <v>141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3" t="s">
        <v>10</v>
      </c>
      <c r="BK168" s="204">
        <f>ROUND(I168*H168,0)</f>
        <v>0</v>
      </c>
      <c r="BL168" s="23" t="s">
        <v>148</v>
      </c>
      <c r="BM168" s="23" t="s">
        <v>235</v>
      </c>
    </row>
    <row r="169" spans="2:51" s="11" customFormat="1" ht="13.5">
      <c r="B169" s="205"/>
      <c r="C169" s="206"/>
      <c r="D169" s="207" t="s">
        <v>150</v>
      </c>
      <c r="E169" s="208" t="s">
        <v>35</v>
      </c>
      <c r="F169" s="209" t="s">
        <v>236</v>
      </c>
      <c r="G169" s="206"/>
      <c r="H169" s="210" t="s">
        <v>35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150</v>
      </c>
      <c r="AU169" s="216" t="s">
        <v>88</v>
      </c>
      <c r="AV169" s="11" t="s">
        <v>10</v>
      </c>
      <c r="AW169" s="11" t="s">
        <v>42</v>
      </c>
      <c r="AX169" s="11" t="s">
        <v>79</v>
      </c>
      <c r="AY169" s="216" t="s">
        <v>141</v>
      </c>
    </row>
    <row r="170" spans="2:51" s="12" customFormat="1" ht="13.5">
      <c r="B170" s="217"/>
      <c r="C170" s="218"/>
      <c r="D170" s="207" t="s">
        <v>150</v>
      </c>
      <c r="E170" s="219" t="s">
        <v>35</v>
      </c>
      <c r="F170" s="220" t="s">
        <v>237</v>
      </c>
      <c r="G170" s="218"/>
      <c r="H170" s="221">
        <v>3.4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150</v>
      </c>
      <c r="AU170" s="227" t="s">
        <v>88</v>
      </c>
      <c r="AV170" s="12" t="s">
        <v>88</v>
      </c>
      <c r="AW170" s="12" t="s">
        <v>42</v>
      </c>
      <c r="AX170" s="12" t="s">
        <v>79</v>
      </c>
      <c r="AY170" s="227" t="s">
        <v>141</v>
      </c>
    </row>
    <row r="171" spans="2:51" s="11" customFormat="1" ht="13.5">
      <c r="B171" s="205"/>
      <c r="C171" s="206"/>
      <c r="D171" s="207" t="s">
        <v>150</v>
      </c>
      <c r="E171" s="208" t="s">
        <v>35</v>
      </c>
      <c r="F171" s="209" t="s">
        <v>238</v>
      </c>
      <c r="G171" s="206"/>
      <c r="H171" s="210" t="s">
        <v>35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150</v>
      </c>
      <c r="AU171" s="216" t="s">
        <v>88</v>
      </c>
      <c r="AV171" s="11" t="s">
        <v>10</v>
      </c>
      <c r="AW171" s="11" t="s">
        <v>42</v>
      </c>
      <c r="AX171" s="11" t="s">
        <v>79</v>
      </c>
      <c r="AY171" s="216" t="s">
        <v>141</v>
      </c>
    </row>
    <row r="172" spans="2:51" s="12" customFormat="1" ht="13.5">
      <c r="B172" s="217"/>
      <c r="C172" s="218"/>
      <c r="D172" s="207" t="s">
        <v>150</v>
      </c>
      <c r="E172" s="219" t="s">
        <v>35</v>
      </c>
      <c r="F172" s="220" t="s">
        <v>239</v>
      </c>
      <c r="G172" s="218"/>
      <c r="H172" s="221">
        <v>50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150</v>
      </c>
      <c r="AU172" s="227" t="s">
        <v>88</v>
      </c>
      <c r="AV172" s="12" t="s">
        <v>88</v>
      </c>
      <c r="AW172" s="12" t="s">
        <v>42</v>
      </c>
      <c r="AX172" s="12" t="s">
        <v>79</v>
      </c>
      <c r="AY172" s="227" t="s">
        <v>141</v>
      </c>
    </row>
    <row r="173" spans="2:51" s="11" customFormat="1" ht="13.5">
      <c r="B173" s="205"/>
      <c r="C173" s="206"/>
      <c r="D173" s="207" t="s">
        <v>150</v>
      </c>
      <c r="E173" s="208" t="s">
        <v>35</v>
      </c>
      <c r="F173" s="209" t="s">
        <v>240</v>
      </c>
      <c r="G173" s="206"/>
      <c r="H173" s="210" t="s">
        <v>35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150</v>
      </c>
      <c r="AU173" s="216" t="s">
        <v>88</v>
      </c>
      <c r="AV173" s="11" t="s">
        <v>10</v>
      </c>
      <c r="AW173" s="11" t="s">
        <v>42</v>
      </c>
      <c r="AX173" s="11" t="s">
        <v>79</v>
      </c>
      <c r="AY173" s="216" t="s">
        <v>141</v>
      </c>
    </row>
    <row r="174" spans="2:51" s="12" customFormat="1" ht="13.5">
      <c r="B174" s="217"/>
      <c r="C174" s="218"/>
      <c r="D174" s="207" t="s">
        <v>150</v>
      </c>
      <c r="E174" s="219" t="s">
        <v>35</v>
      </c>
      <c r="F174" s="220" t="s">
        <v>241</v>
      </c>
      <c r="G174" s="218"/>
      <c r="H174" s="221">
        <v>38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150</v>
      </c>
      <c r="AU174" s="227" t="s">
        <v>88</v>
      </c>
      <c r="AV174" s="12" t="s">
        <v>88</v>
      </c>
      <c r="AW174" s="12" t="s">
        <v>42</v>
      </c>
      <c r="AX174" s="12" t="s">
        <v>79</v>
      </c>
      <c r="AY174" s="227" t="s">
        <v>141</v>
      </c>
    </row>
    <row r="175" spans="2:51" s="13" customFormat="1" ht="13.5">
      <c r="B175" s="228"/>
      <c r="C175" s="229"/>
      <c r="D175" s="207" t="s">
        <v>150</v>
      </c>
      <c r="E175" s="240" t="s">
        <v>35</v>
      </c>
      <c r="F175" s="241" t="s">
        <v>153</v>
      </c>
      <c r="G175" s="229"/>
      <c r="H175" s="242">
        <v>91.4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150</v>
      </c>
      <c r="AU175" s="239" t="s">
        <v>88</v>
      </c>
      <c r="AV175" s="13" t="s">
        <v>148</v>
      </c>
      <c r="AW175" s="13" t="s">
        <v>42</v>
      </c>
      <c r="AX175" s="13" t="s">
        <v>10</v>
      </c>
      <c r="AY175" s="239" t="s">
        <v>141</v>
      </c>
    </row>
    <row r="176" spans="2:63" s="10" customFormat="1" ht="29.85" customHeight="1">
      <c r="B176" s="176"/>
      <c r="C176" s="177"/>
      <c r="D176" s="190" t="s">
        <v>78</v>
      </c>
      <c r="E176" s="191" t="s">
        <v>184</v>
      </c>
      <c r="F176" s="191" t="s">
        <v>242</v>
      </c>
      <c r="G176" s="177"/>
      <c r="H176" s="177"/>
      <c r="I176" s="180"/>
      <c r="J176" s="192">
        <f>BK176</f>
        <v>0</v>
      </c>
      <c r="K176" s="177"/>
      <c r="L176" s="182"/>
      <c r="M176" s="183"/>
      <c r="N176" s="184"/>
      <c r="O176" s="184"/>
      <c r="P176" s="185">
        <f>SUM(P177:P180)</f>
        <v>0</v>
      </c>
      <c r="Q176" s="184"/>
      <c r="R176" s="185">
        <f>SUM(R177:R180)</f>
        <v>2.0895</v>
      </c>
      <c r="S176" s="184"/>
      <c r="T176" s="186">
        <f>SUM(T177:T180)</f>
        <v>0</v>
      </c>
      <c r="AR176" s="187" t="s">
        <v>10</v>
      </c>
      <c r="AT176" s="188" t="s">
        <v>78</v>
      </c>
      <c r="AU176" s="188" t="s">
        <v>10</v>
      </c>
      <c r="AY176" s="187" t="s">
        <v>141</v>
      </c>
      <c r="BK176" s="189">
        <f>SUM(BK177:BK180)</f>
        <v>0</v>
      </c>
    </row>
    <row r="177" spans="2:65" s="1" customFormat="1" ht="31.5" customHeight="1">
      <c r="B177" s="41"/>
      <c r="C177" s="193" t="s">
        <v>11</v>
      </c>
      <c r="D177" s="193" t="s">
        <v>143</v>
      </c>
      <c r="E177" s="194" t="s">
        <v>243</v>
      </c>
      <c r="F177" s="195" t="s">
        <v>244</v>
      </c>
      <c r="G177" s="196" t="s">
        <v>245</v>
      </c>
      <c r="H177" s="197">
        <v>5</v>
      </c>
      <c r="I177" s="198"/>
      <c r="J177" s="199">
        <f>ROUND(I177*H177,0)</f>
        <v>0</v>
      </c>
      <c r="K177" s="195" t="s">
        <v>147</v>
      </c>
      <c r="L177" s="61"/>
      <c r="M177" s="200" t="s">
        <v>35</v>
      </c>
      <c r="N177" s="201" t="s">
        <v>50</v>
      </c>
      <c r="O177" s="42"/>
      <c r="P177" s="202">
        <f>O177*H177</f>
        <v>0</v>
      </c>
      <c r="Q177" s="202">
        <v>0.4179</v>
      </c>
      <c r="R177" s="202">
        <f>Q177*H177</f>
        <v>2.0895</v>
      </c>
      <c r="S177" s="202">
        <v>0</v>
      </c>
      <c r="T177" s="203">
        <f>S177*H177</f>
        <v>0</v>
      </c>
      <c r="AR177" s="23" t="s">
        <v>148</v>
      </c>
      <c r="AT177" s="23" t="s">
        <v>143</v>
      </c>
      <c r="AU177" s="23" t="s">
        <v>88</v>
      </c>
      <c r="AY177" s="23" t="s">
        <v>141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3" t="s">
        <v>10</v>
      </c>
      <c r="BK177" s="204">
        <f>ROUND(I177*H177,0)</f>
        <v>0</v>
      </c>
      <c r="BL177" s="23" t="s">
        <v>148</v>
      </c>
      <c r="BM177" s="23" t="s">
        <v>246</v>
      </c>
    </row>
    <row r="178" spans="2:51" s="11" customFormat="1" ht="13.5">
      <c r="B178" s="205"/>
      <c r="C178" s="206"/>
      <c r="D178" s="207" t="s">
        <v>150</v>
      </c>
      <c r="E178" s="208" t="s">
        <v>35</v>
      </c>
      <c r="F178" s="209" t="s">
        <v>247</v>
      </c>
      <c r="G178" s="206"/>
      <c r="H178" s="210" t="s">
        <v>35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150</v>
      </c>
      <c r="AU178" s="216" t="s">
        <v>88</v>
      </c>
      <c r="AV178" s="11" t="s">
        <v>10</v>
      </c>
      <c r="AW178" s="11" t="s">
        <v>42</v>
      </c>
      <c r="AX178" s="11" t="s">
        <v>79</v>
      </c>
      <c r="AY178" s="216" t="s">
        <v>141</v>
      </c>
    </row>
    <row r="179" spans="2:51" s="12" customFormat="1" ht="13.5">
      <c r="B179" s="217"/>
      <c r="C179" s="218"/>
      <c r="D179" s="207" t="s">
        <v>150</v>
      </c>
      <c r="E179" s="219" t="s">
        <v>35</v>
      </c>
      <c r="F179" s="220" t="s">
        <v>168</v>
      </c>
      <c r="G179" s="218"/>
      <c r="H179" s="221">
        <v>5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150</v>
      </c>
      <c r="AU179" s="227" t="s">
        <v>88</v>
      </c>
      <c r="AV179" s="12" t="s">
        <v>88</v>
      </c>
      <c r="AW179" s="12" t="s">
        <v>42</v>
      </c>
      <c r="AX179" s="12" t="s">
        <v>79</v>
      </c>
      <c r="AY179" s="227" t="s">
        <v>141</v>
      </c>
    </row>
    <row r="180" spans="2:51" s="13" customFormat="1" ht="13.5">
      <c r="B180" s="228"/>
      <c r="C180" s="229"/>
      <c r="D180" s="207" t="s">
        <v>150</v>
      </c>
      <c r="E180" s="240" t="s">
        <v>35</v>
      </c>
      <c r="F180" s="241" t="s">
        <v>153</v>
      </c>
      <c r="G180" s="229"/>
      <c r="H180" s="242">
        <v>5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150</v>
      </c>
      <c r="AU180" s="239" t="s">
        <v>88</v>
      </c>
      <c r="AV180" s="13" t="s">
        <v>148</v>
      </c>
      <c r="AW180" s="13" t="s">
        <v>42</v>
      </c>
      <c r="AX180" s="13" t="s">
        <v>10</v>
      </c>
      <c r="AY180" s="239" t="s">
        <v>141</v>
      </c>
    </row>
    <row r="181" spans="2:63" s="10" customFormat="1" ht="29.85" customHeight="1">
      <c r="B181" s="176"/>
      <c r="C181" s="177"/>
      <c r="D181" s="190" t="s">
        <v>78</v>
      </c>
      <c r="E181" s="191" t="s">
        <v>191</v>
      </c>
      <c r="F181" s="191" t="s">
        <v>248</v>
      </c>
      <c r="G181" s="177"/>
      <c r="H181" s="177"/>
      <c r="I181" s="180"/>
      <c r="J181" s="192">
        <f>BK181</f>
        <v>0</v>
      </c>
      <c r="K181" s="177"/>
      <c r="L181" s="182"/>
      <c r="M181" s="183"/>
      <c r="N181" s="184"/>
      <c r="O181" s="184"/>
      <c r="P181" s="185">
        <f>SUM(P182:P320)</f>
        <v>0</v>
      </c>
      <c r="Q181" s="184"/>
      <c r="R181" s="185">
        <f>SUM(R182:R320)</f>
        <v>677.1223178500001</v>
      </c>
      <c r="S181" s="184"/>
      <c r="T181" s="186">
        <f>SUM(T182:T320)</f>
        <v>795.38515</v>
      </c>
      <c r="AR181" s="187" t="s">
        <v>10</v>
      </c>
      <c r="AT181" s="188" t="s">
        <v>78</v>
      </c>
      <c r="AU181" s="188" t="s">
        <v>10</v>
      </c>
      <c r="AY181" s="187" t="s">
        <v>141</v>
      </c>
      <c r="BK181" s="189">
        <f>SUM(BK182:BK320)</f>
        <v>0</v>
      </c>
    </row>
    <row r="182" spans="2:65" s="1" customFormat="1" ht="31.5" customHeight="1">
      <c r="B182" s="41"/>
      <c r="C182" s="193" t="s">
        <v>249</v>
      </c>
      <c r="D182" s="193" t="s">
        <v>143</v>
      </c>
      <c r="E182" s="194" t="s">
        <v>250</v>
      </c>
      <c r="F182" s="195" t="s">
        <v>251</v>
      </c>
      <c r="G182" s="196" t="s">
        <v>194</v>
      </c>
      <c r="H182" s="197">
        <v>1566.818</v>
      </c>
      <c r="I182" s="198"/>
      <c r="J182" s="199">
        <f>ROUND(I182*H182,0)</f>
        <v>0</v>
      </c>
      <c r="K182" s="195" t="s">
        <v>147</v>
      </c>
      <c r="L182" s="61"/>
      <c r="M182" s="200" t="s">
        <v>35</v>
      </c>
      <c r="N182" s="201" t="s">
        <v>50</v>
      </c>
      <c r="O182" s="42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AR182" s="23" t="s">
        <v>148</v>
      </c>
      <c r="AT182" s="23" t="s">
        <v>143</v>
      </c>
      <c r="AU182" s="23" t="s">
        <v>88</v>
      </c>
      <c r="AY182" s="23" t="s">
        <v>141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3" t="s">
        <v>10</v>
      </c>
      <c r="BK182" s="204">
        <f>ROUND(I182*H182,0)</f>
        <v>0</v>
      </c>
      <c r="BL182" s="23" t="s">
        <v>148</v>
      </c>
      <c r="BM182" s="23" t="s">
        <v>252</v>
      </c>
    </row>
    <row r="183" spans="2:51" s="11" customFormat="1" ht="13.5">
      <c r="B183" s="205"/>
      <c r="C183" s="206"/>
      <c r="D183" s="207" t="s">
        <v>150</v>
      </c>
      <c r="E183" s="208" t="s">
        <v>35</v>
      </c>
      <c r="F183" s="209" t="s">
        <v>197</v>
      </c>
      <c r="G183" s="206"/>
      <c r="H183" s="210" t="s">
        <v>35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150</v>
      </c>
      <c r="AU183" s="216" t="s">
        <v>88</v>
      </c>
      <c r="AV183" s="11" t="s">
        <v>10</v>
      </c>
      <c r="AW183" s="11" t="s">
        <v>42</v>
      </c>
      <c r="AX183" s="11" t="s">
        <v>79</v>
      </c>
      <c r="AY183" s="216" t="s">
        <v>141</v>
      </c>
    </row>
    <row r="184" spans="2:51" s="12" customFormat="1" ht="13.5">
      <c r="B184" s="217"/>
      <c r="C184" s="218"/>
      <c r="D184" s="207" t="s">
        <v>150</v>
      </c>
      <c r="E184" s="219" t="s">
        <v>35</v>
      </c>
      <c r="F184" s="220" t="s">
        <v>253</v>
      </c>
      <c r="G184" s="218"/>
      <c r="H184" s="221">
        <v>476.626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150</v>
      </c>
      <c r="AU184" s="227" t="s">
        <v>88</v>
      </c>
      <c r="AV184" s="12" t="s">
        <v>88</v>
      </c>
      <c r="AW184" s="12" t="s">
        <v>42</v>
      </c>
      <c r="AX184" s="12" t="s">
        <v>79</v>
      </c>
      <c r="AY184" s="227" t="s">
        <v>141</v>
      </c>
    </row>
    <row r="185" spans="2:51" s="11" customFormat="1" ht="13.5">
      <c r="B185" s="205"/>
      <c r="C185" s="206"/>
      <c r="D185" s="207" t="s">
        <v>150</v>
      </c>
      <c r="E185" s="208" t="s">
        <v>35</v>
      </c>
      <c r="F185" s="209" t="s">
        <v>199</v>
      </c>
      <c r="G185" s="206"/>
      <c r="H185" s="210" t="s">
        <v>35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150</v>
      </c>
      <c r="AU185" s="216" t="s">
        <v>88</v>
      </c>
      <c r="AV185" s="11" t="s">
        <v>10</v>
      </c>
      <c r="AW185" s="11" t="s">
        <v>42</v>
      </c>
      <c r="AX185" s="11" t="s">
        <v>79</v>
      </c>
      <c r="AY185" s="216" t="s">
        <v>141</v>
      </c>
    </row>
    <row r="186" spans="2:51" s="12" customFormat="1" ht="13.5">
      <c r="B186" s="217"/>
      <c r="C186" s="218"/>
      <c r="D186" s="207" t="s">
        <v>150</v>
      </c>
      <c r="E186" s="219" t="s">
        <v>35</v>
      </c>
      <c r="F186" s="220" t="s">
        <v>254</v>
      </c>
      <c r="G186" s="218"/>
      <c r="H186" s="221">
        <v>332.164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150</v>
      </c>
      <c r="AU186" s="227" t="s">
        <v>88</v>
      </c>
      <c r="AV186" s="12" t="s">
        <v>88</v>
      </c>
      <c r="AW186" s="12" t="s">
        <v>42</v>
      </c>
      <c r="AX186" s="12" t="s">
        <v>79</v>
      </c>
      <c r="AY186" s="227" t="s">
        <v>141</v>
      </c>
    </row>
    <row r="187" spans="2:51" s="11" customFormat="1" ht="13.5">
      <c r="B187" s="205"/>
      <c r="C187" s="206"/>
      <c r="D187" s="207" t="s">
        <v>150</v>
      </c>
      <c r="E187" s="208" t="s">
        <v>35</v>
      </c>
      <c r="F187" s="209" t="s">
        <v>228</v>
      </c>
      <c r="G187" s="206"/>
      <c r="H187" s="210" t="s">
        <v>35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150</v>
      </c>
      <c r="AU187" s="216" t="s">
        <v>88</v>
      </c>
      <c r="AV187" s="11" t="s">
        <v>10</v>
      </c>
      <c r="AW187" s="11" t="s">
        <v>42</v>
      </c>
      <c r="AX187" s="11" t="s">
        <v>79</v>
      </c>
      <c r="AY187" s="216" t="s">
        <v>141</v>
      </c>
    </row>
    <row r="188" spans="2:51" s="12" customFormat="1" ht="13.5">
      <c r="B188" s="217"/>
      <c r="C188" s="218"/>
      <c r="D188" s="207" t="s">
        <v>150</v>
      </c>
      <c r="E188" s="219" t="s">
        <v>35</v>
      </c>
      <c r="F188" s="220" t="s">
        <v>255</v>
      </c>
      <c r="G188" s="218"/>
      <c r="H188" s="221">
        <v>281.818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150</v>
      </c>
      <c r="AU188" s="227" t="s">
        <v>88</v>
      </c>
      <c r="AV188" s="12" t="s">
        <v>88</v>
      </c>
      <c r="AW188" s="12" t="s">
        <v>42</v>
      </c>
      <c r="AX188" s="12" t="s">
        <v>79</v>
      </c>
      <c r="AY188" s="227" t="s">
        <v>141</v>
      </c>
    </row>
    <row r="189" spans="2:51" s="11" customFormat="1" ht="13.5">
      <c r="B189" s="205"/>
      <c r="C189" s="206"/>
      <c r="D189" s="207" t="s">
        <v>150</v>
      </c>
      <c r="E189" s="208" t="s">
        <v>35</v>
      </c>
      <c r="F189" s="209" t="s">
        <v>202</v>
      </c>
      <c r="G189" s="206"/>
      <c r="H189" s="210" t="s">
        <v>35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150</v>
      </c>
      <c r="AU189" s="216" t="s">
        <v>88</v>
      </c>
      <c r="AV189" s="11" t="s">
        <v>10</v>
      </c>
      <c r="AW189" s="11" t="s">
        <v>42</v>
      </c>
      <c r="AX189" s="11" t="s">
        <v>79</v>
      </c>
      <c r="AY189" s="216" t="s">
        <v>141</v>
      </c>
    </row>
    <row r="190" spans="2:51" s="12" customFormat="1" ht="13.5">
      <c r="B190" s="217"/>
      <c r="C190" s="218"/>
      <c r="D190" s="207" t="s">
        <v>150</v>
      </c>
      <c r="E190" s="219" t="s">
        <v>35</v>
      </c>
      <c r="F190" s="220" t="s">
        <v>256</v>
      </c>
      <c r="G190" s="218"/>
      <c r="H190" s="221">
        <v>476.21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150</v>
      </c>
      <c r="AU190" s="227" t="s">
        <v>88</v>
      </c>
      <c r="AV190" s="12" t="s">
        <v>88</v>
      </c>
      <c r="AW190" s="12" t="s">
        <v>42</v>
      </c>
      <c r="AX190" s="12" t="s">
        <v>79</v>
      </c>
      <c r="AY190" s="227" t="s">
        <v>141</v>
      </c>
    </row>
    <row r="191" spans="2:51" s="13" customFormat="1" ht="13.5">
      <c r="B191" s="228"/>
      <c r="C191" s="229"/>
      <c r="D191" s="230" t="s">
        <v>150</v>
      </c>
      <c r="E191" s="231" t="s">
        <v>35</v>
      </c>
      <c r="F191" s="232" t="s">
        <v>153</v>
      </c>
      <c r="G191" s="229"/>
      <c r="H191" s="233">
        <v>1566.818</v>
      </c>
      <c r="I191" s="234"/>
      <c r="J191" s="229"/>
      <c r="K191" s="229"/>
      <c r="L191" s="235"/>
      <c r="M191" s="236"/>
      <c r="N191" s="237"/>
      <c r="O191" s="237"/>
      <c r="P191" s="237"/>
      <c r="Q191" s="237"/>
      <c r="R191" s="237"/>
      <c r="S191" s="237"/>
      <c r="T191" s="238"/>
      <c r="AT191" s="239" t="s">
        <v>150</v>
      </c>
      <c r="AU191" s="239" t="s">
        <v>88</v>
      </c>
      <c r="AV191" s="13" t="s">
        <v>148</v>
      </c>
      <c r="AW191" s="13" t="s">
        <v>42</v>
      </c>
      <c r="AX191" s="13" t="s">
        <v>10</v>
      </c>
      <c r="AY191" s="239" t="s">
        <v>141</v>
      </c>
    </row>
    <row r="192" spans="2:65" s="1" customFormat="1" ht="44.25" customHeight="1">
      <c r="B192" s="41"/>
      <c r="C192" s="193" t="s">
        <v>257</v>
      </c>
      <c r="D192" s="193" t="s">
        <v>143</v>
      </c>
      <c r="E192" s="194" t="s">
        <v>258</v>
      </c>
      <c r="F192" s="195" t="s">
        <v>259</v>
      </c>
      <c r="G192" s="196" t="s">
        <v>194</v>
      </c>
      <c r="H192" s="197">
        <v>313363.6</v>
      </c>
      <c r="I192" s="198"/>
      <c r="J192" s="199">
        <f>ROUND(I192*H192,0)</f>
        <v>0</v>
      </c>
      <c r="K192" s="195" t="s">
        <v>147</v>
      </c>
      <c r="L192" s="61"/>
      <c r="M192" s="200" t="s">
        <v>35</v>
      </c>
      <c r="N192" s="201" t="s">
        <v>50</v>
      </c>
      <c r="O192" s="4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AR192" s="23" t="s">
        <v>148</v>
      </c>
      <c r="AT192" s="23" t="s">
        <v>143</v>
      </c>
      <c r="AU192" s="23" t="s">
        <v>88</v>
      </c>
      <c r="AY192" s="23" t="s">
        <v>141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3" t="s">
        <v>10</v>
      </c>
      <c r="BK192" s="204">
        <f>ROUND(I192*H192,0)</f>
        <v>0</v>
      </c>
      <c r="BL192" s="23" t="s">
        <v>148</v>
      </c>
      <c r="BM192" s="23" t="s">
        <v>260</v>
      </c>
    </row>
    <row r="193" spans="2:51" s="12" customFormat="1" ht="13.5">
      <c r="B193" s="217"/>
      <c r="C193" s="218"/>
      <c r="D193" s="230" t="s">
        <v>150</v>
      </c>
      <c r="E193" s="218"/>
      <c r="F193" s="255" t="s">
        <v>261</v>
      </c>
      <c r="G193" s="218"/>
      <c r="H193" s="256">
        <v>313363.6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150</v>
      </c>
      <c r="AU193" s="227" t="s">
        <v>88</v>
      </c>
      <c r="AV193" s="12" t="s">
        <v>88</v>
      </c>
      <c r="AW193" s="12" t="s">
        <v>6</v>
      </c>
      <c r="AX193" s="12" t="s">
        <v>10</v>
      </c>
      <c r="AY193" s="227" t="s">
        <v>141</v>
      </c>
    </row>
    <row r="194" spans="2:65" s="1" customFormat="1" ht="31.5" customHeight="1">
      <c r="B194" s="41"/>
      <c r="C194" s="193" t="s">
        <v>262</v>
      </c>
      <c r="D194" s="193" t="s">
        <v>143</v>
      </c>
      <c r="E194" s="194" t="s">
        <v>263</v>
      </c>
      <c r="F194" s="195" t="s">
        <v>264</v>
      </c>
      <c r="G194" s="196" t="s">
        <v>194</v>
      </c>
      <c r="H194" s="197">
        <v>1566.818</v>
      </c>
      <c r="I194" s="198"/>
      <c r="J194" s="199">
        <f>ROUND(I194*H194,0)</f>
        <v>0</v>
      </c>
      <c r="K194" s="195" t="s">
        <v>147</v>
      </c>
      <c r="L194" s="61"/>
      <c r="M194" s="200" t="s">
        <v>35</v>
      </c>
      <c r="N194" s="201" t="s">
        <v>50</v>
      </c>
      <c r="O194" s="42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AR194" s="23" t="s">
        <v>148</v>
      </c>
      <c r="AT194" s="23" t="s">
        <v>143</v>
      </c>
      <c r="AU194" s="23" t="s">
        <v>88</v>
      </c>
      <c r="AY194" s="23" t="s">
        <v>141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3" t="s">
        <v>10</v>
      </c>
      <c r="BK194" s="204">
        <f>ROUND(I194*H194,0)</f>
        <v>0</v>
      </c>
      <c r="BL194" s="23" t="s">
        <v>148</v>
      </c>
      <c r="BM194" s="23" t="s">
        <v>265</v>
      </c>
    </row>
    <row r="195" spans="2:51" s="11" customFormat="1" ht="13.5">
      <c r="B195" s="205"/>
      <c r="C195" s="206"/>
      <c r="D195" s="207" t="s">
        <v>150</v>
      </c>
      <c r="E195" s="208" t="s">
        <v>35</v>
      </c>
      <c r="F195" s="209" t="s">
        <v>197</v>
      </c>
      <c r="G195" s="206"/>
      <c r="H195" s="210" t="s">
        <v>35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150</v>
      </c>
      <c r="AU195" s="216" t="s">
        <v>88</v>
      </c>
      <c r="AV195" s="11" t="s">
        <v>10</v>
      </c>
      <c r="AW195" s="11" t="s">
        <v>42</v>
      </c>
      <c r="AX195" s="11" t="s">
        <v>79</v>
      </c>
      <c r="AY195" s="216" t="s">
        <v>141</v>
      </c>
    </row>
    <row r="196" spans="2:51" s="12" customFormat="1" ht="13.5">
      <c r="B196" s="217"/>
      <c r="C196" s="218"/>
      <c r="D196" s="207" t="s">
        <v>150</v>
      </c>
      <c r="E196" s="219" t="s">
        <v>35</v>
      </c>
      <c r="F196" s="220" t="s">
        <v>253</v>
      </c>
      <c r="G196" s="218"/>
      <c r="H196" s="221">
        <v>476.626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150</v>
      </c>
      <c r="AU196" s="227" t="s">
        <v>88</v>
      </c>
      <c r="AV196" s="12" t="s">
        <v>88</v>
      </c>
      <c r="AW196" s="12" t="s">
        <v>42</v>
      </c>
      <c r="AX196" s="12" t="s">
        <v>79</v>
      </c>
      <c r="AY196" s="227" t="s">
        <v>141</v>
      </c>
    </row>
    <row r="197" spans="2:51" s="11" customFormat="1" ht="13.5">
      <c r="B197" s="205"/>
      <c r="C197" s="206"/>
      <c r="D197" s="207" t="s">
        <v>150</v>
      </c>
      <c r="E197" s="208" t="s">
        <v>35</v>
      </c>
      <c r="F197" s="209" t="s">
        <v>199</v>
      </c>
      <c r="G197" s="206"/>
      <c r="H197" s="210" t="s">
        <v>35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150</v>
      </c>
      <c r="AU197" s="216" t="s">
        <v>88</v>
      </c>
      <c r="AV197" s="11" t="s">
        <v>10</v>
      </c>
      <c r="AW197" s="11" t="s">
        <v>42</v>
      </c>
      <c r="AX197" s="11" t="s">
        <v>79</v>
      </c>
      <c r="AY197" s="216" t="s">
        <v>141</v>
      </c>
    </row>
    <row r="198" spans="2:51" s="12" customFormat="1" ht="13.5">
      <c r="B198" s="217"/>
      <c r="C198" s="218"/>
      <c r="D198" s="207" t="s">
        <v>150</v>
      </c>
      <c r="E198" s="219" t="s">
        <v>35</v>
      </c>
      <c r="F198" s="220" t="s">
        <v>254</v>
      </c>
      <c r="G198" s="218"/>
      <c r="H198" s="221">
        <v>332.164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150</v>
      </c>
      <c r="AU198" s="227" t="s">
        <v>88</v>
      </c>
      <c r="AV198" s="12" t="s">
        <v>88</v>
      </c>
      <c r="AW198" s="12" t="s">
        <v>42</v>
      </c>
      <c r="AX198" s="12" t="s">
        <v>79</v>
      </c>
      <c r="AY198" s="227" t="s">
        <v>141</v>
      </c>
    </row>
    <row r="199" spans="2:51" s="11" customFormat="1" ht="13.5">
      <c r="B199" s="205"/>
      <c r="C199" s="206"/>
      <c r="D199" s="207" t="s">
        <v>150</v>
      </c>
      <c r="E199" s="208" t="s">
        <v>35</v>
      </c>
      <c r="F199" s="209" t="s">
        <v>228</v>
      </c>
      <c r="G199" s="206"/>
      <c r="H199" s="210" t="s">
        <v>35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150</v>
      </c>
      <c r="AU199" s="216" t="s">
        <v>88</v>
      </c>
      <c r="AV199" s="11" t="s">
        <v>10</v>
      </c>
      <c r="AW199" s="11" t="s">
        <v>42</v>
      </c>
      <c r="AX199" s="11" t="s">
        <v>79</v>
      </c>
      <c r="AY199" s="216" t="s">
        <v>141</v>
      </c>
    </row>
    <row r="200" spans="2:51" s="12" customFormat="1" ht="13.5">
      <c r="B200" s="217"/>
      <c r="C200" s="218"/>
      <c r="D200" s="207" t="s">
        <v>150</v>
      </c>
      <c r="E200" s="219" t="s">
        <v>35</v>
      </c>
      <c r="F200" s="220" t="s">
        <v>255</v>
      </c>
      <c r="G200" s="218"/>
      <c r="H200" s="221">
        <v>281.818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150</v>
      </c>
      <c r="AU200" s="227" t="s">
        <v>88</v>
      </c>
      <c r="AV200" s="12" t="s">
        <v>88</v>
      </c>
      <c r="AW200" s="12" t="s">
        <v>42</v>
      </c>
      <c r="AX200" s="12" t="s">
        <v>79</v>
      </c>
      <c r="AY200" s="227" t="s">
        <v>141</v>
      </c>
    </row>
    <row r="201" spans="2:51" s="11" customFormat="1" ht="13.5">
      <c r="B201" s="205"/>
      <c r="C201" s="206"/>
      <c r="D201" s="207" t="s">
        <v>150</v>
      </c>
      <c r="E201" s="208" t="s">
        <v>35</v>
      </c>
      <c r="F201" s="209" t="s">
        <v>202</v>
      </c>
      <c r="G201" s="206"/>
      <c r="H201" s="210" t="s">
        <v>35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150</v>
      </c>
      <c r="AU201" s="216" t="s">
        <v>88</v>
      </c>
      <c r="AV201" s="11" t="s">
        <v>10</v>
      </c>
      <c r="AW201" s="11" t="s">
        <v>42</v>
      </c>
      <c r="AX201" s="11" t="s">
        <v>79</v>
      </c>
      <c r="AY201" s="216" t="s">
        <v>141</v>
      </c>
    </row>
    <row r="202" spans="2:51" s="12" customFormat="1" ht="13.5">
      <c r="B202" s="217"/>
      <c r="C202" s="218"/>
      <c r="D202" s="207" t="s">
        <v>150</v>
      </c>
      <c r="E202" s="219" t="s">
        <v>35</v>
      </c>
      <c r="F202" s="220" t="s">
        <v>256</v>
      </c>
      <c r="G202" s="218"/>
      <c r="H202" s="221">
        <v>476.21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150</v>
      </c>
      <c r="AU202" s="227" t="s">
        <v>88</v>
      </c>
      <c r="AV202" s="12" t="s">
        <v>88</v>
      </c>
      <c r="AW202" s="12" t="s">
        <v>42</v>
      </c>
      <c r="AX202" s="12" t="s">
        <v>79</v>
      </c>
      <c r="AY202" s="227" t="s">
        <v>141</v>
      </c>
    </row>
    <row r="203" spans="2:51" s="13" customFormat="1" ht="13.5">
      <c r="B203" s="228"/>
      <c r="C203" s="229"/>
      <c r="D203" s="230" t="s">
        <v>150</v>
      </c>
      <c r="E203" s="231" t="s">
        <v>35</v>
      </c>
      <c r="F203" s="232" t="s">
        <v>153</v>
      </c>
      <c r="G203" s="229"/>
      <c r="H203" s="233">
        <v>1566.818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150</v>
      </c>
      <c r="AU203" s="239" t="s">
        <v>88</v>
      </c>
      <c r="AV203" s="13" t="s">
        <v>148</v>
      </c>
      <c r="AW203" s="13" t="s">
        <v>42</v>
      </c>
      <c r="AX203" s="13" t="s">
        <v>10</v>
      </c>
      <c r="AY203" s="239" t="s">
        <v>141</v>
      </c>
    </row>
    <row r="204" spans="2:65" s="1" customFormat="1" ht="22.5" customHeight="1">
      <c r="B204" s="41"/>
      <c r="C204" s="193" t="s">
        <v>266</v>
      </c>
      <c r="D204" s="193" t="s">
        <v>143</v>
      </c>
      <c r="E204" s="194" t="s">
        <v>267</v>
      </c>
      <c r="F204" s="195" t="s">
        <v>268</v>
      </c>
      <c r="G204" s="196" t="s">
        <v>194</v>
      </c>
      <c r="H204" s="197">
        <v>251.818</v>
      </c>
      <c r="I204" s="198"/>
      <c r="J204" s="199">
        <f>ROUND(I204*H204,0)</f>
        <v>0</v>
      </c>
      <c r="K204" s="195" t="s">
        <v>147</v>
      </c>
      <c r="L204" s="61"/>
      <c r="M204" s="200" t="s">
        <v>35</v>
      </c>
      <c r="N204" s="201" t="s">
        <v>50</v>
      </c>
      <c r="O204" s="42"/>
      <c r="P204" s="202">
        <f>O204*H204</f>
        <v>0</v>
      </c>
      <c r="Q204" s="202">
        <v>0</v>
      </c>
      <c r="R204" s="202">
        <f>Q204*H204</f>
        <v>0</v>
      </c>
      <c r="S204" s="202">
        <v>0</v>
      </c>
      <c r="T204" s="203">
        <f>S204*H204</f>
        <v>0</v>
      </c>
      <c r="AR204" s="23" t="s">
        <v>148</v>
      </c>
      <c r="AT204" s="23" t="s">
        <v>143</v>
      </c>
      <c r="AU204" s="23" t="s">
        <v>88</v>
      </c>
      <c r="AY204" s="23" t="s">
        <v>141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3" t="s">
        <v>10</v>
      </c>
      <c r="BK204" s="204">
        <f>ROUND(I204*H204,0)</f>
        <v>0</v>
      </c>
      <c r="BL204" s="23" t="s">
        <v>148</v>
      </c>
      <c r="BM204" s="23" t="s">
        <v>269</v>
      </c>
    </row>
    <row r="205" spans="2:47" s="1" customFormat="1" ht="40.5">
      <c r="B205" s="41"/>
      <c r="C205" s="63"/>
      <c r="D205" s="207" t="s">
        <v>162</v>
      </c>
      <c r="E205" s="63"/>
      <c r="F205" s="243" t="s">
        <v>270</v>
      </c>
      <c r="G205" s="63"/>
      <c r="H205" s="63"/>
      <c r="I205" s="163"/>
      <c r="J205" s="63"/>
      <c r="K205" s="63"/>
      <c r="L205" s="61"/>
      <c r="M205" s="244"/>
      <c r="N205" s="42"/>
      <c r="O205" s="42"/>
      <c r="P205" s="42"/>
      <c r="Q205" s="42"/>
      <c r="R205" s="42"/>
      <c r="S205" s="42"/>
      <c r="T205" s="78"/>
      <c r="AT205" s="23" t="s">
        <v>162</v>
      </c>
      <c r="AU205" s="23" t="s">
        <v>88</v>
      </c>
    </row>
    <row r="206" spans="2:51" s="12" customFormat="1" ht="13.5">
      <c r="B206" s="217"/>
      <c r="C206" s="218"/>
      <c r="D206" s="230" t="s">
        <v>150</v>
      </c>
      <c r="E206" s="257" t="s">
        <v>35</v>
      </c>
      <c r="F206" s="255" t="s">
        <v>271</v>
      </c>
      <c r="G206" s="218"/>
      <c r="H206" s="256">
        <v>251.818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150</v>
      </c>
      <c r="AU206" s="227" t="s">
        <v>88</v>
      </c>
      <c r="AV206" s="12" t="s">
        <v>88</v>
      </c>
      <c r="AW206" s="12" t="s">
        <v>42</v>
      </c>
      <c r="AX206" s="12" t="s">
        <v>79</v>
      </c>
      <c r="AY206" s="227" t="s">
        <v>141</v>
      </c>
    </row>
    <row r="207" spans="2:65" s="1" customFormat="1" ht="22.5" customHeight="1">
      <c r="B207" s="41"/>
      <c r="C207" s="193" t="s">
        <v>272</v>
      </c>
      <c r="D207" s="193" t="s">
        <v>143</v>
      </c>
      <c r="E207" s="194" t="s">
        <v>273</v>
      </c>
      <c r="F207" s="195" t="s">
        <v>274</v>
      </c>
      <c r="G207" s="196" t="s">
        <v>194</v>
      </c>
      <c r="H207" s="197">
        <v>15109.08</v>
      </c>
      <c r="I207" s="198"/>
      <c r="J207" s="199">
        <f>ROUND(I207*H207,0)</f>
        <v>0</v>
      </c>
      <c r="K207" s="195" t="s">
        <v>147</v>
      </c>
      <c r="L207" s="61"/>
      <c r="M207" s="200" t="s">
        <v>35</v>
      </c>
      <c r="N207" s="201" t="s">
        <v>50</v>
      </c>
      <c r="O207" s="42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AR207" s="23" t="s">
        <v>148</v>
      </c>
      <c r="AT207" s="23" t="s">
        <v>143</v>
      </c>
      <c r="AU207" s="23" t="s">
        <v>88</v>
      </c>
      <c r="AY207" s="23" t="s">
        <v>141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3" t="s">
        <v>10</v>
      </c>
      <c r="BK207" s="204">
        <f>ROUND(I207*H207,0)</f>
        <v>0</v>
      </c>
      <c r="BL207" s="23" t="s">
        <v>148</v>
      </c>
      <c r="BM207" s="23" t="s">
        <v>275</v>
      </c>
    </row>
    <row r="208" spans="2:47" s="1" customFormat="1" ht="40.5">
      <c r="B208" s="41"/>
      <c r="C208" s="63"/>
      <c r="D208" s="207" t="s">
        <v>162</v>
      </c>
      <c r="E208" s="63"/>
      <c r="F208" s="243" t="s">
        <v>270</v>
      </c>
      <c r="G208" s="63"/>
      <c r="H208" s="63"/>
      <c r="I208" s="163"/>
      <c r="J208" s="63"/>
      <c r="K208" s="63"/>
      <c r="L208" s="61"/>
      <c r="M208" s="244"/>
      <c r="N208" s="42"/>
      <c r="O208" s="42"/>
      <c r="P208" s="42"/>
      <c r="Q208" s="42"/>
      <c r="R208" s="42"/>
      <c r="S208" s="42"/>
      <c r="T208" s="78"/>
      <c r="AT208" s="23" t="s">
        <v>162</v>
      </c>
      <c r="AU208" s="23" t="s">
        <v>88</v>
      </c>
    </row>
    <row r="209" spans="2:51" s="12" customFormat="1" ht="13.5">
      <c r="B209" s="217"/>
      <c r="C209" s="218"/>
      <c r="D209" s="230" t="s">
        <v>150</v>
      </c>
      <c r="E209" s="218"/>
      <c r="F209" s="255" t="s">
        <v>276</v>
      </c>
      <c r="G209" s="218"/>
      <c r="H209" s="256">
        <v>15109.08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150</v>
      </c>
      <c r="AU209" s="227" t="s">
        <v>88</v>
      </c>
      <c r="AV209" s="12" t="s">
        <v>88</v>
      </c>
      <c r="AW209" s="12" t="s">
        <v>6</v>
      </c>
      <c r="AX209" s="12" t="s">
        <v>10</v>
      </c>
      <c r="AY209" s="227" t="s">
        <v>141</v>
      </c>
    </row>
    <row r="210" spans="2:65" s="1" customFormat="1" ht="22.5" customHeight="1">
      <c r="B210" s="41"/>
      <c r="C210" s="193" t="s">
        <v>9</v>
      </c>
      <c r="D210" s="193" t="s">
        <v>143</v>
      </c>
      <c r="E210" s="194" t="s">
        <v>277</v>
      </c>
      <c r="F210" s="195" t="s">
        <v>278</v>
      </c>
      <c r="G210" s="196" t="s">
        <v>194</v>
      </c>
      <c r="H210" s="197">
        <v>251.818</v>
      </c>
      <c r="I210" s="198"/>
      <c r="J210" s="199">
        <f>ROUND(I210*H210,0)</f>
        <v>0</v>
      </c>
      <c r="K210" s="195" t="s">
        <v>147</v>
      </c>
      <c r="L210" s="61"/>
      <c r="M210" s="200" t="s">
        <v>35</v>
      </c>
      <c r="N210" s="201" t="s">
        <v>50</v>
      </c>
      <c r="O210" s="42"/>
      <c r="P210" s="202">
        <f>O210*H210</f>
        <v>0</v>
      </c>
      <c r="Q210" s="202">
        <v>0</v>
      </c>
      <c r="R210" s="202">
        <f>Q210*H210</f>
        <v>0</v>
      </c>
      <c r="S210" s="202">
        <v>0</v>
      </c>
      <c r="T210" s="203">
        <f>S210*H210</f>
        <v>0</v>
      </c>
      <c r="AR210" s="23" t="s">
        <v>148</v>
      </c>
      <c r="AT210" s="23" t="s">
        <v>143</v>
      </c>
      <c r="AU210" s="23" t="s">
        <v>88</v>
      </c>
      <c r="AY210" s="23" t="s">
        <v>141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3" t="s">
        <v>10</v>
      </c>
      <c r="BK210" s="204">
        <f>ROUND(I210*H210,0)</f>
        <v>0</v>
      </c>
      <c r="BL210" s="23" t="s">
        <v>148</v>
      </c>
      <c r="BM210" s="23" t="s">
        <v>279</v>
      </c>
    </row>
    <row r="211" spans="2:65" s="1" customFormat="1" ht="31.5" customHeight="1">
      <c r="B211" s="41"/>
      <c r="C211" s="193" t="s">
        <v>280</v>
      </c>
      <c r="D211" s="193" t="s">
        <v>143</v>
      </c>
      <c r="E211" s="194" t="s">
        <v>281</v>
      </c>
      <c r="F211" s="195" t="s">
        <v>282</v>
      </c>
      <c r="G211" s="196" t="s">
        <v>213</v>
      </c>
      <c r="H211" s="197">
        <v>18</v>
      </c>
      <c r="I211" s="198"/>
      <c r="J211" s="199">
        <f>ROUND(I211*H211,0)</f>
        <v>0</v>
      </c>
      <c r="K211" s="195" t="s">
        <v>147</v>
      </c>
      <c r="L211" s="61"/>
      <c r="M211" s="200" t="s">
        <v>35</v>
      </c>
      <c r="N211" s="201" t="s">
        <v>50</v>
      </c>
      <c r="O211" s="42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AR211" s="23" t="s">
        <v>148</v>
      </c>
      <c r="AT211" s="23" t="s">
        <v>143</v>
      </c>
      <c r="AU211" s="23" t="s">
        <v>88</v>
      </c>
      <c r="AY211" s="23" t="s">
        <v>141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3" t="s">
        <v>10</v>
      </c>
      <c r="BK211" s="204">
        <f>ROUND(I211*H211,0)</f>
        <v>0</v>
      </c>
      <c r="BL211" s="23" t="s">
        <v>148</v>
      </c>
      <c r="BM211" s="23" t="s">
        <v>283</v>
      </c>
    </row>
    <row r="212" spans="2:47" s="1" customFormat="1" ht="54">
      <c r="B212" s="41"/>
      <c r="C212" s="63"/>
      <c r="D212" s="207" t="s">
        <v>162</v>
      </c>
      <c r="E212" s="63"/>
      <c r="F212" s="243" t="s">
        <v>284</v>
      </c>
      <c r="G212" s="63"/>
      <c r="H212" s="63"/>
      <c r="I212" s="163"/>
      <c r="J212" s="63"/>
      <c r="K212" s="63"/>
      <c r="L212" s="61"/>
      <c r="M212" s="244"/>
      <c r="N212" s="42"/>
      <c r="O212" s="42"/>
      <c r="P212" s="42"/>
      <c r="Q212" s="42"/>
      <c r="R212" s="42"/>
      <c r="S212" s="42"/>
      <c r="T212" s="78"/>
      <c r="AT212" s="23" t="s">
        <v>162</v>
      </c>
      <c r="AU212" s="23" t="s">
        <v>88</v>
      </c>
    </row>
    <row r="213" spans="2:51" s="12" customFormat="1" ht="13.5">
      <c r="B213" s="217"/>
      <c r="C213" s="218"/>
      <c r="D213" s="207" t="s">
        <v>150</v>
      </c>
      <c r="E213" s="219" t="s">
        <v>35</v>
      </c>
      <c r="F213" s="220" t="s">
        <v>285</v>
      </c>
      <c r="G213" s="218"/>
      <c r="H213" s="221">
        <v>10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150</v>
      </c>
      <c r="AU213" s="227" t="s">
        <v>88</v>
      </c>
      <c r="AV213" s="12" t="s">
        <v>88</v>
      </c>
      <c r="AW213" s="12" t="s">
        <v>42</v>
      </c>
      <c r="AX213" s="12" t="s">
        <v>79</v>
      </c>
      <c r="AY213" s="227" t="s">
        <v>141</v>
      </c>
    </row>
    <row r="214" spans="2:51" s="12" customFormat="1" ht="13.5">
      <c r="B214" s="217"/>
      <c r="C214" s="218"/>
      <c r="D214" s="230" t="s">
        <v>150</v>
      </c>
      <c r="E214" s="257" t="s">
        <v>35</v>
      </c>
      <c r="F214" s="255" t="s">
        <v>286</v>
      </c>
      <c r="G214" s="218"/>
      <c r="H214" s="256">
        <v>8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150</v>
      </c>
      <c r="AU214" s="227" t="s">
        <v>88</v>
      </c>
      <c r="AV214" s="12" t="s">
        <v>88</v>
      </c>
      <c r="AW214" s="12" t="s">
        <v>42</v>
      </c>
      <c r="AX214" s="12" t="s">
        <v>79</v>
      </c>
      <c r="AY214" s="227" t="s">
        <v>141</v>
      </c>
    </row>
    <row r="215" spans="2:65" s="1" customFormat="1" ht="31.5" customHeight="1">
      <c r="B215" s="41"/>
      <c r="C215" s="193" t="s">
        <v>287</v>
      </c>
      <c r="D215" s="193" t="s">
        <v>143</v>
      </c>
      <c r="E215" s="194" t="s">
        <v>288</v>
      </c>
      <c r="F215" s="195" t="s">
        <v>289</v>
      </c>
      <c r="G215" s="196" t="s">
        <v>213</v>
      </c>
      <c r="H215" s="197">
        <v>1080</v>
      </c>
      <c r="I215" s="198"/>
      <c r="J215" s="199">
        <f>ROUND(I215*H215,0)</f>
        <v>0</v>
      </c>
      <c r="K215" s="195" t="s">
        <v>147</v>
      </c>
      <c r="L215" s="61"/>
      <c r="M215" s="200" t="s">
        <v>35</v>
      </c>
      <c r="N215" s="201" t="s">
        <v>50</v>
      </c>
      <c r="O215" s="42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AR215" s="23" t="s">
        <v>148</v>
      </c>
      <c r="AT215" s="23" t="s">
        <v>143</v>
      </c>
      <c r="AU215" s="23" t="s">
        <v>88</v>
      </c>
      <c r="AY215" s="23" t="s">
        <v>141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3" t="s">
        <v>10</v>
      </c>
      <c r="BK215" s="204">
        <f>ROUND(I215*H215,0)</f>
        <v>0</v>
      </c>
      <c r="BL215" s="23" t="s">
        <v>148</v>
      </c>
      <c r="BM215" s="23" t="s">
        <v>290</v>
      </c>
    </row>
    <row r="216" spans="2:47" s="1" customFormat="1" ht="54">
      <c r="B216" s="41"/>
      <c r="C216" s="63"/>
      <c r="D216" s="207" t="s">
        <v>162</v>
      </c>
      <c r="E216" s="63"/>
      <c r="F216" s="243" t="s">
        <v>284</v>
      </c>
      <c r="G216" s="63"/>
      <c r="H216" s="63"/>
      <c r="I216" s="163"/>
      <c r="J216" s="63"/>
      <c r="K216" s="63"/>
      <c r="L216" s="61"/>
      <c r="M216" s="244"/>
      <c r="N216" s="42"/>
      <c r="O216" s="42"/>
      <c r="P216" s="42"/>
      <c r="Q216" s="42"/>
      <c r="R216" s="42"/>
      <c r="S216" s="42"/>
      <c r="T216" s="78"/>
      <c r="AT216" s="23" t="s">
        <v>162</v>
      </c>
      <c r="AU216" s="23" t="s">
        <v>88</v>
      </c>
    </row>
    <row r="217" spans="2:51" s="12" customFormat="1" ht="13.5">
      <c r="B217" s="217"/>
      <c r="C217" s="218"/>
      <c r="D217" s="230" t="s">
        <v>150</v>
      </c>
      <c r="E217" s="218"/>
      <c r="F217" s="255" t="s">
        <v>291</v>
      </c>
      <c r="G217" s="218"/>
      <c r="H217" s="256">
        <v>1080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150</v>
      </c>
      <c r="AU217" s="227" t="s">
        <v>88</v>
      </c>
      <c r="AV217" s="12" t="s">
        <v>88</v>
      </c>
      <c r="AW217" s="12" t="s">
        <v>6</v>
      </c>
      <c r="AX217" s="12" t="s">
        <v>10</v>
      </c>
      <c r="AY217" s="227" t="s">
        <v>141</v>
      </c>
    </row>
    <row r="218" spans="2:65" s="1" customFormat="1" ht="31.5" customHeight="1">
      <c r="B218" s="41"/>
      <c r="C218" s="193" t="s">
        <v>292</v>
      </c>
      <c r="D218" s="193" t="s">
        <v>143</v>
      </c>
      <c r="E218" s="194" t="s">
        <v>293</v>
      </c>
      <c r="F218" s="195" t="s">
        <v>294</v>
      </c>
      <c r="G218" s="196" t="s">
        <v>213</v>
      </c>
      <c r="H218" s="197">
        <v>18</v>
      </c>
      <c r="I218" s="198"/>
      <c r="J218" s="199">
        <f>ROUND(I218*H218,0)</f>
        <v>0</v>
      </c>
      <c r="K218" s="195" t="s">
        <v>147</v>
      </c>
      <c r="L218" s="61"/>
      <c r="M218" s="200" t="s">
        <v>35</v>
      </c>
      <c r="N218" s="201" t="s">
        <v>50</v>
      </c>
      <c r="O218" s="42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AR218" s="23" t="s">
        <v>148</v>
      </c>
      <c r="AT218" s="23" t="s">
        <v>143</v>
      </c>
      <c r="AU218" s="23" t="s">
        <v>88</v>
      </c>
      <c r="AY218" s="23" t="s">
        <v>141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3" t="s">
        <v>10</v>
      </c>
      <c r="BK218" s="204">
        <f>ROUND(I218*H218,0)</f>
        <v>0</v>
      </c>
      <c r="BL218" s="23" t="s">
        <v>148</v>
      </c>
      <c r="BM218" s="23" t="s">
        <v>295</v>
      </c>
    </row>
    <row r="219" spans="2:47" s="1" customFormat="1" ht="40.5">
      <c r="B219" s="41"/>
      <c r="C219" s="63"/>
      <c r="D219" s="230" t="s">
        <v>162</v>
      </c>
      <c r="E219" s="63"/>
      <c r="F219" s="258" t="s">
        <v>296</v>
      </c>
      <c r="G219" s="63"/>
      <c r="H219" s="63"/>
      <c r="I219" s="163"/>
      <c r="J219" s="63"/>
      <c r="K219" s="63"/>
      <c r="L219" s="61"/>
      <c r="M219" s="244"/>
      <c r="N219" s="42"/>
      <c r="O219" s="42"/>
      <c r="P219" s="42"/>
      <c r="Q219" s="42"/>
      <c r="R219" s="42"/>
      <c r="S219" s="42"/>
      <c r="T219" s="78"/>
      <c r="AT219" s="23" t="s">
        <v>162</v>
      </c>
      <c r="AU219" s="23" t="s">
        <v>88</v>
      </c>
    </row>
    <row r="220" spans="2:65" s="1" customFormat="1" ht="31.5" customHeight="1">
      <c r="B220" s="41"/>
      <c r="C220" s="193" t="s">
        <v>297</v>
      </c>
      <c r="D220" s="193" t="s">
        <v>143</v>
      </c>
      <c r="E220" s="194" t="s">
        <v>298</v>
      </c>
      <c r="F220" s="195" t="s">
        <v>299</v>
      </c>
      <c r="G220" s="196" t="s">
        <v>213</v>
      </c>
      <c r="H220" s="197">
        <v>34.5</v>
      </c>
      <c r="I220" s="198"/>
      <c r="J220" s="199">
        <f>ROUND(I220*H220,0)</f>
        <v>0</v>
      </c>
      <c r="K220" s="195" t="s">
        <v>147</v>
      </c>
      <c r="L220" s="61"/>
      <c r="M220" s="200" t="s">
        <v>35</v>
      </c>
      <c r="N220" s="201" t="s">
        <v>50</v>
      </c>
      <c r="O220" s="42"/>
      <c r="P220" s="202">
        <f>O220*H220</f>
        <v>0</v>
      </c>
      <c r="Q220" s="202">
        <v>0</v>
      </c>
      <c r="R220" s="202">
        <f>Q220*H220</f>
        <v>0</v>
      </c>
      <c r="S220" s="202">
        <v>0.04</v>
      </c>
      <c r="T220" s="203">
        <f>S220*H220</f>
        <v>1.3800000000000001</v>
      </c>
      <c r="AR220" s="23" t="s">
        <v>148</v>
      </c>
      <c r="AT220" s="23" t="s">
        <v>143</v>
      </c>
      <c r="AU220" s="23" t="s">
        <v>88</v>
      </c>
      <c r="AY220" s="23" t="s">
        <v>141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3" t="s">
        <v>10</v>
      </c>
      <c r="BK220" s="204">
        <f>ROUND(I220*H220,0)</f>
        <v>0</v>
      </c>
      <c r="BL220" s="23" t="s">
        <v>148</v>
      </c>
      <c r="BM220" s="23" t="s">
        <v>300</v>
      </c>
    </row>
    <row r="221" spans="2:51" s="11" customFormat="1" ht="13.5">
      <c r="B221" s="205"/>
      <c r="C221" s="206"/>
      <c r="D221" s="207" t="s">
        <v>150</v>
      </c>
      <c r="E221" s="208" t="s">
        <v>35</v>
      </c>
      <c r="F221" s="209" t="s">
        <v>209</v>
      </c>
      <c r="G221" s="206"/>
      <c r="H221" s="210" t="s">
        <v>35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150</v>
      </c>
      <c r="AU221" s="216" t="s">
        <v>88</v>
      </c>
      <c r="AV221" s="11" t="s">
        <v>10</v>
      </c>
      <c r="AW221" s="11" t="s">
        <v>42</v>
      </c>
      <c r="AX221" s="11" t="s">
        <v>79</v>
      </c>
      <c r="AY221" s="216" t="s">
        <v>141</v>
      </c>
    </row>
    <row r="222" spans="2:51" s="12" customFormat="1" ht="13.5">
      <c r="B222" s="217"/>
      <c r="C222" s="218"/>
      <c r="D222" s="207" t="s">
        <v>150</v>
      </c>
      <c r="E222" s="219" t="s">
        <v>35</v>
      </c>
      <c r="F222" s="220" t="s">
        <v>301</v>
      </c>
      <c r="G222" s="218"/>
      <c r="H222" s="221">
        <v>34.5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150</v>
      </c>
      <c r="AU222" s="227" t="s">
        <v>88</v>
      </c>
      <c r="AV222" s="12" t="s">
        <v>88</v>
      </c>
      <c r="AW222" s="12" t="s">
        <v>42</v>
      </c>
      <c r="AX222" s="12" t="s">
        <v>79</v>
      </c>
      <c r="AY222" s="227" t="s">
        <v>141</v>
      </c>
    </row>
    <row r="223" spans="2:51" s="13" customFormat="1" ht="13.5">
      <c r="B223" s="228"/>
      <c r="C223" s="229"/>
      <c r="D223" s="230" t="s">
        <v>150</v>
      </c>
      <c r="E223" s="231" t="s">
        <v>35</v>
      </c>
      <c r="F223" s="232" t="s">
        <v>153</v>
      </c>
      <c r="G223" s="229"/>
      <c r="H223" s="233">
        <v>34.5</v>
      </c>
      <c r="I223" s="234"/>
      <c r="J223" s="229"/>
      <c r="K223" s="229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150</v>
      </c>
      <c r="AU223" s="239" t="s">
        <v>88</v>
      </c>
      <c r="AV223" s="13" t="s">
        <v>148</v>
      </c>
      <c r="AW223" s="13" t="s">
        <v>42</v>
      </c>
      <c r="AX223" s="13" t="s">
        <v>10</v>
      </c>
      <c r="AY223" s="239" t="s">
        <v>141</v>
      </c>
    </row>
    <row r="224" spans="2:65" s="1" customFormat="1" ht="22.5" customHeight="1">
      <c r="B224" s="41"/>
      <c r="C224" s="193" t="s">
        <v>302</v>
      </c>
      <c r="D224" s="193" t="s">
        <v>143</v>
      </c>
      <c r="E224" s="194" t="s">
        <v>303</v>
      </c>
      <c r="F224" s="195" t="s">
        <v>304</v>
      </c>
      <c r="G224" s="196" t="s">
        <v>213</v>
      </c>
      <c r="H224" s="197">
        <v>103.5</v>
      </c>
      <c r="I224" s="198"/>
      <c r="J224" s="199">
        <f>ROUND(I224*H224,0)</f>
        <v>0</v>
      </c>
      <c r="K224" s="195" t="s">
        <v>35</v>
      </c>
      <c r="L224" s="61"/>
      <c r="M224" s="200" t="s">
        <v>35</v>
      </c>
      <c r="N224" s="201" t="s">
        <v>50</v>
      </c>
      <c r="O224" s="42"/>
      <c r="P224" s="202">
        <f>O224*H224</f>
        <v>0</v>
      </c>
      <c r="Q224" s="202">
        <v>0</v>
      </c>
      <c r="R224" s="202">
        <f>Q224*H224</f>
        <v>0</v>
      </c>
      <c r="S224" s="202">
        <v>0.04</v>
      </c>
      <c r="T224" s="203">
        <f>S224*H224</f>
        <v>4.14</v>
      </c>
      <c r="AR224" s="23" t="s">
        <v>148</v>
      </c>
      <c r="AT224" s="23" t="s">
        <v>143</v>
      </c>
      <c r="AU224" s="23" t="s">
        <v>88</v>
      </c>
      <c r="AY224" s="23" t="s">
        <v>141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3" t="s">
        <v>10</v>
      </c>
      <c r="BK224" s="204">
        <f>ROUND(I224*H224,0)</f>
        <v>0</v>
      </c>
      <c r="BL224" s="23" t="s">
        <v>148</v>
      </c>
      <c r="BM224" s="23" t="s">
        <v>305</v>
      </c>
    </row>
    <row r="225" spans="2:51" s="11" customFormat="1" ht="13.5">
      <c r="B225" s="205"/>
      <c r="C225" s="206"/>
      <c r="D225" s="207" t="s">
        <v>150</v>
      </c>
      <c r="E225" s="208" t="s">
        <v>35</v>
      </c>
      <c r="F225" s="209" t="s">
        <v>209</v>
      </c>
      <c r="G225" s="206"/>
      <c r="H225" s="210" t="s">
        <v>35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150</v>
      </c>
      <c r="AU225" s="216" t="s">
        <v>88</v>
      </c>
      <c r="AV225" s="11" t="s">
        <v>10</v>
      </c>
      <c r="AW225" s="11" t="s">
        <v>42</v>
      </c>
      <c r="AX225" s="11" t="s">
        <v>79</v>
      </c>
      <c r="AY225" s="216" t="s">
        <v>141</v>
      </c>
    </row>
    <row r="226" spans="2:51" s="12" customFormat="1" ht="13.5">
      <c r="B226" s="217"/>
      <c r="C226" s="218"/>
      <c r="D226" s="207" t="s">
        <v>150</v>
      </c>
      <c r="E226" s="219" t="s">
        <v>35</v>
      </c>
      <c r="F226" s="220" t="s">
        <v>301</v>
      </c>
      <c r="G226" s="218"/>
      <c r="H226" s="221">
        <v>34.5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150</v>
      </c>
      <c r="AU226" s="227" t="s">
        <v>88</v>
      </c>
      <c r="AV226" s="12" t="s">
        <v>88</v>
      </c>
      <c r="AW226" s="12" t="s">
        <v>42</v>
      </c>
      <c r="AX226" s="12" t="s">
        <v>79</v>
      </c>
      <c r="AY226" s="227" t="s">
        <v>141</v>
      </c>
    </row>
    <row r="227" spans="2:51" s="13" customFormat="1" ht="13.5">
      <c r="B227" s="228"/>
      <c r="C227" s="229"/>
      <c r="D227" s="207" t="s">
        <v>150</v>
      </c>
      <c r="E227" s="240" t="s">
        <v>35</v>
      </c>
      <c r="F227" s="241" t="s">
        <v>153</v>
      </c>
      <c r="G227" s="229"/>
      <c r="H227" s="242">
        <v>34.5</v>
      </c>
      <c r="I227" s="234"/>
      <c r="J227" s="229"/>
      <c r="K227" s="229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150</v>
      </c>
      <c r="AU227" s="239" t="s">
        <v>88</v>
      </c>
      <c r="AV227" s="13" t="s">
        <v>148</v>
      </c>
      <c r="AW227" s="13" t="s">
        <v>42</v>
      </c>
      <c r="AX227" s="13" t="s">
        <v>79</v>
      </c>
      <c r="AY227" s="239" t="s">
        <v>141</v>
      </c>
    </row>
    <row r="228" spans="2:51" s="11" customFormat="1" ht="13.5">
      <c r="B228" s="205"/>
      <c r="C228" s="206"/>
      <c r="D228" s="207" t="s">
        <v>150</v>
      </c>
      <c r="E228" s="208" t="s">
        <v>35</v>
      </c>
      <c r="F228" s="209" t="s">
        <v>306</v>
      </c>
      <c r="G228" s="206"/>
      <c r="H228" s="210" t="s">
        <v>35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150</v>
      </c>
      <c r="AU228" s="216" t="s">
        <v>88</v>
      </c>
      <c r="AV228" s="11" t="s">
        <v>10</v>
      </c>
      <c r="AW228" s="11" t="s">
        <v>42</v>
      </c>
      <c r="AX228" s="11" t="s">
        <v>79</v>
      </c>
      <c r="AY228" s="216" t="s">
        <v>141</v>
      </c>
    </row>
    <row r="229" spans="2:51" s="12" customFormat="1" ht="13.5">
      <c r="B229" s="217"/>
      <c r="C229" s="218"/>
      <c r="D229" s="207" t="s">
        <v>150</v>
      </c>
      <c r="E229" s="219" t="s">
        <v>35</v>
      </c>
      <c r="F229" s="220" t="s">
        <v>307</v>
      </c>
      <c r="G229" s="218"/>
      <c r="H229" s="221">
        <v>69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150</v>
      </c>
      <c r="AU229" s="227" t="s">
        <v>88</v>
      </c>
      <c r="AV229" s="12" t="s">
        <v>88</v>
      </c>
      <c r="AW229" s="12" t="s">
        <v>42</v>
      </c>
      <c r="AX229" s="12" t="s">
        <v>79</v>
      </c>
      <c r="AY229" s="227" t="s">
        <v>141</v>
      </c>
    </row>
    <row r="230" spans="2:51" s="11" customFormat="1" ht="13.5">
      <c r="B230" s="205"/>
      <c r="C230" s="206"/>
      <c r="D230" s="207" t="s">
        <v>150</v>
      </c>
      <c r="E230" s="208" t="s">
        <v>35</v>
      </c>
      <c r="F230" s="209" t="s">
        <v>308</v>
      </c>
      <c r="G230" s="206"/>
      <c r="H230" s="210" t="s">
        <v>35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150</v>
      </c>
      <c r="AU230" s="216" t="s">
        <v>88</v>
      </c>
      <c r="AV230" s="11" t="s">
        <v>10</v>
      </c>
      <c r="AW230" s="11" t="s">
        <v>42</v>
      </c>
      <c r="AX230" s="11" t="s">
        <v>79</v>
      </c>
      <c r="AY230" s="216" t="s">
        <v>141</v>
      </c>
    </row>
    <row r="231" spans="2:51" s="12" customFormat="1" ht="13.5">
      <c r="B231" s="217"/>
      <c r="C231" s="218"/>
      <c r="D231" s="207" t="s">
        <v>150</v>
      </c>
      <c r="E231" s="219" t="s">
        <v>35</v>
      </c>
      <c r="F231" s="220" t="s">
        <v>309</v>
      </c>
      <c r="G231" s="218"/>
      <c r="H231" s="221">
        <v>34.5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150</v>
      </c>
      <c r="AU231" s="227" t="s">
        <v>88</v>
      </c>
      <c r="AV231" s="12" t="s">
        <v>88</v>
      </c>
      <c r="AW231" s="12" t="s">
        <v>42</v>
      </c>
      <c r="AX231" s="12" t="s">
        <v>79</v>
      </c>
      <c r="AY231" s="227" t="s">
        <v>141</v>
      </c>
    </row>
    <row r="232" spans="2:51" s="13" customFormat="1" ht="13.5">
      <c r="B232" s="228"/>
      <c r="C232" s="229"/>
      <c r="D232" s="230" t="s">
        <v>150</v>
      </c>
      <c r="E232" s="231" t="s">
        <v>35</v>
      </c>
      <c r="F232" s="232" t="s">
        <v>153</v>
      </c>
      <c r="G232" s="229"/>
      <c r="H232" s="233">
        <v>103.5</v>
      </c>
      <c r="I232" s="234"/>
      <c r="J232" s="229"/>
      <c r="K232" s="229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150</v>
      </c>
      <c r="AU232" s="239" t="s">
        <v>88</v>
      </c>
      <c r="AV232" s="13" t="s">
        <v>148</v>
      </c>
      <c r="AW232" s="13" t="s">
        <v>42</v>
      </c>
      <c r="AX232" s="13" t="s">
        <v>10</v>
      </c>
      <c r="AY232" s="239" t="s">
        <v>141</v>
      </c>
    </row>
    <row r="233" spans="2:65" s="1" customFormat="1" ht="22.5" customHeight="1">
      <c r="B233" s="41"/>
      <c r="C233" s="193" t="s">
        <v>310</v>
      </c>
      <c r="D233" s="193" t="s">
        <v>143</v>
      </c>
      <c r="E233" s="194" t="s">
        <v>311</v>
      </c>
      <c r="F233" s="195" t="s">
        <v>312</v>
      </c>
      <c r="G233" s="196" t="s">
        <v>146</v>
      </c>
      <c r="H233" s="197">
        <v>386.277</v>
      </c>
      <c r="I233" s="198"/>
      <c r="J233" s="199">
        <f>ROUND(I233*H233,0)</f>
        <v>0</v>
      </c>
      <c r="K233" s="195" t="s">
        <v>147</v>
      </c>
      <c r="L233" s="61"/>
      <c r="M233" s="200" t="s">
        <v>35</v>
      </c>
      <c r="N233" s="201" t="s">
        <v>50</v>
      </c>
      <c r="O233" s="42"/>
      <c r="P233" s="202">
        <f>O233*H233</f>
        <v>0</v>
      </c>
      <c r="Q233" s="202">
        <v>0.50375</v>
      </c>
      <c r="R233" s="202">
        <f>Q233*H233</f>
        <v>194.58703875</v>
      </c>
      <c r="S233" s="202">
        <v>1.95</v>
      </c>
      <c r="T233" s="203">
        <f>S233*H233</f>
        <v>753.24015</v>
      </c>
      <c r="AR233" s="23" t="s">
        <v>148</v>
      </c>
      <c r="AT233" s="23" t="s">
        <v>143</v>
      </c>
      <c r="AU233" s="23" t="s">
        <v>88</v>
      </c>
      <c r="AY233" s="23" t="s">
        <v>141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3" t="s">
        <v>10</v>
      </c>
      <c r="BK233" s="204">
        <f>ROUND(I233*H233,0)</f>
        <v>0</v>
      </c>
      <c r="BL233" s="23" t="s">
        <v>148</v>
      </c>
      <c r="BM233" s="23" t="s">
        <v>313</v>
      </c>
    </row>
    <row r="234" spans="2:47" s="1" customFormat="1" ht="27">
      <c r="B234" s="41"/>
      <c r="C234" s="63"/>
      <c r="D234" s="207" t="s">
        <v>314</v>
      </c>
      <c r="E234" s="63"/>
      <c r="F234" s="243" t="s">
        <v>315</v>
      </c>
      <c r="G234" s="63"/>
      <c r="H234" s="63"/>
      <c r="I234" s="163"/>
      <c r="J234" s="63"/>
      <c r="K234" s="63"/>
      <c r="L234" s="61"/>
      <c r="M234" s="244"/>
      <c r="N234" s="42"/>
      <c r="O234" s="42"/>
      <c r="P234" s="42"/>
      <c r="Q234" s="42"/>
      <c r="R234" s="42"/>
      <c r="S234" s="42"/>
      <c r="T234" s="78"/>
      <c r="AT234" s="23" t="s">
        <v>314</v>
      </c>
      <c r="AU234" s="23" t="s">
        <v>88</v>
      </c>
    </row>
    <row r="235" spans="2:51" s="11" customFormat="1" ht="13.5">
      <c r="B235" s="205"/>
      <c r="C235" s="206"/>
      <c r="D235" s="207" t="s">
        <v>150</v>
      </c>
      <c r="E235" s="208" t="s">
        <v>35</v>
      </c>
      <c r="F235" s="209" t="s">
        <v>316</v>
      </c>
      <c r="G235" s="206"/>
      <c r="H235" s="210" t="s">
        <v>35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150</v>
      </c>
      <c r="AU235" s="216" t="s">
        <v>88</v>
      </c>
      <c r="AV235" s="11" t="s">
        <v>10</v>
      </c>
      <c r="AW235" s="11" t="s">
        <v>42</v>
      </c>
      <c r="AX235" s="11" t="s">
        <v>79</v>
      </c>
      <c r="AY235" s="216" t="s">
        <v>141</v>
      </c>
    </row>
    <row r="236" spans="2:51" s="11" customFormat="1" ht="13.5">
      <c r="B236" s="205"/>
      <c r="C236" s="206"/>
      <c r="D236" s="207" t="s">
        <v>150</v>
      </c>
      <c r="E236" s="208" t="s">
        <v>35</v>
      </c>
      <c r="F236" s="209" t="s">
        <v>317</v>
      </c>
      <c r="G236" s="206"/>
      <c r="H236" s="210" t="s">
        <v>35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150</v>
      </c>
      <c r="AU236" s="216" t="s">
        <v>88</v>
      </c>
      <c r="AV236" s="11" t="s">
        <v>10</v>
      </c>
      <c r="AW236" s="11" t="s">
        <v>42</v>
      </c>
      <c r="AX236" s="11" t="s">
        <v>79</v>
      </c>
      <c r="AY236" s="216" t="s">
        <v>141</v>
      </c>
    </row>
    <row r="237" spans="2:51" s="11" customFormat="1" ht="13.5">
      <c r="B237" s="205"/>
      <c r="C237" s="206"/>
      <c r="D237" s="207" t="s">
        <v>150</v>
      </c>
      <c r="E237" s="208" t="s">
        <v>35</v>
      </c>
      <c r="F237" s="209" t="s">
        <v>318</v>
      </c>
      <c r="G237" s="206"/>
      <c r="H237" s="210" t="s">
        <v>35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150</v>
      </c>
      <c r="AU237" s="216" t="s">
        <v>88</v>
      </c>
      <c r="AV237" s="11" t="s">
        <v>10</v>
      </c>
      <c r="AW237" s="11" t="s">
        <v>42</v>
      </c>
      <c r="AX237" s="11" t="s">
        <v>79</v>
      </c>
      <c r="AY237" s="216" t="s">
        <v>141</v>
      </c>
    </row>
    <row r="238" spans="2:51" s="12" customFormat="1" ht="13.5">
      <c r="B238" s="217"/>
      <c r="C238" s="218"/>
      <c r="D238" s="207" t="s">
        <v>150</v>
      </c>
      <c r="E238" s="219" t="s">
        <v>35</v>
      </c>
      <c r="F238" s="220" t="s">
        <v>319</v>
      </c>
      <c r="G238" s="218"/>
      <c r="H238" s="221">
        <v>40.8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150</v>
      </c>
      <c r="AU238" s="227" t="s">
        <v>88</v>
      </c>
      <c r="AV238" s="12" t="s">
        <v>88</v>
      </c>
      <c r="AW238" s="12" t="s">
        <v>42</v>
      </c>
      <c r="AX238" s="12" t="s">
        <v>79</v>
      </c>
      <c r="AY238" s="227" t="s">
        <v>141</v>
      </c>
    </row>
    <row r="239" spans="2:51" s="12" customFormat="1" ht="13.5">
      <c r="B239" s="217"/>
      <c r="C239" s="218"/>
      <c r="D239" s="207" t="s">
        <v>150</v>
      </c>
      <c r="E239" s="219" t="s">
        <v>35</v>
      </c>
      <c r="F239" s="220" t="s">
        <v>320</v>
      </c>
      <c r="G239" s="218"/>
      <c r="H239" s="221">
        <v>-2.25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150</v>
      </c>
      <c r="AU239" s="227" t="s">
        <v>88</v>
      </c>
      <c r="AV239" s="12" t="s">
        <v>88</v>
      </c>
      <c r="AW239" s="12" t="s">
        <v>42</v>
      </c>
      <c r="AX239" s="12" t="s">
        <v>79</v>
      </c>
      <c r="AY239" s="227" t="s">
        <v>141</v>
      </c>
    </row>
    <row r="240" spans="2:51" s="11" customFormat="1" ht="13.5">
      <c r="B240" s="205"/>
      <c r="C240" s="206"/>
      <c r="D240" s="207" t="s">
        <v>150</v>
      </c>
      <c r="E240" s="208" t="s">
        <v>35</v>
      </c>
      <c r="F240" s="209" t="s">
        <v>321</v>
      </c>
      <c r="G240" s="206"/>
      <c r="H240" s="210" t="s">
        <v>35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150</v>
      </c>
      <c r="AU240" s="216" t="s">
        <v>88</v>
      </c>
      <c r="AV240" s="11" t="s">
        <v>10</v>
      </c>
      <c r="AW240" s="11" t="s">
        <v>42</v>
      </c>
      <c r="AX240" s="11" t="s">
        <v>79</v>
      </c>
      <c r="AY240" s="216" t="s">
        <v>141</v>
      </c>
    </row>
    <row r="241" spans="2:51" s="12" customFormat="1" ht="13.5">
      <c r="B241" s="217"/>
      <c r="C241" s="218"/>
      <c r="D241" s="207" t="s">
        <v>150</v>
      </c>
      <c r="E241" s="219" t="s">
        <v>35</v>
      </c>
      <c r="F241" s="220" t="s">
        <v>322</v>
      </c>
      <c r="G241" s="218"/>
      <c r="H241" s="221">
        <v>3.6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150</v>
      </c>
      <c r="AU241" s="227" t="s">
        <v>88</v>
      </c>
      <c r="AV241" s="12" t="s">
        <v>88</v>
      </c>
      <c r="AW241" s="12" t="s">
        <v>42</v>
      </c>
      <c r="AX241" s="12" t="s">
        <v>79</v>
      </c>
      <c r="AY241" s="227" t="s">
        <v>141</v>
      </c>
    </row>
    <row r="242" spans="2:51" s="11" customFormat="1" ht="13.5">
      <c r="B242" s="205"/>
      <c r="C242" s="206"/>
      <c r="D242" s="207" t="s">
        <v>150</v>
      </c>
      <c r="E242" s="208" t="s">
        <v>35</v>
      </c>
      <c r="F242" s="209" t="s">
        <v>323</v>
      </c>
      <c r="G242" s="206"/>
      <c r="H242" s="210" t="s">
        <v>35</v>
      </c>
      <c r="I242" s="211"/>
      <c r="J242" s="206"/>
      <c r="K242" s="206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150</v>
      </c>
      <c r="AU242" s="216" t="s">
        <v>88</v>
      </c>
      <c r="AV242" s="11" t="s">
        <v>10</v>
      </c>
      <c r="AW242" s="11" t="s">
        <v>42</v>
      </c>
      <c r="AX242" s="11" t="s">
        <v>79</v>
      </c>
      <c r="AY242" s="216" t="s">
        <v>141</v>
      </c>
    </row>
    <row r="243" spans="2:51" s="12" customFormat="1" ht="13.5">
      <c r="B243" s="217"/>
      <c r="C243" s="218"/>
      <c r="D243" s="207" t="s">
        <v>150</v>
      </c>
      <c r="E243" s="219" t="s">
        <v>35</v>
      </c>
      <c r="F243" s="220" t="s">
        <v>324</v>
      </c>
      <c r="G243" s="218"/>
      <c r="H243" s="221">
        <v>3.3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150</v>
      </c>
      <c r="AU243" s="227" t="s">
        <v>88</v>
      </c>
      <c r="AV243" s="12" t="s">
        <v>88</v>
      </c>
      <c r="AW243" s="12" t="s">
        <v>42</v>
      </c>
      <c r="AX243" s="12" t="s">
        <v>79</v>
      </c>
      <c r="AY243" s="227" t="s">
        <v>141</v>
      </c>
    </row>
    <row r="244" spans="2:51" s="11" customFormat="1" ht="13.5">
      <c r="B244" s="205"/>
      <c r="C244" s="206"/>
      <c r="D244" s="207" t="s">
        <v>150</v>
      </c>
      <c r="E244" s="208" t="s">
        <v>35</v>
      </c>
      <c r="F244" s="209" t="s">
        <v>325</v>
      </c>
      <c r="G244" s="206"/>
      <c r="H244" s="210" t="s">
        <v>35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150</v>
      </c>
      <c r="AU244" s="216" t="s">
        <v>88</v>
      </c>
      <c r="AV244" s="11" t="s">
        <v>10</v>
      </c>
      <c r="AW244" s="11" t="s">
        <v>42</v>
      </c>
      <c r="AX244" s="11" t="s">
        <v>79</v>
      </c>
      <c r="AY244" s="216" t="s">
        <v>141</v>
      </c>
    </row>
    <row r="245" spans="2:51" s="12" customFormat="1" ht="13.5">
      <c r="B245" s="217"/>
      <c r="C245" s="218"/>
      <c r="D245" s="207" t="s">
        <v>150</v>
      </c>
      <c r="E245" s="219" t="s">
        <v>35</v>
      </c>
      <c r="F245" s="220" t="s">
        <v>326</v>
      </c>
      <c r="G245" s="218"/>
      <c r="H245" s="221">
        <v>1.8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150</v>
      </c>
      <c r="AU245" s="227" t="s">
        <v>88</v>
      </c>
      <c r="AV245" s="12" t="s">
        <v>88</v>
      </c>
      <c r="AW245" s="12" t="s">
        <v>42</v>
      </c>
      <c r="AX245" s="12" t="s">
        <v>79</v>
      </c>
      <c r="AY245" s="227" t="s">
        <v>141</v>
      </c>
    </row>
    <row r="246" spans="2:51" s="11" customFormat="1" ht="13.5">
      <c r="B246" s="205"/>
      <c r="C246" s="206"/>
      <c r="D246" s="207" t="s">
        <v>150</v>
      </c>
      <c r="E246" s="208" t="s">
        <v>35</v>
      </c>
      <c r="F246" s="209" t="s">
        <v>327</v>
      </c>
      <c r="G246" s="206"/>
      <c r="H246" s="210" t="s">
        <v>35</v>
      </c>
      <c r="I246" s="211"/>
      <c r="J246" s="206"/>
      <c r="K246" s="206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150</v>
      </c>
      <c r="AU246" s="216" t="s">
        <v>88</v>
      </c>
      <c r="AV246" s="11" t="s">
        <v>10</v>
      </c>
      <c r="AW246" s="11" t="s">
        <v>42</v>
      </c>
      <c r="AX246" s="11" t="s">
        <v>79</v>
      </c>
      <c r="AY246" s="216" t="s">
        <v>141</v>
      </c>
    </row>
    <row r="247" spans="2:51" s="12" customFormat="1" ht="13.5">
      <c r="B247" s="217"/>
      <c r="C247" s="218"/>
      <c r="D247" s="207" t="s">
        <v>150</v>
      </c>
      <c r="E247" s="219" t="s">
        <v>35</v>
      </c>
      <c r="F247" s="220" t="s">
        <v>328</v>
      </c>
      <c r="G247" s="218"/>
      <c r="H247" s="221">
        <v>5.4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150</v>
      </c>
      <c r="AU247" s="227" t="s">
        <v>88</v>
      </c>
      <c r="AV247" s="12" t="s">
        <v>88</v>
      </c>
      <c r="AW247" s="12" t="s">
        <v>42</v>
      </c>
      <c r="AX247" s="12" t="s">
        <v>79</v>
      </c>
      <c r="AY247" s="227" t="s">
        <v>141</v>
      </c>
    </row>
    <row r="248" spans="2:51" s="11" customFormat="1" ht="13.5">
      <c r="B248" s="205"/>
      <c r="C248" s="206"/>
      <c r="D248" s="207" t="s">
        <v>150</v>
      </c>
      <c r="E248" s="208" t="s">
        <v>35</v>
      </c>
      <c r="F248" s="209" t="s">
        <v>329</v>
      </c>
      <c r="G248" s="206"/>
      <c r="H248" s="210" t="s">
        <v>35</v>
      </c>
      <c r="I248" s="211"/>
      <c r="J248" s="206"/>
      <c r="K248" s="206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150</v>
      </c>
      <c r="AU248" s="216" t="s">
        <v>88</v>
      </c>
      <c r="AV248" s="11" t="s">
        <v>10</v>
      </c>
      <c r="AW248" s="11" t="s">
        <v>42</v>
      </c>
      <c r="AX248" s="11" t="s">
        <v>79</v>
      </c>
      <c r="AY248" s="216" t="s">
        <v>141</v>
      </c>
    </row>
    <row r="249" spans="2:51" s="12" customFormat="1" ht="13.5">
      <c r="B249" s="217"/>
      <c r="C249" s="218"/>
      <c r="D249" s="207" t="s">
        <v>150</v>
      </c>
      <c r="E249" s="219" t="s">
        <v>35</v>
      </c>
      <c r="F249" s="220" t="s">
        <v>330</v>
      </c>
      <c r="G249" s="218"/>
      <c r="H249" s="221">
        <v>7.8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150</v>
      </c>
      <c r="AU249" s="227" t="s">
        <v>88</v>
      </c>
      <c r="AV249" s="12" t="s">
        <v>88</v>
      </c>
      <c r="AW249" s="12" t="s">
        <v>42</v>
      </c>
      <c r="AX249" s="12" t="s">
        <v>79</v>
      </c>
      <c r="AY249" s="227" t="s">
        <v>141</v>
      </c>
    </row>
    <row r="250" spans="2:51" s="12" customFormat="1" ht="13.5">
      <c r="B250" s="217"/>
      <c r="C250" s="218"/>
      <c r="D250" s="207" t="s">
        <v>150</v>
      </c>
      <c r="E250" s="219" t="s">
        <v>35</v>
      </c>
      <c r="F250" s="220" t="s">
        <v>331</v>
      </c>
      <c r="G250" s="218"/>
      <c r="H250" s="221">
        <v>-1.875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150</v>
      </c>
      <c r="AU250" s="227" t="s">
        <v>88</v>
      </c>
      <c r="AV250" s="12" t="s">
        <v>88</v>
      </c>
      <c r="AW250" s="12" t="s">
        <v>42</v>
      </c>
      <c r="AX250" s="12" t="s">
        <v>79</v>
      </c>
      <c r="AY250" s="227" t="s">
        <v>141</v>
      </c>
    </row>
    <row r="251" spans="2:51" s="11" customFormat="1" ht="13.5">
      <c r="B251" s="205"/>
      <c r="C251" s="206"/>
      <c r="D251" s="207" t="s">
        <v>150</v>
      </c>
      <c r="E251" s="208" t="s">
        <v>35</v>
      </c>
      <c r="F251" s="209" t="s">
        <v>332</v>
      </c>
      <c r="G251" s="206"/>
      <c r="H251" s="210" t="s">
        <v>35</v>
      </c>
      <c r="I251" s="211"/>
      <c r="J251" s="206"/>
      <c r="K251" s="206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150</v>
      </c>
      <c r="AU251" s="216" t="s">
        <v>88</v>
      </c>
      <c r="AV251" s="11" t="s">
        <v>10</v>
      </c>
      <c r="AW251" s="11" t="s">
        <v>42</v>
      </c>
      <c r="AX251" s="11" t="s">
        <v>79</v>
      </c>
      <c r="AY251" s="216" t="s">
        <v>141</v>
      </c>
    </row>
    <row r="252" spans="2:51" s="12" customFormat="1" ht="13.5">
      <c r="B252" s="217"/>
      <c r="C252" s="218"/>
      <c r="D252" s="207" t="s">
        <v>150</v>
      </c>
      <c r="E252" s="219" t="s">
        <v>35</v>
      </c>
      <c r="F252" s="220" t="s">
        <v>333</v>
      </c>
      <c r="G252" s="218"/>
      <c r="H252" s="221">
        <v>10.5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150</v>
      </c>
      <c r="AU252" s="227" t="s">
        <v>88</v>
      </c>
      <c r="AV252" s="12" t="s">
        <v>88</v>
      </c>
      <c r="AW252" s="12" t="s">
        <v>42</v>
      </c>
      <c r="AX252" s="12" t="s">
        <v>79</v>
      </c>
      <c r="AY252" s="227" t="s">
        <v>141</v>
      </c>
    </row>
    <row r="253" spans="2:51" s="12" customFormat="1" ht="13.5">
      <c r="B253" s="217"/>
      <c r="C253" s="218"/>
      <c r="D253" s="207" t="s">
        <v>150</v>
      </c>
      <c r="E253" s="219" t="s">
        <v>35</v>
      </c>
      <c r="F253" s="220" t="s">
        <v>334</v>
      </c>
      <c r="G253" s="218"/>
      <c r="H253" s="221">
        <v>-1.53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150</v>
      </c>
      <c r="AU253" s="227" t="s">
        <v>88</v>
      </c>
      <c r="AV253" s="12" t="s">
        <v>88</v>
      </c>
      <c r="AW253" s="12" t="s">
        <v>42</v>
      </c>
      <c r="AX253" s="12" t="s">
        <v>79</v>
      </c>
      <c r="AY253" s="227" t="s">
        <v>141</v>
      </c>
    </row>
    <row r="254" spans="2:51" s="11" customFormat="1" ht="13.5">
      <c r="B254" s="205"/>
      <c r="C254" s="206"/>
      <c r="D254" s="207" t="s">
        <v>150</v>
      </c>
      <c r="E254" s="208" t="s">
        <v>35</v>
      </c>
      <c r="F254" s="209" t="s">
        <v>335</v>
      </c>
      <c r="G254" s="206"/>
      <c r="H254" s="210" t="s">
        <v>35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150</v>
      </c>
      <c r="AU254" s="216" t="s">
        <v>88</v>
      </c>
      <c r="AV254" s="11" t="s">
        <v>10</v>
      </c>
      <c r="AW254" s="11" t="s">
        <v>42</v>
      </c>
      <c r="AX254" s="11" t="s">
        <v>79</v>
      </c>
      <c r="AY254" s="216" t="s">
        <v>141</v>
      </c>
    </row>
    <row r="255" spans="2:51" s="12" customFormat="1" ht="13.5">
      <c r="B255" s="217"/>
      <c r="C255" s="218"/>
      <c r="D255" s="207" t="s">
        <v>150</v>
      </c>
      <c r="E255" s="219" t="s">
        <v>35</v>
      </c>
      <c r="F255" s="220" t="s">
        <v>336</v>
      </c>
      <c r="G255" s="218"/>
      <c r="H255" s="221">
        <v>3.24</v>
      </c>
      <c r="I255" s="222"/>
      <c r="J255" s="218"/>
      <c r="K255" s="218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150</v>
      </c>
      <c r="AU255" s="227" t="s">
        <v>88</v>
      </c>
      <c r="AV255" s="12" t="s">
        <v>88</v>
      </c>
      <c r="AW255" s="12" t="s">
        <v>42</v>
      </c>
      <c r="AX255" s="12" t="s">
        <v>79</v>
      </c>
      <c r="AY255" s="227" t="s">
        <v>141</v>
      </c>
    </row>
    <row r="256" spans="2:51" s="11" customFormat="1" ht="13.5">
      <c r="B256" s="205"/>
      <c r="C256" s="206"/>
      <c r="D256" s="207" t="s">
        <v>150</v>
      </c>
      <c r="E256" s="208" t="s">
        <v>35</v>
      </c>
      <c r="F256" s="209" t="s">
        <v>337</v>
      </c>
      <c r="G256" s="206"/>
      <c r="H256" s="210" t="s">
        <v>35</v>
      </c>
      <c r="I256" s="211"/>
      <c r="J256" s="206"/>
      <c r="K256" s="206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150</v>
      </c>
      <c r="AU256" s="216" t="s">
        <v>88</v>
      </c>
      <c r="AV256" s="11" t="s">
        <v>10</v>
      </c>
      <c r="AW256" s="11" t="s">
        <v>42</v>
      </c>
      <c r="AX256" s="11" t="s">
        <v>79</v>
      </c>
      <c r="AY256" s="216" t="s">
        <v>141</v>
      </c>
    </row>
    <row r="257" spans="2:51" s="12" customFormat="1" ht="13.5">
      <c r="B257" s="217"/>
      <c r="C257" s="218"/>
      <c r="D257" s="207" t="s">
        <v>150</v>
      </c>
      <c r="E257" s="219" t="s">
        <v>35</v>
      </c>
      <c r="F257" s="220" t="s">
        <v>338</v>
      </c>
      <c r="G257" s="218"/>
      <c r="H257" s="221">
        <v>141.6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150</v>
      </c>
      <c r="AU257" s="227" t="s">
        <v>88</v>
      </c>
      <c r="AV257" s="12" t="s">
        <v>88</v>
      </c>
      <c r="AW257" s="12" t="s">
        <v>42</v>
      </c>
      <c r="AX257" s="12" t="s">
        <v>79</v>
      </c>
      <c r="AY257" s="227" t="s">
        <v>141</v>
      </c>
    </row>
    <row r="258" spans="2:51" s="12" customFormat="1" ht="13.5">
      <c r="B258" s="217"/>
      <c r="C258" s="218"/>
      <c r="D258" s="207" t="s">
        <v>150</v>
      </c>
      <c r="E258" s="219" t="s">
        <v>35</v>
      </c>
      <c r="F258" s="220" t="s">
        <v>339</v>
      </c>
      <c r="G258" s="218"/>
      <c r="H258" s="221">
        <v>-0.855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150</v>
      </c>
      <c r="AU258" s="227" t="s">
        <v>88</v>
      </c>
      <c r="AV258" s="12" t="s">
        <v>88</v>
      </c>
      <c r="AW258" s="12" t="s">
        <v>42</v>
      </c>
      <c r="AX258" s="12" t="s">
        <v>79</v>
      </c>
      <c r="AY258" s="227" t="s">
        <v>141</v>
      </c>
    </row>
    <row r="259" spans="2:51" s="11" customFormat="1" ht="13.5">
      <c r="B259" s="205"/>
      <c r="C259" s="206"/>
      <c r="D259" s="207" t="s">
        <v>150</v>
      </c>
      <c r="E259" s="208" t="s">
        <v>35</v>
      </c>
      <c r="F259" s="209" t="s">
        <v>340</v>
      </c>
      <c r="G259" s="206"/>
      <c r="H259" s="210" t="s">
        <v>35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150</v>
      </c>
      <c r="AU259" s="216" t="s">
        <v>88</v>
      </c>
      <c r="AV259" s="11" t="s">
        <v>10</v>
      </c>
      <c r="AW259" s="11" t="s">
        <v>42</v>
      </c>
      <c r="AX259" s="11" t="s">
        <v>79</v>
      </c>
      <c r="AY259" s="216" t="s">
        <v>141</v>
      </c>
    </row>
    <row r="260" spans="2:51" s="12" customFormat="1" ht="13.5">
      <c r="B260" s="217"/>
      <c r="C260" s="218"/>
      <c r="D260" s="207" t="s">
        <v>150</v>
      </c>
      <c r="E260" s="219" t="s">
        <v>35</v>
      </c>
      <c r="F260" s="220" t="s">
        <v>341</v>
      </c>
      <c r="G260" s="218"/>
      <c r="H260" s="221">
        <v>13.8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150</v>
      </c>
      <c r="AU260" s="227" t="s">
        <v>88</v>
      </c>
      <c r="AV260" s="12" t="s">
        <v>88</v>
      </c>
      <c r="AW260" s="12" t="s">
        <v>42</v>
      </c>
      <c r="AX260" s="12" t="s">
        <v>79</v>
      </c>
      <c r="AY260" s="227" t="s">
        <v>141</v>
      </c>
    </row>
    <row r="261" spans="2:51" s="12" customFormat="1" ht="13.5">
      <c r="B261" s="217"/>
      <c r="C261" s="218"/>
      <c r="D261" s="207" t="s">
        <v>150</v>
      </c>
      <c r="E261" s="219" t="s">
        <v>35</v>
      </c>
      <c r="F261" s="220" t="s">
        <v>342</v>
      </c>
      <c r="G261" s="218"/>
      <c r="H261" s="221">
        <v>-1.71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150</v>
      </c>
      <c r="AU261" s="227" t="s">
        <v>88</v>
      </c>
      <c r="AV261" s="12" t="s">
        <v>88</v>
      </c>
      <c r="AW261" s="12" t="s">
        <v>42</v>
      </c>
      <c r="AX261" s="12" t="s">
        <v>79</v>
      </c>
      <c r="AY261" s="227" t="s">
        <v>141</v>
      </c>
    </row>
    <row r="262" spans="2:51" s="11" customFormat="1" ht="13.5">
      <c r="B262" s="205"/>
      <c r="C262" s="206"/>
      <c r="D262" s="207" t="s">
        <v>150</v>
      </c>
      <c r="E262" s="208" t="s">
        <v>35</v>
      </c>
      <c r="F262" s="209" t="s">
        <v>343</v>
      </c>
      <c r="G262" s="206"/>
      <c r="H262" s="210" t="s">
        <v>35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150</v>
      </c>
      <c r="AU262" s="216" t="s">
        <v>88</v>
      </c>
      <c r="AV262" s="11" t="s">
        <v>10</v>
      </c>
      <c r="AW262" s="11" t="s">
        <v>42</v>
      </c>
      <c r="AX262" s="11" t="s">
        <v>79</v>
      </c>
      <c r="AY262" s="216" t="s">
        <v>141</v>
      </c>
    </row>
    <row r="263" spans="2:51" s="12" customFormat="1" ht="13.5">
      <c r="B263" s="217"/>
      <c r="C263" s="218"/>
      <c r="D263" s="207" t="s">
        <v>150</v>
      </c>
      <c r="E263" s="219" t="s">
        <v>35</v>
      </c>
      <c r="F263" s="220" t="s">
        <v>344</v>
      </c>
      <c r="G263" s="218"/>
      <c r="H263" s="221">
        <v>4.2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150</v>
      </c>
      <c r="AU263" s="227" t="s">
        <v>88</v>
      </c>
      <c r="AV263" s="12" t="s">
        <v>88</v>
      </c>
      <c r="AW263" s="12" t="s">
        <v>42</v>
      </c>
      <c r="AX263" s="12" t="s">
        <v>79</v>
      </c>
      <c r="AY263" s="227" t="s">
        <v>141</v>
      </c>
    </row>
    <row r="264" spans="2:51" s="11" customFormat="1" ht="13.5">
      <c r="B264" s="205"/>
      <c r="C264" s="206"/>
      <c r="D264" s="207" t="s">
        <v>150</v>
      </c>
      <c r="E264" s="208" t="s">
        <v>35</v>
      </c>
      <c r="F264" s="209" t="s">
        <v>345</v>
      </c>
      <c r="G264" s="206"/>
      <c r="H264" s="210" t="s">
        <v>35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150</v>
      </c>
      <c r="AU264" s="216" t="s">
        <v>88</v>
      </c>
      <c r="AV264" s="11" t="s">
        <v>10</v>
      </c>
      <c r="AW264" s="11" t="s">
        <v>42</v>
      </c>
      <c r="AX264" s="11" t="s">
        <v>79</v>
      </c>
      <c r="AY264" s="216" t="s">
        <v>141</v>
      </c>
    </row>
    <row r="265" spans="2:51" s="12" customFormat="1" ht="13.5">
      <c r="B265" s="217"/>
      <c r="C265" s="218"/>
      <c r="D265" s="207" t="s">
        <v>150</v>
      </c>
      <c r="E265" s="219" t="s">
        <v>35</v>
      </c>
      <c r="F265" s="220" t="s">
        <v>346</v>
      </c>
      <c r="G265" s="218"/>
      <c r="H265" s="221">
        <v>21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150</v>
      </c>
      <c r="AU265" s="227" t="s">
        <v>88</v>
      </c>
      <c r="AV265" s="12" t="s">
        <v>88</v>
      </c>
      <c r="AW265" s="12" t="s">
        <v>42</v>
      </c>
      <c r="AX265" s="12" t="s">
        <v>79</v>
      </c>
      <c r="AY265" s="227" t="s">
        <v>141</v>
      </c>
    </row>
    <row r="266" spans="2:51" s="12" customFormat="1" ht="13.5">
      <c r="B266" s="217"/>
      <c r="C266" s="218"/>
      <c r="D266" s="207" t="s">
        <v>150</v>
      </c>
      <c r="E266" s="219" t="s">
        <v>35</v>
      </c>
      <c r="F266" s="220" t="s">
        <v>347</v>
      </c>
      <c r="G266" s="218"/>
      <c r="H266" s="221">
        <v>-1.02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150</v>
      </c>
      <c r="AU266" s="227" t="s">
        <v>88</v>
      </c>
      <c r="AV266" s="12" t="s">
        <v>88</v>
      </c>
      <c r="AW266" s="12" t="s">
        <v>42</v>
      </c>
      <c r="AX266" s="12" t="s">
        <v>79</v>
      </c>
      <c r="AY266" s="227" t="s">
        <v>141</v>
      </c>
    </row>
    <row r="267" spans="2:51" s="12" customFormat="1" ht="13.5">
      <c r="B267" s="217"/>
      <c r="C267" s="218"/>
      <c r="D267" s="207" t="s">
        <v>150</v>
      </c>
      <c r="E267" s="219" t="s">
        <v>35</v>
      </c>
      <c r="F267" s="220" t="s">
        <v>348</v>
      </c>
      <c r="G267" s="218"/>
      <c r="H267" s="221">
        <v>-1.05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150</v>
      </c>
      <c r="AU267" s="227" t="s">
        <v>88</v>
      </c>
      <c r="AV267" s="12" t="s">
        <v>88</v>
      </c>
      <c r="AW267" s="12" t="s">
        <v>42</v>
      </c>
      <c r="AX267" s="12" t="s">
        <v>79</v>
      </c>
      <c r="AY267" s="227" t="s">
        <v>141</v>
      </c>
    </row>
    <row r="268" spans="2:51" s="11" customFormat="1" ht="13.5">
      <c r="B268" s="205"/>
      <c r="C268" s="206"/>
      <c r="D268" s="207" t="s">
        <v>150</v>
      </c>
      <c r="E268" s="208" t="s">
        <v>35</v>
      </c>
      <c r="F268" s="209" t="s">
        <v>349</v>
      </c>
      <c r="G268" s="206"/>
      <c r="H268" s="210" t="s">
        <v>35</v>
      </c>
      <c r="I268" s="211"/>
      <c r="J268" s="206"/>
      <c r="K268" s="206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150</v>
      </c>
      <c r="AU268" s="216" t="s">
        <v>88</v>
      </c>
      <c r="AV268" s="11" t="s">
        <v>10</v>
      </c>
      <c r="AW268" s="11" t="s">
        <v>42</v>
      </c>
      <c r="AX268" s="11" t="s">
        <v>79</v>
      </c>
      <c r="AY268" s="216" t="s">
        <v>141</v>
      </c>
    </row>
    <row r="269" spans="2:51" s="12" customFormat="1" ht="13.5">
      <c r="B269" s="217"/>
      <c r="C269" s="218"/>
      <c r="D269" s="207" t="s">
        <v>150</v>
      </c>
      <c r="E269" s="219" t="s">
        <v>35</v>
      </c>
      <c r="F269" s="220" t="s">
        <v>350</v>
      </c>
      <c r="G269" s="218"/>
      <c r="H269" s="221">
        <v>18.6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150</v>
      </c>
      <c r="AU269" s="227" t="s">
        <v>88</v>
      </c>
      <c r="AV269" s="12" t="s">
        <v>88</v>
      </c>
      <c r="AW269" s="12" t="s">
        <v>42</v>
      </c>
      <c r="AX269" s="12" t="s">
        <v>79</v>
      </c>
      <c r="AY269" s="227" t="s">
        <v>141</v>
      </c>
    </row>
    <row r="270" spans="2:51" s="12" customFormat="1" ht="13.5">
      <c r="B270" s="217"/>
      <c r="C270" s="218"/>
      <c r="D270" s="207" t="s">
        <v>150</v>
      </c>
      <c r="E270" s="219" t="s">
        <v>35</v>
      </c>
      <c r="F270" s="220" t="s">
        <v>351</v>
      </c>
      <c r="G270" s="218"/>
      <c r="H270" s="221">
        <v>-2.52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150</v>
      </c>
      <c r="AU270" s="227" t="s">
        <v>88</v>
      </c>
      <c r="AV270" s="12" t="s">
        <v>88</v>
      </c>
      <c r="AW270" s="12" t="s">
        <v>42</v>
      </c>
      <c r="AX270" s="12" t="s">
        <v>79</v>
      </c>
      <c r="AY270" s="227" t="s">
        <v>141</v>
      </c>
    </row>
    <row r="271" spans="2:51" s="11" customFormat="1" ht="13.5">
      <c r="B271" s="205"/>
      <c r="C271" s="206"/>
      <c r="D271" s="207" t="s">
        <v>150</v>
      </c>
      <c r="E271" s="208" t="s">
        <v>35</v>
      </c>
      <c r="F271" s="209" t="s">
        <v>352</v>
      </c>
      <c r="G271" s="206"/>
      <c r="H271" s="210" t="s">
        <v>35</v>
      </c>
      <c r="I271" s="211"/>
      <c r="J271" s="206"/>
      <c r="K271" s="206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150</v>
      </c>
      <c r="AU271" s="216" t="s">
        <v>88</v>
      </c>
      <c r="AV271" s="11" t="s">
        <v>10</v>
      </c>
      <c r="AW271" s="11" t="s">
        <v>42</v>
      </c>
      <c r="AX271" s="11" t="s">
        <v>79</v>
      </c>
      <c r="AY271" s="216" t="s">
        <v>141</v>
      </c>
    </row>
    <row r="272" spans="2:51" s="12" customFormat="1" ht="13.5">
      <c r="B272" s="217"/>
      <c r="C272" s="218"/>
      <c r="D272" s="207" t="s">
        <v>150</v>
      </c>
      <c r="E272" s="219" t="s">
        <v>35</v>
      </c>
      <c r="F272" s="220" t="s">
        <v>328</v>
      </c>
      <c r="G272" s="218"/>
      <c r="H272" s="221">
        <v>5.4</v>
      </c>
      <c r="I272" s="222"/>
      <c r="J272" s="218"/>
      <c r="K272" s="218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150</v>
      </c>
      <c r="AU272" s="227" t="s">
        <v>88</v>
      </c>
      <c r="AV272" s="12" t="s">
        <v>88</v>
      </c>
      <c r="AW272" s="12" t="s">
        <v>42</v>
      </c>
      <c r="AX272" s="12" t="s">
        <v>79</v>
      </c>
      <c r="AY272" s="227" t="s">
        <v>141</v>
      </c>
    </row>
    <row r="273" spans="2:51" s="11" customFormat="1" ht="13.5">
      <c r="B273" s="205"/>
      <c r="C273" s="206"/>
      <c r="D273" s="207" t="s">
        <v>150</v>
      </c>
      <c r="E273" s="208" t="s">
        <v>35</v>
      </c>
      <c r="F273" s="209" t="s">
        <v>353</v>
      </c>
      <c r="G273" s="206"/>
      <c r="H273" s="210" t="s">
        <v>35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150</v>
      </c>
      <c r="AU273" s="216" t="s">
        <v>88</v>
      </c>
      <c r="AV273" s="11" t="s">
        <v>10</v>
      </c>
      <c r="AW273" s="11" t="s">
        <v>42</v>
      </c>
      <c r="AX273" s="11" t="s">
        <v>79</v>
      </c>
      <c r="AY273" s="216" t="s">
        <v>141</v>
      </c>
    </row>
    <row r="274" spans="2:51" s="12" customFormat="1" ht="13.5">
      <c r="B274" s="217"/>
      <c r="C274" s="218"/>
      <c r="D274" s="207" t="s">
        <v>150</v>
      </c>
      <c r="E274" s="219" t="s">
        <v>35</v>
      </c>
      <c r="F274" s="220" t="s">
        <v>354</v>
      </c>
      <c r="G274" s="218"/>
      <c r="H274" s="221">
        <v>6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150</v>
      </c>
      <c r="AU274" s="227" t="s">
        <v>88</v>
      </c>
      <c r="AV274" s="12" t="s">
        <v>88</v>
      </c>
      <c r="AW274" s="12" t="s">
        <v>42</v>
      </c>
      <c r="AX274" s="12" t="s">
        <v>79</v>
      </c>
      <c r="AY274" s="227" t="s">
        <v>141</v>
      </c>
    </row>
    <row r="275" spans="2:51" s="12" customFormat="1" ht="13.5">
      <c r="B275" s="217"/>
      <c r="C275" s="218"/>
      <c r="D275" s="207" t="s">
        <v>150</v>
      </c>
      <c r="E275" s="219" t="s">
        <v>35</v>
      </c>
      <c r="F275" s="220" t="s">
        <v>355</v>
      </c>
      <c r="G275" s="218"/>
      <c r="H275" s="221">
        <v>-0.285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150</v>
      </c>
      <c r="AU275" s="227" t="s">
        <v>88</v>
      </c>
      <c r="AV275" s="12" t="s">
        <v>88</v>
      </c>
      <c r="AW275" s="12" t="s">
        <v>42</v>
      </c>
      <c r="AX275" s="12" t="s">
        <v>79</v>
      </c>
      <c r="AY275" s="227" t="s">
        <v>141</v>
      </c>
    </row>
    <row r="276" spans="2:51" s="11" customFormat="1" ht="13.5">
      <c r="B276" s="205"/>
      <c r="C276" s="206"/>
      <c r="D276" s="207" t="s">
        <v>150</v>
      </c>
      <c r="E276" s="208" t="s">
        <v>35</v>
      </c>
      <c r="F276" s="209" t="s">
        <v>356</v>
      </c>
      <c r="G276" s="206"/>
      <c r="H276" s="210" t="s">
        <v>35</v>
      </c>
      <c r="I276" s="211"/>
      <c r="J276" s="206"/>
      <c r="K276" s="206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150</v>
      </c>
      <c r="AU276" s="216" t="s">
        <v>88</v>
      </c>
      <c r="AV276" s="11" t="s">
        <v>10</v>
      </c>
      <c r="AW276" s="11" t="s">
        <v>42</v>
      </c>
      <c r="AX276" s="11" t="s">
        <v>79</v>
      </c>
      <c r="AY276" s="216" t="s">
        <v>141</v>
      </c>
    </row>
    <row r="277" spans="2:51" s="12" customFormat="1" ht="13.5">
      <c r="B277" s="217"/>
      <c r="C277" s="218"/>
      <c r="D277" s="207" t="s">
        <v>150</v>
      </c>
      <c r="E277" s="219" t="s">
        <v>35</v>
      </c>
      <c r="F277" s="220" t="s">
        <v>328</v>
      </c>
      <c r="G277" s="218"/>
      <c r="H277" s="221">
        <v>5.4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150</v>
      </c>
      <c r="AU277" s="227" t="s">
        <v>88</v>
      </c>
      <c r="AV277" s="12" t="s">
        <v>88</v>
      </c>
      <c r="AW277" s="12" t="s">
        <v>42</v>
      </c>
      <c r="AX277" s="12" t="s">
        <v>79</v>
      </c>
      <c r="AY277" s="227" t="s">
        <v>141</v>
      </c>
    </row>
    <row r="278" spans="2:51" s="12" customFormat="1" ht="13.5">
      <c r="B278" s="217"/>
      <c r="C278" s="218"/>
      <c r="D278" s="207" t="s">
        <v>150</v>
      </c>
      <c r="E278" s="219" t="s">
        <v>35</v>
      </c>
      <c r="F278" s="220" t="s">
        <v>357</v>
      </c>
      <c r="G278" s="218"/>
      <c r="H278" s="221">
        <v>-0.684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150</v>
      </c>
      <c r="AU278" s="227" t="s">
        <v>88</v>
      </c>
      <c r="AV278" s="12" t="s">
        <v>88</v>
      </c>
      <c r="AW278" s="12" t="s">
        <v>42</v>
      </c>
      <c r="AX278" s="12" t="s">
        <v>79</v>
      </c>
      <c r="AY278" s="227" t="s">
        <v>141</v>
      </c>
    </row>
    <row r="279" spans="2:51" s="11" customFormat="1" ht="13.5">
      <c r="B279" s="205"/>
      <c r="C279" s="206"/>
      <c r="D279" s="207" t="s">
        <v>150</v>
      </c>
      <c r="E279" s="208" t="s">
        <v>35</v>
      </c>
      <c r="F279" s="209" t="s">
        <v>358</v>
      </c>
      <c r="G279" s="206"/>
      <c r="H279" s="210" t="s">
        <v>35</v>
      </c>
      <c r="I279" s="211"/>
      <c r="J279" s="206"/>
      <c r="K279" s="206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150</v>
      </c>
      <c r="AU279" s="216" t="s">
        <v>88</v>
      </c>
      <c r="AV279" s="11" t="s">
        <v>10</v>
      </c>
      <c r="AW279" s="11" t="s">
        <v>42</v>
      </c>
      <c r="AX279" s="11" t="s">
        <v>79</v>
      </c>
      <c r="AY279" s="216" t="s">
        <v>141</v>
      </c>
    </row>
    <row r="280" spans="2:51" s="12" customFormat="1" ht="13.5">
      <c r="B280" s="217"/>
      <c r="C280" s="218"/>
      <c r="D280" s="207" t="s">
        <v>150</v>
      </c>
      <c r="E280" s="219" t="s">
        <v>35</v>
      </c>
      <c r="F280" s="220" t="s">
        <v>359</v>
      </c>
      <c r="G280" s="218"/>
      <c r="H280" s="221">
        <v>2.4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150</v>
      </c>
      <c r="AU280" s="227" t="s">
        <v>88</v>
      </c>
      <c r="AV280" s="12" t="s">
        <v>88</v>
      </c>
      <c r="AW280" s="12" t="s">
        <v>42</v>
      </c>
      <c r="AX280" s="12" t="s">
        <v>79</v>
      </c>
      <c r="AY280" s="227" t="s">
        <v>141</v>
      </c>
    </row>
    <row r="281" spans="2:51" s="11" customFormat="1" ht="13.5">
      <c r="B281" s="205"/>
      <c r="C281" s="206"/>
      <c r="D281" s="207" t="s">
        <v>150</v>
      </c>
      <c r="E281" s="208" t="s">
        <v>35</v>
      </c>
      <c r="F281" s="209" t="s">
        <v>360</v>
      </c>
      <c r="G281" s="206"/>
      <c r="H281" s="210" t="s">
        <v>35</v>
      </c>
      <c r="I281" s="211"/>
      <c r="J281" s="206"/>
      <c r="K281" s="206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150</v>
      </c>
      <c r="AU281" s="216" t="s">
        <v>88</v>
      </c>
      <c r="AV281" s="11" t="s">
        <v>10</v>
      </c>
      <c r="AW281" s="11" t="s">
        <v>42</v>
      </c>
      <c r="AX281" s="11" t="s">
        <v>79</v>
      </c>
      <c r="AY281" s="216" t="s">
        <v>141</v>
      </c>
    </row>
    <row r="282" spans="2:51" s="12" customFormat="1" ht="13.5">
      <c r="B282" s="217"/>
      <c r="C282" s="218"/>
      <c r="D282" s="207" t="s">
        <v>150</v>
      </c>
      <c r="E282" s="219" t="s">
        <v>35</v>
      </c>
      <c r="F282" s="220" t="s">
        <v>361</v>
      </c>
      <c r="G282" s="218"/>
      <c r="H282" s="221">
        <v>76.5</v>
      </c>
      <c r="I282" s="222"/>
      <c r="J282" s="218"/>
      <c r="K282" s="218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150</v>
      </c>
      <c r="AU282" s="227" t="s">
        <v>88</v>
      </c>
      <c r="AV282" s="12" t="s">
        <v>88</v>
      </c>
      <c r="AW282" s="12" t="s">
        <v>42</v>
      </c>
      <c r="AX282" s="12" t="s">
        <v>79</v>
      </c>
      <c r="AY282" s="227" t="s">
        <v>141</v>
      </c>
    </row>
    <row r="283" spans="2:51" s="12" customFormat="1" ht="13.5">
      <c r="B283" s="217"/>
      <c r="C283" s="218"/>
      <c r="D283" s="207" t="s">
        <v>150</v>
      </c>
      <c r="E283" s="219" t="s">
        <v>35</v>
      </c>
      <c r="F283" s="220" t="s">
        <v>362</v>
      </c>
      <c r="G283" s="218"/>
      <c r="H283" s="221">
        <v>-5.4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150</v>
      </c>
      <c r="AU283" s="227" t="s">
        <v>88</v>
      </c>
      <c r="AV283" s="12" t="s">
        <v>88</v>
      </c>
      <c r="AW283" s="12" t="s">
        <v>42</v>
      </c>
      <c r="AX283" s="12" t="s">
        <v>79</v>
      </c>
      <c r="AY283" s="227" t="s">
        <v>141</v>
      </c>
    </row>
    <row r="284" spans="2:51" s="12" customFormat="1" ht="13.5">
      <c r="B284" s="217"/>
      <c r="C284" s="218"/>
      <c r="D284" s="207" t="s">
        <v>150</v>
      </c>
      <c r="E284" s="219" t="s">
        <v>35</v>
      </c>
      <c r="F284" s="220" t="s">
        <v>363</v>
      </c>
      <c r="G284" s="218"/>
      <c r="H284" s="221">
        <v>-15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150</v>
      </c>
      <c r="AU284" s="227" t="s">
        <v>88</v>
      </c>
      <c r="AV284" s="12" t="s">
        <v>88</v>
      </c>
      <c r="AW284" s="12" t="s">
        <v>42</v>
      </c>
      <c r="AX284" s="12" t="s">
        <v>79</v>
      </c>
      <c r="AY284" s="227" t="s">
        <v>141</v>
      </c>
    </row>
    <row r="285" spans="2:51" s="11" customFormat="1" ht="13.5">
      <c r="B285" s="205"/>
      <c r="C285" s="206"/>
      <c r="D285" s="207" t="s">
        <v>150</v>
      </c>
      <c r="E285" s="208" t="s">
        <v>35</v>
      </c>
      <c r="F285" s="209" t="s">
        <v>364</v>
      </c>
      <c r="G285" s="206"/>
      <c r="H285" s="210" t="s">
        <v>35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150</v>
      </c>
      <c r="AU285" s="216" t="s">
        <v>88</v>
      </c>
      <c r="AV285" s="11" t="s">
        <v>10</v>
      </c>
      <c r="AW285" s="11" t="s">
        <v>42</v>
      </c>
      <c r="AX285" s="11" t="s">
        <v>79</v>
      </c>
      <c r="AY285" s="216" t="s">
        <v>141</v>
      </c>
    </row>
    <row r="286" spans="2:51" s="12" customFormat="1" ht="13.5">
      <c r="B286" s="217"/>
      <c r="C286" s="218"/>
      <c r="D286" s="207" t="s">
        <v>150</v>
      </c>
      <c r="E286" s="219" t="s">
        <v>35</v>
      </c>
      <c r="F286" s="220" t="s">
        <v>365</v>
      </c>
      <c r="G286" s="218"/>
      <c r="H286" s="221">
        <v>2.7</v>
      </c>
      <c r="I286" s="222"/>
      <c r="J286" s="218"/>
      <c r="K286" s="218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150</v>
      </c>
      <c r="AU286" s="227" t="s">
        <v>88</v>
      </c>
      <c r="AV286" s="12" t="s">
        <v>88</v>
      </c>
      <c r="AW286" s="12" t="s">
        <v>42</v>
      </c>
      <c r="AX286" s="12" t="s">
        <v>79</v>
      </c>
      <c r="AY286" s="227" t="s">
        <v>141</v>
      </c>
    </row>
    <row r="287" spans="2:51" s="11" customFormat="1" ht="13.5">
      <c r="B287" s="205"/>
      <c r="C287" s="206"/>
      <c r="D287" s="207" t="s">
        <v>150</v>
      </c>
      <c r="E287" s="208" t="s">
        <v>35</v>
      </c>
      <c r="F287" s="209" t="s">
        <v>366</v>
      </c>
      <c r="G287" s="206"/>
      <c r="H287" s="210" t="s">
        <v>35</v>
      </c>
      <c r="I287" s="211"/>
      <c r="J287" s="206"/>
      <c r="K287" s="206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150</v>
      </c>
      <c r="AU287" s="216" t="s">
        <v>88</v>
      </c>
      <c r="AV287" s="11" t="s">
        <v>10</v>
      </c>
      <c r="AW287" s="11" t="s">
        <v>42</v>
      </c>
      <c r="AX287" s="11" t="s">
        <v>79</v>
      </c>
      <c r="AY287" s="216" t="s">
        <v>141</v>
      </c>
    </row>
    <row r="288" spans="2:51" s="12" customFormat="1" ht="13.5">
      <c r="B288" s="217"/>
      <c r="C288" s="218"/>
      <c r="D288" s="207" t="s">
        <v>150</v>
      </c>
      <c r="E288" s="219" t="s">
        <v>35</v>
      </c>
      <c r="F288" s="220" t="s">
        <v>367</v>
      </c>
      <c r="G288" s="218"/>
      <c r="H288" s="221">
        <v>11.4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150</v>
      </c>
      <c r="AU288" s="227" t="s">
        <v>88</v>
      </c>
      <c r="AV288" s="12" t="s">
        <v>88</v>
      </c>
      <c r="AW288" s="12" t="s">
        <v>42</v>
      </c>
      <c r="AX288" s="12" t="s">
        <v>79</v>
      </c>
      <c r="AY288" s="227" t="s">
        <v>141</v>
      </c>
    </row>
    <row r="289" spans="2:51" s="11" customFormat="1" ht="13.5">
      <c r="B289" s="205"/>
      <c r="C289" s="206"/>
      <c r="D289" s="207" t="s">
        <v>150</v>
      </c>
      <c r="E289" s="208" t="s">
        <v>35</v>
      </c>
      <c r="F289" s="209" t="s">
        <v>368</v>
      </c>
      <c r="G289" s="206"/>
      <c r="H289" s="210" t="s">
        <v>35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150</v>
      </c>
      <c r="AU289" s="216" t="s">
        <v>88</v>
      </c>
      <c r="AV289" s="11" t="s">
        <v>10</v>
      </c>
      <c r="AW289" s="11" t="s">
        <v>42</v>
      </c>
      <c r="AX289" s="11" t="s">
        <v>79</v>
      </c>
      <c r="AY289" s="216" t="s">
        <v>141</v>
      </c>
    </row>
    <row r="290" spans="2:51" s="12" customFormat="1" ht="13.5">
      <c r="B290" s="217"/>
      <c r="C290" s="218"/>
      <c r="D290" s="207" t="s">
        <v>150</v>
      </c>
      <c r="E290" s="219" t="s">
        <v>35</v>
      </c>
      <c r="F290" s="220" t="s">
        <v>369</v>
      </c>
      <c r="G290" s="218"/>
      <c r="H290" s="221">
        <v>8.1</v>
      </c>
      <c r="I290" s="222"/>
      <c r="J290" s="218"/>
      <c r="K290" s="218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150</v>
      </c>
      <c r="AU290" s="227" t="s">
        <v>88</v>
      </c>
      <c r="AV290" s="12" t="s">
        <v>88</v>
      </c>
      <c r="AW290" s="12" t="s">
        <v>42</v>
      </c>
      <c r="AX290" s="12" t="s">
        <v>79</v>
      </c>
      <c r="AY290" s="227" t="s">
        <v>141</v>
      </c>
    </row>
    <row r="291" spans="2:51" s="11" customFormat="1" ht="13.5">
      <c r="B291" s="205"/>
      <c r="C291" s="206"/>
      <c r="D291" s="207" t="s">
        <v>150</v>
      </c>
      <c r="E291" s="208" t="s">
        <v>35</v>
      </c>
      <c r="F291" s="209" t="s">
        <v>370</v>
      </c>
      <c r="G291" s="206"/>
      <c r="H291" s="210" t="s">
        <v>35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150</v>
      </c>
      <c r="AU291" s="216" t="s">
        <v>88</v>
      </c>
      <c r="AV291" s="11" t="s">
        <v>10</v>
      </c>
      <c r="AW291" s="11" t="s">
        <v>42</v>
      </c>
      <c r="AX291" s="11" t="s">
        <v>79</v>
      </c>
      <c r="AY291" s="216" t="s">
        <v>141</v>
      </c>
    </row>
    <row r="292" spans="2:51" s="12" customFormat="1" ht="13.5">
      <c r="B292" s="217"/>
      <c r="C292" s="218"/>
      <c r="D292" s="207" t="s">
        <v>150</v>
      </c>
      <c r="E292" s="219" t="s">
        <v>35</v>
      </c>
      <c r="F292" s="220" t="s">
        <v>371</v>
      </c>
      <c r="G292" s="218"/>
      <c r="H292" s="221">
        <v>44.1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150</v>
      </c>
      <c r="AU292" s="227" t="s">
        <v>88</v>
      </c>
      <c r="AV292" s="12" t="s">
        <v>88</v>
      </c>
      <c r="AW292" s="12" t="s">
        <v>42</v>
      </c>
      <c r="AX292" s="12" t="s">
        <v>79</v>
      </c>
      <c r="AY292" s="227" t="s">
        <v>141</v>
      </c>
    </row>
    <row r="293" spans="2:51" s="12" customFormat="1" ht="13.5">
      <c r="B293" s="217"/>
      <c r="C293" s="218"/>
      <c r="D293" s="207" t="s">
        <v>150</v>
      </c>
      <c r="E293" s="219" t="s">
        <v>35</v>
      </c>
      <c r="F293" s="220" t="s">
        <v>372</v>
      </c>
      <c r="G293" s="218"/>
      <c r="H293" s="221">
        <v>-3.96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150</v>
      </c>
      <c r="AU293" s="227" t="s">
        <v>88</v>
      </c>
      <c r="AV293" s="12" t="s">
        <v>88</v>
      </c>
      <c r="AW293" s="12" t="s">
        <v>42</v>
      </c>
      <c r="AX293" s="12" t="s">
        <v>79</v>
      </c>
      <c r="AY293" s="227" t="s">
        <v>141</v>
      </c>
    </row>
    <row r="294" spans="2:51" s="12" customFormat="1" ht="13.5">
      <c r="B294" s="217"/>
      <c r="C294" s="218"/>
      <c r="D294" s="207" t="s">
        <v>150</v>
      </c>
      <c r="E294" s="219" t="s">
        <v>35</v>
      </c>
      <c r="F294" s="220" t="s">
        <v>373</v>
      </c>
      <c r="G294" s="218"/>
      <c r="H294" s="221">
        <v>-15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150</v>
      </c>
      <c r="AU294" s="227" t="s">
        <v>88</v>
      </c>
      <c r="AV294" s="12" t="s">
        <v>88</v>
      </c>
      <c r="AW294" s="12" t="s">
        <v>42</v>
      </c>
      <c r="AX294" s="12" t="s">
        <v>79</v>
      </c>
      <c r="AY294" s="227" t="s">
        <v>141</v>
      </c>
    </row>
    <row r="295" spans="2:51" s="11" customFormat="1" ht="13.5">
      <c r="B295" s="205"/>
      <c r="C295" s="206"/>
      <c r="D295" s="207" t="s">
        <v>150</v>
      </c>
      <c r="E295" s="208" t="s">
        <v>35</v>
      </c>
      <c r="F295" s="209" t="s">
        <v>374</v>
      </c>
      <c r="G295" s="206"/>
      <c r="H295" s="210" t="s">
        <v>35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150</v>
      </c>
      <c r="AU295" s="216" t="s">
        <v>88</v>
      </c>
      <c r="AV295" s="11" t="s">
        <v>10</v>
      </c>
      <c r="AW295" s="11" t="s">
        <v>42</v>
      </c>
      <c r="AX295" s="11" t="s">
        <v>79</v>
      </c>
      <c r="AY295" s="216" t="s">
        <v>141</v>
      </c>
    </row>
    <row r="296" spans="2:51" s="12" customFormat="1" ht="13.5">
      <c r="B296" s="217"/>
      <c r="C296" s="218"/>
      <c r="D296" s="207" t="s">
        <v>150</v>
      </c>
      <c r="E296" s="219" t="s">
        <v>35</v>
      </c>
      <c r="F296" s="220" t="s">
        <v>375</v>
      </c>
      <c r="G296" s="218"/>
      <c r="H296" s="221">
        <v>0.776</v>
      </c>
      <c r="I296" s="222"/>
      <c r="J296" s="218"/>
      <c r="K296" s="218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150</v>
      </c>
      <c r="AU296" s="227" t="s">
        <v>88</v>
      </c>
      <c r="AV296" s="12" t="s">
        <v>88</v>
      </c>
      <c r="AW296" s="12" t="s">
        <v>42</v>
      </c>
      <c r="AX296" s="12" t="s">
        <v>79</v>
      </c>
      <c r="AY296" s="227" t="s">
        <v>141</v>
      </c>
    </row>
    <row r="297" spans="2:51" s="11" customFormat="1" ht="13.5">
      <c r="B297" s="205"/>
      <c r="C297" s="206"/>
      <c r="D297" s="207" t="s">
        <v>150</v>
      </c>
      <c r="E297" s="208" t="s">
        <v>35</v>
      </c>
      <c r="F297" s="209" t="s">
        <v>376</v>
      </c>
      <c r="G297" s="206"/>
      <c r="H297" s="210" t="s">
        <v>35</v>
      </c>
      <c r="I297" s="211"/>
      <c r="J297" s="206"/>
      <c r="K297" s="206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150</v>
      </c>
      <c r="AU297" s="216" t="s">
        <v>88</v>
      </c>
      <c r="AV297" s="11" t="s">
        <v>10</v>
      </c>
      <c r="AW297" s="11" t="s">
        <v>42</v>
      </c>
      <c r="AX297" s="11" t="s">
        <v>79</v>
      </c>
      <c r="AY297" s="216" t="s">
        <v>141</v>
      </c>
    </row>
    <row r="298" spans="2:51" s="12" customFormat="1" ht="13.5">
      <c r="B298" s="217"/>
      <c r="C298" s="218"/>
      <c r="D298" s="207" t="s">
        <v>150</v>
      </c>
      <c r="E298" s="219" t="s">
        <v>35</v>
      </c>
      <c r="F298" s="220" t="s">
        <v>377</v>
      </c>
      <c r="G298" s="218"/>
      <c r="H298" s="221">
        <v>1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150</v>
      </c>
      <c r="AU298" s="227" t="s">
        <v>88</v>
      </c>
      <c r="AV298" s="12" t="s">
        <v>88</v>
      </c>
      <c r="AW298" s="12" t="s">
        <v>42</v>
      </c>
      <c r="AX298" s="12" t="s">
        <v>79</v>
      </c>
      <c r="AY298" s="227" t="s">
        <v>141</v>
      </c>
    </row>
    <row r="299" spans="2:51" s="13" customFormat="1" ht="13.5">
      <c r="B299" s="228"/>
      <c r="C299" s="229"/>
      <c r="D299" s="230" t="s">
        <v>150</v>
      </c>
      <c r="E299" s="231" t="s">
        <v>35</v>
      </c>
      <c r="F299" s="232" t="s">
        <v>153</v>
      </c>
      <c r="G299" s="229"/>
      <c r="H299" s="233">
        <v>386.277</v>
      </c>
      <c r="I299" s="234"/>
      <c r="J299" s="229"/>
      <c r="K299" s="229"/>
      <c r="L299" s="235"/>
      <c r="M299" s="236"/>
      <c r="N299" s="237"/>
      <c r="O299" s="237"/>
      <c r="P299" s="237"/>
      <c r="Q299" s="237"/>
      <c r="R299" s="237"/>
      <c r="S299" s="237"/>
      <c r="T299" s="238"/>
      <c r="AT299" s="239" t="s">
        <v>150</v>
      </c>
      <c r="AU299" s="239" t="s">
        <v>88</v>
      </c>
      <c r="AV299" s="13" t="s">
        <v>148</v>
      </c>
      <c r="AW299" s="13" t="s">
        <v>42</v>
      </c>
      <c r="AX299" s="13" t="s">
        <v>10</v>
      </c>
      <c r="AY299" s="239" t="s">
        <v>141</v>
      </c>
    </row>
    <row r="300" spans="2:65" s="1" customFormat="1" ht="22.5" customHeight="1">
      <c r="B300" s="41"/>
      <c r="C300" s="245" t="s">
        <v>378</v>
      </c>
      <c r="D300" s="245" t="s">
        <v>185</v>
      </c>
      <c r="E300" s="246" t="s">
        <v>379</v>
      </c>
      <c r="F300" s="247" t="s">
        <v>380</v>
      </c>
      <c r="G300" s="248" t="s">
        <v>245</v>
      </c>
      <c r="H300" s="249">
        <v>83693.35</v>
      </c>
      <c r="I300" s="250"/>
      <c r="J300" s="251">
        <f>ROUND(I300*H300,0)</f>
        <v>0</v>
      </c>
      <c r="K300" s="247" t="s">
        <v>147</v>
      </c>
      <c r="L300" s="252"/>
      <c r="M300" s="253" t="s">
        <v>35</v>
      </c>
      <c r="N300" s="254" t="s">
        <v>50</v>
      </c>
      <c r="O300" s="42"/>
      <c r="P300" s="202">
        <f>O300*H300</f>
        <v>0</v>
      </c>
      <c r="Q300" s="202">
        <v>0.005</v>
      </c>
      <c r="R300" s="202">
        <f>Q300*H300</f>
        <v>418.46675000000005</v>
      </c>
      <c r="S300" s="202">
        <v>0</v>
      </c>
      <c r="T300" s="203">
        <f>S300*H300</f>
        <v>0</v>
      </c>
      <c r="AR300" s="23" t="s">
        <v>184</v>
      </c>
      <c r="AT300" s="23" t="s">
        <v>185</v>
      </c>
      <c r="AU300" s="23" t="s">
        <v>88</v>
      </c>
      <c r="AY300" s="23" t="s">
        <v>141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3" t="s">
        <v>10</v>
      </c>
      <c r="BK300" s="204">
        <f>ROUND(I300*H300,0)</f>
        <v>0</v>
      </c>
      <c r="BL300" s="23" t="s">
        <v>148</v>
      </c>
      <c r="BM300" s="23" t="s">
        <v>381</v>
      </c>
    </row>
    <row r="301" spans="2:51" s="12" customFormat="1" ht="13.5">
      <c r="B301" s="217"/>
      <c r="C301" s="218"/>
      <c r="D301" s="230" t="s">
        <v>150</v>
      </c>
      <c r="E301" s="257" t="s">
        <v>35</v>
      </c>
      <c r="F301" s="255" t="s">
        <v>382</v>
      </c>
      <c r="G301" s="218"/>
      <c r="H301" s="256">
        <v>83693.35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150</v>
      </c>
      <c r="AU301" s="227" t="s">
        <v>88</v>
      </c>
      <c r="AV301" s="12" t="s">
        <v>88</v>
      </c>
      <c r="AW301" s="12" t="s">
        <v>42</v>
      </c>
      <c r="AX301" s="12" t="s">
        <v>79</v>
      </c>
      <c r="AY301" s="227" t="s">
        <v>141</v>
      </c>
    </row>
    <row r="302" spans="2:65" s="1" customFormat="1" ht="22.5" customHeight="1">
      <c r="B302" s="41"/>
      <c r="C302" s="193" t="s">
        <v>383</v>
      </c>
      <c r="D302" s="193" t="s">
        <v>143</v>
      </c>
      <c r="E302" s="194" t="s">
        <v>384</v>
      </c>
      <c r="F302" s="195" t="s">
        <v>385</v>
      </c>
      <c r="G302" s="196" t="s">
        <v>146</v>
      </c>
      <c r="H302" s="197">
        <v>13.65</v>
      </c>
      <c r="I302" s="198"/>
      <c r="J302" s="199">
        <f>ROUND(I302*H302,0)</f>
        <v>0</v>
      </c>
      <c r="K302" s="195" t="s">
        <v>147</v>
      </c>
      <c r="L302" s="61"/>
      <c r="M302" s="200" t="s">
        <v>35</v>
      </c>
      <c r="N302" s="201" t="s">
        <v>50</v>
      </c>
      <c r="O302" s="42"/>
      <c r="P302" s="202">
        <f>O302*H302</f>
        <v>0</v>
      </c>
      <c r="Q302" s="202">
        <v>0.50375</v>
      </c>
      <c r="R302" s="202">
        <f>Q302*H302</f>
        <v>6.8761875</v>
      </c>
      <c r="S302" s="202">
        <v>2.5</v>
      </c>
      <c r="T302" s="203">
        <f>S302*H302</f>
        <v>34.125</v>
      </c>
      <c r="AR302" s="23" t="s">
        <v>148</v>
      </c>
      <c r="AT302" s="23" t="s">
        <v>143</v>
      </c>
      <c r="AU302" s="23" t="s">
        <v>88</v>
      </c>
      <c r="AY302" s="23" t="s">
        <v>141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3" t="s">
        <v>10</v>
      </c>
      <c r="BK302" s="204">
        <f>ROUND(I302*H302,0)</f>
        <v>0</v>
      </c>
      <c r="BL302" s="23" t="s">
        <v>148</v>
      </c>
      <c r="BM302" s="23" t="s">
        <v>386</v>
      </c>
    </row>
    <row r="303" spans="2:51" s="11" customFormat="1" ht="13.5">
      <c r="B303" s="205"/>
      <c r="C303" s="206"/>
      <c r="D303" s="207" t="s">
        <v>150</v>
      </c>
      <c r="E303" s="208" t="s">
        <v>35</v>
      </c>
      <c r="F303" s="209" t="s">
        <v>317</v>
      </c>
      <c r="G303" s="206"/>
      <c r="H303" s="210" t="s">
        <v>35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150</v>
      </c>
      <c r="AU303" s="216" t="s">
        <v>88</v>
      </c>
      <c r="AV303" s="11" t="s">
        <v>10</v>
      </c>
      <c r="AW303" s="11" t="s">
        <v>42</v>
      </c>
      <c r="AX303" s="11" t="s">
        <v>79</v>
      </c>
      <c r="AY303" s="216" t="s">
        <v>141</v>
      </c>
    </row>
    <row r="304" spans="2:51" s="11" customFormat="1" ht="13.5">
      <c r="B304" s="205"/>
      <c r="C304" s="206"/>
      <c r="D304" s="207" t="s">
        <v>150</v>
      </c>
      <c r="E304" s="208" t="s">
        <v>35</v>
      </c>
      <c r="F304" s="209" t="s">
        <v>387</v>
      </c>
      <c r="G304" s="206"/>
      <c r="H304" s="210" t="s">
        <v>35</v>
      </c>
      <c r="I304" s="211"/>
      <c r="J304" s="206"/>
      <c r="K304" s="206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150</v>
      </c>
      <c r="AU304" s="216" t="s">
        <v>88</v>
      </c>
      <c r="AV304" s="11" t="s">
        <v>10</v>
      </c>
      <c r="AW304" s="11" t="s">
        <v>42</v>
      </c>
      <c r="AX304" s="11" t="s">
        <v>79</v>
      </c>
      <c r="AY304" s="216" t="s">
        <v>141</v>
      </c>
    </row>
    <row r="305" spans="2:51" s="12" customFormat="1" ht="13.5">
      <c r="B305" s="217"/>
      <c r="C305" s="218"/>
      <c r="D305" s="207" t="s">
        <v>150</v>
      </c>
      <c r="E305" s="219" t="s">
        <v>35</v>
      </c>
      <c r="F305" s="220" t="s">
        <v>388</v>
      </c>
      <c r="G305" s="218"/>
      <c r="H305" s="221">
        <v>13.65</v>
      </c>
      <c r="I305" s="222"/>
      <c r="J305" s="218"/>
      <c r="K305" s="218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150</v>
      </c>
      <c r="AU305" s="227" t="s">
        <v>88</v>
      </c>
      <c r="AV305" s="12" t="s">
        <v>88</v>
      </c>
      <c r="AW305" s="12" t="s">
        <v>42</v>
      </c>
      <c r="AX305" s="12" t="s">
        <v>79</v>
      </c>
      <c r="AY305" s="227" t="s">
        <v>141</v>
      </c>
    </row>
    <row r="306" spans="2:51" s="13" customFormat="1" ht="13.5">
      <c r="B306" s="228"/>
      <c r="C306" s="229"/>
      <c r="D306" s="230" t="s">
        <v>150</v>
      </c>
      <c r="E306" s="231" t="s">
        <v>35</v>
      </c>
      <c r="F306" s="232" t="s">
        <v>153</v>
      </c>
      <c r="G306" s="229"/>
      <c r="H306" s="233">
        <v>13.65</v>
      </c>
      <c r="I306" s="234"/>
      <c r="J306" s="229"/>
      <c r="K306" s="229"/>
      <c r="L306" s="235"/>
      <c r="M306" s="236"/>
      <c r="N306" s="237"/>
      <c r="O306" s="237"/>
      <c r="P306" s="237"/>
      <c r="Q306" s="237"/>
      <c r="R306" s="237"/>
      <c r="S306" s="237"/>
      <c r="T306" s="238"/>
      <c r="AT306" s="239" t="s">
        <v>150</v>
      </c>
      <c r="AU306" s="239" t="s">
        <v>88</v>
      </c>
      <c r="AV306" s="13" t="s">
        <v>148</v>
      </c>
      <c r="AW306" s="13" t="s">
        <v>42</v>
      </c>
      <c r="AX306" s="13" t="s">
        <v>10</v>
      </c>
      <c r="AY306" s="239" t="s">
        <v>141</v>
      </c>
    </row>
    <row r="307" spans="2:65" s="1" customFormat="1" ht="22.5" customHeight="1">
      <c r="B307" s="41"/>
      <c r="C307" s="245" t="s">
        <v>389</v>
      </c>
      <c r="D307" s="245" t="s">
        <v>185</v>
      </c>
      <c r="E307" s="246" t="s">
        <v>390</v>
      </c>
      <c r="F307" s="247" t="s">
        <v>391</v>
      </c>
      <c r="G307" s="248" t="s">
        <v>175</v>
      </c>
      <c r="H307" s="249">
        <v>26.765</v>
      </c>
      <c r="I307" s="250"/>
      <c r="J307" s="251">
        <f>ROUND(I307*H307,0)</f>
        <v>0</v>
      </c>
      <c r="K307" s="247" t="s">
        <v>147</v>
      </c>
      <c r="L307" s="252"/>
      <c r="M307" s="253" t="s">
        <v>35</v>
      </c>
      <c r="N307" s="254" t="s">
        <v>50</v>
      </c>
      <c r="O307" s="42"/>
      <c r="P307" s="202">
        <f>O307*H307</f>
        <v>0</v>
      </c>
      <c r="Q307" s="202">
        <v>1</v>
      </c>
      <c r="R307" s="202">
        <f>Q307*H307</f>
        <v>26.765</v>
      </c>
      <c r="S307" s="202">
        <v>0</v>
      </c>
      <c r="T307" s="203">
        <f>S307*H307</f>
        <v>0</v>
      </c>
      <c r="AR307" s="23" t="s">
        <v>184</v>
      </c>
      <c r="AT307" s="23" t="s">
        <v>185</v>
      </c>
      <c r="AU307" s="23" t="s">
        <v>88</v>
      </c>
      <c r="AY307" s="23" t="s">
        <v>141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3" t="s">
        <v>10</v>
      </c>
      <c r="BK307" s="204">
        <f>ROUND(I307*H307,0)</f>
        <v>0</v>
      </c>
      <c r="BL307" s="23" t="s">
        <v>148</v>
      </c>
      <c r="BM307" s="23" t="s">
        <v>392</v>
      </c>
    </row>
    <row r="308" spans="2:51" s="11" customFormat="1" ht="13.5">
      <c r="B308" s="205"/>
      <c r="C308" s="206"/>
      <c r="D308" s="207" t="s">
        <v>150</v>
      </c>
      <c r="E308" s="208" t="s">
        <v>35</v>
      </c>
      <c r="F308" s="209" t="s">
        <v>393</v>
      </c>
      <c r="G308" s="206"/>
      <c r="H308" s="210" t="s">
        <v>35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150</v>
      </c>
      <c r="AU308" s="216" t="s">
        <v>88</v>
      </c>
      <c r="AV308" s="11" t="s">
        <v>10</v>
      </c>
      <c r="AW308" s="11" t="s">
        <v>42</v>
      </c>
      <c r="AX308" s="11" t="s">
        <v>79</v>
      </c>
      <c r="AY308" s="216" t="s">
        <v>141</v>
      </c>
    </row>
    <row r="309" spans="2:51" s="11" customFormat="1" ht="13.5">
      <c r="B309" s="205"/>
      <c r="C309" s="206"/>
      <c r="D309" s="207" t="s">
        <v>150</v>
      </c>
      <c r="E309" s="208" t="s">
        <v>35</v>
      </c>
      <c r="F309" s="209" t="s">
        <v>317</v>
      </c>
      <c r="G309" s="206"/>
      <c r="H309" s="210" t="s">
        <v>35</v>
      </c>
      <c r="I309" s="211"/>
      <c r="J309" s="206"/>
      <c r="K309" s="206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150</v>
      </c>
      <c r="AU309" s="216" t="s">
        <v>88</v>
      </c>
      <c r="AV309" s="11" t="s">
        <v>10</v>
      </c>
      <c r="AW309" s="11" t="s">
        <v>42</v>
      </c>
      <c r="AX309" s="11" t="s">
        <v>79</v>
      </c>
      <c r="AY309" s="216" t="s">
        <v>141</v>
      </c>
    </row>
    <row r="310" spans="2:51" s="11" customFormat="1" ht="13.5">
      <c r="B310" s="205"/>
      <c r="C310" s="206"/>
      <c r="D310" s="207" t="s">
        <v>150</v>
      </c>
      <c r="E310" s="208" t="s">
        <v>35</v>
      </c>
      <c r="F310" s="209" t="s">
        <v>394</v>
      </c>
      <c r="G310" s="206"/>
      <c r="H310" s="210" t="s">
        <v>35</v>
      </c>
      <c r="I310" s="211"/>
      <c r="J310" s="206"/>
      <c r="K310" s="206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150</v>
      </c>
      <c r="AU310" s="216" t="s">
        <v>88</v>
      </c>
      <c r="AV310" s="11" t="s">
        <v>10</v>
      </c>
      <c r="AW310" s="11" t="s">
        <v>42</v>
      </c>
      <c r="AX310" s="11" t="s">
        <v>79</v>
      </c>
      <c r="AY310" s="216" t="s">
        <v>141</v>
      </c>
    </row>
    <row r="311" spans="2:51" s="12" customFormat="1" ht="13.5">
      <c r="B311" s="217"/>
      <c r="C311" s="218"/>
      <c r="D311" s="207" t="s">
        <v>150</v>
      </c>
      <c r="E311" s="219" t="s">
        <v>35</v>
      </c>
      <c r="F311" s="220" t="s">
        <v>395</v>
      </c>
      <c r="G311" s="218"/>
      <c r="H311" s="221">
        <v>45.5</v>
      </c>
      <c r="I311" s="222"/>
      <c r="J311" s="218"/>
      <c r="K311" s="218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150</v>
      </c>
      <c r="AU311" s="227" t="s">
        <v>88</v>
      </c>
      <c r="AV311" s="12" t="s">
        <v>88</v>
      </c>
      <c r="AW311" s="12" t="s">
        <v>42</v>
      </c>
      <c r="AX311" s="12" t="s">
        <v>79</v>
      </c>
      <c r="AY311" s="227" t="s">
        <v>141</v>
      </c>
    </row>
    <row r="312" spans="2:51" s="13" customFormat="1" ht="13.5">
      <c r="B312" s="228"/>
      <c r="C312" s="229"/>
      <c r="D312" s="207" t="s">
        <v>150</v>
      </c>
      <c r="E312" s="240" t="s">
        <v>35</v>
      </c>
      <c r="F312" s="241" t="s">
        <v>153</v>
      </c>
      <c r="G312" s="229"/>
      <c r="H312" s="242">
        <v>45.5</v>
      </c>
      <c r="I312" s="234"/>
      <c r="J312" s="229"/>
      <c r="K312" s="229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150</v>
      </c>
      <c r="AU312" s="239" t="s">
        <v>88</v>
      </c>
      <c r="AV312" s="13" t="s">
        <v>148</v>
      </c>
      <c r="AW312" s="13" t="s">
        <v>42</v>
      </c>
      <c r="AX312" s="13" t="s">
        <v>79</v>
      </c>
      <c r="AY312" s="239" t="s">
        <v>141</v>
      </c>
    </row>
    <row r="313" spans="2:51" s="12" customFormat="1" ht="13.5">
      <c r="B313" s="217"/>
      <c r="C313" s="218"/>
      <c r="D313" s="207" t="s">
        <v>150</v>
      </c>
      <c r="E313" s="219" t="s">
        <v>35</v>
      </c>
      <c r="F313" s="220" t="s">
        <v>396</v>
      </c>
      <c r="G313" s="218"/>
      <c r="H313" s="221">
        <v>26.765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150</v>
      </c>
      <c r="AU313" s="227" t="s">
        <v>88</v>
      </c>
      <c r="AV313" s="12" t="s">
        <v>88</v>
      </c>
      <c r="AW313" s="12" t="s">
        <v>42</v>
      </c>
      <c r="AX313" s="12" t="s">
        <v>79</v>
      </c>
      <c r="AY313" s="227" t="s">
        <v>141</v>
      </c>
    </row>
    <row r="314" spans="2:51" s="13" customFormat="1" ht="13.5">
      <c r="B314" s="228"/>
      <c r="C314" s="229"/>
      <c r="D314" s="230" t="s">
        <v>150</v>
      </c>
      <c r="E314" s="231" t="s">
        <v>35</v>
      </c>
      <c r="F314" s="232" t="s">
        <v>153</v>
      </c>
      <c r="G314" s="229"/>
      <c r="H314" s="233">
        <v>26.765</v>
      </c>
      <c r="I314" s="234"/>
      <c r="J314" s="229"/>
      <c r="K314" s="229"/>
      <c r="L314" s="235"/>
      <c r="M314" s="236"/>
      <c r="N314" s="237"/>
      <c r="O314" s="237"/>
      <c r="P314" s="237"/>
      <c r="Q314" s="237"/>
      <c r="R314" s="237"/>
      <c r="S314" s="237"/>
      <c r="T314" s="238"/>
      <c r="AT314" s="239" t="s">
        <v>150</v>
      </c>
      <c r="AU314" s="239" t="s">
        <v>88</v>
      </c>
      <c r="AV314" s="13" t="s">
        <v>148</v>
      </c>
      <c r="AW314" s="13" t="s">
        <v>42</v>
      </c>
      <c r="AX314" s="13" t="s">
        <v>10</v>
      </c>
      <c r="AY314" s="239" t="s">
        <v>141</v>
      </c>
    </row>
    <row r="315" spans="2:65" s="1" customFormat="1" ht="22.5" customHeight="1">
      <c r="B315" s="41"/>
      <c r="C315" s="193" t="s">
        <v>397</v>
      </c>
      <c r="D315" s="193" t="s">
        <v>143</v>
      </c>
      <c r="E315" s="194" t="s">
        <v>398</v>
      </c>
      <c r="F315" s="195" t="s">
        <v>399</v>
      </c>
      <c r="G315" s="196" t="s">
        <v>400</v>
      </c>
      <c r="H315" s="197">
        <v>1</v>
      </c>
      <c r="I315" s="198"/>
      <c r="J315" s="199">
        <f>ROUND(I315*H315,0)</f>
        <v>0</v>
      </c>
      <c r="K315" s="195" t="s">
        <v>35</v>
      </c>
      <c r="L315" s="61"/>
      <c r="M315" s="200" t="s">
        <v>35</v>
      </c>
      <c r="N315" s="201" t="s">
        <v>50</v>
      </c>
      <c r="O315" s="42"/>
      <c r="P315" s="202">
        <f>O315*H315</f>
        <v>0</v>
      </c>
      <c r="Q315" s="202">
        <v>0.50375</v>
      </c>
      <c r="R315" s="202">
        <f>Q315*H315</f>
        <v>0.50375</v>
      </c>
      <c r="S315" s="202">
        <v>2.5</v>
      </c>
      <c r="T315" s="203">
        <f>S315*H315</f>
        <v>2.5</v>
      </c>
      <c r="AR315" s="23" t="s">
        <v>148</v>
      </c>
      <c r="AT315" s="23" t="s">
        <v>143</v>
      </c>
      <c r="AU315" s="23" t="s">
        <v>88</v>
      </c>
      <c r="AY315" s="23" t="s">
        <v>141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23" t="s">
        <v>10</v>
      </c>
      <c r="BK315" s="204">
        <f>ROUND(I315*H315,0)</f>
        <v>0</v>
      </c>
      <c r="BL315" s="23" t="s">
        <v>148</v>
      </c>
      <c r="BM315" s="23" t="s">
        <v>401</v>
      </c>
    </row>
    <row r="316" spans="2:51" s="12" customFormat="1" ht="13.5">
      <c r="B316" s="217"/>
      <c r="C316" s="218"/>
      <c r="D316" s="207" t="s">
        <v>150</v>
      </c>
      <c r="E316" s="219" t="s">
        <v>35</v>
      </c>
      <c r="F316" s="220" t="s">
        <v>10</v>
      </c>
      <c r="G316" s="218"/>
      <c r="H316" s="221">
        <v>1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150</v>
      </c>
      <c r="AU316" s="227" t="s">
        <v>88</v>
      </c>
      <c r="AV316" s="12" t="s">
        <v>88</v>
      </c>
      <c r="AW316" s="12" t="s">
        <v>42</v>
      </c>
      <c r="AX316" s="12" t="s">
        <v>79</v>
      </c>
      <c r="AY316" s="227" t="s">
        <v>141</v>
      </c>
    </row>
    <row r="317" spans="2:51" s="13" customFormat="1" ht="13.5">
      <c r="B317" s="228"/>
      <c r="C317" s="229"/>
      <c r="D317" s="230" t="s">
        <v>150</v>
      </c>
      <c r="E317" s="231" t="s">
        <v>35</v>
      </c>
      <c r="F317" s="232" t="s">
        <v>153</v>
      </c>
      <c r="G317" s="229"/>
      <c r="H317" s="233">
        <v>1</v>
      </c>
      <c r="I317" s="234"/>
      <c r="J317" s="229"/>
      <c r="K317" s="229"/>
      <c r="L317" s="235"/>
      <c r="M317" s="236"/>
      <c r="N317" s="237"/>
      <c r="O317" s="237"/>
      <c r="P317" s="237"/>
      <c r="Q317" s="237"/>
      <c r="R317" s="237"/>
      <c r="S317" s="237"/>
      <c r="T317" s="238"/>
      <c r="AT317" s="239" t="s">
        <v>150</v>
      </c>
      <c r="AU317" s="239" t="s">
        <v>88</v>
      </c>
      <c r="AV317" s="13" t="s">
        <v>148</v>
      </c>
      <c r="AW317" s="13" t="s">
        <v>42</v>
      </c>
      <c r="AX317" s="13" t="s">
        <v>10</v>
      </c>
      <c r="AY317" s="239" t="s">
        <v>141</v>
      </c>
    </row>
    <row r="318" spans="2:65" s="1" customFormat="1" ht="31.5" customHeight="1">
      <c r="B318" s="41"/>
      <c r="C318" s="193" t="s">
        <v>402</v>
      </c>
      <c r="D318" s="193" t="s">
        <v>143</v>
      </c>
      <c r="E318" s="194" t="s">
        <v>403</v>
      </c>
      <c r="F318" s="195" t="s">
        <v>404</v>
      </c>
      <c r="G318" s="196" t="s">
        <v>194</v>
      </c>
      <c r="H318" s="197">
        <v>1287.59</v>
      </c>
      <c r="I318" s="198"/>
      <c r="J318" s="199">
        <f>ROUND(I318*H318,0)</f>
        <v>0</v>
      </c>
      <c r="K318" s="195" t="s">
        <v>147</v>
      </c>
      <c r="L318" s="61"/>
      <c r="M318" s="200" t="s">
        <v>35</v>
      </c>
      <c r="N318" s="201" t="s">
        <v>50</v>
      </c>
      <c r="O318" s="42"/>
      <c r="P318" s="202">
        <f>O318*H318</f>
        <v>0</v>
      </c>
      <c r="Q318" s="202">
        <v>0.02324</v>
      </c>
      <c r="R318" s="202">
        <f>Q318*H318</f>
        <v>29.923591599999998</v>
      </c>
      <c r="S318" s="202">
        <v>0</v>
      </c>
      <c r="T318" s="203">
        <f>S318*H318</f>
        <v>0</v>
      </c>
      <c r="AR318" s="23" t="s">
        <v>148</v>
      </c>
      <c r="AT318" s="23" t="s">
        <v>143</v>
      </c>
      <c r="AU318" s="23" t="s">
        <v>88</v>
      </c>
      <c r="AY318" s="23" t="s">
        <v>141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23" t="s">
        <v>10</v>
      </c>
      <c r="BK318" s="204">
        <f>ROUND(I318*H318,0)</f>
        <v>0</v>
      </c>
      <c r="BL318" s="23" t="s">
        <v>148</v>
      </c>
      <c r="BM318" s="23" t="s">
        <v>405</v>
      </c>
    </row>
    <row r="319" spans="2:47" s="1" customFormat="1" ht="108">
      <c r="B319" s="41"/>
      <c r="C319" s="63"/>
      <c r="D319" s="207" t="s">
        <v>162</v>
      </c>
      <c r="E319" s="63"/>
      <c r="F319" s="243" t="s">
        <v>406</v>
      </c>
      <c r="G319" s="63"/>
      <c r="H319" s="63"/>
      <c r="I319" s="163"/>
      <c r="J319" s="63"/>
      <c r="K319" s="63"/>
      <c r="L319" s="61"/>
      <c r="M319" s="244"/>
      <c r="N319" s="42"/>
      <c r="O319" s="42"/>
      <c r="P319" s="42"/>
      <c r="Q319" s="42"/>
      <c r="R319" s="42"/>
      <c r="S319" s="42"/>
      <c r="T319" s="78"/>
      <c r="AT319" s="23" t="s">
        <v>162</v>
      </c>
      <c r="AU319" s="23" t="s">
        <v>88</v>
      </c>
    </row>
    <row r="320" spans="2:51" s="12" customFormat="1" ht="13.5">
      <c r="B320" s="217"/>
      <c r="C320" s="218"/>
      <c r="D320" s="207" t="s">
        <v>150</v>
      </c>
      <c r="E320" s="219" t="s">
        <v>35</v>
      </c>
      <c r="F320" s="220" t="s">
        <v>407</v>
      </c>
      <c r="G320" s="218"/>
      <c r="H320" s="221">
        <v>1287.59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150</v>
      </c>
      <c r="AU320" s="227" t="s">
        <v>88</v>
      </c>
      <c r="AV320" s="12" t="s">
        <v>88</v>
      </c>
      <c r="AW320" s="12" t="s">
        <v>42</v>
      </c>
      <c r="AX320" s="12" t="s">
        <v>79</v>
      </c>
      <c r="AY320" s="227" t="s">
        <v>141</v>
      </c>
    </row>
    <row r="321" spans="2:63" s="10" customFormat="1" ht="29.85" customHeight="1">
      <c r="B321" s="176"/>
      <c r="C321" s="177"/>
      <c r="D321" s="190" t="s">
        <v>78</v>
      </c>
      <c r="E321" s="191" t="s">
        <v>408</v>
      </c>
      <c r="F321" s="191" t="s">
        <v>409</v>
      </c>
      <c r="G321" s="177"/>
      <c r="H321" s="177"/>
      <c r="I321" s="180"/>
      <c r="J321" s="192">
        <f>BK321</f>
        <v>0</v>
      </c>
      <c r="K321" s="177"/>
      <c r="L321" s="182"/>
      <c r="M321" s="183"/>
      <c r="N321" s="184"/>
      <c r="O321" s="184"/>
      <c r="P321" s="185">
        <f>SUM(P322:P326)</f>
        <v>0</v>
      </c>
      <c r="Q321" s="184"/>
      <c r="R321" s="185">
        <f>SUM(R322:R326)</f>
        <v>0</v>
      </c>
      <c r="S321" s="184"/>
      <c r="T321" s="186">
        <f>SUM(T322:T326)</f>
        <v>0</v>
      </c>
      <c r="AR321" s="187" t="s">
        <v>10</v>
      </c>
      <c r="AT321" s="188" t="s">
        <v>78</v>
      </c>
      <c r="AU321" s="188" t="s">
        <v>10</v>
      </c>
      <c r="AY321" s="187" t="s">
        <v>141</v>
      </c>
      <c r="BK321" s="189">
        <f>SUM(BK322:BK326)</f>
        <v>0</v>
      </c>
    </row>
    <row r="322" spans="2:65" s="1" customFormat="1" ht="31.5" customHeight="1">
      <c r="B322" s="41"/>
      <c r="C322" s="193" t="s">
        <v>410</v>
      </c>
      <c r="D322" s="193" t="s">
        <v>143</v>
      </c>
      <c r="E322" s="194" t="s">
        <v>411</v>
      </c>
      <c r="F322" s="195" t="s">
        <v>412</v>
      </c>
      <c r="G322" s="196" t="s">
        <v>175</v>
      </c>
      <c r="H322" s="197">
        <v>795.385</v>
      </c>
      <c r="I322" s="198"/>
      <c r="J322" s="199">
        <f>ROUND(I322*H322,0)</f>
        <v>0</v>
      </c>
      <c r="K322" s="195" t="s">
        <v>147</v>
      </c>
      <c r="L322" s="61"/>
      <c r="M322" s="200" t="s">
        <v>35</v>
      </c>
      <c r="N322" s="201" t="s">
        <v>50</v>
      </c>
      <c r="O322" s="42"/>
      <c r="P322" s="202">
        <f>O322*H322</f>
        <v>0</v>
      </c>
      <c r="Q322" s="202">
        <v>0</v>
      </c>
      <c r="R322" s="202">
        <f>Q322*H322</f>
        <v>0</v>
      </c>
      <c r="S322" s="202">
        <v>0</v>
      </c>
      <c r="T322" s="203">
        <f>S322*H322</f>
        <v>0</v>
      </c>
      <c r="AR322" s="23" t="s">
        <v>148</v>
      </c>
      <c r="AT322" s="23" t="s">
        <v>143</v>
      </c>
      <c r="AU322" s="23" t="s">
        <v>88</v>
      </c>
      <c r="AY322" s="23" t="s">
        <v>141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3" t="s">
        <v>10</v>
      </c>
      <c r="BK322" s="204">
        <f>ROUND(I322*H322,0)</f>
        <v>0</v>
      </c>
      <c r="BL322" s="23" t="s">
        <v>148</v>
      </c>
      <c r="BM322" s="23" t="s">
        <v>413</v>
      </c>
    </row>
    <row r="323" spans="2:65" s="1" customFormat="1" ht="31.5" customHeight="1">
      <c r="B323" s="41"/>
      <c r="C323" s="193" t="s">
        <v>414</v>
      </c>
      <c r="D323" s="193" t="s">
        <v>143</v>
      </c>
      <c r="E323" s="194" t="s">
        <v>415</v>
      </c>
      <c r="F323" s="195" t="s">
        <v>416</v>
      </c>
      <c r="G323" s="196" t="s">
        <v>175</v>
      </c>
      <c r="H323" s="197">
        <v>795.385</v>
      </c>
      <c r="I323" s="198"/>
      <c r="J323" s="199">
        <f>ROUND(I323*H323,0)</f>
        <v>0</v>
      </c>
      <c r="K323" s="195" t="s">
        <v>147</v>
      </c>
      <c r="L323" s="61"/>
      <c r="M323" s="200" t="s">
        <v>35</v>
      </c>
      <c r="N323" s="201" t="s">
        <v>50</v>
      </c>
      <c r="O323" s="42"/>
      <c r="P323" s="202">
        <f>O323*H323</f>
        <v>0</v>
      </c>
      <c r="Q323" s="202">
        <v>0</v>
      </c>
      <c r="R323" s="202">
        <f>Q323*H323</f>
        <v>0</v>
      </c>
      <c r="S323" s="202">
        <v>0</v>
      </c>
      <c r="T323" s="203">
        <f>S323*H323</f>
        <v>0</v>
      </c>
      <c r="AR323" s="23" t="s">
        <v>148</v>
      </c>
      <c r="AT323" s="23" t="s">
        <v>143</v>
      </c>
      <c r="AU323" s="23" t="s">
        <v>88</v>
      </c>
      <c r="AY323" s="23" t="s">
        <v>141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23" t="s">
        <v>10</v>
      </c>
      <c r="BK323" s="204">
        <f>ROUND(I323*H323,0)</f>
        <v>0</v>
      </c>
      <c r="BL323" s="23" t="s">
        <v>148</v>
      </c>
      <c r="BM323" s="23" t="s">
        <v>417</v>
      </c>
    </row>
    <row r="324" spans="2:65" s="1" customFormat="1" ht="31.5" customHeight="1">
      <c r="B324" s="41"/>
      <c r="C324" s="193" t="s">
        <v>418</v>
      </c>
      <c r="D324" s="193" t="s">
        <v>143</v>
      </c>
      <c r="E324" s="194" t="s">
        <v>419</v>
      </c>
      <c r="F324" s="195" t="s">
        <v>420</v>
      </c>
      <c r="G324" s="196" t="s">
        <v>175</v>
      </c>
      <c r="H324" s="197">
        <v>5567.695</v>
      </c>
      <c r="I324" s="198"/>
      <c r="J324" s="199">
        <f>ROUND(I324*H324,0)</f>
        <v>0</v>
      </c>
      <c r="K324" s="195" t="s">
        <v>147</v>
      </c>
      <c r="L324" s="61"/>
      <c r="M324" s="200" t="s">
        <v>35</v>
      </c>
      <c r="N324" s="201" t="s">
        <v>50</v>
      </c>
      <c r="O324" s="42"/>
      <c r="P324" s="202">
        <f>O324*H324</f>
        <v>0</v>
      </c>
      <c r="Q324" s="202">
        <v>0</v>
      </c>
      <c r="R324" s="202">
        <f>Q324*H324</f>
        <v>0</v>
      </c>
      <c r="S324" s="202">
        <v>0</v>
      </c>
      <c r="T324" s="203">
        <f>S324*H324</f>
        <v>0</v>
      </c>
      <c r="AR324" s="23" t="s">
        <v>148</v>
      </c>
      <c r="AT324" s="23" t="s">
        <v>143</v>
      </c>
      <c r="AU324" s="23" t="s">
        <v>88</v>
      </c>
      <c r="AY324" s="23" t="s">
        <v>141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23" t="s">
        <v>10</v>
      </c>
      <c r="BK324" s="204">
        <f>ROUND(I324*H324,0)</f>
        <v>0</v>
      </c>
      <c r="BL324" s="23" t="s">
        <v>148</v>
      </c>
      <c r="BM324" s="23" t="s">
        <v>421</v>
      </c>
    </row>
    <row r="325" spans="2:51" s="12" customFormat="1" ht="13.5">
      <c r="B325" s="217"/>
      <c r="C325" s="218"/>
      <c r="D325" s="230" t="s">
        <v>150</v>
      </c>
      <c r="E325" s="218"/>
      <c r="F325" s="255" t="s">
        <v>422</v>
      </c>
      <c r="G325" s="218"/>
      <c r="H325" s="256">
        <v>5567.695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150</v>
      </c>
      <c r="AU325" s="227" t="s">
        <v>88</v>
      </c>
      <c r="AV325" s="12" t="s">
        <v>88</v>
      </c>
      <c r="AW325" s="12" t="s">
        <v>6</v>
      </c>
      <c r="AX325" s="12" t="s">
        <v>10</v>
      </c>
      <c r="AY325" s="227" t="s">
        <v>141</v>
      </c>
    </row>
    <row r="326" spans="2:65" s="1" customFormat="1" ht="22.5" customHeight="1">
      <c r="B326" s="41"/>
      <c r="C326" s="193" t="s">
        <v>423</v>
      </c>
      <c r="D326" s="193" t="s">
        <v>143</v>
      </c>
      <c r="E326" s="194" t="s">
        <v>424</v>
      </c>
      <c r="F326" s="195" t="s">
        <v>425</v>
      </c>
      <c r="G326" s="196" t="s">
        <v>175</v>
      </c>
      <c r="H326" s="197">
        <v>795.385</v>
      </c>
      <c r="I326" s="198"/>
      <c r="J326" s="199">
        <f>ROUND(I326*H326,0)</f>
        <v>0</v>
      </c>
      <c r="K326" s="195" t="s">
        <v>147</v>
      </c>
      <c r="L326" s="61"/>
      <c r="M326" s="200" t="s">
        <v>35</v>
      </c>
      <c r="N326" s="201" t="s">
        <v>50</v>
      </c>
      <c r="O326" s="42"/>
      <c r="P326" s="202">
        <f>O326*H326</f>
        <v>0</v>
      </c>
      <c r="Q326" s="202">
        <v>0</v>
      </c>
      <c r="R326" s="202">
        <f>Q326*H326</f>
        <v>0</v>
      </c>
      <c r="S326" s="202">
        <v>0</v>
      </c>
      <c r="T326" s="203">
        <f>S326*H326</f>
        <v>0</v>
      </c>
      <c r="AR326" s="23" t="s">
        <v>148</v>
      </c>
      <c r="AT326" s="23" t="s">
        <v>143</v>
      </c>
      <c r="AU326" s="23" t="s">
        <v>88</v>
      </c>
      <c r="AY326" s="23" t="s">
        <v>141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23" t="s">
        <v>10</v>
      </c>
      <c r="BK326" s="204">
        <f>ROUND(I326*H326,0)</f>
        <v>0</v>
      </c>
      <c r="BL326" s="23" t="s">
        <v>148</v>
      </c>
      <c r="BM326" s="23" t="s">
        <v>426</v>
      </c>
    </row>
    <row r="327" spans="2:63" s="10" customFormat="1" ht="29.85" customHeight="1">
      <c r="B327" s="176"/>
      <c r="C327" s="177"/>
      <c r="D327" s="190" t="s">
        <v>78</v>
      </c>
      <c r="E327" s="191" t="s">
        <v>427</v>
      </c>
      <c r="F327" s="191" t="s">
        <v>428</v>
      </c>
      <c r="G327" s="177"/>
      <c r="H327" s="177"/>
      <c r="I327" s="180"/>
      <c r="J327" s="192">
        <f>BK327</f>
        <v>0</v>
      </c>
      <c r="K327" s="177"/>
      <c r="L327" s="182"/>
      <c r="M327" s="183"/>
      <c r="N327" s="184"/>
      <c r="O327" s="184"/>
      <c r="P327" s="185">
        <f>SUM(P328:P329)</f>
        <v>0</v>
      </c>
      <c r="Q327" s="184"/>
      <c r="R327" s="185">
        <f>SUM(R328:R329)</f>
        <v>0</v>
      </c>
      <c r="S327" s="184"/>
      <c r="T327" s="186">
        <f>SUM(T328:T329)</f>
        <v>0</v>
      </c>
      <c r="AR327" s="187" t="s">
        <v>10</v>
      </c>
      <c r="AT327" s="188" t="s">
        <v>78</v>
      </c>
      <c r="AU327" s="188" t="s">
        <v>10</v>
      </c>
      <c r="AY327" s="187" t="s">
        <v>141</v>
      </c>
      <c r="BK327" s="189">
        <f>SUM(BK328:BK329)</f>
        <v>0</v>
      </c>
    </row>
    <row r="328" spans="2:65" s="1" customFormat="1" ht="44.25" customHeight="1">
      <c r="B328" s="41"/>
      <c r="C328" s="193" t="s">
        <v>429</v>
      </c>
      <c r="D328" s="193" t="s">
        <v>143</v>
      </c>
      <c r="E328" s="194" t="s">
        <v>430</v>
      </c>
      <c r="F328" s="195" t="s">
        <v>431</v>
      </c>
      <c r="G328" s="196" t="s">
        <v>175</v>
      </c>
      <c r="H328" s="197">
        <v>722.162</v>
      </c>
      <c r="I328" s="198"/>
      <c r="J328" s="199">
        <f>ROUND(I328*H328,0)</f>
        <v>0</v>
      </c>
      <c r="K328" s="195" t="s">
        <v>147</v>
      </c>
      <c r="L328" s="61"/>
      <c r="M328" s="200" t="s">
        <v>35</v>
      </c>
      <c r="N328" s="201" t="s">
        <v>50</v>
      </c>
      <c r="O328" s="42"/>
      <c r="P328" s="202">
        <f>O328*H328</f>
        <v>0</v>
      </c>
      <c r="Q328" s="202">
        <v>0</v>
      </c>
      <c r="R328" s="202">
        <f>Q328*H328</f>
        <v>0</v>
      </c>
      <c r="S328" s="202">
        <v>0</v>
      </c>
      <c r="T328" s="203">
        <f>S328*H328</f>
        <v>0</v>
      </c>
      <c r="AR328" s="23" t="s">
        <v>148</v>
      </c>
      <c r="AT328" s="23" t="s">
        <v>143</v>
      </c>
      <c r="AU328" s="23" t="s">
        <v>88</v>
      </c>
      <c r="AY328" s="23" t="s">
        <v>141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23" t="s">
        <v>10</v>
      </c>
      <c r="BK328" s="204">
        <f>ROUND(I328*H328,0)</f>
        <v>0</v>
      </c>
      <c r="BL328" s="23" t="s">
        <v>148</v>
      </c>
      <c r="BM328" s="23" t="s">
        <v>432</v>
      </c>
    </row>
    <row r="329" spans="2:47" s="1" customFormat="1" ht="81">
      <c r="B329" s="41"/>
      <c r="C329" s="63"/>
      <c r="D329" s="207" t="s">
        <v>162</v>
      </c>
      <c r="E329" s="63"/>
      <c r="F329" s="243" t="s">
        <v>433</v>
      </c>
      <c r="G329" s="63"/>
      <c r="H329" s="63"/>
      <c r="I329" s="163"/>
      <c r="J329" s="63"/>
      <c r="K329" s="63"/>
      <c r="L329" s="61"/>
      <c r="M329" s="244"/>
      <c r="N329" s="42"/>
      <c r="O329" s="42"/>
      <c r="P329" s="42"/>
      <c r="Q329" s="42"/>
      <c r="R329" s="42"/>
      <c r="S329" s="42"/>
      <c r="T329" s="78"/>
      <c r="AT329" s="23" t="s">
        <v>162</v>
      </c>
      <c r="AU329" s="23" t="s">
        <v>88</v>
      </c>
    </row>
    <row r="330" spans="2:63" s="10" customFormat="1" ht="37.35" customHeight="1">
      <c r="B330" s="176"/>
      <c r="C330" s="177"/>
      <c r="D330" s="178" t="s">
        <v>78</v>
      </c>
      <c r="E330" s="179" t="s">
        <v>434</v>
      </c>
      <c r="F330" s="179" t="s">
        <v>434</v>
      </c>
      <c r="G330" s="177"/>
      <c r="H330" s="177"/>
      <c r="I330" s="180"/>
      <c r="J330" s="181">
        <f>BK330</f>
        <v>0</v>
      </c>
      <c r="K330" s="177"/>
      <c r="L330" s="182"/>
      <c r="M330" s="183"/>
      <c r="N330" s="184"/>
      <c r="O330" s="184"/>
      <c r="P330" s="185">
        <f>P331+P341+P360+P370+P380+P386</f>
        <v>0</v>
      </c>
      <c r="Q330" s="184"/>
      <c r="R330" s="185">
        <f>R331+R341+R360+R370+R380+R386</f>
        <v>1.1536</v>
      </c>
      <c r="S330" s="184"/>
      <c r="T330" s="186">
        <f>T331+T341+T360+T370+T380+T386</f>
        <v>0.3154</v>
      </c>
      <c r="AR330" s="187" t="s">
        <v>88</v>
      </c>
      <c r="AT330" s="188" t="s">
        <v>78</v>
      </c>
      <c r="AU330" s="188" t="s">
        <v>79</v>
      </c>
      <c r="AY330" s="187" t="s">
        <v>141</v>
      </c>
      <c r="BK330" s="189">
        <f>BK331+BK341+BK360+BK370+BK380+BK386</f>
        <v>0</v>
      </c>
    </row>
    <row r="331" spans="2:63" s="10" customFormat="1" ht="19.9" customHeight="1">
      <c r="B331" s="176"/>
      <c r="C331" s="177"/>
      <c r="D331" s="190" t="s">
        <v>78</v>
      </c>
      <c r="E331" s="191" t="s">
        <v>435</v>
      </c>
      <c r="F331" s="191" t="s">
        <v>436</v>
      </c>
      <c r="G331" s="177"/>
      <c r="H331" s="177"/>
      <c r="I331" s="180"/>
      <c r="J331" s="192">
        <f>BK331</f>
        <v>0</v>
      </c>
      <c r="K331" s="177"/>
      <c r="L331" s="182"/>
      <c r="M331" s="183"/>
      <c r="N331" s="184"/>
      <c r="O331" s="184"/>
      <c r="P331" s="185">
        <f>SUM(P332:P340)</f>
        <v>0</v>
      </c>
      <c r="Q331" s="184"/>
      <c r="R331" s="185">
        <f>SUM(R332:R340)</f>
        <v>0.1936</v>
      </c>
      <c r="S331" s="184"/>
      <c r="T331" s="186">
        <f>SUM(T332:T340)</f>
        <v>0.1576</v>
      </c>
      <c r="AR331" s="187" t="s">
        <v>88</v>
      </c>
      <c r="AT331" s="188" t="s">
        <v>78</v>
      </c>
      <c r="AU331" s="188" t="s">
        <v>10</v>
      </c>
      <c r="AY331" s="187" t="s">
        <v>141</v>
      </c>
      <c r="BK331" s="189">
        <f>SUM(BK332:BK340)</f>
        <v>0</v>
      </c>
    </row>
    <row r="332" spans="2:65" s="1" customFormat="1" ht="22.5" customHeight="1">
      <c r="B332" s="41"/>
      <c r="C332" s="193" t="s">
        <v>437</v>
      </c>
      <c r="D332" s="193" t="s">
        <v>143</v>
      </c>
      <c r="E332" s="194" t="s">
        <v>438</v>
      </c>
      <c r="F332" s="195" t="s">
        <v>439</v>
      </c>
      <c r="G332" s="196" t="s">
        <v>213</v>
      </c>
      <c r="H332" s="197">
        <v>40</v>
      </c>
      <c r="I332" s="198"/>
      <c r="J332" s="199">
        <f>ROUND(I332*H332,0)</f>
        <v>0</v>
      </c>
      <c r="K332" s="195" t="s">
        <v>147</v>
      </c>
      <c r="L332" s="61"/>
      <c r="M332" s="200" t="s">
        <v>35</v>
      </c>
      <c r="N332" s="201" t="s">
        <v>50</v>
      </c>
      <c r="O332" s="42"/>
      <c r="P332" s="202">
        <f>O332*H332</f>
        <v>0</v>
      </c>
      <c r="Q332" s="202">
        <v>0</v>
      </c>
      <c r="R332" s="202">
        <f>Q332*H332</f>
        <v>0</v>
      </c>
      <c r="S332" s="202">
        <v>0.00394</v>
      </c>
      <c r="T332" s="203">
        <f>S332*H332</f>
        <v>0.1576</v>
      </c>
      <c r="AR332" s="23" t="s">
        <v>249</v>
      </c>
      <c r="AT332" s="23" t="s">
        <v>143</v>
      </c>
      <c r="AU332" s="23" t="s">
        <v>88</v>
      </c>
      <c r="AY332" s="23" t="s">
        <v>141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23" t="s">
        <v>10</v>
      </c>
      <c r="BK332" s="204">
        <f>ROUND(I332*H332,0)</f>
        <v>0</v>
      </c>
      <c r="BL332" s="23" t="s">
        <v>249</v>
      </c>
      <c r="BM332" s="23" t="s">
        <v>440</v>
      </c>
    </row>
    <row r="333" spans="2:51" s="11" customFormat="1" ht="13.5">
      <c r="B333" s="205"/>
      <c r="C333" s="206"/>
      <c r="D333" s="207" t="s">
        <v>150</v>
      </c>
      <c r="E333" s="208" t="s">
        <v>35</v>
      </c>
      <c r="F333" s="209" t="s">
        <v>209</v>
      </c>
      <c r="G333" s="206"/>
      <c r="H333" s="210" t="s">
        <v>35</v>
      </c>
      <c r="I333" s="211"/>
      <c r="J333" s="206"/>
      <c r="K333" s="206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150</v>
      </c>
      <c r="AU333" s="216" t="s">
        <v>88</v>
      </c>
      <c r="AV333" s="11" t="s">
        <v>10</v>
      </c>
      <c r="AW333" s="11" t="s">
        <v>42</v>
      </c>
      <c r="AX333" s="11" t="s">
        <v>79</v>
      </c>
      <c r="AY333" s="216" t="s">
        <v>141</v>
      </c>
    </row>
    <row r="334" spans="2:51" s="12" customFormat="1" ht="13.5">
      <c r="B334" s="217"/>
      <c r="C334" s="218"/>
      <c r="D334" s="207" t="s">
        <v>150</v>
      </c>
      <c r="E334" s="219" t="s">
        <v>35</v>
      </c>
      <c r="F334" s="220" t="s">
        <v>441</v>
      </c>
      <c r="G334" s="218"/>
      <c r="H334" s="221">
        <v>40</v>
      </c>
      <c r="I334" s="222"/>
      <c r="J334" s="218"/>
      <c r="K334" s="218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150</v>
      </c>
      <c r="AU334" s="227" t="s">
        <v>88</v>
      </c>
      <c r="AV334" s="12" t="s">
        <v>88</v>
      </c>
      <c r="AW334" s="12" t="s">
        <v>42</v>
      </c>
      <c r="AX334" s="12" t="s">
        <v>79</v>
      </c>
      <c r="AY334" s="227" t="s">
        <v>141</v>
      </c>
    </row>
    <row r="335" spans="2:51" s="13" customFormat="1" ht="13.5">
      <c r="B335" s="228"/>
      <c r="C335" s="229"/>
      <c r="D335" s="230" t="s">
        <v>150</v>
      </c>
      <c r="E335" s="231" t="s">
        <v>35</v>
      </c>
      <c r="F335" s="232" t="s">
        <v>153</v>
      </c>
      <c r="G335" s="229"/>
      <c r="H335" s="233">
        <v>40</v>
      </c>
      <c r="I335" s="234"/>
      <c r="J335" s="229"/>
      <c r="K335" s="229"/>
      <c r="L335" s="235"/>
      <c r="M335" s="236"/>
      <c r="N335" s="237"/>
      <c r="O335" s="237"/>
      <c r="P335" s="237"/>
      <c r="Q335" s="237"/>
      <c r="R335" s="237"/>
      <c r="S335" s="237"/>
      <c r="T335" s="238"/>
      <c r="AT335" s="239" t="s">
        <v>150</v>
      </c>
      <c r="AU335" s="239" t="s">
        <v>88</v>
      </c>
      <c r="AV335" s="13" t="s">
        <v>148</v>
      </c>
      <c r="AW335" s="13" t="s">
        <v>42</v>
      </c>
      <c r="AX335" s="13" t="s">
        <v>10</v>
      </c>
      <c r="AY335" s="239" t="s">
        <v>141</v>
      </c>
    </row>
    <row r="336" spans="2:65" s="1" customFormat="1" ht="22.5" customHeight="1">
      <c r="B336" s="41"/>
      <c r="C336" s="193" t="s">
        <v>442</v>
      </c>
      <c r="D336" s="193" t="s">
        <v>143</v>
      </c>
      <c r="E336" s="194" t="s">
        <v>443</v>
      </c>
      <c r="F336" s="195" t="s">
        <v>444</v>
      </c>
      <c r="G336" s="196" t="s">
        <v>213</v>
      </c>
      <c r="H336" s="197">
        <v>40</v>
      </c>
      <c r="I336" s="198"/>
      <c r="J336" s="199">
        <f>ROUND(I336*H336,0)</f>
        <v>0</v>
      </c>
      <c r="K336" s="195" t="s">
        <v>147</v>
      </c>
      <c r="L336" s="61"/>
      <c r="M336" s="200" t="s">
        <v>35</v>
      </c>
      <c r="N336" s="201" t="s">
        <v>50</v>
      </c>
      <c r="O336" s="42"/>
      <c r="P336" s="202">
        <f>O336*H336</f>
        <v>0</v>
      </c>
      <c r="Q336" s="202">
        <v>0.00484</v>
      </c>
      <c r="R336" s="202">
        <f>Q336*H336</f>
        <v>0.1936</v>
      </c>
      <c r="S336" s="202">
        <v>0</v>
      </c>
      <c r="T336" s="203">
        <f>S336*H336</f>
        <v>0</v>
      </c>
      <c r="AR336" s="23" t="s">
        <v>249</v>
      </c>
      <c r="AT336" s="23" t="s">
        <v>143</v>
      </c>
      <c r="AU336" s="23" t="s">
        <v>88</v>
      </c>
      <c r="AY336" s="23" t="s">
        <v>141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3" t="s">
        <v>10</v>
      </c>
      <c r="BK336" s="204">
        <f>ROUND(I336*H336,0)</f>
        <v>0</v>
      </c>
      <c r="BL336" s="23" t="s">
        <v>249</v>
      </c>
      <c r="BM336" s="23" t="s">
        <v>445</v>
      </c>
    </row>
    <row r="337" spans="2:51" s="11" customFormat="1" ht="13.5">
      <c r="B337" s="205"/>
      <c r="C337" s="206"/>
      <c r="D337" s="207" t="s">
        <v>150</v>
      </c>
      <c r="E337" s="208" t="s">
        <v>35</v>
      </c>
      <c r="F337" s="209" t="s">
        <v>446</v>
      </c>
      <c r="G337" s="206"/>
      <c r="H337" s="210" t="s">
        <v>35</v>
      </c>
      <c r="I337" s="211"/>
      <c r="J337" s="206"/>
      <c r="K337" s="206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150</v>
      </c>
      <c r="AU337" s="216" t="s">
        <v>88</v>
      </c>
      <c r="AV337" s="11" t="s">
        <v>10</v>
      </c>
      <c r="AW337" s="11" t="s">
        <v>42</v>
      </c>
      <c r="AX337" s="11" t="s">
        <v>79</v>
      </c>
      <c r="AY337" s="216" t="s">
        <v>141</v>
      </c>
    </row>
    <row r="338" spans="2:51" s="12" customFormat="1" ht="13.5">
      <c r="B338" s="217"/>
      <c r="C338" s="218"/>
      <c r="D338" s="207" t="s">
        <v>150</v>
      </c>
      <c r="E338" s="219" t="s">
        <v>35</v>
      </c>
      <c r="F338" s="220" t="s">
        <v>441</v>
      </c>
      <c r="G338" s="218"/>
      <c r="H338" s="221">
        <v>40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150</v>
      </c>
      <c r="AU338" s="227" t="s">
        <v>88</v>
      </c>
      <c r="AV338" s="12" t="s">
        <v>88</v>
      </c>
      <c r="AW338" s="12" t="s">
        <v>42</v>
      </c>
      <c r="AX338" s="12" t="s">
        <v>79</v>
      </c>
      <c r="AY338" s="227" t="s">
        <v>141</v>
      </c>
    </row>
    <row r="339" spans="2:51" s="13" customFormat="1" ht="13.5">
      <c r="B339" s="228"/>
      <c r="C339" s="229"/>
      <c r="D339" s="230" t="s">
        <v>150</v>
      </c>
      <c r="E339" s="231" t="s">
        <v>35</v>
      </c>
      <c r="F339" s="232" t="s">
        <v>153</v>
      </c>
      <c r="G339" s="229"/>
      <c r="H339" s="233">
        <v>40</v>
      </c>
      <c r="I339" s="234"/>
      <c r="J339" s="229"/>
      <c r="K339" s="229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150</v>
      </c>
      <c r="AU339" s="239" t="s">
        <v>88</v>
      </c>
      <c r="AV339" s="13" t="s">
        <v>148</v>
      </c>
      <c r="AW339" s="13" t="s">
        <v>42</v>
      </c>
      <c r="AX339" s="13" t="s">
        <v>10</v>
      </c>
      <c r="AY339" s="239" t="s">
        <v>141</v>
      </c>
    </row>
    <row r="340" spans="2:65" s="1" customFormat="1" ht="31.5" customHeight="1">
      <c r="B340" s="41"/>
      <c r="C340" s="193" t="s">
        <v>447</v>
      </c>
      <c r="D340" s="193" t="s">
        <v>143</v>
      </c>
      <c r="E340" s="194" t="s">
        <v>448</v>
      </c>
      <c r="F340" s="195" t="s">
        <v>449</v>
      </c>
      <c r="G340" s="196" t="s">
        <v>450</v>
      </c>
      <c r="H340" s="259"/>
      <c r="I340" s="198"/>
      <c r="J340" s="199">
        <f>ROUND(I340*H340,0)</f>
        <v>0</v>
      </c>
      <c r="K340" s="195" t="s">
        <v>147</v>
      </c>
      <c r="L340" s="61"/>
      <c r="M340" s="200" t="s">
        <v>35</v>
      </c>
      <c r="N340" s="201" t="s">
        <v>50</v>
      </c>
      <c r="O340" s="42"/>
      <c r="P340" s="202">
        <f>O340*H340</f>
        <v>0</v>
      </c>
      <c r="Q340" s="202">
        <v>0</v>
      </c>
      <c r="R340" s="202">
        <f>Q340*H340</f>
        <v>0</v>
      </c>
      <c r="S340" s="202">
        <v>0</v>
      </c>
      <c r="T340" s="203">
        <f>S340*H340</f>
        <v>0</v>
      </c>
      <c r="AR340" s="23" t="s">
        <v>249</v>
      </c>
      <c r="AT340" s="23" t="s">
        <v>143</v>
      </c>
      <c r="AU340" s="23" t="s">
        <v>88</v>
      </c>
      <c r="AY340" s="23" t="s">
        <v>141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23" t="s">
        <v>10</v>
      </c>
      <c r="BK340" s="204">
        <f>ROUND(I340*H340,0)</f>
        <v>0</v>
      </c>
      <c r="BL340" s="23" t="s">
        <v>249</v>
      </c>
      <c r="BM340" s="23" t="s">
        <v>451</v>
      </c>
    </row>
    <row r="341" spans="2:63" s="10" customFormat="1" ht="29.85" customHeight="1">
      <c r="B341" s="176"/>
      <c r="C341" s="177"/>
      <c r="D341" s="190" t="s">
        <v>78</v>
      </c>
      <c r="E341" s="191" t="s">
        <v>452</v>
      </c>
      <c r="F341" s="191" t="s">
        <v>453</v>
      </c>
      <c r="G341" s="177"/>
      <c r="H341" s="177"/>
      <c r="I341" s="180"/>
      <c r="J341" s="192">
        <f>BK341</f>
        <v>0</v>
      </c>
      <c r="K341" s="177"/>
      <c r="L341" s="182"/>
      <c r="M341" s="183"/>
      <c r="N341" s="184"/>
      <c r="O341" s="184"/>
      <c r="P341" s="185">
        <f>SUM(P342:P359)</f>
        <v>0</v>
      </c>
      <c r="Q341" s="184"/>
      <c r="R341" s="185">
        <f>SUM(R342:R359)</f>
        <v>0.96</v>
      </c>
      <c r="S341" s="184"/>
      <c r="T341" s="186">
        <f>SUM(T342:T359)</f>
        <v>0.1278</v>
      </c>
      <c r="AR341" s="187" t="s">
        <v>88</v>
      </c>
      <c r="AT341" s="188" t="s">
        <v>78</v>
      </c>
      <c r="AU341" s="188" t="s">
        <v>10</v>
      </c>
      <c r="AY341" s="187" t="s">
        <v>141</v>
      </c>
      <c r="BK341" s="189">
        <f>SUM(BK342:BK359)</f>
        <v>0</v>
      </c>
    </row>
    <row r="342" spans="2:65" s="1" customFormat="1" ht="31.5" customHeight="1">
      <c r="B342" s="41"/>
      <c r="C342" s="193" t="s">
        <v>454</v>
      </c>
      <c r="D342" s="193" t="s">
        <v>143</v>
      </c>
      <c r="E342" s="194" t="s">
        <v>455</v>
      </c>
      <c r="F342" s="195" t="s">
        <v>456</v>
      </c>
      <c r="G342" s="196" t="s">
        <v>213</v>
      </c>
      <c r="H342" s="197">
        <v>12</v>
      </c>
      <c r="I342" s="198"/>
      <c r="J342" s="199">
        <f>ROUND(I342*H342,0)</f>
        <v>0</v>
      </c>
      <c r="K342" s="195" t="s">
        <v>147</v>
      </c>
      <c r="L342" s="61"/>
      <c r="M342" s="200" t="s">
        <v>35</v>
      </c>
      <c r="N342" s="201" t="s">
        <v>50</v>
      </c>
      <c r="O342" s="42"/>
      <c r="P342" s="202">
        <f>O342*H342</f>
        <v>0</v>
      </c>
      <c r="Q342" s="202">
        <v>0.026</v>
      </c>
      <c r="R342" s="202">
        <f>Q342*H342</f>
        <v>0.312</v>
      </c>
      <c r="S342" s="202">
        <v>0</v>
      </c>
      <c r="T342" s="203">
        <f>S342*H342</f>
        <v>0</v>
      </c>
      <c r="AR342" s="23" t="s">
        <v>249</v>
      </c>
      <c r="AT342" s="23" t="s">
        <v>143</v>
      </c>
      <c r="AU342" s="23" t="s">
        <v>88</v>
      </c>
      <c r="AY342" s="23" t="s">
        <v>141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23" t="s">
        <v>10</v>
      </c>
      <c r="BK342" s="204">
        <f>ROUND(I342*H342,0)</f>
        <v>0</v>
      </c>
      <c r="BL342" s="23" t="s">
        <v>249</v>
      </c>
      <c r="BM342" s="23" t="s">
        <v>457</v>
      </c>
    </row>
    <row r="343" spans="2:51" s="11" customFormat="1" ht="13.5">
      <c r="B343" s="205"/>
      <c r="C343" s="206"/>
      <c r="D343" s="207" t="s">
        <v>150</v>
      </c>
      <c r="E343" s="208" t="s">
        <v>35</v>
      </c>
      <c r="F343" s="209" t="s">
        <v>458</v>
      </c>
      <c r="G343" s="206"/>
      <c r="H343" s="210" t="s">
        <v>35</v>
      </c>
      <c r="I343" s="211"/>
      <c r="J343" s="206"/>
      <c r="K343" s="206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150</v>
      </c>
      <c r="AU343" s="216" t="s">
        <v>88</v>
      </c>
      <c r="AV343" s="11" t="s">
        <v>10</v>
      </c>
      <c r="AW343" s="11" t="s">
        <v>42</v>
      </c>
      <c r="AX343" s="11" t="s">
        <v>79</v>
      </c>
      <c r="AY343" s="216" t="s">
        <v>141</v>
      </c>
    </row>
    <row r="344" spans="2:51" s="12" customFormat="1" ht="13.5">
      <c r="B344" s="217"/>
      <c r="C344" s="218"/>
      <c r="D344" s="207" t="s">
        <v>150</v>
      </c>
      <c r="E344" s="219" t="s">
        <v>35</v>
      </c>
      <c r="F344" s="220" t="s">
        <v>459</v>
      </c>
      <c r="G344" s="218"/>
      <c r="H344" s="221">
        <v>12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150</v>
      </c>
      <c r="AU344" s="227" t="s">
        <v>88</v>
      </c>
      <c r="AV344" s="12" t="s">
        <v>88</v>
      </c>
      <c r="AW344" s="12" t="s">
        <v>42</v>
      </c>
      <c r="AX344" s="12" t="s">
        <v>79</v>
      </c>
      <c r="AY344" s="227" t="s">
        <v>141</v>
      </c>
    </row>
    <row r="345" spans="2:51" s="13" customFormat="1" ht="13.5">
      <c r="B345" s="228"/>
      <c r="C345" s="229"/>
      <c r="D345" s="230" t="s">
        <v>150</v>
      </c>
      <c r="E345" s="231" t="s">
        <v>35</v>
      </c>
      <c r="F345" s="232" t="s">
        <v>153</v>
      </c>
      <c r="G345" s="229"/>
      <c r="H345" s="233">
        <v>12</v>
      </c>
      <c r="I345" s="234"/>
      <c r="J345" s="229"/>
      <c r="K345" s="229"/>
      <c r="L345" s="235"/>
      <c r="M345" s="236"/>
      <c r="N345" s="237"/>
      <c r="O345" s="237"/>
      <c r="P345" s="237"/>
      <c r="Q345" s="237"/>
      <c r="R345" s="237"/>
      <c r="S345" s="237"/>
      <c r="T345" s="238"/>
      <c r="AT345" s="239" t="s">
        <v>150</v>
      </c>
      <c r="AU345" s="239" t="s">
        <v>88</v>
      </c>
      <c r="AV345" s="13" t="s">
        <v>148</v>
      </c>
      <c r="AW345" s="13" t="s">
        <v>42</v>
      </c>
      <c r="AX345" s="13" t="s">
        <v>10</v>
      </c>
      <c r="AY345" s="239" t="s">
        <v>141</v>
      </c>
    </row>
    <row r="346" spans="2:65" s="1" customFormat="1" ht="22.5" customHeight="1">
      <c r="B346" s="41"/>
      <c r="C346" s="245" t="s">
        <v>460</v>
      </c>
      <c r="D346" s="245" t="s">
        <v>185</v>
      </c>
      <c r="E346" s="246" t="s">
        <v>461</v>
      </c>
      <c r="F346" s="247" t="s">
        <v>462</v>
      </c>
      <c r="G346" s="248" t="s">
        <v>245</v>
      </c>
      <c r="H346" s="249">
        <v>144</v>
      </c>
      <c r="I346" s="250"/>
      <c r="J346" s="251">
        <f>ROUND(I346*H346,0)</f>
        <v>0</v>
      </c>
      <c r="K346" s="247" t="s">
        <v>147</v>
      </c>
      <c r="L346" s="252"/>
      <c r="M346" s="253" t="s">
        <v>35</v>
      </c>
      <c r="N346" s="254" t="s">
        <v>50</v>
      </c>
      <c r="O346" s="42"/>
      <c r="P346" s="202">
        <f>O346*H346</f>
        <v>0</v>
      </c>
      <c r="Q346" s="202">
        <v>0.0017</v>
      </c>
      <c r="R346" s="202">
        <f>Q346*H346</f>
        <v>0.2448</v>
      </c>
      <c r="S346" s="202">
        <v>0</v>
      </c>
      <c r="T346" s="203">
        <f>S346*H346</f>
        <v>0</v>
      </c>
      <c r="AR346" s="23" t="s">
        <v>402</v>
      </c>
      <c r="AT346" s="23" t="s">
        <v>185</v>
      </c>
      <c r="AU346" s="23" t="s">
        <v>88</v>
      </c>
      <c r="AY346" s="23" t="s">
        <v>141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23" t="s">
        <v>10</v>
      </c>
      <c r="BK346" s="204">
        <f>ROUND(I346*H346,0)</f>
        <v>0</v>
      </c>
      <c r="BL346" s="23" t="s">
        <v>249</v>
      </c>
      <c r="BM346" s="23" t="s">
        <v>463</v>
      </c>
    </row>
    <row r="347" spans="2:47" s="1" customFormat="1" ht="27">
      <c r="B347" s="41"/>
      <c r="C347" s="63"/>
      <c r="D347" s="207" t="s">
        <v>314</v>
      </c>
      <c r="E347" s="63"/>
      <c r="F347" s="243" t="s">
        <v>464</v>
      </c>
      <c r="G347" s="63"/>
      <c r="H347" s="63"/>
      <c r="I347" s="163"/>
      <c r="J347" s="63"/>
      <c r="K347" s="63"/>
      <c r="L347" s="61"/>
      <c r="M347" s="244"/>
      <c r="N347" s="42"/>
      <c r="O347" s="42"/>
      <c r="P347" s="42"/>
      <c r="Q347" s="42"/>
      <c r="R347" s="42"/>
      <c r="S347" s="42"/>
      <c r="T347" s="78"/>
      <c r="AT347" s="23" t="s">
        <v>314</v>
      </c>
      <c r="AU347" s="23" t="s">
        <v>88</v>
      </c>
    </row>
    <row r="348" spans="2:51" s="11" customFormat="1" ht="13.5">
      <c r="B348" s="205"/>
      <c r="C348" s="206"/>
      <c r="D348" s="207" t="s">
        <v>150</v>
      </c>
      <c r="E348" s="208" t="s">
        <v>35</v>
      </c>
      <c r="F348" s="209" t="s">
        <v>458</v>
      </c>
      <c r="G348" s="206"/>
      <c r="H348" s="210" t="s">
        <v>35</v>
      </c>
      <c r="I348" s="211"/>
      <c r="J348" s="206"/>
      <c r="K348" s="206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150</v>
      </c>
      <c r="AU348" s="216" t="s">
        <v>88</v>
      </c>
      <c r="AV348" s="11" t="s">
        <v>10</v>
      </c>
      <c r="AW348" s="11" t="s">
        <v>42</v>
      </c>
      <c r="AX348" s="11" t="s">
        <v>79</v>
      </c>
      <c r="AY348" s="216" t="s">
        <v>141</v>
      </c>
    </row>
    <row r="349" spans="2:51" s="12" customFormat="1" ht="13.5">
      <c r="B349" s="217"/>
      <c r="C349" s="218"/>
      <c r="D349" s="207" t="s">
        <v>150</v>
      </c>
      <c r="E349" s="219" t="s">
        <v>35</v>
      </c>
      <c r="F349" s="220" t="s">
        <v>465</v>
      </c>
      <c r="G349" s="218"/>
      <c r="H349" s="221">
        <v>144</v>
      </c>
      <c r="I349" s="222"/>
      <c r="J349" s="218"/>
      <c r="K349" s="218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150</v>
      </c>
      <c r="AU349" s="227" t="s">
        <v>88</v>
      </c>
      <c r="AV349" s="12" t="s">
        <v>88</v>
      </c>
      <c r="AW349" s="12" t="s">
        <v>42</v>
      </c>
      <c r="AX349" s="12" t="s">
        <v>79</v>
      </c>
      <c r="AY349" s="227" t="s">
        <v>141</v>
      </c>
    </row>
    <row r="350" spans="2:51" s="13" customFormat="1" ht="13.5">
      <c r="B350" s="228"/>
      <c r="C350" s="229"/>
      <c r="D350" s="230" t="s">
        <v>150</v>
      </c>
      <c r="E350" s="231" t="s">
        <v>35</v>
      </c>
      <c r="F350" s="232" t="s">
        <v>153</v>
      </c>
      <c r="G350" s="229"/>
      <c r="H350" s="233">
        <v>144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AT350" s="239" t="s">
        <v>150</v>
      </c>
      <c r="AU350" s="239" t="s">
        <v>88</v>
      </c>
      <c r="AV350" s="13" t="s">
        <v>148</v>
      </c>
      <c r="AW350" s="13" t="s">
        <v>42</v>
      </c>
      <c r="AX350" s="13" t="s">
        <v>10</v>
      </c>
      <c r="AY350" s="239" t="s">
        <v>141</v>
      </c>
    </row>
    <row r="351" spans="2:65" s="1" customFormat="1" ht="22.5" customHeight="1">
      <c r="B351" s="41"/>
      <c r="C351" s="245" t="s">
        <v>466</v>
      </c>
      <c r="D351" s="245" t="s">
        <v>185</v>
      </c>
      <c r="E351" s="246" t="s">
        <v>467</v>
      </c>
      <c r="F351" s="247" t="s">
        <v>468</v>
      </c>
      <c r="G351" s="248" t="s">
        <v>245</v>
      </c>
      <c r="H351" s="249">
        <v>144</v>
      </c>
      <c r="I351" s="250"/>
      <c r="J351" s="251">
        <f>ROUND(I351*H351,0)</f>
        <v>0</v>
      </c>
      <c r="K351" s="247" t="s">
        <v>147</v>
      </c>
      <c r="L351" s="252"/>
      <c r="M351" s="253" t="s">
        <v>35</v>
      </c>
      <c r="N351" s="254" t="s">
        <v>50</v>
      </c>
      <c r="O351" s="42"/>
      <c r="P351" s="202">
        <f>O351*H351</f>
        <v>0</v>
      </c>
      <c r="Q351" s="202">
        <v>0.0028</v>
      </c>
      <c r="R351" s="202">
        <f>Q351*H351</f>
        <v>0.4032</v>
      </c>
      <c r="S351" s="202">
        <v>0</v>
      </c>
      <c r="T351" s="203">
        <f>S351*H351</f>
        <v>0</v>
      </c>
      <c r="AR351" s="23" t="s">
        <v>402</v>
      </c>
      <c r="AT351" s="23" t="s">
        <v>185</v>
      </c>
      <c r="AU351" s="23" t="s">
        <v>88</v>
      </c>
      <c r="AY351" s="23" t="s">
        <v>141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23" t="s">
        <v>10</v>
      </c>
      <c r="BK351" s="204">
        <f>ROUND(I351*H351,0)</f>
        <v>0</v>
      </c>
      <c r="BL351" s="23" t="s">
        <v>249</v>
      </c>
      <c r="BM351" s="23" t="s">
        <v>469</v>
      </c>
    </row>
    <row r="352" spans="2:51" s="11" customFormat="1" ht="13.5">
      <c r="B352" s="205"/>
      <c r="C352" s="206"/>
      <c r="D352" s="207" t="s">
        <v>150</v>
      </c>
      <c r="E352" s="208" t="s">
        <v>35</v>
      </c>
      <c r="F352" s="209" t="s">
        <v>458</v>
      </c>
      <c r="G352" s="206"/>
      <c r="H352" s="210" t="s">
        <v>35</v>
      </c>
      <c r="I352" s="211"/>
      <c r="J352" s="206"/>
      <c r="K352" s="206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150</v>
      </c>
      <c r="AU352" s="216" t="s">
        <v>88</v>
      </c>
      <c r="AV352" s="11" t="s">
        <v>10</v>
      </c>
      <c r="AW352" s="11" t="s">
        <v>42</v>
      </c>
      <c r="AX352" s="11" t="s">
        <v>79</v>
      </c>
      <c r="AY352" s="216" t="s">
        <v>141</v>
      </c>
    </row>
    <row r="353" spans="2:51" s="12" customFormat="1" ht="13.5">
      <c r="B353" s="217"/>
      <c r="C353" s="218"/>
      <c r="D353" s="207" t="s">
        <v>150</v>
      </c>
      <c r="E353" s="219" t="s">
        <v>35</v>
      </c>
      <c r="F353" s="220" t="s">
        <v>465</v>
      </c>
      <c r="G353" s="218"/>
      <c r="H353" s="221">
        <v>144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150</v>
      </c>
      <c r="AU353" s="227" t="s">
        <v>88</v>
      </c>
      <c r="AV353" s="12" t="s">
        <v>88</v>
      </c>
      <c r="AW353" s="12" t="s">
        <v>42</v>
      </c>
      <c r="AX353" s="12" t="s">
        <v>79</v>
      </c>
      <c r="AY353" s="227" t="s">
        <v>141</v>
      </c>
    </row>
    <row r="354" spans="2:51" s="13" customFormat="1" ht="13.5">
      <c r="B354" s="228"/>
      <c r="C354" s="229"/>
      <c r="D354" s="230" t="s">
        <v>150</v>
      </c>
      <c r="E354" s="231" t="s">
        <v>35</v>
      </c>
      <c r="F354" s="232" t="s">
        <v>153</v>
      </c>
      <c r="G354" s="229"/>
      <c r="H354" s="233">
        <v>144</v>
      </c>
      <c r="I354" s="234"/>
      <c r="J354" s="229"/>
      <c r="K354" s="229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150</v>
      </c>
      <c r="AU354" s="239" t="s">
        <v>88</v>
      </c>
      <c r="AV354" s="13" t="s">
        <v>148</v>
      </c>
      <c r="AW354" s="13" t="s">
        <v>42</v>
      </c>
      <c r="AX354" s="13" t="s">
        <v>10</v>
      </c>
      <c r="AY354" s="239" t="s">
        <v>141</v>
      </c>
    </row>
    <row r="355" spans="2:65" s="1" customFormat="1" ht="31.5" customHeight="1">
      <c r="B355" s="41"/>
      <c r="C355" s="193" t="s">
        <v>470</v>
      </c>
      <c r="D355" s="193" t="s">
        <v>143</v>
      </c>
      <c r="E355" s="194" t="s">
        <v>471</v>
      </c>
      <c r="F355" s="195" t="s">
        <v>472</v>
      </c>
      <c r="G355" s="196" t="s">
        <v>213</v>
      </c>
      <c r="H355" s="197">
        <v>12</v>
      </c>
      <c r="I355" s="198"/>
      <c r="J355" s="199">
        <f>ROUND(I355*H355,0)</f>
        <v>0</v>
      </c>
      <c r="K355" s="195" t="s">
        <v>147</v>
      </c>
      <c r="L355" s="61"/>
      <c r="M355" s="200" t="s">
        <v>35</v>
      </c>
      <c r="N355" s="201" t="s">
        <v>50</v>
      </c>
      <c r="O355" s="42"/>
      <c r="P355" s="202">
        <f>O355*H355</f>
        <v>0</v>
      </c>
      <c r="Q355" s="202">
        <v>0</v>
      </c>
      <c r="R355" s="202">
        <f>Q355*H355</f>
        <v>0</v>
      </c>
      <c r="S355" s="202">
        <v>0.01065</v>
      </c>
      <c r="T355" s="203">
        <f>S355*H355</f>
        <v>0.1278</v>
      </c>
      <c r="AR355" s="23" t="s">
        <v>249</v>
      </c>
      <c r="AT355" s="23" t="s">
        <v>143</v>
      </c>
      <c r="AU355" s="23" t="s">
        <v>88</v>
      </c>
      <c r="AY355" s="23" t="s">
        <v>141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23" t="s">
        <v>10</v>
      </c>
      <c r="BK355" s="204">
        <f>ROUND(I355*H355,0)</f>
        <v>0</v>
      </c>
      <c r="BL355" s="23" t="s">
        <v>249</v>
      </c>
      <c r="BM355" s="23" t="s">
        <v>473</v>
      </c>
    </row>
    <row r="356" spans="2:51" s="11" customFormat="1" ht="13.5">
      <c r="B356" s="205"/>
      <c r="C356" s="206"/>
      <c r="D356" s="207" t="s">
        <v>150</v>
      </c>
      <c r="E356" s="208" t="s">
        <v>35</v>
      </c>
      <c r="F356" s="209" t="s">
        <v>458</v>
      </c>
      <c r="G356" s="206"/>
      <c r="H356" s="210" t="s">
        <v>35</v>
      </c>
      <c r="I356" s="211"/>
      <c r="J356" s="206"/>
      <c r="K356" s="206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150</v>
      </c>
      <c r="AU356" s="216" t="s">
        <v>88</v>
      </c>
      <c r="AV356" s="11" t="s">
        <v>10</v>
      </c>
      <c r="AW356" s="11" t="s">
        <v>42</v>
      </c>
      <c r="AX356" s="11" t="s">
        <v>79</v>
      </c>
      <c r="AY356" s="216" t="s">
        <v>141</v>
      </c>
    </row>
    <row r="357" spans="2:51" s="12" customFormat="1" ht="13.5">
      <c r="B357" s="217"/>
      <c r="C357" s="218"/>
      <c r="D357" s="207" t="s">
        <v>150</v>
      </c>
      <c r="E357" s="219" t="s">
        <v>35</v>
      </c>
      <c r="F357" s="220" t="s">
        <v>459</v>
      </c>
      <c r="G357" s="218"/>
      <c r="H357" s="221">
        <v>12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150</v>
      </c>
      <c r="AU357" s="227" t="s">
        <v>88</v>
      </c>
      <c r="AV357" s="12" t="s">
        <v>88</v>
      </c>
      <c r="AW357" s="12" t="s">
        <v>42</v>
      </c>
      <c r="AX357" s="12" t="s">
        <v>79</v>
      </c>
      <c r="AY357" s="227" t="s">
        <v>141</v>
      </c>
    </row>
    <row r="358" spans="2:51" s="13" customFormat="1" ht="13.5">
      <c r="B358" s="228"/>
      <c r="C358" s="229"/>
      <c r="D358" s="230" t="s">
        <v>150</v>
      </c>
      <c r="E358" s="231" t="s">
        <v>35</v>
      </c>
      <c r="F358" s="232" t="s">
        <v>153</v>
      </c>
      <c r="G358" s="229"/>
      <c r="H358" s="233">
        <v>12</v>
      </c>
      <c r="I358" s="234"/>
      <c r="J358" s="229"/>
      <c r="K358" s="229"/>
      <c r="L358" s="235"/>
      <c r="M358" s="236"/>
      <c r="N358" s="237"/>
      <c r="O358" s="237"/>
      <c r="P358" s="237"/>
      <c r="Q358" s="237"/>
      <c r="R358" s="237"/>
      <c r="S358" s="237"/>
      <c r="T358" s="238"/>
      <c r="AT358" s="239" t="s">
        <v>150</v>
      </c>
      <c r="AU358" s="239" t="s">
        <v>88</v>
      </c>
      <c r="AV358" s="13" t="s">
        <v>148</v>
      </c>
      <c r="AW358" s="13" t="s">
        <v>42</v>
      </c>
      <c r="AX358" s="13" t="s">
        <v>10</v>
      </c>
      <c r="AY358" s="239" t="s">
        <v>141</v>
      </c>
    </row>
    <row r="359" spans="2:65" s="1" customFormat="1" ht="31.5" customHeight="1">
      <c r="B359" s="41"/>
      <c r="C359" s="193" t="s">
        <v>474</v>
      </c>
      <c r="D359" s="193" t="s">
        <v>143</v>
      </c>
      <c r="E359" s="194" t="s">
        <v>475</v>
      </c>
      <c r="F359" s="195" t="s">
        <v>476</v>
      </c>
      <c r="G359" s="196" t="s">
        <v>450</v>
      </c>
      <c r="H359" s="259"/>
      <c r="I359" s="198"/>
      <c r="J359" s="199">
        <f>ROUND(I359*H359,0)</f>
        <v>0</v>
      </c>
      <c r="K359" s="195" t="s">
        <v>147</v>
      </c>
      <c r="L359" s="61"/>
      <c r="M359" s="200" t="s">
        <v>35</v>
      </c>
      <c r="N359" s="201" t="s">
        <v>50</v>
      </c>
      <c r="O359" s="42"/>
      <c r="P359" s="202">
        <f>O359*H359</f>
        <v>0</v>
      </c>
      <c r="Q359" s="202">
        <v>0</v>
      </c>
      <c r="R359" s="202">
        <f>Q359*H359</f>
        <v>0</v>
      </c>
      <c r="S359" s="202">
        <v>0</v>
      </c>
      <c r="T359" s="203">
        <f>S359*H359</f>
        <v>0</v>
      </c>
      <c r="AR359" s="23" t="s">
        <v>249</v>
      </c>
      <c r="AT359" s="23" t="s">
        <v>143</v>
      </c>
      <c r="AU359" s="23" t="s">
        <v>88</v>
      </c>
      <c r="AY359" s="23" t="s">
        <v>141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23" t="s">
        <v>10</v>
      </c>
      <c r="BK359" s="204">
        <f>ROUND(I359*H359,0)</f>
        <v>0</v>
      </c>
      <c r="BL359" s="23" t="s">
        <v>249</v>
      </c>
      <c r="BM359" s="23" t="s">
        <v>477</v>
      </c>
    </row>
    <row r="360" spans="2:63" s="10" customFormat="1" ht="29.85" customHeight="1">
      <c r="B360" s="176"/>
      <c r="C360" s="177"/>
      <c r="D360" s="190" t="s">
        <v>78</v>
      </c>
      <c r="E360" s="191" t="s">
        <v>478</v>
      </c>
      <c r="F360" s="191" t="s">
        <v>479</v>
      </c>
      <c r="G360" s="177"/>
      <c r="H360" s="177"/>
      <c r="I360" s="180"/>
      <c r="J360" s="192">
        <f>BK360</f>
        <v>0</v>
      </c>
      <c r="K360" s="177"/>
      <c r="L360" s="182"/>
      <c r="M360" s="183"/>
      <c r="N360" s="184"/>
      <c r="O360" s="184"/>
      <c r="P360" s="185">
        <f>SUM(P361:P369)</f>
        <v>0</v>
      </c>
      <c r="Q360" s="184"/>
      <c r="R360" s="185">
        <f>SUM(R361:R369)</f>
        <v>0</v>
      </c>
      <c r="S360" s="184"/>
      <c r="T360" s="186">
        <f>SUM(T361:T369)</f>
        <v>0</v>
      </c>
      <c r="AR360" s="187" t="s">
        <v>88</v>
      </c>
      <c r="AT360" s="188" t="s">
        <v>78</v>
      </c>
      <c r="AU360" s="188" t="s">
        <v>10</v>
      </c>
      <c r="AY360" s="187" t="s">
        <v>141</v>
      </c>
      <c r="BK360" s="189">
        <f>SUM(BK361:BK369)</f>
        <v>0</v>
      </c>
    </row>
    <row r="361" spans="2:65" s="1" customFormat="1" ht="22.5" customHeight="1">
      <c r="B361" s="41"/>
      <c r="C361" s="193" t="s">
        <v>480</v>
      </c>
      <c r="D361" s="193" t="s">
        <v>143</v>
      </c>
      <c r="E361" s="194" t="s">
        <v>481</v>
      </c>
      <c r="F361" s="195" t="s">
        <v>482</v>
      </c>
      <c r="G361" s="196" t="s">
        <v>245</v>
      </c>
      <c r="H361" s="197">
        <v>5</v>
      </c>
      <c r="I361" s="198"/>
      <c r="J361" s="199">
        <f>ROUND(I361*H361,0)</f>
        <v>0</v>
      </c>
      <c r="K361" s="195" t="s">
        <v>35</v>
      </c>
      <c r="L361" s="61"/>
      <c r="M361" s="200" t="s">
        <v>35</v>
      </c>
      <c r="N361" s="201" t="s">
        <v>50</v>
      </c>
      <c r="O361" s="42"/>
      <c r="P361" s="202">
        <f>O361*H361</f>
        <v>0</v>
      </c>
      <c r="Q361" s="202">
        <v>0</v>
      </c>
      <c r="R361" s="202">
        <f>Q361*H361</f>
        <v>0</v>
      </c>
      <c r="S361" s="202">
        <v>0</v>
      </c>
      <c r="T361" s="203">
        <f>S361*H361</f>
        <v>0</v>
      </c>
      <c r="AR361" s="23" t="s">
        <v>249</v>
      </c>
      <c r="AT361" s="23" t="s">
        <v>143</v>
      </c>
      <c r="AU361" s="23" t="s">
        <v>88</v>
      </c>
      <c r="AY361" s="23" t="s">
        <v>141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23" t="s">
        <v>10</v>
      </c>
      <c r="BK361" s="204">
        <f>ROUND(I361*H361,0)</f>
        <v>0</v>
      </c>
      <c r="BL361" s="23" t="s">
        <v>249</v>
      </c>
      <c r="BM361" s="23" t="s">
        <v>483</v>
      </c>
    </row>
    <row r="362" spans="2:47" s="1" customFormat="1" ht="27">
      <c r="B362" s="41"/>
      <c r="C362" s="63"/>
      <c r="D362" s="207" t="s">
        <v>314</v>
      </c>
      <c r="E362" s="63"/>
      <c r="F362" s="243" t="s">
        <v>484</v>
      </c>
      <c r="G362" s="63"/>
      <c r="H362" s="63"/>
      <c r="I362" s="163"/>
      <c r="J362" s="63"/>
      <c r="K362" s="63"/>
      <c r="L362" s="61"/>
      <c r="M362" s="244"/>
      <c r="N362" s="42"/>
      <c r="O362" s="42"/>
      <c r="P362" s="42"/>
      <c r="Q362" s="42"/>
      <c r="R362" s="42"/>
      <c r="S362" s="42"/>
      <c r="T362" s="78"/>
      <c r="AT362" s="23" t="s">
        <v>314</v>
      </c>
      <c r="AU362" s="23" t="s">
        <v>88</v>
      </c>
    </row>
    <row r="363" spans="2:51" s="12" customFormat="1" ht="13.5">
      <c r="B363" s="217"/>
      <c r="C363" s="218"/>
      <c r="D363" s="207" t="s">
        <v>150</v>
      </c>
      <c r="E363" s="219" t="s">
        <v>35</v>
      </c>
      <c r="F363" s="220" t="s">
        <v>168</v>
      </c>
      <c r="G363" s="218"/>
      <c r="H363" s="221">
        <v>5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150</v>
      </c>
      <c r="AU363" s="227" t="s">
        <v>88</v>
      </c>
      <c r="AV363" s="12" t="s">
        <v>88</v>
      </c>
      <c r="AW363" s="12" t="s">
        <v>42</v>
      </c>
      <c r="AX363" s="12" t="s">
        <v>79</v>
      </c>
      <c r="AY363" s="227" t="s">
        <v>141</v>
      </c>
    </row>
    <row r="364" spans="2:51" s="13" customFormat="1" ht="13.5">
      <c r="B364" s="228"/>
      <c r="C364" s="229"/>
      <c r="D364" s="230" t="s">
        <v>150</v>
      </c>
      <c r="E364" s="231" t="s">
        <v>35</v>
      </c>
      <c r="F364" s="232" t="s">
        <v>153</v>
      </c>
      <c r="G364" s="229"/>
      <c r="H364" s="233">
        <v>5</v>
      </c>
      <c r="I364" s="234"/>
      <c r="J364" s="229"/>
      <c r="K364" s="229"/>
      <c r="L364" s="235"/>
      <c r="M364" s="236"/>
      <c r="N364" s="237"/>
      <c r="O364" s="237"/>
      <c r="P364" s="237"/>
      <c r="Q364" s="237"/>
      <c r="R364" s="237"/>
      <c r="S364" s="237"/>
      <c r="T364" s="238"/>
      <c r="AT364" s="239" t="s">
        <v>150</v>
      </c>
      <c r="AU364" s="239" t="s">
        <v>88</v>
      </c>
      <c r="AV364" s="13" t="s">
        <v>148</v>
      </c>
      <c r="AW364" s="13" t="s">
        <v>42</v>
      </c>
      <c r="AX364" s="13" t="s">
        <v>10</v>
      </c>
      <c r="AY364" s="239" t="s">
        <v>141</v>
      </c>
    </row>
    <row r="365" spans="2:65" s="1" customFormat="1" ht="22.5" customHeight="1">
      <c r="B365" s="41"/>
      <c r="C365" s="193" t="s">
        <v>485</v>
      </c>
      <c r="D365" s="193" t="s">
        <v>143</v>
      </c>
      <c r="E365" s="194" t="s">
        <v>486</v>
      </c>
      <c r="F365" s="195" t="s">
        <v>487</v>
      </c>
      <c r="G365" s="196" t="s">
        <v>245</v>
      </c>
      <c r="H365" s="197">
        <v>2</v>
      </c>
      <c r="I365" s="198"/>
      <c r="J365" s="199">
        <f>ROUND(I365*H365,0)</f>
        <v>0</v>
      </c>
      <c r="K365" s="195" t="s">
        <v>35</v>
      </c>
      <c r="L365" s="61"/>
      <c r="M365" s="200" t="s">
        <v>35</v>
      </c>
      <c r="N365" s="201" t="s">
        <v>50</v>
      </c>
      <c r="O365" s="42"/>
      <c r="P365" s="202">
        <f>O365*H365</f>
        <v>0</v>
      </c>
      <c r="Q365" s="202">
        <v>0</v>
      </c>
      <c r="R365" s="202">
        <f>Q365*H365</f>
        <v>0</v>
      </c>
      <c r="S365" s="202">
        <v>0</v>
      </c>
      <c r="T365" s="203">
        <f>S365*H365</f>
        <v>0</v>
      </c>
      <c r="AR365" s="23" t="s">
        <v>249</v>
      </c>
      <c r="AT365" s="23" t="s">
        <v>143</v>
      </c>
      <c r="AU365" s="23" t="s">
        <v>88</v>
      </c>
      <c r="AY365" s="23" t="s">
        <v>141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23" t="s">
        <v>10</v>
      </c>
      <c r="BK365" s="204">
        <f>ROUND(I365*H365,0)</f>
        <v>0</v>
      </c>
      <c r="BL365" s="23" t="s">
        <v>249</v>
      </c>
      <c r="BM365" s="23" t="s">
        <v>488</v>
      </c>
    </row>
    <row r="366" spans="2:47" s="1" customFormat="1" ht="27">
      <c r="B366" s="41"/>
      <c r="C366" s="63"/>
      <c r="D366" s="207" t="s">
        <v>314</v>
      </c>
      <c r="E366" s="63"/>
      <c r="F366" s="243" t="s">
        <v>484</v>
      </c>
      <c r="G366" s="63"/>
      <c r="H366" s="63"/>
      <c r="I366" s="163"/>
      <c r="J366" s="63"/>
      <c r="K366" s="63"/>
      <c r="L366" s="61"/>
      <c r="M366" s="244"/>
      <c r="N366" s="42"/>
      <c r="O366" s="42"/>
      <c r="P366" s="42"/>
      <c r="Q366" s="42"/>
      <c r="R366" s="42"/>
      <c r="S366" s="42"/>
      <c r="T366" s="78"/>
      <c r="AT366" s="23" t="s">
        <v>314</v>
      </c>
      <c r="AU366" s="23" t="s">
        <v>88</v>
      </c>
    </row>
    <row r="367" spans="2:51" s="12" customFormat="1" ht="13.5">
      <c r="B367" s="217"/>
      <c r="C367" s="218"/>
      <c r="D367" s="207" t="s">
        <v>150</v>
      </c>
      <c r="E367" s="219" t="s">
        <v>35</v>
      </c>
      <c r="F367" s="220" t="s">
        <v>88</v>
      </c>
      <c r="G367" s="218"/>
      <c r="H367" s="221">
        <v>2</v>
      </c>
      <c r="I367" s="222"/>
      <c r="J367" s="218"/>
      <c r="K367" s="218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150</v>
      </c>
      <c r="AU367" s="227" t="s">
        <v>88</v>
      </c>
      <c r="AV367" s="12" t="s">
        <v>88</v>
      </c>
      <c r="AW367" s="12" t="s">
        <v>42</v>
      </c>
      <c r="AX367" s="12" t="s">
        <v>79</v>
      </c>
      <c r="AY367" s="227" t="s">
        <v>141</v>
      </c>
    </row>
    <row r="368" spans="2:51" s="13" customFormat="1" ht="13.5">
      <c r="B368" s="228"/>
      <c r="C368" s="229"/>
      <c r="D368" s="230" t="s">
        <v>150</v>
      </c>
      <c r="E368" s="231" t="s">
        <v>35</v>
      </c>
      <c r="F368" s="232" t="s">
        <v>153</v>
      </c>
      <c r="G368" s="229"/>
      <c r="H368" s="233">
        <v>2</v>
      </c>
      <c r="I368" s="234"/>
      <c r="J368" s="229"/>
      <c r="K368" s="229"/>
      <c r="L368" s="235"/>
      <c r="M368" s="236"/>
      <c r="N368" s="237"/>
      <c r="O368" s="237"/>
      <c r="P368" s="237"/>
      <c r="Q368" s="237"/>
      <c r="R368" s="237"/>
      <c r="S368" s="237"/>
      <c r="T368" s="238"/>
      <c r="AT368" s="239" t="s">
        <v>150</v>
      </c>
      <c r="AU368" s="239" t="s">
        <v>88</v>
      </c>
      <c r="AV368" s="13" t="s">
        <v>148</v>
      </c>
      <c r="AW368" s="13" t="s">
        <v>42</v>
      </c>
      <c r="AX368" s="13" t="s">
        <v>10</v>
      </c>
      <c r="AY368" s="239" t="s">
        <v>141</v>
      </c>
    </row>
    <row r="369" spans="2:65" s="1" customFormat="1" ht="31.5" customHeight="1">
      <c r="B369" s="41"/>
      <c r="C369" s="193" t="s">
        <v>489</v>
      </c>
      <c r="D369" s="193" t="s">
        <v>143</v>
      </c>
      <c r="E369" s="194" t="s">
        <v>490</v>
      </c>
      <c r="F369" s="195" t="s">
        <v>491</v>
      </c>
      <c r="G369" s="196" t="s">
        <v>450</v>
      </c>
      <c r="H369" s="259"/>
      <c r="I369" s="198"/>
      <c r="J369" s="199">
        <f>ROUND(I369*H369,0)</f>
        <v>0</v>
      </c>
      <c r="K369" s="195" t="s">
        <v>147</v>
      </c>
      <c r="L369" s="61"/>
      <c r="M369" s="200" t="s">
        <v>35</v>
      </c>
      <c r="N369" s="201" t="s">
        <v>50</v>
      </c>
      <c r="O369" s="42"/>
      <c r="P369" s="202">
        <f>O369*H369</f>
        <v>0</v>
      </c>
      <c r="Q369" s="202">
        <v>0</v>
      </c>
      <c r="R369" s="202">
        <f>Q369*H369</f>
        <v>0</v>
      </c>
      <c r="S369" s="202">
        <v>0</v>
      </c>
      <c r="T369" s="203">
        <f>S369*H369</f>
        <v>0</v>
      </c>
      <c r="AR369" s="23" t="s">
        <v>249</v>
      </c>
      <c r="AT369" s="23" t="s">
        <v>143</v>
      </c>
      <c r="AU369" s="23" t="s">
        <v>88</v>
      </c>
      <c r="AY369" s="23" t="s">
        <v>141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23" t="s">
        <v>10</v>
      </c>
      <c r="BK369" s="204">
        <f>ROUND(I369*H369,0)</f>
        <v>0</v>
      </c>
      <c r="BL369" s="23" t="s">
        <v>249</v>
      </c>
      <c r="BM369" s="23" t="s">
        <v>492</v>
      </c>
    </row>
    <row r="370" spans="2:63" s="10" customFormat="1" ht="29.85" customHeight="1">
      <c r="B370" s="176"/>
      <c r="C370" s="177"/>
      <c r="D370" s="190" t="s">
        <v>78</v>
      </c>
      <c r="E370" s="191" t="s">
        <v>493</v>
      </c>
      <c r="F370" s="191" t="s">
        <v>494</v>
      </c>
      <c r="G370" s="177"/>
      <c r="H370" s="177"/>
      <c r="I370" s="180"/>
      <c r="J370" s="192">
        <f>BK370</f>
        <v>0</v>
      </c>
      <c r="K370" s="177"/>
      <c r="L370" s="182"/>
      <c r="M370" s="183"/>
      <c r="N370" s="184"/>
      <c r="O370" s="184"/>
      <c r="P370" s="185">
        <f>SUM(P371:P379)</f>
        <v>0</v>
      </c>
      <c r="Q370" s="184"/>
      <c r="R370" s="185">
        <f>SUM(R371:R379)</f>
        <v>0</v>
      </c>
      <c r="S370" s="184"/>
      <c r="T370" s="186">
        <f>SUM(T371:T379)</f>
        <v>0.03</v>
      </c>
      <c r="AR370" s="187" t="s">
        <v>88</v>
      </c>
      <c r="AT370" s="188" t="s">
        <v>78</v>
      </c>
      <c r="AU370" s="188" t="s">
        <v>10</v>
      </c>
      <c r="AY370" s="187" t="s">
        <v>141</v>
      </c>
      <c r="BK370" s="189">
        <f>SUM(BK371:BK379)</f>
        <v>0</v>
      </c>
    </row>
    <row r="371" spans="2:65" s="1" customFormat="1" ht="31.5" customHeight="1">
      <c r="B371" s="41"/>
      <c r="C371" s="193" t="s">
        <v>495</v>
      </c>
      <c r="D371" s="193" t="s">
        <v>143</v>
      </c>
      <c r="E371" s="194" t="s">
        <v>496</v>
      </c>
      <c r="F371" s="195" t="s">
        <v>497</v>
      </c>
      <c r="G371" s="196" t="s">
        <v>245</v>
      </c>
      <c r="H371" s="197">
        <v>1</v>
      </c>
      <c r="I371" s="198"/>
      <c r="J371" s="199">
        <f>ROUND(I371*H371,0)</f>
        <v>0</v>
      </c>
      <c r="K371" s="195" t="s">
        <v>35</v>
      </c>
      <c r="L371" s="61"/>
      <c r="M371" s="200" t="s">
        <v>35</v>
      </c>
      <c r="N371" s="201" t="s">
        <v>50</v>
      </c>
      <c r="O371" s="42"/>
      <c r="P371" s="202">
        <f>O371*H371</f>
        <v>0</v>
      </c>
      <c r="Q371" s="202">
        <v>0</v>
      </c>
      <c r="R371" s="202">
        <f>Q371*H371</f>
        <v>0</v>
      </c>
      <c r="S371" s="202">
        <v>0</v>
      </c>
      <c r="T371" s="203">
        <f>S371*H371</f>
        <v>0</v>
      </c>
      <c r="AR371" s="23" t="s">
        <v>249</v>
      </c>
      <c r="AT371" s="23" t="s">
        <v>143</v>
      </c>
      <c r="AU371" s="23" t="s">
        <v>88</v>
      </c>
      <c r="AY371" s="23" t="s">
        <v>141</v>
      </c>
      <c r="BE371" s="204">
        <f>IF(N371="základní",J371,0)</f>
        <v>0</v>
      </c>
      <c r="BF371" s="204">
        <f>IF(N371="snížená",J371,0)</f>
        <v>0</v>
      </c>
      <c r="BG371" s="204">
        <f>IF(N371="zákl. přenesená",J371,0)</f>
        <v>0</v>
      </c>
      <c r="BH371" s="204">
        <f>IF(N371="sníž. přenesená",J371,0)</f>
        <v>0</v>
      </c>
      <c r="BI371" s="204">
        <f>IF(N371="nulová",J371,0)</f>
        <v>0</v>
      </c>
      <c r="BJ371" s="23" t="s">
        <v>10</v>
      </c>
      <c r="BK371" s="204">
        <f>ROUND(I371*H371,0)</f>
        <v>0</v>
      </c>
      <c r="BL371" s="23" t="s">
        <v>249</v>
      </c>
      <c r="BM371" s="23" t="s">
        <v>498</v>
      </c>
    </row>
    <row r="372" spans="2:47" s="1" customFormat="1" ht="27">
      <c r="B372" s="41"/>
      <c r="C372" s="63"/>
      <c r="D372" s="207" t="s">
        <v>314</v>
      </c>
      <c r="E372" s="63"/>
      <c r="F372" s="243" t="s">
        <v>484</v>
      </c>
      <c r="G372" s="63"/>
      <c r="H372" s="63"/>
      <c r="I372" s="163"/>
      <c r="J372" s="63"/>
      <c r="K372" s="63"/>
      <c r="L372" s="61"/>
      <c r="M372" s="244"/>
      <c r="N372" s="42"/>
      <c r="O372" s="42"/>
      <c r="P372" s="42"/>
      <c r="Q372" s="42"/>
      <c r="R372" s="42"/>
      <c r="S372" s="42"/>
      <c r="T372" s="78"/>
      <c r="AT372" s="23" t="s">
        <v>314</v>
      </c>
      <c r="AU372" s="23" t="s">
        <v>88</v>
      </c>
    </row>
    <row r="373" spans="2:51" s="12" customFormat="1" ht="13.5">
      <c r="B373" s="217"/>
      <c r="C373" s="218"/>
      <c r="D373" s="207" t="s">
        <v>150</v>
      </c>
      <c r="E373" s="219" t="s">
        <v>35</v>
      </c>
      <c r="F373" s="220" t="s">
        <v>10</v>
      </c>
      <c r="G373" s="218"/>
      <c r="H373" s="221">
        <v>1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150</v>
      </c>
      <c r="AU373" s="227" t="s">
        <v>88</v>
      </c>
      <c r="AV373" s="12" t="s">
        <v>88</v>
      </c>
      <c r="AW373" s="12" t="s">
        <v>42</v>
      </c>
      <c r="AX373" s="12" t="s">
        <v>79</v>
      </c>
      <c r="AY373" s="227" t="s">
        <v>141</v>
      </c>
    </row>
    <row r="374" spans="2:51" s="13" customFormat="1" ht="13.5">
      <c r="B374" s="228"/>
      <c r="C374" s="229"/>
      <c r="D374" s="230" t="s">
        <v>150</v>
      </c>
      <c r="E374" s="231" t="s">
        <v>35</v>
      </c>
      <c r="F374" s="232" t="s">
        <v>153</v>
      </c>
      <c r="G374" s="229"/>
      <c r="H374" s="233">
        <v>1</v>
      </c>
      <c r="I374" s="234"/>
      <c r="J374" s="229"/>
      <c r="K374" s="229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150</v>
      </c>
      <c r="AU374" s="239" t="s">
        <v>88</v>
      </c>
      <c r="AV374" s="13" t="s">
        <v>148</v>
      </c>
      <c r="AW374" s="13" t="s">
        <v>42</v>
      </c>
      <c r="AX374" s="13" t="s">
        <v>10</v>
      </c>
      <c r="AY374" s="239" t="s">
        <v>141</v>
      </c>
    </row>
    <row r="375" spans="2:65" s="1" customFormat="1" ht="31.5" customHeight="1">
      <c r="B375" s="41"/>
      <c r="C375" s="193" t="s">
        <v>499</v>
      </c>
      <c r="D375" s="193" t="s">
        <v>143</v>
      </c>
      <c r="E375" s="194" t="s">
        <v>500</v>
      </c>
      <c r="F375" s="195" t="s">
        <v>501</v>
      </c>
      <c r="G375" s="196" t="s">
        <v>502</v>
      </c>
      <c r="H375" s="197">
        <v>30</v>
      </c>
      <c r="I375" s="198"/>
      <c r="J375" s="199">
        <f>ROUND(I375*H375,0)</f>
        <v>0</v>
      </c>
      <c r="K375" s="195" t="s">
        <v>147</v>
      </c>
      <c r="L375" s="61"/>
      <c r="M375" s="200" t="s">
        <v>35</v>
      </c>
      <c r="N375" s="201" t="s">
        <v>50</v>
      </c>
      <c r="O375" s="42"/>
      <c r="P375" s="202">
        <f>O375*H375</f>
        <v>0</v>
      </c>
      <c r="Q375" s="202">
        <v>0</v>
      </c>
      <c r="R375" s="202">
        <f>Q375*H375</f>
        <v>0</v>
      </c>
      <c r="S375" s="202">
        <v>0.001</v>
      </c>
      <c r="T375" s="203">
        <f>S375*H375</f>
        <v>0.03</v>
      </c>
      <c r="AR375" s="23" t="s">
        <v>249</v>
      </c>
      <c r="AT375" s="23" t="s">
        <v>143</v>
      </c>
      <c r="AU375" s="23" t="s">
        <v>88</v>
      </c>
      <c r="AY375" s="23" t="s">
        <v>141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23" t="s">
        <v>10</v>
      </c>
      <c r="BK375" s="204">
        <f>ROUND(I375*H375,0)</f>
        <v>0</v>
      </c>
      <c r="BL375" s="23" t="s">
        <v>249</v>
      </c>
      <c r="BM375" s="23" t="s">
        <v>503</v>
      </c>
    </row>
    <row r="376" spans="2:51" s="11" customFormat="1" ht="13.5">
      <c r="B376" s="205"/>
      <c r="C376" s="206"/>
      <c r="D376" s="207" t="s">
        <v>150</v>
      </c>
      <c r="E376" s="208" t="s">
        <v>35</v>
      </c>
      <c r="F376" s="209" t="s">
        <v>504</v>
      </c>
      <c r="G376" s="206"/>
      <c r="H376" s="210" t="s">
        <v>35</v>
      </c>
      <c r="I376" s="211"/>
      <c r="J376" s="206"/>
      <c r="K376" s="206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150</v>
      </c>
      <c r="AU376" s="216" t="s">
        <v>88</v>
      </c>
      <c r="AV376" s="11" t="s">
        <v>10</v>
      </c>
      <c r="AW376" s="11" t="s">
        <v>42</v>
      </c>
      <c r="AX376" s="11" t="s">
        <v>79</v>
      </c>
      <c r="AY376" s="216" t="s">
        <v>141</v>
      </c>
    </row>
    <row r="377" spans="2:51" s="12" customFormat="1" ht="13.5">
      <c r="B377" s="217"/>
      <c r="C377" s="218"/>
      <c r="D377" s="207" t="s">
        <v>150</v>
      </c>
      <c r="E377" s="219" t="s">
        <v>35</v>
      </c>
      <c r="F377" s="220" t="s">
        <v>505</v>
      </c>
      <c r="G377" s="218"/>
      <c r="H377" s="221">
        <v>30</v>
      </c>
      <c r="I377" s="222"/>
      <c r="J377" s="218"/>
      <c r="K377" s="218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150</v>
      </c>
      <c r="AU377" s="227" t="s">
        <v>88</v>
      </c>
      <c r="AV377" s="12" t="s">
        <v>88</v>
      </c>
      <c r="AW377" s="12" t="s">
        <v>42</v>
      </c>
      <c r="AX377" s="12" t="s">
        <v>79</v>
      </c>
      <c r="AY377" s="227" t="s">
        <v>141</v>
      </c>
    </row>
    <row r="378" spans="2:51" s="13" customFormat="1" ht="13.5">
      <c r="B378" s="228"/>
      <c r="C378" s="229"/>
      <c r="D378" s="230" t="s">
        <v>150</v>
      </c>
      <c r="E378" s="231" t="s">
        <v>35</v>
      </c>
      <c r="F378" s="232" t="s">
        <v>153</v>
      </c>
      <c r="G378" s="229"/>
      <c r="H378" s="233">
        <v>30</v>
      </c>
      <c r="I378" s="234"/>
      <c r="J378" s="229"/>
      <c r="K378" s="229"/>
      <c r="L378" s="235"/>
      <c r="M378" s="236"/>
      <c r="N378" s="237"/>
      <c r="O378" s="237"/>
      <c r="P378" s="237"/>
      <c r="Q378" s="237"/>
      <c r="R378" s="237"/>
      <c r="S378" s="237"/>
      <c r="T378" s="238"/>
      <c r="AT378" s="239" t="s">
        <v>150</v>
      </c>
      <c r="AU378" s="239" t="s">
        <v>88</v>
      </c>
      <c r="AV378" s="13" t="s">
        <v>148</v>
      </c>
      <c r="AW378" s="13" t="s">
        <v>42</v>
      </c>
      <c r="AX378" s="13" t="s">
        <v>10</v>
      </c>
      <c r="AY378" s="239" t="s">
        <v>141</v>
      </c>
    </row>
    <row r="379" spans="2:65" s="1" customFormat="1" ht="31.5" customHeight="1">
      <c r="B379" s="41"/>
      <c r="C379" s="193" t="s">
        <v>506</v>
      </c>
      <c r="D379" s="193" t="s">
        <v>143</v>
      </c>
      <c r="E379" s="194" t="s">
        <v>507</v>
      </c>
      <c r="F379" s="195" t="s">
        <v>508</v>
      </c>
      <c r="G379" s="196" t="s">
        <v>450</v>
      </c>
      <c r="H379" s="259"/>
      <c r="I379" s="198"/>
      <c r="J379" s="199">
        <f>ROUND(I379*H379,0)</f>
        <v>0</v>
      </c>
      <c r="K379" s="195" t="s">
        <v>147</v>
      </c>
      <c r="L379" s="61"/>
      <c r="M379" s="200" t="s">
        <v>35</v>
      </c>
      <c r="N379" s="201" t="s">
        <v>50</v>
      </c>
      <c r="O379" s="42"/>
      <c r="P379" s="202">
        <f>O379*H379</f>
        <v>0</v>
      </c>
      <c r="Q379" s="202">
        <v>0</v>
      </c>
      <c r="R379" s="202">
        <f>Q379*H379</f>
        <v>0</v>
      </c>
      <c r="S379" s="202">
        <v>0</v>
      </c>
      <c r="T379" s="203">
        <f>S379*H379</f>
        <v>0</v>
      </c>
      <c r="AR379" s="23" t="s">
        <v>249</v>
      </c>
      <c r="AT379" s="23" t="s">
        <v>143</v>
      </c>
      <c r="AU379" s="23" t="s">
        <v>88</v>
      </c>
      <c r="AY379" s="23" t="s">
        <v>141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23" t="s">
        <v>10</v>
      </c>
      <c r="BK379" s="204">
        <f>ROUND(I379*H379,0)</f>
        <v>0</v>
      </c>
      <c r="BL379" s="23" t="s">
        <v>249</v>
      </c>
      <c r="BM379" s="23" t="s">
        <v>509</v>
      </c>
    </row>
    <row r="380" spans="2:63" s="10" customFormat="1" ht="29.85" customHeight="1">
      <c r="B380" s="176"/>
      <c r="C380" s="177"/>
      <c r="D380" s="190" t="s">
        <v>78</v>
      </c>
      <c r="E380" s="191" t="s">
        <v>510</v>
      </c>
      <c r="F380" s="191" t="s">
        <v>511</v>
      </c>
      <c r="G380" s="177"/>
      <c r="H380" s="177"/>
      <c r="I380" s="180"/>
      <c r="J380" s="192">
        <f>BK380</f>
        <v>0</v>
      </c>
      <c r="K380" s="177"/>
      <c r="L380" s="182"/>
      <c r="M380" s="183"/>
      <c r="N380" s="184"/>
      <c r="O380" s="184"/>
      <c r="P380" s="185">
        <f>SUM(P381:P385)</f>
        <v>0</v>
      </c>
      <c r="Q380" s="184"/>
      <c r="R380" s="185">
        <f>SUM(R381:R385)</f>
        <v>0</v>
      </c>
      <c r="S380" s="184"/>
      <c r="T380" s="186">
        <f>SUM(T381:T385)</f>
        <v>0</v>
      </c>
      <c r="AR380" s="187" t="s">
        <v>88</v>
      </c>
      <c r="AT380" s="188" t="s">
        <v>78</v>
      </c>
      <c r="AU380" s="188" t="s">
        <v>10</v>
      </c>
      <c r="AY380" s="187" t="s">
        <v>141</v>
      </c>
      <c r="BK380" s="189">
        <f>SUM(BK381:BK385)</f>
        <v>0</v>
      </c>
    </row>
    <row r="381" spans="2:65" s="1" customFormat="1" ht="31.5" customHeight="1">
      <c r="B381" s="41"/>
      <c r="C381" s="193" t="s">
        <v>512</v>
      </c>
      <c r="D381" s="193" t="s">
        <v>143</v>
      </c>
      <c r="E381" s="194" t="s">
        <v>513</v>
      </c>
      <c r="F381" s="195" t="s">
        <v>514</v>
      </c>
      <c r="G381" s="196" t="s">
        <v>245</v>
      </c>
      <c r="H381" s="197">
        <v>1</v>
      </c>
      <c r="I381" s="198"/>
      <c r="J381" s="199">
        <f>ROUND(I381*H381,0)</f>
        <v>0</v>
      </c>
      <c r="K381" s="195" t="s">
        <v>35</v>
      </c>
      <c r="L381" s="61"/>
      <c r="M381" s="200" t="s">
        <v>35</v>
      </c>
      <c r="N381" s="201" t="s">
        <v>50</v>
      </c>
      <c r="O381" s="42"/>
      <c r="P381" s="202">
        <f>O381*H381</f>
        <v>0</v>
      </c>
      <c r="Q381" s="202">
        <v>0</v>
      </c>
      <c r="R381" s="202">
        <f>Q381*H381</f>
        <v>0</v>
      </c>
      <c r="S381" s="202">
        <v>0</v>
      </c>
      <c r="T381" s="203">
        <f>S381*H381</f>
        <v>0</v>
      </c>
      <c r="AR381" s="23" t="s">
        <v>249</v>
      </c>
      <c r="AT381" s="23" t="s">
        <v>143</v>
      </c>
      <c r="AU381" s="23" t="s">
        <v>88</v>
      </c>
      <c r="AY381" s="23" t="s">
        <v>141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23" t="s">
        <v>10</v>
      </c>
      <c r="BK381" s="204">
        <f>ROUND(I381*H381,0)</f>
        <v>0</v>
      </c>
      <c r="BL381" s="23" t="s">
        <v>249</v>
      </c>
      <c r="BM381" s="23" t="s">
        <v>515</v>
      </c>
    </row>
    <row r="382" spans="2:47" s="1" customFormat="1" ht="27">
      <c r="B382" s="41"/>
      <c r="C382" s="63"/>
      <c r="D382" s="207" t="s">
        <v>314</v>
      </c>
      <c r="E382" s="63"/>
      <c r="F382" s="243" t="s">
        <v>484</v>
      </c>
      <c r="G382" s="63"/>
      <c r="H382" s="63"/>
      <c r="I382" s="163"/>
      <c r="J382" s="63"/>
      <c r="K382" s="63"/>
      <c r="L382" s="61"/>
      <c r="M382" s="244"/>
      <c r="N382" s="42"/>
      <c r="O382" s="42"/>
      <c r="P382" s="42"/>
      <c r="Q382" s="42"/>
      <c r="R382" s="42"/>
      <c r="S382" s="42"/>
      <c r="T382" s="78"/>
      <c r="AT382" s="23" t="s">
        <v>314</v>
      </c>
      <c r="AU382" s="23" t="s">
        <v>88</v>
      </c>
    </row>
    <row r="383" spans="2:51" s="12" customFormat="1" ht="13.5">
      <c r="B383" s="217"/>
      <c r="C383" s="218"/>
      <c r="D383" s="207" t="s">
        <v>150</v>
      </c>
      <c r="E383" s="219" t="s">
        <v>35</v>
      </c>
      <c r="F383" s="220" t="s">
        <v>10</v>
      </c>
      <c r="G383" s="218"/>
      <c r="H383" s="221">
        <v>1</v>
      </c>
      <c r="I383" s="222"/>
      <c r="J383" s="218"/>
      <c r="K383" s="218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150</v>
      </c>
      <c r="AU383" s="227" t="s">
        <v>88</v>
      </c>
      <c r="AV383" s="12" t="s">
        <v>88</v>
      </c>
      <c r="AW383" s="12" t="s">
        <v>42</v>
      </c>
      <c r="AX383" s="12" t="s">
        <v>79</v>
      </c>
      <c r="AY383" s="227" t="s">
        <v>141</v>
      </c>
    </row>
    <row r="384" spans="2:51" s="13" customFormat="1" ht="13.5">
      <c r="B384" s="228"/>
      <c r="C384" s="229"/>
      <c r="D384" s="230" t="s">
        <v>150</v>
      </c>
      <c r="E384" s="231" t="s">
        <v>35</v>
      </c>
      <c r="F384" s="232" t="s">
        <v>153</v>
      </c>
      <c r="G384" s="229"/>
      <c r="H384" s="233">
        <v>1</v>
      </c>
      <c r="I384" s="234"/>
      <c r="J384" s="229"/>
      <c r="K384" s="229"/>
      <c r="L384" s="235"/>
      <c r="M384" s="236"/>
      <c r="N384" s="237"/>
      <c r="O384" s="237"/>
      <c r="P384" s="237"/>
      <c r="Q384" s="237"/>
      <c r="R384" s="237"/>
      <c r="S384" s="237"/>
      <c r="T384" s="238"/>
      <c r="AT384" s="239" t="s">
        <v>150</v>
      </c>
      <c r="AU384" s="239" t="s">
        <v>88</v>
      </c>
      <c r="AV384" s="13" t="s">
        <v>148</v>
      </c>
      <c r="AW384" s="13" t="s">
        <v>42</v>
      </c>
      <c r="AX384" s="13" t="s">
        <v>10</v>
      </c>
      <c r="AY384" s="239" t="s">
        <v>141</v>
      </c>
    </row>
    <row r="385" spans="2:65" s="1" customFormat="1" ht="44.25" customHeight="1">
      <c r="B385" s="41"/>
      <c r="C385" s="193" t="s">
        <v>516</v>
      </c>
      <c r="D385" s="193" t="s">
        <v>143</v>
      </c>
      <c r="E385" s="194" t="s">
        <v>517</v>
      </c>
      <c r="F385" s="195" t="s">
        <v>518</v>
      </c>
      <c r="G385" s="196" t="s">
        <v>450</v>
      </c>
      <c r="H385" s="259"/>
      <c r="I385" s="198"/>
      <c r="J385" s="199">
        <f>ROUND(I385*H385,0)</f>
        <v>0</v>
      </c>
      <c r="K385" s="195" t="s">
        <v>147</v>
      </c>
      <c r="L385" s="61"/>
      <c r="M385" s="200" t="s">
        <v>35</v>
      </c>
      <c r="N385" s="201" t="s">
        <v>50</v>
      </c>
      <c r="O385" s="42"/>
      <c r="P385" s="202">
        <f>O385*H385</f>
        <v>0</v>
      </c>
      <c r="Q385" s="202">
        <v>0</v>
      </c>
      <c r="R385" s="202">
        <f>Q385*H385</f>
        <v>0</v>
      </c>
      <c r="S385" s="202">
        <v>0</v>
      </c>
      <c r="T385" s="203">
        <f>S385*H385</f>
        <v>0</v>
      </c>
      <c r="AR385" s="23" t="s">
        <v>249</v>
      </c>
      <c r="AT385" s="23" t="s">
        <v>143</v>
      </c>
      <c r="AU385" s="23" t="s">
        <v>88</v>
      </c>
      <c r="AY385" s="23" t="s">
        <v>141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23" t="s">
        <v>10</v>
      </c>
      <c r="BK385" s="204">
        <f>ROUND(I385*H385,0)</f>
        <v>0</v>
      </c>
      <c r="BL385" s="23" t="s">
        <v>249</v>
      </c>
      <c r="BM385" s="23" t="s">
        <v>519</v>
      </c>
    </row>
    <row r="386" spans="2:63" s="10" customFormat="1" ht="29.85" customHeight="1">
      <c r="B386" s="176"/>
      <c r="C386" s="177"/>
      <c r="D386" s="190" t="s">
        <v>78</v>
      </c>
      <c r="E386" s="191" t="s">
        <v>520</v>
      </c>
      <c r="F386" s="191" t="s">
        <v>521</v>
      </c>
      <c r="G386" s="177"/>
      <c r="H386" s="177"/>
      <c r="I386" s="180"/>
      <c r="J386" s="192">
        <f>BK386</f>
        <v>0</v>
      </c>
      <c r="K386" s="177"/>
      <c r="L386" s="182"/>
      <c r="M386" s="183"/>
      <c r="N386" s="184"/>
      <c r="O386" s="184"/>
      <c r="P386" s="185">
        <f>SUM(P387:P472)</f>
        <v>0</v>
      </c>
      <c r="Q386" s="184"/>
      <c r="R386" s="185">
        <f>SUM(R387:R472)</f>
        <v>0</v>
      </c>
      <c r="S386" s="184"/>
      <c r="T386" s="186">
        <f>SUM(T387:T472)</f>
        <v>0</v>
      </c>
      <c r="AR386" s="187" t="s">
        <v>88</v>
      </c>
      <c r="AT386" s="188" t="s">
        <v>78</v>
      </c>
      <c r="AU386" s="188" t="s">
        <v>10</v>
      </c>
      <c r="AY386" s="187" t="s">
        <v>141</v>
      </c>
      <c r="BK386" s="189">
        <f>SUM(BK387:BK472)</f>
        <v>0</v>
      </c>
    </row>
    <row r="387" spans="2:65" s="1" customFormat="1" ht="22.5" customHeight="1">
      <c r="B387" s="41"/>
      <c r="C387" s="193" t="s">
        <v>522</v>
      </c>
      <c r="D387" s="193" t="s">
        <v>143</v>
      </c>
      <c r="E387" s="194" t="s">
        <v>523</v>
      </c>
      <c r="F387" s="195" t="s">
        <v>524</v>
      </c>
      <c r="G387" s="196" t="s">
        <v>245</v>
      </c>
      <c r="H387" s="197">
        <v>1</v>
      </c>
      <c r="I387" s="198"/>
      <c r="J387" s="199">
        <f>ROUND(I387*H387,0)</f>
        <v>0</v>
      </c>
      <c r="K387" s="195" t="s">
        <v>35</v>
      </c>
      <c r="L387" s="61"/>
      <c r="M387" s="200" t="s">
        <v>35</v>
      </c>
      <c r="N387" s="201" t="s">
        <v>50</v>
      </c>
      <c r="O387" s="42"/>
      <c r="P387" s="202">
        <f>O387*H387</f>
        <v>0</v>
      </c>
      <c r="Q387" s="202">
        <v>0</v>
      </c>
      <c r="R387" s="202">
        <f>Q387*H387</f>
        <v>0</v>
      </c>
      <c r="S387" s="202">
        <v>0</v>
      </c>
      <c r="T387" s="203">
        <f>S387*H387</f>
        <v>0</v>
      </c>
      <c r="AR387" s="23" t="s">
        <v>249</v>
      </c>
      <c r="AT387" s="23" t="s">
        <v>143</v>
      </c>
      <c r="AU387" s="23" t="s">
        <v>88</v>
      </c>
      <c r="AY387" s="23" t="s">
        <v>141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23" t="s">
        <v>10</v>
      </c>
      <c r="BK387" s="204">
        <f>ROUND(I387*H387,0)</f>
        <v>0</v>
      </c>
      <c r="BL387" s="23" t="s">
        <v>249</v>
      </c>
      <c r="BM387" s="23" t="s">
        <v>525</v>
      </c>
    </row>
    <row r="388" spans="2:47" s="1" customFormat="1" ht="27">
      <c r="B388" s="41"/>
      <c r="C388" s="63"/>
      <c r="D388" s="207" t="s">
        <v>314</v>
      </c>
      <c r="E388" s="63"/>
      <c r="F388" s="243" t="s">
        <v>484</v>
      </c>
      <c r="G388" s="63"/>
      <c r="H388" s="63"/>
      <c r="I388" s="163"/>
      <c r="J388" s="63"/>
      <c r="K388" s="63"/>
      <c r="L388" s="61"/>
      <c r="M388" s="244"/>
      <c r="N388" s="42"/>
      <c r="O388" s="42"/>
      <c r="P388" s="42"/>
      <c r="Q388" s="42"/>
      <c r="R388" s="42"/>
      <c r="S388" s="42"/>
      <c r="T388" s="78"/>
      <c r="AT388" s="23" t="s">
        <v>314</v>
      </c>
      <c r="AU388" s="23" t="s">
        <v>88</v>
      </c>
    </row>
    <row r="389" spans="2:51" s="11" customFormat="1" ht="13.5">
      <c r="B389" s="205"/>
      <c r="C389" s="206"/>
      <c r="D389" s="207" t="s">
        <v>150</v>
      </c>
      <c r="E389" s="208" t="s">
        <v>35</v>
      </c>
      <c r="F389" s="209" t="s">
        <v>526</v>
      </c>
      <c r="G389" s="206"/>
      <c r="H389" s="210" t="s">
        <v>35</v>
      </c>
      <c r="I389" s="211"/>
      <c r="J389" s="206"/>
      <c r="K389" s="206"/>
      <c r="L389" s="212"/>
      <c r="M389" s="213"/>
      <c r="N389" s="214"/>
      <c r="O389" s="214"/>
      <c r="P389" s="214"/>
      <c r="Q389" s="214"/>
      <c r="R389" s="214"/>
      <c r="S389" s="214"/>
      <c r="T389" s="215"/>
      <c r="AT389" s="216" t="s">
        <v>150</v>
      </c>
      <c r="AU389" s="216" t="s">
        <v>88</v>
      </c>
      <c r="AV389" s="11" t="s">
        <v>10</v>
      </c>
      <c r="AW389" s="11" t="s">
        <v>42</v>
      </c>
      <c r="AX389" s="11" t="s">
        <v>79</v>
      </c>
      <c r="AY389" s="216" t="s">
        <v>141</v>
      </c>
    </row>
    <row r="390" spans="2:51" s="12" customFormat="1" ht="13.5">
      <c r="B390" s="217"/>
      <c r="C390" s="218"/>
      <c r="D390" s="207" t="s">
        <v>150</v>
      </c>
      <c r="E390" s="219" t="s">
        <v>35</v>
      </c>
      <c r="F390" s="220" t="s">
        <v>10</v>
      </c>
      <c r="G390" s="218"/>
      <c r="H390" s="221">
        <v>1</v>
      </c>
      <c r="I390" s="222"/>
      <c r="J390" s="218"/>
      <c r="K390" s="218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150</v>
      </c>
      <c r="AU390" s="227" t="s">
        <v>88</v>
      </c>
      <c r="AV390" s="12" t="s">
        <v>88</v>
      </c>
      <c r="AW390" s="12" t="s">
        <v>42</v>
      </c>
      <c r="AX390" s="12" t="s">
        <v>79</v>
      </c>
      <c r="AY390" s="227" t="s">
        <v>141</v>
      </c>
    </row>
    <row r="391" spans="2:51" s="13" customFormat="1" ht="13.5">
      <c r="B391" s="228"/>
      <c r="C391" s="229"/>
      <c r="D391" s="230" t="s">
        <v>150</v>
      </c>
      <c r="E391" s="231" t="s">
        <v>35</v>
      </c>
      <c r="F391" s="232" t="s">
        <v>153</v>
      </c>
      <c r="G391" s="229"/>
      <c r="H391" s="233">
        <v>1</v>
      </c>
      <c r="I391" s="234"/>
      <c r="J391" s="229"/>
      <c r="K391" s="229"/>
      <c r="L391" s="235"/>
      <c r="M391" s="236"/>
      <c r="N391" s="237"/>
      <c r="O391" s="237"/>
      <c r="P391" s="237"/>
      <c r="Q391" s="237"/>
      <c r="R391" s="237"/>
      <c r="S391" s="237"/>
      <c r="T391" s="238"/>
      <c r="AT391" s="239" t="s">
        <v>150</v>
      </c>
      <c r="AU391" s="239" t="s">
        <v>88</v>
      </c>
      <c r="AV391" s="13" t="s">
        <v>148</v>
      </c>
      <c r="AW391" s="13" t="s">
        <v>42</v>
      </c>
      <c r="AX391" s="13" t="s">
        <v>10</v>
      </c>
      <c r="AY391" s="239" t="s">
        <v>141</v>
      </c>
    </row>
    <row r="392" spans="2:65" s="1" customFormat="1" ht="31.5" customHeight="1">
      <c r="B392" s="41"/>
      <c r="C392" s="193" t="s">
        <v>527</v>
      </c>
      <c r="D392" s="193" t="s">
        <v>143</v>
      </c>
      <c r="E392" s="194" t="s">
        <v>528</v>
      </c>
      <c r="F392" s="195" t="s">
        <v>529</v>
      </c>
      <c r="G392" s="196" t="s">
        <v>245</v>
      </c>
      <c r="H392" s="197">
        <v>2</v>
      </c>
      <c r="I392" s="198"/>
      <c r="J392" s="199">
        <f>ROUND(I392*H392,0)</f>
        <v>0</v>
      </c>
      <c r="K392" s="195" t="s">
        <v>35</v>
      </c>
      <c r="L392" s="61"/>
      <c r="M392" s="200" t="s">
        <v>35</v>
      </c>
      <c r="N392" s="201" t="s">
        <v>50</v>
      </c>
      <c r="O392" s="42"/>
      <c r="P392" s="202">
        <f>O392*H392</f>
        <v>0</v>
      </c>
      <c r="Q392" s="202">
        <v>0</v>
      </c>
      <c r="R392" s="202">
        <f>Q392*H392</f>
        <v>0</v>
      </c>
      <c r="S392" s="202">
        <v>0</v>
      </c>
      <c r="T392" s="203">
        <f>S392*H392</f>
        <v>0</v>
      </c>
      <c r="AR392" s="23" t="s">
        <v>249</v>
      </c>
      <c r="AT392" s="23" t="s">
        <v>143</v>
      </c>
      <c r="AU392" s="23" t="s">
        <v>88</v>
      </c>
      <c r="AY392" s="23" t="s">
        <v>141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23" t="s">
        <v>10</v>
      </c>
      <c r="BK392" s="204">
        <f>ROUND(I392*H392,0)</f>
        <v>0</v>
      </c>
      <c r="BL392" s="23" t="s">
        <v>249</v>
      </c>
      <c r="BM392" s="23" t="s">
        <v>530</v>
      </c>
    </row>
    <row r="393" spans="2:47" s="1" customFormat="1" ht="27">
      <c r="B393" s="41"/>
      <c r="C393" s="63"/>
      <c r="D393" s="207" t="s">
        <v>314</v>
      </c>
      <c r="E393" s="63"/>
      <c r="F393" s="243" t="s">
        <v>484</v>
      </c>
      <c r="G393" s="63"/>
      <c r="H393" s="63"/>
      <c r="I393" s="163"/>
      <c r="J393" s="63"/>
      <c r="K393" s="63"/>
      <c r="L393" s="61"/>
      <c r="M393" s="244"/>
      <c r="N393" s="42"/>
      <c r="O393" s="42"/>
      <c r="P393" s="42"/>
      <c r="Q393" s="42"/>
      <c r="R393" s="42"/>
      <c r="S393" s="42"/>
      <c r="T393" s="78"/>
      <c r="AT393" s="23" t="s">
        <v>314</v>
      </c>
      <c r="AU393" s="23" t="s">
        <v>88</v>
      </c>
    </row>
    <row r="394" spans="2:51" s="11" customFormat="1" ht="13.5">
      <c r="B394" s="205"/>
      <c r="C394" s="206"/>
      <c r="D394" s="207" t="s">
        <v>150</v>
      </c>
      <c r="E394" s="208" t="s">
        <v>35</v>
      </c>
      <c r="F394" s="209" t="s">
        <v>526</v>
      </c>
      <c r="G394" s="206"/>
      <c r="H394" s="210" t="s">
        <v>35</v>
      </c>
      <c r="I394" s="211"/>
      <c r="J394" s="206"/>
      <c r="K394" s="206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150</v>
      </c>
      <c r="AU394" s="216" t="s">
        <v>88</v>
      </c>
      <c r="AV394" s="11" t="s">
        <v>10</v>
      </c>
      <c r="AW394" s="11" t="s">
        <v>42</v>
      </c>
      <c r="AX394" s="11" t="s">
        <v>79</v>
      </c>
      <c r="AY394" s="216" t="s">
        <v>141</v>
      </c>
    </row>
    <row r="395" spans="2:51" s="12" customFormat="1" ht="13.5">
      <c r="B395" s="217"/>
      <c r="C395" s="218"/>
      <c r="D395" s="207" t="s">
        <v>150</v>
      </c>
      <c r="E395" s="219" t="s">
        <v>35</v>
      </c>
      <c r="F395" s="220" t="s">
        <v>531</v>
      </c>
      <c r="G395" s="218"/>
      <c r="H395" s="221">
        <v>2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150</v>
      </c>
      <c r="AU395" s="227" t="s">
        <v>88</v>
      </c>
      <c r="AV395" s="12" t="s">
        <v>88</v>
      </c>
      <c r="AW395" s="12" t="s">
        <v>42</v>
      </c>
      <c r="AX395" s="12" t="s">
        <v>79</v>
      </c>
      <c r="AY395" s="227" t="s">
        <v>141</v>
      </c>
    </row>
    <row r="396" spans="2:51" s="13" customFormat="1" ht="13.5">
      <c r="B396" s="228"/>
      <c r="C396" s="229"/>
      <c r="D396" s="230" t="s">
        <v>150</v>
      </c>
      <c r="E396" s="231" t="s">
        <v>35</v>
      </c>
      <c r="F396" s="232" t="s">
        <v>153</v>
      </c>
      <c r="G396" s="229"/>
      <c r="H396" s="233">
        <v>2</v>
      </c>
      <c r="I396" s="234"/>
      <c r="J396" s="229"/>
      <c r="K396" s="229"/>
      <c r="L396" s="235"/>
      <c r="M396" s="236"/>
      <c r="N396" s="237"/>
      <c r="O396" s="237"/>
      <c r="P396" s="237"/>
      <c r="Q396" s="237"/>
      <c r="R396" s="237"/>
      <c r="S396" s="237"/>
      <c r="T396" s="238"/>
      <c r="AT396" s="239" t="s">
        <v>150</v>
      </c>
      <c r="AU396" s="239" t="s">
        <v>88</v>
      </c>
      <c r="AV396" s="13" t="s">
        <v>148</v>
      </c>
      <c r="AW396" s="13" t="s">
        <v>42</v>
      </c>
      <c r="AX396" s="13" t="s">
        <v>10</v>
      </c>
      <c r="AY396" s="239" t="s">
        <v>141</v>
      </c>
    </row>
    <row r="397" spans="2:65" s="1" customFormat="1" ht="31.5" customHeight="1">
      <c r="B397" s="41"/>
      <c r="C397" s="193" t="s">
        <v>532</v>
      </c>
      <c r="D397" s="193" t="s">
        <v>143</v>
      </c>
      <c r="E397" s="194" t="s">
        <v>533</v>
      </c>
      <c r="F397" s="195" t="s">
        <v>534</v>
      </c>
      <c r="G397" s="196" t="s">
        <v>245</v>
      </c>
      <c r="H397" s="197">
        <v>2</v>
      </c>
      <c r="I397" s="198"/>
      <c r="J397" s="199">
        <f>ROUND(I397*H397,0)</f>
        <v>0</v>
      </c>
      <c r="K397" s="195" t="s">
        <v>35</v>
      </c>
      <c r="L397" s="61"/>
      <c r="M397" s="200" t="s">
        <v>35</v>
      </c>
      <c r="N397" s="201" t="s">
        <v>50</v>
      </c>
      <c r="O397" s="42"/>
      <c r="P397" s="202">
        <f>O397*H397</f>
        <v>0</v>
      </c>
      <c r="Q397" s="202">
        <v>0</v>
      </c>
      <c r="R397" s="202">
        <f>Q397*H397</f>
        <v>0</v>
      </c>
      <c r="S397" s="202">
        <v>0</v>
      </c>
      <c r="T397" s="203">
        <f>S397*H397</f>
        <v>0</v>
      </c>
      <c r="AR397" s="23" t="s">
        <v>249</v>
      </c>
      <c r="AT397" s="23" t="s">
        <v>143</v>
      </c>
      <c r="AU397" s="23" t="s">
        <v>88</v>
      </c>
      <c r="AY397" s="23" t="s">
        <v>141</v>
      </c>
      <c r="BE397" s="204">
        <f>IF(N397="základní",J397,0)</f>
        <v>0</v>
      </c>
      <c r="BF397" s="204">
        <f>IF(N397="snížená",J397,0)</f>
        <v>0</v>
      </c>
      <c r="BG397" s="204">
        <f>IF(N397="zákl. přenesená",J397,0)</f>
        <v>0</v>
      </c>
      <c r="BH397" s="204">
        <f>IF(N397="sníž. přenesená",J397,0)</f>
        <v>0</v>
      </c>
      <c r="BI397" s="204">
        <f>IF(N397="nulová",J397,0)</f>
        <v>0</v>
      </c>
      <c r="BJ397" s="23" t="s">
        <v>10</v>
      </c>
      <c r="BK397" s="204">
        <f>ROUND(I397*H397,0)</f>
        <v>0</v>
      </c>
      <c r="BL397" s="23" t="s">
        <v>249</v>
      </c>
      <c r="BM397" s="23" t="s">
        <v>535</v>
      </c>
    </row>
    <row r="398" spans="2:47" s="1" customFormat="1" ht="27">
      <c r="B398" s="41"/>
      <c r="C398" s="63"/>
      <c r="D398" s="207" t="s">
        <v>314</v>
      </c>
      <c r="E398" s="63"/>
      <c r="F398" s="243" t="s">
        <v>484</v>
      </c>
      <c r="G398" s="63"/>
      <c r="H398" s="63"/>
      <c r="I398" s="163"/>
      <c r="J398" s="63"/>
      <c r="K398" s="63"/>
      <c r="L398" s="61"/>
      <c r="M398" s="244"/>
      <c r="N398" s="42"/>
      <c r="O398" s="42"/>
      <c r="P398" s="42"/>
      <c r="Q398" s="42"/>
      <c r="R398" s="42"/>
      <c r="S398" s="42"/>
      <c r="T398" s="78"/>
      <c r="AT398" s="23" t="s">
        <v>314</v>
      </c>
      <c r="AU398" s="23" t="s">
        <v>88</v>
      </c>
    </row>
    <row r="399" spans="2:51" s="11" customFormat="1" ht="13.5">
      <c r="B399" s="205"/>
      <c r="C399" s="206"/>
      <c r="D399" s="207" t="s">
        <v>150</v>
      </c>
      <c r="E399" s="208" t="s">
        <v>35</v>
      </c>
      <c r="F399" s="209" t="s">
        <v>526</v>
      </c>
      <c r="G399" s="206"/>
      <c r="H399" s="210" t="s">
        <v>35</v>
      </c>
      <c r="I399" s="211"/>
      <c r="J399" s="206"/>
      <c r="K399" s="206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150</v>
      </c>
      <c r="AU399" s="216" t="s">
        <v>88</v>
      </c>
      <c r="AV399" s="11" t="s">
        <v>10</v>
      </c>
      <c r="AW399" s="11" t="s">
        <v>42</v>
      </c>
      <c r="AX399" s="11" t="s">
        <v>79</v>
      </c>
      <c r="AY399" s="216" t="s">
        <v>141</v>
      </c>
    </row>
    <row r="400" spans="2:51" s="12" customFormat="1" ht="13.5">
      <c r="B400" s="217"/>
      <c r="C400" s="218"/>
      <c r="D400" s="207" t="s">
        <v>150</v>
      </c>
      <c r="E400" s="219" t="s">
        <v>35</v>
      </c>
      <c r="F400" s="220" t="s">
        <v>88</v>
      </c>
      <c r="G400" s="218"/>
      <c r="H400" s="221">
        <v>2</v>
      </c>
      <c r="I400" s="222"/>
      <c r="J400" s="218"/>
      <c r="K400" s="218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150</v>
      </c>
      <c r="AU400" s="227" t="s">
        <v>88</v>
      </c>
      <c r="AV400" s="12" t="s">
        <v>88</v>
      </c>
      <c r="AW400" s="12" t="s">
        <v>42</v>
      </c>
      <c r="AX400" s="12" t="s">
        <v>79</v>
      </c>
      <c r="AY400" s="227" t="s">
        <v>141</v>
      </c>
    </row>
    <row r="401" spans="2:51" s="13" customFormat="1" ht="13.5">
      <c r="B401" s="228"/>
      <c r="C401" s="229"/>
      <c r="D401" s="230" t="s">
        <v>150</v>
      </c>
      <c r="E401" s="231" t="s">
        <v>35</v>
      </c>
      <c r="F401" s="232" t="s">
        <v>153</v>
      </c>
      <c r="G401" s="229"/>
      <c r="H401" s="233">
        <v>2</v>
      </c>
      <c r="I401" s="234"/>
      <c r="J401" s="229"/>
      <c r="K401" s="229"/>
      <c r="L401" s="235"/>
      <c r="M401" s="236"/>
      <c r="N401" s="237"/>
      <c r="O401" s="237"/>
      <c r="P401" s="237"/>
      <c r="Q401" s="237"/>
      <c r="R401" s="237"/>
      <c r="S401" s="237"/>
      <c r="T401" s="238"/>
      <c r="AT401" s="239" t="s">
        <v>150</v>
      </c>
      <c r="AU401" s="239" t="s">
        <v>88</v>
      </c>
      <c r="AV401" s="13" t="s">
        <v>148</v>
      </c>
      <c r="AW401" s="13" t="s">
        <v>42</v>
      </c>
      <c r="AX401" s="13" t="s">
        <v>10</v>
      </c>
      <c r="AY401" s="239" t="s">
        <v>141</v>
      </c>
    </row>
    <row r="402" spans="2:65" s="1" customFormat="1" ht="22.5" customHeight="1">
      <c r="B402" s="41"/>
      <c r="C402" s="193" t="s">
        <v>536</v>
      </c>
      <c r="D402" s="193" t="s">
        <v>143</v>
      </c>
      <c r="E402" s="194" t="s">
        <v>537</v>
      </c>
      <c r="F402" s="195" t="s">
        <v>538</v>
      </c>
      <c r="G402" s="196" t="s">
        <v>245</v>
      </c>
      <c r="H402" s="197">
        <v>2</v>
      </c>
      <c r="I402" s="198"/>
      <c r="J402" s="199">
        <f>ROUND(I402*H402,0)</f>
        <v>0</v>
      </c>
      <c r="K402" s="195" t="s">
        <v>35</v>
      </c>
      <c r="L402" s="61"/>
      <c r="M402" s="200" t="s">
        <v>35</v>
      </c>
      <c r="N402" s="201" t="s">
        <v>50</v>
      </c>
      <c r="O402" s="42"/>
      <c r="P402" s="202">
        <f>O402*H402</f>
        <v>0</v>
      </c>
      <c r="Q402" s="202">
        <v>0</v>
      </c>
      <c r="R402" s="202">
        <f>Q402*H402</f>
        <v>0</v>
      </c>
      <c r="S402" s="202">
        <v>0</v>
      </c>
      <c r="T402" s="203">
        <f>S402*H402</f>
        <v>0</v>
      </c>
      <c r="AR402" s="23" t="s">
        <v>249</v>
      </c>
      <c r="AT402" s="23" t="s">
        <v>143</v>
      </c>
      <c r="AU402" s="23" t="s">
        <v>88</v>
      </c>
      <c r="AY402" s="23" t="s">
        <v>141</v>
      </c>
      <c r="BE402" s="204">
        <f>IF(N402="základní",J402,0)</f>
        <v>0</v>
      </c>
      <c r="BF402" s="204">
        <f>IF(N402="snížená",J402,0)</f>
        <v>0</v>
      </c>
      <c r="BG402" s="204">
        <f>IF(N402="zákl. přenesená",J402,0)</f>
        <v>0</v>
      </c>
      <c r="BH402" s="204">
        <f>IF(N402="sníž. přenesená",J402,0)</f>
        <v>0</v>
      </c>
      <c r="BI402" s="204">
        <f>IF(N402="nulová",J402,0)</f>
        <v>0</v>
      </c>
      <c r="BJ402" s="23" t="s">
        <v>10</v>
      </c>
      <c r="BK402" s="204">
        <f>ROUND(I402*H402,0)</f>
        <v>0</v>
      </c>
      <c r="BL402" s="23" t="s">
        <v>249</v>
      </c>
      <c r="BM402" s="23" t="s">
        <v>539</v>
      </c>
    </row>
    <row r="403" spans="2:47" s="1" customFormat="1" ht="27">
      <c r="B403" s="41"/>
      <c r="C403" s="63"/>
      <c r="D403" s="207" t="s">
        <v>314</v>
      </c>
      <c r="E403" s="63"/>
      <c r="F403" s="243" t="s">
        <v>484</v>
      </c>
      <c r="G403" s="63"/>
      <c r="H403" s="63"/>
      <c r="I403" s="163"/>
      <c r="J403" s="63"/>
      <c r="K403" s="63"/>
      <c r="L403" s="61"/>
      <c r="M403" s="244"/>
      <c r="N403" s="42"/>
      <c r="O403" s="42"/>
      <c r="P403" s="42"/>
      <c r="Q403" s="42"/>
      <c r="R403" s="42"/>
      <c r="S403" s="42"/>
      <c r="T403" s="78"/>
      <c r="AT403" s="23" t="s">
        <v>314</v>
      </c>
      <c r="AU403" s="23" t="s">
        <v>88</v>
      </c>
    </row>
    <row r="404" spans="2:51" s="11" customFormat="1" ht="13.5">
      <c r="B404" s="205"/>
      <c r="C404" s="206"/>
      <c r="D404" s="207" t="s">
        <v>150</v>
      </c>
      <c r="E404" s="208" t="s">
        <v>35</v>
      </c>
      <c r="F404" s="209" t="s">
        <v>526</v>
      </c>
      <c r="G404" s="206"/>
      <c r="H404" s="210" t="s">
        <v>35</v>
      </c>
      <c r="I404" s="211"/>
      <c r="J404" s="206"/>
      <c r="K404" s="206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150</v>
      </c>
      <c r="AU404" s="216" t="s">
        <v>88</v>
      </c>
      <c r="AV404" s="11" t="s">
        <v>10</v>
      </c>
      <c r="AW404" s="11" t="s">
        <v>42</v>
      </c>
      <c r="AX404" s="11" t="s">
        <v>79</v>
      </c>
      <c r="AY404" s="216" t="s">
        <v>141</v>
      </c>
    </row>
    <row r="405" spans="2:51" s="12" customFormat="1" ht="13.5">
      <c r="B405" s="217"/>
      <c r="C405" s="218"/>
      <c r="D405" s="207" t="s">
        <v>150</v>
      </c>
      <c r="E405" s="219" t="s">
        <v>35</v>
      </c>
      <c r="F405" s="220" t="s">
        <v>531</v>
      </c>
      <c r="G405" s="218"/>
      <c r="H405" s="221">
        <v>2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150</v>
      </c>
      <c r="AU405" s="227" t="s">
        <v>88</v>
      </c>
      <c r="AV405" s="12" t="s">
        <v>88</v>
      </c>
      <c r="AW405" s="12" t="s">
        <v>42</v>
      </c>
      <c r="AX405" s="12" t="s">
        <v>79</v>
      </c>
      <c r="AY405" s="227" t="s">
        <v>141</v>
      </c>
    </row>
    <row r="406" spans="2:51" s="13" customFormat="1" ht="13.5">
      <c r="B406" s="228"/>
      <c r="C406" s="229"/>
      <c r="D406" s="230" t="s">
        <v>150</v>
      </c>
      <c r="E406" s="231" t="s">
        <v>35</v>
      </c>
      <c r="F406" s="232" t="s">
        <v>153</v>
      </c>
      <c r="G406" s="229"/>
      <c r="H406" s="233">
        <v>2</v>
      </c>
      <c r="I406" s="234"/>
      <c r="J406" s="229"/>
      <c r="K406" s="229"/>
      <c r="L406" s="235"/>
      <c r="M406" s="236"/>
      <c r="N406" s="237"/>
      <c r="O406" s="237"/>
      <c r="P406" s="237"/>
      <c r="Q406" s="237"/>
      <c r="R406" s="237"/>
      <c r="S406" s="237"/>
      <c r="T406" s="238"/>
      <c r="AT406" s="239" t="s">
        <v>150</v>
      </c>
      <c r="AU406" s="239" t="s">
        <v>88</v>
      </c>
      <c r="AV406" s="13" t="s">
        <v>148</v>
      </c>
      <c r="AW406" s="13" t="s">
        <v>42</v>
      </c>
      <c r="AX406" s="13" t="s">
        <v>10</v>
      </c>
      <c r="AY406" s="239" t="s">
        <v>141</v>
      </c>
    </row>
    <row r="407" spans="2:65" s="1" customFormat="1" ht="31.5" customHeight="1">
      <c r="B407" s="41"/>
      <c r="C407" s="193" t="s">
        <v>540</v>
      </c>
      <c r="D407" s="193" t="s">
        <v>143</v>
      </c>
      <c r="E407" s="194" t="s">
        <v>541</v>
      </c>
      <c r="F407" s="195" t="s">
        <v>542</v>
      </c>
      <c r="G407" s="196" t="s">
        <v>245</v>
      </c>
      <c r="H407" s="197">
        <v>3</v>
      </c>
      <c r="I407" s="198"/>
      <c r="J407" s="199">
        <f>ROUND(I407*H407,0)</f>
        <v>0</v>
      </c>
      <c r="K407" s="195" t="s">
        <v>35</v>
      </c>
      <c r="L407" s="61"/>
      <c r="M407" s="200" t="s">
        <v>35</v>
      </c>
      <c r="N407" s="201" t="s">
        <v>50</v>
      </c>
      <c r="O407" s="42"/>
      <c r="P407" s="202">
        <f>O407*H407</f>
        <v>0</v>
      </c>
      <c r="Q407" s="202">
        <v>0</v>
      </c>
      <c r="R407" s="202">
        <f>Q407*H407</f>
        <v>0</v>
      </c>
      <c r="S407" s="202">
        <v>0</v>
      </c>
      <c r="T407" s="203">
        <f>S407*H407</f>
        <v>0</v>
      </c>
      <c r="AR407" s="23" t="s">
        <v>249</v>
      </c>
      <c r="AT407" s="23" t="s">
        <v>143</v>
      </c>
      <c r="AU407" s="23" t="s">
        <v>88</v>
      </c>
      <c r="AY407" s="23" t="s">
        <v>141</v>
      </c>
      <c r="BE407" s="204">
        <f>IF(N407="základní",J407,0)</f>
        <v>0</v>
      </c>
      <c r="BF407" s="204">
        <f>IF(N407="snížená",J407,0)</f>
        <v>0</v>
      </c>
      <c r="BG407" s="204">
        <f>IF(N407="zákl. přenesená",J407,0)</f>
        <v>0</v>
      </c>
      <c r="BH407" s="204">
        <f>IF(N407="sníž. přenesená",J407,0)</f>
        <v>0</v>
      </c>
      <c r="BI407" s="204">
        <f>IF(N407="nulová",J407,0)</f>
        <v>0</v>
      </c>
      <c r="BJ407" s="23" t="s">
        <v>10</v>
      </c>
      <c r="BK407" s="204">
        <f>ROUND(I407*H407,0)</f>
        <v>0</v>
      </c>
      <c r="BL407" s="23" t="s">
        <v>249</v>
      </c>
      <c r="BM407" s="23" t="s">
        <v>543</v>
      </c>
    </row>
    <row r="408" spans="2:47" s="1" customFormat="1" ht="27">
      <c r="B408" s="41"/>
      <c r="C408" s="63"/>
      <c r="D408" s="207" t="s">
        <v>314</v>
      </c>
      <c r="E408" s="63"/>
      <c r="F408" s="243" t="s">
        <v>484</v>
      </c>
      <c r="G408" s="63"/>
      <c r="H408" s="63"/>
      <c r="I408" s="163"/>
      <c r="J408" s="63"/>
      <c r="K408" s="63"/>
      <c r="L408" s="61"/>
      <c r="M408" s="244"/>
      <c r="N408" s="42"/>
      <c r="O408" s="42"/>
      <c r="P408" s="42"/>
      <c r="Q408" s="42"/>
      <c r="R408" s="42"/>
      <c r="S408" s="42"/>
      <c r="T408" s="78"/>
      <c r="AT408" s="23" t="s">
        <v>314</v>
      </c>
      <c r="AU408" s="23" t="s">
        <v>88</v>
      </c>
    </row>
    <row r="409" spans="2:51" s="11" customFormat="1" ht="13.5">
      <c r="B409" s="205"/>
      <c r="C409" s="206"/>
      <c r="D409" s="207" t="s">
        <v>150</v>
      </c>
      <c r="E409" s="208" t="s">
        <v>35</v>
      </c>
      <c r="F409" s="209" t="s">
        <v>526</v>
      </c>
      <c r="G409" s="206"/>
      <c r="H409" s="210" t="s">
        <v>35</v>
      </c>
      <c r="I409" s="211"/>
      <c r="J409" s="206"/>
      <c r="K409" s="206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150</v>
      </c>
      <c r="AU409" s="216" t="s">
        <v>88</v>
      </c>
      <c r="AV409" s="11" t="s">
        <v>10</v>
      </c>
      <c r="AW409" s="11" t="s">
        <v>42</v>
      </c>
      <c r="AX409" s="11" t="s">
        <v>79</v>
      </c>
      <c r="AY409" s="216" t="s">
        <v>141</v>
      </c>
    </row>
    <row r="410" spans="2:51" s="12" customFormat="1" ht="13.5">
      <c r="B410" s="217"/>
      <c r="C410" s="218"/>
      <c r="D410" s="207" t="s">
        <v>150</v>
      </c>
      <c r="E410" s="219" t="s">
        <v>35</v>
      </c>
      <c r="F410" s="220" t="s">
        <v>544</v>
      </c>
      <c r="G410" s="218"/>
      <c r="H410" s="221">
        <v>3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150</v>
      </c>
      <c r="AU410" s="227" t="s">
        <v>88</v>
      </c>
      <c r="AV410" s="12" t="s">
        <v>88</v>
      </c>
      <c r="AW410" s="12" t="s">
        <v>42</v>
      </c>
      <c r="AX410" s="12" t="s">
        <v>79</v>
      </c>
      <c r="AY410" s="227" t="s">
        <v>141</v>
      </c>
    </row>
    <row r="411" spans="2:51" s="13" customFormat="1" ht="13.5">
      <c r="B411" s="228"/>
      <c r="C411" s="229"/>
      <c r="D411" s="230" t="s">
        <v>150</v>
      </c>
      <c r="E411" s="231" t="s">
        <v>35</v>
      </c>
      <c r="F411" s="232" t="s">
        <v>153</v>
      </c>
      <c r="G411" s="229"/>
      <c r="H411" s="233">
        <v>3</v>
      </c>
      <c r="I411" s="234"/>
      <c r="J411" s="229"/>
      <c r="K411" s="229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150</v>
      </c>
      <c r="AU411" s="239" t="s">
        <v>88</v>
      </c>
      <c r="AV411" s="13" t="s">
        <v>148</v>
      </c>
      <c r="AW411" s="13" t="s">
        <v>42</v>
      </c>
      <c r="AX411" s="13" t="s">
        <v>10</v>
      </c>
      <c r="AY411" s="239" t="s">
        <v>141</v>
      </c>
    </row>
    <row r="412" spans="2:65" s="1" customFormat="1" ht="31.5" customHeight="1">
      <c r="B412" s="41"/>
      <c r="C412" s="193" t="s">
        <v>545</v>
      </c>
      <c r="D412" s="193" t="s">
        <v>143</v>
      </c>
      <c r="E412" s="194" t="s">
        <v>546</v>
      </c>
      <c r="F412" s="195" t="s">
        <v>547</v>
      </c>
      <c r="G412" s="196" t="s">
        <v>213</v>
      </c>
      <c r="H412" s="197">
        <v>2</v>
      </c>
      <c r="I412" s="198"/>
      <c r="J412" s="199">
        <f>ROUND(I412*H412,0)</f>
        <v>0</v>
      </c>
      <c r="K412" s="195" t="s">
        <v>35</v>
      </c>
      <c r="L412" s="61"/>
      <c r="M412" s="200" t="s">
        <v>35</v>
      </c>
      <c r="N412" s="201" t="s">
        <v>50</v>
      </c>
      <c r="O412" s="42"/>
      <c r="P412" s="202">
        <f>O412*H412</f>
        <v>0</v>
      </c>
      <c r="Q412" s="202">
        <v>0</v>
      </c>
      <c r="R412" s="202">
        <f>Q412*H412</f>
        <v>0</v>
      </c>
      <c r="S412" s="202">
        <v>0</v>
      </c>
      <c r="T412" s="203">
        <f>S412*H412</f>
        <v>0</v>
      </c>
      <c r="AR412" s="23" t="s">
        <v>249</v>
      </c>
      <c r="AT412" s="23" t="s">
        <v>143</v>
      </c>
      <c r="AU412" s="23" t="s">
        <v>88</v>
      </c>
      <c r="AY412" s="23" t="s">
        <v>141</v>
      </c>
      <c r="BE412" s="204">
        <f>IF(N412="základní",J412,0)</f>
        <v>0</v>
      </c>
      <c r="BF412" s="204">
        <f>IF(N412="snížená",J412,0)</f>
        <v>0</v>
      </c>
      <c r="BG412" s="204">
        <f>IF(N412="zákl. přenesená",J412,0)</f>
        <v>0</v>
      </c>
      <c r="BH412" s="204">
        <f>IF(N412="sníž. přenesená",J412,0)</f>
        <v>0</v>
      </c>
      <c r="BI412" s="204">
        <f>IF(N412="nulová",J412,0)</f>
        <v>0</v>
      </c>
      <c r="BJ412" s="23" t="s">
        <v>10</v>
      </c>
      <c r="BK412" s="204">
        <f>ROUND(I412*H412,0)</f>
        <v>0</v>
      </c>
      <c r="BL412" s="23" t="s">
        <v>249</v>
      </c>
      <c r="BM412" s="23" t="s">
        <v>548</v>
      </c>
    </row>
    <row r="413" spans="2:47" s="1" customFormat="1" ht="27">
      <c r="B413" s="41"/>
      <c r="C413" s="63"/>
      <c r="D413" s="207" t="s">
        <v>314</v>
      </c>
      <c r="E413" s="63"/>
      <c r="F413" s="243" t="s">
        <v>484</v>
      </c>
      <c r="G413" s="63"/>
      <c r="H413" s="63"/>
      <c r="I413" s="163"/>
      <c r="J413" s="63"/>
      <c r="K413" s="63"/>
      <c r="L413" s="61"/>
      <c r="M413" s="244"/>
      <c r="N413" s="42"/>
      <c r="O413" s="42"/>
      <c r="P413" s="42"/>
      <c r="Q413" s="42"/>
      <c r="R413" s="42"/>
      <c r="S413" s="42"/>
      <c r="T413" s="78"/>
      <c r="AT413" s="23" t="s">
        <v>314</v>
      </c>
      <c r="AU413" s="23" t="s">
        <v>88</v>
      </c>
    </row>
    <row r="414" spans="2:51" s="11" customFormat="1" ht="13.5">
      <c r="B414" s="205"/>
      <c r="C414" s="206"/>
      <c r="D414" s="207" t="s">
        <v>150</v>
      </c>
      <c r="E414" s="208" t="s">
        <v>35</v>
      </c>
      <c r="F414" s="209" t="s">
        <v>526</v>
      </c>
      <c r="G414" s="206"/>
      <c r="H414" s="210" t="s">
        <v>35</v>
      </c>
      <c r="I414" s="211"/>
      <c r="J414" s="206"/>
      <c r="K414" s="206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150</v>
      </c>
      <c r="AU414" s="216" t="s">
        <v>88</v>
      </c>
      <c r="AV414" s="11" t="s">
        <v>10</v>
      </c>
      <c r="AW414" s="11" t="s">
        <v>42</v>
      </c>
      <c r="AX414" s="11" t="s">
        <v>79</v>
      </c>
      <c r="AY414" s="216" t="s">
        <v>141</v>
      </c>
    </row>
    <row r="415" spans="2:51" s="12" customFormat="1" ht="13.5">
      <c r="B415" s="217"/>
      <c r="C415" s="218"/>
      <c r="D415" s="207" t="s">
        <v>150</v>
      </c>
      <c r="E415" s="219" t="s">
        <v>35</v>
      </c>
      <c r="F415" s="220" t="s">
        <v>531</v>
      </c>
      <c r="G415" s="218"/>
      <c r="H415" s="221">
        <v>2</v>
      </c>
      <c r="I415" s="222"/>
      <c r="J415" s="218"/>
      <c r="K415" s="218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150</v>
      </c>
      <c r="AU415" s="227" t="s">
        <v>88</v>
      </c>
      <c r="AV415" s="12" t="s">
        <v>88</v>
      </c>
      <c r="AW415" s="12" t="s">
        <v>42</v>
      </c>
      <c r="AX415" s="12" t="s">
        <v>79</v>
      </c>
      <c r="AY415" s="227" t="s">
        <v>141</v>
      </c>
    </row>
    <row r="416" spans="2:51" s="13" customFormat="1" ht="13.5">
      <c r="B416" s="228"/>
      <c r="C416" s="229"/>
      <c r="D416" s="230" t="s">
        <v>150</v>
      </c>
      <c r="E416" s="231" t="s">
        <v>35</v>
      </c>
      <c r="F416" s="232" t="s">
        <v>153</v>
      </c>
      <c r="G416" s="229"/>
      <c r="H416" s="233">
        <v>2</v>
      </c>
      <c r="I416" s="234"/>
      <c r="J416" s="229"/>
      <c r="K416" s="229"/>
      <c r="L416" s="235"/>
      <c r="M416" s="236"/>
      <c r="N416" s="237"/>
      <c r="O416" s="237"/>
      <c r="P416" s="237"/>
      <c r="Q416" s="237"/>
      <c r="R416" s="237"/>
      <c r="S416" s="237"/>
      <c r="T416" s="238"/>
      <c r="AT416" s="239" t="s">
        <v>150</v>
      </c>
      <c r="AU416" s="239" t="s">
        <v>88</v>
      </c>
      <c r="AV416" s="13" t="s">
        <v>148</v>
      </c>
      <c r="AW416" s="13" t="s">
        <v>42</v>
      </c>
      <c r="AX416" s="13" t="s">
        <v>10</v>
      </c>
      <c r="AY416" s="239" t="s">
        <v>141</v>
      </c>
    </row>
    <row r="417" spans="2:65" s="1" customFormat="1" ht="31.5" customHeight="1">
      <c r="B417" s="41"/>
      <c r="C417" s="193" t="s">
        <v>549</v>
      </c>
      <c r="D417" s="193" t="s">
        <v>143</v>
      </c>
      <c r="E417" s="194" t="s">
        <v>550</v>
      </c>
      <c r="F417" s="195" t="s">
        <v>551</v>
      </c>
      <c r="G417" s="196" t="s">
        <v>213</v>
      </c>
      <c r="H417" s="197">
        <v>2</v>
      </c>
      <c r="I417" s="198"/>
      <c r="J417" s="199">
        <f>ROUND(I417*H417,0)</f>
        <v>0</v>
      </c>
      <c r="K417" s="195" t="s">
        <v>35</v>
      </c>
      <c r="L417" s="61"/>
      <c r="M417" s="200" t="s">
        <v>35</v>
      </c>
      <c r="N417" s="201" t="s">
        <v>50</v>
      </c>
      <c r="O417" s="42"/>
      <c r="P417" s="202">
        <f>O417*H417</f>
        <v>0</v>
      </c>
      <c r="Q417" s="202">
        <v>0</v>
      </c>
      <c r="R417" s="202">
        <f>Q417*H417</f>
        <v>0</v>
      </c>
      <c r="S417" s="202">
        <v>0</v>
      </c>
      <c r="T417" s="203">
        <f>S417*H417</f>
        <v>0</v>
      </c>
      <c r="AR417" s="23" t="s">
        <v>249</v>
      </c>
      <c r="AT417" s="23" t="s">
        <v>143</v>
      </c>
      <c r="AU417" s="23" t="s">
        <v>88</v>
      </c>
      <c r="AY417" s="23" t="s">
        <v>141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23" t="s">
        <v>10</v>
      </c>
      <c r="BK417" s="204">
        <f>ROUND(I417*H417,0)</f>
        <v>0</v>
      </c>
      <c r="BL417" s="23" t="s">
        <v>249</v>
      </c>
      <c r="BM417" s="23" t="s">
        <v>552</v>
      </c>
    </row>
    <row r="418" spans="2:47" s="1" customFormat="1" ht="27">
      <c r="B418" s="41"/>
      <c r="C418" s="63"/>
      <c r="D418" s="207" t="s">
        <v>314</v>
      </c>
      <c r="E418" s="63"/>
      <c r="F418" s="243" t="s">
        <v>484</v>
      </c>
      <c r="G418" s="63"/>
      <c r="H418" s="63"/>
      <c r="I418" s="163"/>
      <c r="J418" s="63"/>
      <c r="K418" s="63"/>
      <c r="L418" s="61"/>
      <c r="M418" s="244"/>
      <c r="N418" s="42"/>
      <c r="O418" s="42"/>
      <c r="P418" s="42"/>
      <c r="Q418" s="42"/>
      <c r="R418" s="42"/>
      <c r="S418" s="42"/>
      <c r="T418" s="78"/>
      <c r="AT418" s="23" t="s">
        <v>314</v>
      </c>
      <c r="AU418" s="23" t="s">
        <v>88</v>
      </c>
    </row>
    <row r="419" spans="2:51" s="11" customFormat="1" ht="13.5">
      <c r="B419" s="205"/>
      <c r="C419" s="206"/>
      <c r="D419" s="207" t="s">
        <v>150</v>
      </c>
      <c r="E419" s="208" t="s">
        <v>35</v>
      </c>
      <c r="F419" s="209" t="s">
        <v>526</v>
      </c>
      <c r="G419" s="206"/>
      <c r="H419" s="210" t="s">
        <v>35</v>
      </c>
      <c r="I419" s="211"/>
      <c r="J419" s="206"/>
      <c r="K419" s="206"/>
      <c r="L419" s="212"/>
      <c r="M419" s="213"/>
      <c r="N419" s="214"/>
      <c r="O419" s="214"/>
      <c r="P419" s="214"/>
      <c r="Q419" s="214"/>
      <c r="R419" s="214"/>
      <c r="S419" s="214"/>
      <c r="T419" s="215"/>
      <c r="AT419" s="216" t="s">
        <v>150</v>
      </c>
      <c r="AU419" s="216" t="s">
        <v>88</v>
      </c>
      <c r="AV419" s="11" t="s">
        <v>10</v>
      </c>
      <c r="AW419" s="11" t="s">
        <v>42</v>
      </c>
      <c r="AX419" s="11" t="s">
        <v>79</v>
      </c>
      <c r="AY419" s="216" t="s">
        <v>141</v>
      </c>
    </row>
    <row r="420" spans="2:51" s="12" customFormat="1" ht="13.5">
      <c r="B420" s="217"/>
      <c r="C420" s="218"/>
      <c r="D420" s="207" t="s">
        <v>150</v>
      </c>
      <c r="E420" s="219" t="s">
        <v>35</v>
      </c>
      <c r="F420" s="220" t="s">
        <v>531</v>
      </c>
      <c r="G420" s="218"/>
      <c r="H420" s="221">
        <v>2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150</v>
      </c>
      <c r="AU420" s="227" t="s">
        <v>88</v>
      </c>
      <c r="AV420" s="12" t="s">
        <v>88</v>
      </c>
      <c r="AW420" s="12" t="s">
        <v>42</v>
      </c>
      <c r="AX420" s="12" t="s">
        <v>79</v>
      </c>
      <c r="AY420" s="227" t="s">
        <v>141</v>
      </c>
    </row>
    <row r="421" spans="2:51" s="13" customFormat="1" ht="13.5">
      <c r="B421" s="228"/>
      <c r="C421" s="229"/>
      <c r="D421" s="230" t="s">
        <v>150</v>
      </c>
      <c r="E421" s="231" t="s">
        <v>35</v>
      </c>
      <c r="F421" s="232" t="s">
        <v>153</v>
      </c>
      <c r="G421" s="229"/>
      <c r="H421" s="233">
        <v>2</v>
      </c>
      <c r="I421" s="234"/>
      <c r="J421" s="229"/>
      <c r="K421" s="229"/>
      <c r="L421" s="235"/>
      <c r="M421" s="236"/>
      <c r="N421" s="237"/>
      <c r="O421" s="237"/>
      <c r="P421" s="237"/>
      <c r="Q421" s="237"/>
      <c r="R421" s="237"/>
      <c r="S421" s="237"/>
      <c r="T421" s="238"/>
      <c r="AT421" s="239" t="s">
        <v>150</v>
      </c>
      <c r="AU421" s="239" t="s">
        <v>88</v>
      </c>
      <c r="AV421" s="13" t="s">
        <v>148</v>
      </c>
      <c r="AW421" s="13" t="s">
        <v>42</v>
      </c>
      <c r="AX421" s="13" t="s">
        <v>10</v>
      </c>
      <c r="AY421" s="239" t="s">
        <v>141</v>
      </c>
    </row>
    <row r="422" spans="2:65" s="1" customFormat="1" ht="31.5" customHeight="1">
      <c r="B422" s="41"/>
      <c r="C422" s="193" t="s">
        <v>553</v>
      </c>
      <c r="D422" s="193" t="s">
        <v>143</v>
      </c>
      <c r="E422" s="194" t="s">
        <v>554</v>
      </c>
      <c r="F422" s="195" t="s">
        <v>555</v>
      </c>
      <c r="G422" s="196" t="s">
        <v>213</v>
      </c>
      <c r="H422" s="197">
        <v>2</v>
      </c>
      <c r="I422" s="198"/>
      <c r="J422" s="199">
        <f>ROUND(I422*H422,0)</f>
        <v>0</v>
      </c>
      <c r="K422" s="195" t="s">
        <v>35</v>
      </c>
      <c r="L422" s="61"/>
      <c r="M422" s="200" t="s">
        <v>35</v>
      </c>
      <c r="N422" s="201" t="s">
        <v>50</v>
      </c>
      <c r="O422" s="42"/>
      <c r="P422" s="202">
        <f>O422*H422</f>
        <v>0</v>
      </c>
      <c r="Q422" s="202">
        <v>0</v>
      </c>
      <c r="R422" s="202">
        <f>Q422*H422</f>
        <v>0</v>
      </c>
      <c r="S422" s="202">
        <v>0</v>
      </c>
      <c r="T422" s="203">
        <f>S422*H422</f>
        <v>0</v>
      </c>
      <c r="AR422" s="23" t="s">
        <v>249</v>
      </c>
      <c r="AT422" s="23" t="s">
        <v>143</v>
      </c>
      <c r="AU422" s="23" t="s">
        <v>88</v>
      </c>
      <c r="AY422" s="23" t="s">
        <v>141</v>
      </c>
      <c r="BE422" s="204">
        <f>IF(N422="základní",J422,0)</f>
        <v>0</v>
      </c>
      <c r="BF422" s="204">
        <f>IF(N422="snížená",J422,0)</f>
        <v>0</v>
      </c>
      <c r="BG422" s="204">
        <f>IF(N422="zákl. přenesená",J422,0)</f>
        <v>0</v>
      </c>
      <c r="BH422" s="204">
        <f>IF(N422="sníž. přenesená",J422,0)</f>
        <v>0</v>
      </c>
      <c r="BI422" s="204">
        <f>IF(N422="nulová",J422,0)</f>
        <v>0</v>
      </c>
      <c r="BJ422" s="23" t="s">
        <v>10</v>
      </c>
      <c r="BK422" s="204">
        <f>ROUND(I422*H422,0)</f>
        <v>0</v>
      </c>
      <c r="BL422" s="23" t="s">
        <v>249</v>
      </c>
      <c r="BM422" s="23" t="s">
        <v>556</v>
      </c>
    </row>
    <row r="423" spans="2:47" s="1" customFormat="1" ht="27">
      <c r="B423" s="41"/>
      <c r="C423" s="63"/>
      <c r="D423" s="207" t="s">
        <v>314</v>
      </c>
      <c r="E423" s="63"/>
      <c r="F423" s="243" t="s">
        <v>484</v>
      </c>
      <c r="G423" s="63"/>
      <c r="H423" s="63"/>
      <c r="I423" s="163"/>
      <c r="J423" s="63"/>
      <c r="K423" s="63"/>
      <c r="L423" s="61"/>
      <c r="M423" s="244"/>
      <c r="N423" s="42"/>
      <c r="O423" s="42"/>
      <c r="P423" s="42"/>
      <c r="Q423" s="42"/>
      <c r="R423" s="42"/>
      <c r="S423" s="42"/>
      <c r="T423" s="78"/>
      <c r="AT423" s="23" t="s">
        <v>314</v>
      </c>
      <c r="AU423" s="23" t="s">
        <v>88</v>
      </c>
    </row>
    <row r="424" spans="2:51" s="11" customFormat="1" ht="13.5">
      <c r="B424" s="205"/>
      <c r="C424" s="206"/>
      <c r="D424" s="207" t="s">
        <v>150</v>
      </c>
      <c r="E424" s="208" t="s">
        <v>35</v>
      </c>
      <c r="F424" s="209" t="s">
        <v>526</v>
      </c>
      <c r="G424" s="206"/>
      <c r="H424" s="210" t="s">
        <v>35</v>
      </c>
      <c r="I424" s="211"/>
      <c r="J424" s="206"/>
      <c r="K424" s="206"/>
      <c r="L424" s="212"/>
      <c r="M424" s="213"/>
      <c r="N424" s="214"/>
      <c r="O424" s="214"/>
      <c r="P424" s="214"/>
      <c r="Q424" s="214"/>
      <c r="R424" s="214"/>
      <c r="S424" s="214"/>
      <c r="T424" s="215"/>
      <c r="AT424" s="216" t="s">
        <v>150</v>
      </c>
      <c r="AU424" s="216" t="s">
        <v>88</v>
      </c>
      <c r="AV424" s="11" t="s">
        <v>10</v>
      </c>
      <c r="AW424" s="11" t="s">
        <v>42</v>
      </c>
      <c r="AX424" s="11" t="s">
        <v>79</v>
      </c>
      <c r="AY424" s="216" t="s">
        <v>141</v>
      </c>
    </row>
    <row r="425" spans="2:51" s="12" customFormat="1" ht="13.5">
      <c r="B425" s="217"/>
      <c r="C425" s="218"/>
      <c r="D425" s="207" t="s">
        <v>150</v>
      </c>
      <c r="E425" s="219" t="s">
        <v>35</v>
      </c>
      <c r="F425" s="220" t="s">
        <v>531</v>
      </c>
      <c r="G425" s="218"/>
      <c r="H425" s="221">
        <v>2</v>
      </c>
      <c r="I425" s="222"/>
      <c r="J425" s="218"/>
      <c r="K425" s="218"/>
      <c r="L425" s="223"/>
      <c r="M425" s="224"/>
      <c r="N425" s="225"/>
      <c r="O425" s="225"/>
      <c r="P425" s="225"/>
      <c r="Q425" s="225"/>
      <c r="R425" s="225"/>
      <c r="S425" s="225"/>
      <c r="T425" s="226"/>
      <c r="AT425" s="227" t="s">
        <v>150</v>
      </c>
      <c r="AU425" s="227" t="s">
        <v>88</v>
      </c>
      <c r="AV425" s="12" t="s">
        <v>88</v>
      </c>
      <c r="AW425" s="12" t="s">
        <v>42</v>
      </c>
      <c r="AX425" s="12" t="s">
        <v>79</v>
      </c>
      <c r="AY425" s="227" t="s">
        <v>141</v>
      </c>
    </row>
    <row r="426" spans="2:51" s="13" customFormat="1" ht="13.5">
      <c r="B426" s="228"/>
      <c r="C426" s="229"/>
      <c r="D426" s="230" t="s">
        <v>150</v>
      </c>
      <c r="E426" s="231" t="s">
        <v>35</v>
      </c>
      <c r="F426" s="232" t="s">
        <v>153</v>
      </c>
      <c r="G426" s="229"/>
      <c r="H426" s="233">
        <v>2</v>
      </c>
      <c r="I426" s="234"/>
      <c r="J426" s="229"/>
      <c r="K426" s="229"/>
      <c r="L426" s="235"/>
      <c r="M426" s="236"/>
      <c r="N426" s="237"/>
      <c r="O426" s="237"/>
      <c r="P426" s="237"/>
      <c r="Q426" s="237"/>
      <c r="R426" s="237"/>
      <c r="S426" s="237"/>
      <c r="T426" s="238"/>
      <c r="AT426" s="239" t="s">
        <v>150</v>
      </c>
      <c r="AU426" s="239" t="s">
        <v>88</v>
      </c>
      <c r="AV426" s="13" t="s">
        <v>148</v>
      </c>
      <c r="AW426" s="13" t="s">
        <v>42</v>
      </c>
      <c r="AX426" s="13" t="s">
        <v>10</v>
      </c>
      <c r="AY426" s="239" t="s">
        <v>141</v>
      </c>
    </row>
    <row r="427" spans="2:65" s="1" customFormat="1" ht="22.5" customHeight="1">
      <c r="B427" s="41"/>
      <c r="C427" s="193" t="s">
        <v>557</v>
      </c>
      <c r="D427" s="193" t="s">
        <v>143</v>
      </c>
      <c r="E427" s="194" t="s">
        <v>558</v>
      </c>
      <c r="F427" s="195" t="s">
        <v>559</v>
      </c>
      <c r="G427" s="196" t="s">
        <v>213</v>
      </c>
      <c r="H427" s="197">
        <v>2</v>
      </c>
      <c r="I427" s="198"/>
      <c r="J427" s="199">
        <f>ROUND(I427*H427,0)</f>
        <v>0</v>
      </c>
      <c r="K427" s="195" t="s">
        <v>35</v>
      </c>
      <c r="L427" s="61"/>
      <c r="M427" s="200" t="s">
        <v>35</v>
      </c>
      <c r="N427" s="201" t="s">
        <v>50</v>
      </c>
      <c r="O427" s="42"/>
      <c r="P427" s="202">
        <f>O427*H427</f>
        <v>0</v>
      </c>
      <c r="Q427" s="202">
        <v>0</v>
      </c>
      <c r="R427" s="202">
        <f>Q427*H427</f>
        <v>0</v>
      </c>
      <c r="S427" s="202">
        <v>0</v>
      </c>
      <c r="T427" s="203">
        <f>S427*H427</f>
        <v>0</v>
      </c>
      <c r="AR427" s="23" t="s">
        <v>249</v>
      </c>
      <c r="AT427" s="23" t="s">
        <v>143</v>
      </c>
      <c r="AU427" s="23" t="s">
        <v>88</v>
      </c>
      <c r="AY427" s="23" t="s">
        <v>141</v>
      </c>
      <c r="BE427" s="204">
        <f>IF(N427="základní",J427,0)</f>
        <v>0</v>
      </c>
      <c r="BF427" s="204">
        <f>IF(N427="snížená",J427,0)</f>
        <v>0</v>
      </c>
      <c r="BG427" s="204">
        <f>IF(N427="zákl. přenesená",J427,0)</f>
        <v>0</v>
      </c>
      <c r="BH427" s="204">
        <f>IF(N427="sníž. přenesená",J427,0)</f>
        <v>0</v>
      </c>
      <c r="BI427" s="204">
        <f>IF(N427="nulová",J427,0)</f>
        <v>0</v>
      </c>
      <c r="BJ427" s="23" t="s">
        <v>10</v>
      </c>
      <c r="BK427" s="204">
        <f>ROUND(I427*H427,0)</f>
        <v>0</v>
      </c>
      <c r="BL427" s="23" t="s">
        <v>249</v>
      </c>
      <c r="BM427" s="23" t="s">
        <v>560</v>
      </c>
    </row>
    <row r="428" spans="2:47" s="1" customFormat="1" ht="27">
      <c r="B428" s="41"/>
      <c r="C428" s="63"/>
      <c r="D428" s="207" t="s">
        <v>314</v>
      </c>
      <c r="E428" s="63"/>
      <c r="F428" s="243" t="s">
        <v>484</v>
      </c>
      <c r="G428" s="63"/>
      <c r="H428" s="63"/>
      <c r="I428" s="163"/>
      <c r="J428" s="63"/>
      <c r="K428" s="63"/>
      <c r="L428" s="61"/>
      <c r="M428" s="244"/>
      <c r="N428" s="42"/>
      <c r="O428" s="42"/>
      <c r="P428" s="42"/>
      <c r="Q428" s="42"/>
      <c r="R428" s="42"/>
      <c r="S428" s="42"/>
      <c r="T428" s="78"/>
      <c r="AT428" s="23" t="s">
        <v>314</v>
      </c>
      <c r="AU428" s="23" t="s">
        <v>88</v>
      </c>
    </row>
    <row r="429" spans="2:51" s="11" customFormat="1" ht="13.5">
      <c r="B429" s="205"/>
      <c r="C429" s="206"/>
      <c r="D429" s="207" t="s">
        <v>150</v>
      </c>
      <c r="E429" s="208" t="s">
        <v>35</v>
      </c>
      <c r="F429" s="209" t="s">
        <v>526</v>
      </c>
      <c r="G429" s="206"/>
      <c r="H429" s="210" t="s">
        <v>35</v>
      </c>
      <c r="I429" s="211"/>
      <c r="J429" s="206"/>
      <c r="K429" s="206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150</v>
      </c>
      <c r="AU429" s="216" t="s">
        <v>88</v>
      </c>
      <c r="AV429" s="11" t="s">
        <v>10</v>
      </c>
      <c r="AW429" s="11" t="s">
        <v>42</v>
      </c>
      <c r="AX429" s="11" t="s">
        <v>79</v>
      </c>
      <c r="AY429" s="216" t="s">
        <v>141</v>
      </c>
    </row>
    <row r="430" spans="2:51" s="12" customFormat="1" ht="13.5">
      <c r="B430" s="217"/>
      <c r="C430" s="218"/>
      <c r="D430" s="207" t="s">
        <v>150</v>
      </c>
      <c r="E430" s="219" t="s">
        <v>35</v>
      </c>
      <c r="F430" s="220" t="s">
        <v>531</v>
      </c>
      <c r="G430" s="218"/>
      <c r="H430" s="221">
        <v>2</v>
      </c>
      <c r="I430" s="222"/>
      <c r="J430" s="218"/>
      <c r="K430" s="218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150</v>
      </c>
      <c r="AU430" s="227" t="s">
        <v>88</v>
      </c>
      <c r="AV430" s="12" t="s">
        <v>88</v>
      </c>
      <c r="AW430" s="12" t="s">
        <v>42</v>
      </c>
      <c r="AX430" s="12" t="s">
        <v>79</v>
      </c>
      <c r="AY430" s="227" t="s">
        <v>141</v>
      </c>
    </row>
    <row r="431" spans="2:51" s="13" customFormat="1" ht="13.5">
      <c r="B431" s="228"/>
      <c r="C431" s="229"/>
      <c r="D431" s="230" t="s">
        <v>150</v>
      </c>
      <c r="E431" s="231" t="s">
        <v>35</v>
      </c>
      <c r="F431" s="232" t="s">
        <v>153</v>
      </c>
      <c r="G431" s="229"/>
      <c r="H431" s="233">
        <v>2</v>
      </c>
      <c r="I431" s="234"/>
      <c r="J431" s="229"/>
      <c r="K431" s="229"/>
      <c r="L431" s="235"/>
      <c r="M431" s="236"/>
      <c r="N431" s="237"/>
      <c r="O431" s="237"/>
      <c r="P431" s="237"/>
      <c r="Q431" s="237"/>
      <c r="R431" s="237"/>
      <c r="S431" s="237"/>
      <c r="T431" s="238"/>
      <c r="AT431" s="239" t="s">
        <v>150</v>
      </c>
      <c r="AU431" s="239" t="s">
        <v>88</v>
      </c>
      <c r="AV431" s="13" t="s">
        <v>148</v>
      </c>
      <c r="AW431" s="13" t="s">
        <v>42</v>
      </c>
      <c r="AX431" s="13" t="s">
        <v>10</v>
      </c>
      <c r="AY431" s="239" t="s">
        <v>141</v>
      </c>
    </row>
    <row r="432" spans="2:65" s="1" customFormat="1" ht="31.5" customHeight="1">
      <c r="B432" s="41"/>
      <c r="C432" s="193" t="s">
        <v>561</v>
      </c>
      <c r="D432" s="193" t="s">
        <v>143</v>
      </c>
      <c r="E432" s="194" t="s">
        <v>562</v>
      </c>
      <c r="F432" s="195" t="s">
        <v>563</v>
      </c>
      <c r="G432" s="196" t="s">
        <v>213</v>
      </c>
      <c r="H432" s="197">
        <v>3</v>
      </c>
      <c r="I432" s="198"/>
      <c r="J432" s="199">
        <f>ROUND(I432*H432,0)</f>
        <v>0</v>
      </c>
      <c r="K432" s="195" t="s">
        <v>35</v>
      </c>
      <c r="L432" s="61"/>
      <c r="M432" s="200" t="s">
        <v>35</v>
      </c>
      <c r="N432" s="201" t="s">
        <v>50</v>
      </c>
      <c r="O432" s="42"/>
      <c r="P432" s="202">
        <f>O432*H432</f>
        <v>0</v>
      </c>
      <c r="Q432" s="202">
        <v>0</v>
      </c>
      <c r="R432" s="202">
        <f>Q432*H432</f>
        <v>0</v>
      </c>
      <c r="S432" s="202">
        <v>0</v>
      </c>
      <c r="T432" s="203">
        <f>S432*H432</f>
        <v>0</v>
      </c>
      <c r="AR432" s="23" t="s">
        <v>249</v>
      </c>
      <c r="AT432" s="23" t="s">
        <v>143</v>
      </c>
      <c r="AU432" s="23" t="s">
        <v>88</v>
      </c>
      <c r="AY432" s="23" t="s">
        <v>141</v>
      </c>
      <c r="BE432" s="204">
        <f>IF(N432="základní",J432,0)</f>
        <v>0</v>
      </c>
      <c r="BF432" s="204">
        <f>IF(N432="snížená",J432,0)</f>
        <v>0</v>
      </c>
      <c r="BG432" s="204">
        <f>IF(N432="zákl. přenesená",J432,0)</f>
        <v>0</v>
      </c>
      <c r="BH432" s="204">
        <f>IF(N432="sníž. přenesená",J432,0)</f>
        <v>0</v>
      </c>
      <c r="BI432" s="204">
        <f>IF(N432="nulová",J432,0)</f>
        <v>0</v>
      </c>
      <c r="BJ432" s="23" t="s">
        <v>10</v>
      </c>
      <c r="BK432" s="204">
        <f>ROUND(I432*H432,0)</f>
        <v>0</v>
      </c>
      <c r="BL432" s="23" t="s">
        <v>249</v>
      </c>
      <c r="BM432" s="23" t="s">
        <v>564</v>
      </c>
    </row>
    <row r="433" spans="2:47" s="1" customFormat="1" ht="27">
      <c r="B433" s="41"/>
      <c r="C433" s="63"/>
      <c r="D433" s="207" t="s">
        <v>314</v>
      </c>
      <c r="E433" s="63"/>
      <c r="F433" s="243" t="s">
        <v>484</v>
      </c>
      <c r="G433" s="63"/>
      <c r="H433" s="63"/>
      <c r="I433" s="163"/>
      <c r="J433" s="63"/>
      <c r="K433" s="63"/>
      <c r="L433" s="61"/>
      <c r="M433" s="244"/>
      <c r="N433" s="42"/>
      <c r="O433" s="42"/>
      <c r="P433" s="42"/>
      <c r="Q433" s="42"/>
      <c r="R433" s="42"/>
      <c r="S433" s="42"/>
      <c r="T433" s="78"/>
      <c r="AT433" s="23" t="s">
        <v>314</v>
      </c>
      <c r="AU433" s="23" t="s">
        <v>88</v>
      </c>
    </row>
    <row r="434" spans="2:51" s="11" customFormat="1" ht="13.5">
      <c r="B434" s="205"/>
      <c r="C434" s="206"/>
      <c r="D434" s="207" t="s">
        <v>150</v>
      </c>
      <c r="E434" s="208" t="s">
        <v>35</v>
      </c>
      <c r="F434" s="209" t="s">
        <v>526</v>
      </c>
      <c r="G434" s="206"/>
      <c r="H434" s="210" t="s">
        <v>35</v>
      </c>
      <c r="I434" s="211"/>
      <c r="J434" s="206"/>
      <c r="K434" s="206"/>
      <c r="L434" s="212"/>
      <c r="M434" s="213"/>
      <c r="N434" s="214"/>
      <c r="O434" s="214"/>
      <c r="P434" s="214"/>
      <c r="Q434" s="214"/>
      <c r="R434" s="214"/>
      <c r="S434" s="214"/>
      <c r="T434" s="215"/>
      <c r="AT434" s="216" t="s">
        <v>150</v>
      </c>
      <c r="AU434" s="216" t="s">
        <v>88</v>
      </c>
      <c r="AV434" s="11" t="s">
        <v>10</v>
      </c>
      <c r="AW434" s="11" t="s">
        <v>42</v>
      </c>
      <c r="AX434" s="11" t="s">
        <v>79</v>
      </c>
      <c r="AY434" s="216" t="s">
        <v>141</v>
      </c>
    </row>
    <row r="435" spans="2:51" s="12" customFormat="1" ht="13.5">
      <c r="B435" s="217"/>
      <c r="C435" s="218"/>
      <c r="D435" s="207" t="s">
        <v>150</v>
      </c>
      <c r="E435" s="219" t="s">
        <v>35</v>
      </c>
      <c r="F435" s="220" t="s">
        <v>158</v>
      </c>
      <c r="G435" s="218"/>
      <c r="H435" s="221">
        <v>3</v>
      </c>
      <c r="I435" s="222"/>
      <c r="J435" s="218"/>
      <c r="K435" s="218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150</v>
      </c>
      <c r="AU435" s="227" t="s">
        <v>88</v>
      </c>
      <c r="AV435" s="12" t="s">
        <v>88</v>
      </c>
      <c r="AW435" s="12" t="s">
        <v>42</v>
      </c>
      <c r="AX435" s="12" t="s">
        <v>79</v>
      </c>
      <c r="AY435" s="227" t="s">
        <v>141</v>
      </c>
    </row>
    <row r="436" spans="2:51" s="13" customFormat="1" ht="13.5">
      <c r="B436" s="228"/>
      <c r="C436" s="229"/>
      <c r="D436" s="230" t="s">
        <v>150</v>
      </c>
      <c r="E436" s="231" t="s">
        <v>35</v>
      </c>
      <c r="F436" s="232" t="s">
        <v>153</v>
      </c>
      <c r="G436" s="229"/>
      <c r="H436" s="233">
        <v>3</v>
      </c>
      <c r="I436" s="234"/>
      <c r="J436" s="229"/>
      <c r="K436" s="229"/>
      <c r="L436" s="235"/>
      <c r="M436" s="236"/>
      <c r="N436" s="237"/>
      <c r="O436" s="237"/>
      <c r="P436" s="237"/>
      <c r="Q436" s="237"/>
      <c r="R436" s="237"/>
      <c r="S436" s="237"/>
      <c r="T436" s="238"/>
      <c r="AT436" s="239" t="s">
        <v>150</v>
      </c>
      <c r="AU436" s="239" t="s">
        <v>88</v>
      </c>
      <c r="AV436" s="13" t="s">
        <v>148</v>
      </c>
      <c r="AW436" s="13" t="s">
        <v>42</v>
      </c>
      <c r="AX436" s="13" t="s">
        <v>10</v>
      </c>
      <c r="AY436" s="239" t="s">
        <v>141</v>
      </c>
    </row>
    <row r="437" spans="2:65" s="1" customFormat="1" ht="22.5" customHeight="1">
      <c r="B437" s="41"/>
      <c r="C437" s="193" t="s">
        <v>565</v>
      </c>
      <c r="D437" s="193" t="s">
        <v>143</v>
      </c>
      <c r="E437" s="194" t="s">
        <v>566</v>
      </c>
      <c r="F437" s="195" t="s">
        <v>567</v>
      </c>
      <c r="G437" s="196" t="s">
        <v>213</v>
      </c>
      <c r="H437" s="197">
        <v>130</v>
      </c>
      <c r="I437" s="198"/>
      <c r="J437" s="199">
        <f>ROUND(I437*H437,0)</f>
        <v>0</v>
      </c>
      <c r="K437" s="195" t="s">
        <v>35</v>
      </c>
      <c r="L437" s="61"/>
      <c r="M437" s="200" t="s">
        <v>35</v>
      </c>
      <c r="N437" s="201" t="s">
        <v>50</v>
      </c>
      <c r="O437" s="42"/>
      <c r="P437" s="202">
        <f>O437*H437</f>
        <v>0</v>
      </c>
      <c r="Q437" s="202">
        <v>0</v>
      </c>
      <c r="R437" s="202">
        <f>Q437*H437</f>
        <v>0</v>
      </c>
      <c r="S437" s="202">
        <v>0</v>
      </c>
      <c r="T437" s="203">
        <f>S437*H437</f>
        <v>0</v>
      </c>
      <c r="AR437" s="23" t="s">
        <v>249</v>
      </c>
      <c r="AT437" s="23" t="s">
        <v>143</v>
      </c>
      <c r="AU437" s="23" t="s">
        <v>88</v>
      </c>
      <c r="AY437" s="23" t="s">
        <v>141</v>
      </c>
      <c r="BE437" s="204">
        <f>IF(N437="základní",J437,0)</f>
        <v>0</v>
      </c>
      <c r="BF437" s="204">
        <f>IF(N437="snížená",J437,0)</f>
        <v>0</v>
      </c>
      <c r="BG437" s="204">
        <f>IF(N437="zákl. přenesená",J437,0)</f>
        <v>0</v>
      </c>
      <c r="BH437" s="204">
        <f>IF(N437="sníž. přenesená",J437,0)</f>
        <v>0</v>
      </c>
      <c r="BI437" s="204">
        <f>IF(N437="nulová",J437,0)</f>
        <v>0</v>
      </c>
      <c r="BJ437" s="23" t="s">
        <v>10</v>
      </c>
      <c r="BK437" s="204">
        <f>ROUND(I437*H437,0)</f>
        <v>0</v>
      </c>
      <c r="BL437" s="23" t="s">
        <v>249</v>
      </c>
      <c r="BM437" s="23" t="s">
        <v>568</v>
      </c>
    </row>
    <row r="438" spans="2:51" s="11" customFormat="1" ht="13.5">
      <c r="B438" s="205"/>
      <c r="C438" s="206"/>
      <c r="D438" s="207" t="s">
        <v>150</v>
      </c>
      <c r="E438" s="208" t="s">
        <v>35</v>
      </c>
      <c r="F438" s="209" t="s">
        <v>526</v>
      </c>
      <c r="G438" s="206"/>
      <c r="H438" s="210" t="s">
        <v>35</v>
      </c>
      <c r="I438" s="211"/>
      <c r="J438" s="206"/>
      <c r="K438" s="206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150</v>
      </c>
      <c r="AU438" s="216" t="s">
        <v>88</v>
      </c>
      <c r="AV438" s="11" t="s">
        <v>10</v>
      </c>
      <c r="AW438" s="11" t="s">
        <v>42</v>
      </c>
      <c r="AX438" s="11" t="s">
        <v>79</v>
      </c>
      <c r="AY438" s="216" t="s">
        <v>141</v>
      </c>
    </row>
    <row r="439" spans="2:51" s="12" customFormat="1" ht="13.5">
      <c r="B439" s="217"/>
      <c r="C439" s="218"/>
      <c r="D439" s="207" t="s">
        <v>150</v>
      </c>
      <c r="E439" s="219" t="s">
        <v>35</v>
      </c>
      <c r="F439" s="220" t="s">
        <v>569</v>
      </c>
      <c r="G439" s="218"/>
      <c r="H439" s="221">
        <v>130</v>
      </c>
      <c r="I439" s="222"/>
      <c r="J439" s="218"/>
      <c r="K439" s="218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150</v>
      </c>
      <c r="AU439" s="227" t="s">
        <v>88</v>
      </c>
      <c r="AV439" s="12" t="s">
        <v>88</v>
      </c>
      <c r="AW439" s="12" t="s">
        <v>42</v>
      </c>
      <c r="AX439" s="12" t="s">
        <v>79</v>
      </c>
      <c r="AY439" s="227" t="s">
        <v>141</v>
      </c>
    </row>
    <row r="440" spans="2:51" s="13" customFormat="1" ht="13.5">
      <c r="B440" s="228"/>
      <c r="C440" s="229"/>
      <c r="D440" s="230" t="s">
        <v>150</v>
      </c>
      <c r="E440" s="231" t="s">
        <v>35</v>
      </c>
      <c r="F440" s="232" t="s">
        <v>153</v>
      </c>
      <c r="G440" s="229"/>
      <c r="H440" s="233">
        <v>130</v>
      </c>
      <c r="I440" s="234"/>
      <c r="J440" s="229"/>
      <c r="K440" s="229"/>
      <c r="L440" s="235"/>
      <c r="M440" s="236"/>
      <c r="N440" s="237"/>
      <c r="O440" s="237"/>
      <c r="P440" s="237"/>
      <c r="Q440" s="237"/>
      <c r="R440" s="237"/>
      <c r="S440" s="237"/>
      <c r="T440" s="238"/>
      <c r="AT440" s="239" t="s">
        <v>150</v>
      </c>
      <c r="AU440" s="239" t="s">
        <v>88</v>
      </c>
      <c r="AV440" s="13" t="s">
        <v>148</v>
      </c>
      <c r="AW440" s="13" t="s">
        <v>42</v>
      </c>
      <c r="AX440" s="13" t="s">
        <v>10</v>
      </c>
      <c r="AY440" s="239" t="s">
        <v>141</v>
      </c>
    </row>
    <row r="441" spans="2:65" s="1" customFormat="1" ht="31.5" customHeight="1">
      <c r="B441" s="41"/>
      <c r="C441" s="193" t="s">
        <v>570</v>
      </c>
      <c r="D441" s="193" t="s">
        <v>143</v>
      </c>
      <c r="E441" s="194" t="s">
        <v>571</v>
      </c>
      <c r="F441" s="195" t="s">
        <v>572</v>
      </c>
      <c r="G441" s="196" t="s">
        <v>213</v>
      </c>
      <c r="H441" s="197">
        <v>1</v>
      </c>
      <c r="I441" s="198"/>
      <c r="J441" s="199">
        <f>ROUND(I441*H441,0)</f>
        <v>0</v>
      </c>
      <c r="K441" s="195" t="s">
        <v>35</v>
      </c>
      <c r="L441" s="61"/>
      <c r="M441" s="200" t="s">
        <v>35</v>
      </c>
      <c r="N441" s="201" t="s">
        <v>50</v>
      </c>
      <c r="O441" s="42"/>
      <c r="P441" s="202">
        <f>O441*H441</f>
        <v>0</v>
      </c>
      <c r="Q441" s="202">
        <v>0</v>
      </c>
      <c r="R441" s="202">
        <f>Q441*H441</f>
        <v>0</v>
      </c>
      <c r="S441" s="202">
        <v>0</v>
      </c>
      <c r="T441" s="203">
        <f>S441*H441</f>
        <v>0</v>
      </c>
      <c r="AR441" s="23" t="s">
        <v>249</v>
      </c>
      <c r="AT441" s="23" t="s">
        <v>143</v>
      </c>
      <c r="AU441" s="23" t="s">
        <v>88</v>
      </c>
      <c r="AY441" s="23" t="s">
        <v>141</v>
      </c>
      <c r="BE441" s="204">
        <f>IF(N441="základní",J441,0)</f>
        <v>0</v>
      </c>
      <c r="BF441" s="204">
        <f>IF(N441="snížená",J441,0)</f>
        <v>0</v>
      </c>
      <c r="BG441" s="204">
        <f>IF(N441="zákl. přenesená",J441,0)</f>
        <v>0</v>
      </c>
      <c r="BH441" s="204">
        <f>IF(N441="sníž. přenesená",J441,0)</f>
        <v>0</v>
      </c>
      <c r="BI441" s="204">
        <f>IF(N441="nulová",J441,0)</f>
        <v>0</v>
      </c>
      <c r="BJ441" s="23" t="s">
        <v>10</v>
      </c>
      <c r="BK441" s="204">
        <f>ROUND(I441*H441,0)</f>
        <v>0</v>
      </c>
      <c r="BL441" s="23" t="s">
        <v>249</v>
      </c>
      <c r="BM441" s="23" t="s">
        <v>573</v>
      </c>
    </row>
    <row r="442" spans="2:47" s="1" customFormat="1" ht="27">
      <c r="B442" s="41"/>
      <c r="C442" s="63"/>
      <c r="D442" s="207" t="s">
        <v>314</v>
      </c>
      <c r="E442" s="63"/>
      <c r="F442" s="243" t="s">
        <v>484</v>
      </c>
      <c r="G442" s="63"/>
      <c r="H442" s="63"/>
      <c r="I442" s="163"/>
      <c r="J442" s="63"/>
      <c r="K442" s="63"/>
      <c r="L442" s="61"/>
      <c r="M442" s="244"/>
      <c r="N442" s="42"/>
      <c r="O442" s="42"/>
      <c r="P442" s="42"/>
      <c r="Q442" s="42"/>
      <c r="R442" s="42"/>
      <c r="S442" s="42"/>
      <c r="T442" s="78"/>
      <c r="AT442" s="23" t="s">
        <v>314</v>
      </c>
      <c r="AU442" s="23" t="s">
        <v>88</v>
      </c>
    </row>
    <row r="443" spans="2:51" s="11" customFormat="1" ht="13.5">
      <c r="B443" s="205"/>
      <c r="C443" s="206"/>
      <c r="D443" s="207" t="s">
        <v>150</v>
      </c>
      <c r="E443" s="208" t="s">
        <v>35</v>
      </c>
      <c r="F443" s="209" t="s">
        <v>526</v>
      </c>
      <c r="G443" s="206"/>
      <c r="H443" s="210" t="s">
        <v>35</v>
      </c>
      <c r="I443" s="211"/>
      <c r="J443" s="206"/>
      <c r="K443" s="206"/>
      <c r="L443" s="212"/>
      <c r="M443" s="213"/>
      <c r="N443" s="214"/>
      <c r="O443" s="214"/>
      <c r="P443" s="214"/>
      <c r="Q443" s="214"/>
      <c r="R443" s="214"/>
      <c r="S443" s="214"/>
      <c r="T443" s="215"/>
      <c r="AT443" s="216" t="s">
        <v>150</v>
      </c>
      <c r="AU443" s="216" t="s">
        <v>88</v>
      </c>
      <c r="AV443" s="11" t="s">
        <v>10</v>
      </c>
      <c r="AW443" s="11" t="s">
        <v>42</v>
      </c>
      <c r="AX443" s="11" t="s">
        <v>79</v>
      </c>
      <c r="AY443" s="216" t="s">
        <v>141</v>
      </c>
    </row>
    <row r="444" spans="2:51" s="12" customFormat="1" ht="13.5">
      <c r="B444" s="217"/>
      <c r="C444" s="218"/>
      <c r="D444" s="207" t="s">
        <v>150</v>
      </c>
      <c r="E444" s="219" t="s">
        <v>35</v>
      </c>
      <c r="F444" s="220" t="s">
        <v>10</v>
      </c>
      <c r="G444" s="218"/>
      <c r="H444" s="221">
        <v>1</v>
      </c>
      <c r="I444" s="222"/>
      <c r="J444" s="218"/>
      <c r="K444" s="218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150</v>
      </c>
      <c r="AU444" s="227" t="s">
        <v>88</v>
      </c>
      <c r="AV444" s="12" t="s">
        <v>88</v>
      </c>
      <c r="AW444" s="12" t="s">
        <v>42</v>
      </c>
      <c r="AX444" s="12" t="s">
        <v>79</v>
      </c>
      <c r="AY444" s="227" t="s">
        <v>141</v>
      </c>
    </row>
    <row r="445" spans="2:51" s="13" customFormat="1" ht="13.5">
      <c r="B445" s="228"/>
      <c r="C445" s="229"/>
      <c r="D445" s="230" t="s">
        <v>150</v>
      </c>
      <c r="E445" s="231" t="s">
        <v>35</v>
      </c>
      <c r="F445" s="232" t="s">
        <v>153</v>
      </c>
      <c r="G445" s="229"/>
      <c r="H445" s="233">
        <v>1</v>
      </c>
      <c r="I445" s="234"/>
      <c r="J445" s="229"/>
      <c r="K445" s="229"/>
      <c r="L445" s="235"/>
      <c r="M445" s="236"/>
      <c r="N445" s="237"/>
      <c r="O445" s="237"/>
      <c r="P445" s="237"/>
      <c r="Q445" s="237"/>
      <c r="R445" s="237"/>
      <c r="S445" s="237"/>
      <c r="T445" s="238"/>
      <c r="AT445" s="239" t="s">
        <v>150</v>
      </c>
      <c r="AU445" s="239" t="s">
        <v>88</v>
      </c>
      <c r="AV445" s="13" t="s">
        <v>148</v>
      </c>
      <c r="AW445" s="13" t="s">
        <v>42</v>
      </c>
      <c r="AX445" s="13" t="s">
        <v>10</v>
      </c>
      <c r="AY445" s="239" t="s">
        <v>141</v>
      </c>
    </row>
    <row r="446" spans="2:65" s="1" customFormat="1" ht="31.5" customHeight="1">
      <c r="B446" s="41"/>
      <c r="C446" s="193" t="s">
        <v>574</v>
      </c>
      <c r="D446" s="193" t="s">
        <v>143</v>
      </c>
      <c r="E446" s="194" t="s">
        <v>575</v>
      </c>
      <c r="F446" s="195" t="s">
        <v>576</v>
      </c>
      <c r="G446" s="196" t="s">
        <v>213</v>
      </c>
      <c r="H446" s="197">
        <v>25</v>
      </c>
      <c r="I446" s="198"/>
      <c r="J446" s="199">
        <f>ROUND(I446*H446,0)</f>
        <v>0</v>
      </c>
      <c r="K446" s="195" t="s">
        <v>35</v>
      </c>
      <c r="L446" s="61"/>
      <c r="M446" s="200" t="s">
        <v>35</v>
      </c>
      <c r="N446" s="201" t="s">
        <v>50</v>
      </c>
      <c r="O446" s="42"/>
      <c r="P446" s="202">
        <f>O446*H446</f>
        <v>0</v>
      </c>
      <c r="Q446" s="202">
        <v>0</v>
      </c>
      <c r="R446" s="202">
        <f>Q446*H446</f>
        <v>0</v>
      </c>
      <c r="S446" s="202">
        <v>0</v>
      </c>
      <c r="T446" s="203">
        <f>S446*H446</f>
        <v>0</v>
      </c>
      <c r="AR446" s="23" t="s">
        <v>249</v>
      </c>
      <c r="AT446" s="23" t="s">
        <v>143</v>
      </c>
      <c r="AU446" s="23" t="s">
        <v>88</v>
      </c>
      <c r="AY446" s="23" t="s">
        <v>141</v>
      </c>
      <c r="BE446" s="204">
        <f>IF(N446="základní",J446,0)</f>
        <v>0</v>
      </c>
      <c r="BF446" s="204">
        <f>IF(N446="snížená",J446,0)</f>
        <v>0</v>
      </c>
      <c r="BG446" s="204">
        <f>IF(N446="zákl. přenesená",J446,0)</f>
        <v>0</v>
      </c>
      <c r="BH446" s="204">
        <f>IF(N446="sníž. přenesená",J446,0)</f>
        <v>0</v>
      </c>
      <c r="BI446" s="204">
        <f>IF(N446="nulová",J446,0)</f>
        <v>0</v>
      </c>
      <c r="BJ446" s="23" t="s">
        <v>10</v>
      </c>
      <c r="BK446" s="204">
        <f>ROUND(I446*H446,0)</f>
        <v>0</v>
      </c>
      <c r="BL446" s="23" t="s">
        <v>249</v>
      </c>
      <c r="BM446" s="23" t="s">
        <v>577</v>
      </c>
    </row>
    <row r="447" spans="2:51" s="11" customFormat="1" ht="13.5">
      <c r="B447" s="205"/>
      <c r="C447" s="206"/>
      <c r="D447" s="207" t="s">
        <v>150</v>
      </c>
      <c r="E447" s="208" t="s">
        <v>35</v>
      </c>
      <c r="F447" s="209" t="s">
        <v>526</v>
      </c>
      <c r="G447" s="206"/>
      <c r="H447" s="210" t="s">
        <v>35</v>
      </c>
      <c r="I447" s="211"/>
      <c r="J447" s="206"/>
      <c r="K447" s="206"/>
      <c r="L447" s="212"/>
      <c r="M447" s="213"/>
      <c r="N447" s="214"/>
      <c r="O447" s="214"/>
      <c r="P447" s="214"/>
      <c r="Q447" s="214"/>
      <c r="R447" s="214"/>
      <c r="S447" s="214"/>
      <c r="T447" s="215"/>
      <c r="AT447" s="216" t="s">
        <v>150</v>
      </c>
      <c r="AU447" s="216" t="s">
        <v>88</v>
      </c>
      <c r="AV447" s="11" t="s">
        <v>10</v>
      </c>
      <c r="AW447" s="11" t="s">
        <v>42</v>
      </c>
      <c r="AX447" s="11" t="s">
        <v>79</v>
      </c>
      <c r="AY447" s="216" t="s">
        <v>141</v>
      </c>
    </row>
    <row r="448" spans="2:51" s="12" customFormat="1" ht="13.5">
      <c r="B448" s="217"/>
      <c r="C448" s="218"/>
      <c r="D448" s="207" t="s">
        <v>150</v>
      </c>
      <c r="E448" s="219" t="s">
        <v>35</v>
      </c>
      <c r="F448" s="220" t="s">
        <v>578</v>
      </c>
      <c r="G448" s="218"/>
      <c r="H448" s="221">
        <v>25</v>
      </c>
      <c r="I448" s="222"/>
      <c r="J448" s="218"/>
      <c r="K448" s="218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150</v>
      </c>
      <c r="AU448" s="227" t="s">
        <v>88</v>
      </c>
      <c r="AV448" s="12" t="s">
        <v>88</v>
      </c>
      <c r="AW448" s="12" t="s">
        <v>42</v>
      </c>
      <c r="AX448" s="12" t="s">
        <v>79</v>
      </c>
      <c r="AY448" s="227" t="s">
        <v>141</v>
      </c>
    </row>
    <row r="449" spans="2:51" s="13" customFormat="1" ht="13.5">
      <c r="B449" s="228"/>
      <c r="C449" s="229"/>
      <c r="D449" s="230" t="s">
        <v>150</v>
      </c>
      <c r="E449" s="231" t="s">
        <v>35</v>
      </c>
      <c r="F449" s="232" t="s">
        <v>153</v>
      </c>
      <c r="G449" s="229"/>
      <c r="H449" s="233">
        <v>25</v>
      </c>
      <c r="I449" s="234"/>
      <c r="J449" s="229"/>
      <c r="K449" s="229"/>
      <c r="L449" s="235"/>
      <c r="M449" s="236"/>
      <c r="N449" s="237"/>
      <c r="O449" s="237"/>
      <c r="P449" s="237"/>
      <c r="Q449" s="237"/>
      <c r="R449" s="237"/>
      <c r="S449" s="237"/>
      <c r="T449" s="238"/>
      <c r="AT449" s="239" t="s">
        <v>150</v>
      </c>
      <c r="AU449" s="239" t="s">
        <v>88</v>
      </c>
      <c r="AV449" s="13" t="s">
        <v>148</v>
      </c>
      <c r="AW449" s="13" t="s">
        <v>42</v>
      </c>
      <c r="AX449" s="13" t="s">
        <v>10</v>
      </c>
      <c r="AY449" s="239" t="s">
        <v>141</v>
      </c>
    </row>
    <row r="450" spans="2:65" s="1" customFormat="1" ht="31.5" customHeight="1">
      <c r="B450" s="41"/>
      <c r="C450" s="193" t="s">
        <v>579</v>
      </c>
      <c r="D450" s="193" t="s">
        <v>143</v>
      </c>
      <c r="E450" s="194" t="s">
        <v>580</v>
      </c>
      <c r="F450" s="195" t="s">
        <v>581</v>
      </c>
      <c r="G450" s="196" t="s">
        <v>213</v>
      </c>
      <c r="H450" s="197">
        <v>43</v>
      </c>
      <c r="I450" s="198"/>
      <c r="J450" s="199">
        <f>ROUND(I450*H450,0)</f>
        <v>0</v>
      </c>
      <c r="K450" s="195" t="s">
        <v>35</v>
      </c>
      <c r="L450" s="61"/>
      <c r="M450" s="200" t="s">
        <v>35</v>
      </c>
      <c r="N450" s="201" t="s">
        <v>50</v>
      </c>
      <c r="O450" s="42"/>
      <c r="P450" s="202">
        <f>O450*H450</f>
        <v>0</v>
      </c>
      <c r="Q450" s="202">
        <v>0</v>
      </c>
      <c r="R450" s="202">
        <f>Q450*H450</f>
        <v>0</v>
      </c>
      <c r="S450" s="202">
        <v>0</v>
      </c>
      <c r="T450" s="203">
        <f>S450*H450</f>
        <v>0</v>
      </c>
      <c r="AR450" s="23" t="s">
        <v>249</v>
      </c>
      <c r="AT450" s="23" t="s">
        <v>143</v>
      </c>
      <c r="AU450" s="23" t="s">
        <v>88</v>
      </c>
      <c r="AY450" s="23" t="s">
        <v>141</v>
      </c>
      <c r="BE450" s="204">
        <f>IF(N450="základní",J450,0)</f>
        <v>0</v>
      </c>
      <c r="BF450" s="204">
        <f>IF(N450="snížená",J450,0)</f>
        <v>0</v>
      </c>
      <c r="BG450" s="204">
        <f>IF(N450="zákl. přenesená",J450,0)</f>
        <v>0</v>
      </c>
      <c r="BH450" s="204">
        <f>IF(N450="sníž. přenesená",J450,0)</f>
        <v>0</v>
      </c>
      <c r="BI450" s="204">
        <f>IF(N450="nulová",J450,0)</f>
        <v>0</v>
      </c>
      <c r="BJ450" s="23" t="s">
        <v>10</v>
      </c>
      <c r="BK450" s="204">
        <f>ROUND(I450*H450,0)</f>
        <v>0</v>
      </c>
      <c r="BL450" s="23" t="s">
        <v>249</v>
      </c>
      <c r="BM450" s="23" t="s">
        <v>582</v>
      </c>
    </row>
    <row r="451" spans="2:51" s="11" customFormat="1" ht="13.5">
      <c r="B451" s="205"/>
      <c r="C451" s="206"/>
      <c r="D451" s="207" t="s">
        <v>150</v>
      </c>
      <c r="E451" s="208" t="s">
        <v>35</v>
      </c>
      <c r="F451" s="209" t="s">
        <v>526</v>
      </c>
      <c r="G451" s="206"/>
      <c r="H451" s="210" t="s">
        <v>35</v>
      </c>
      <c r="I451" s="211"/>
      <c r="J451" s="206"/>
      <c r="K451" s="206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150</v>
      </c>
      <c r="AU451" s="216" t="s">
        <v>88</v>
      </c>
      <c r="AV451" s="11" t="s">
        <v>10</v>
      </c>
      <c r="AW451" s="11" t="s">
        <v>42</v>
      </c>
      <c r="AX451" s="11" t="s">
        <v>79</v>
      </c>
      <c r="AY451" s="216" t="s">
        <v>141</v>
      </c>
    </row>
    <row r="452" spans="2:51" s="12" customFormat="1" ht="13.5">
      <c r="B452" s="217"/>
      <c r="C452" s="218"/>
      <c r="D452" s="207" t="s">
        <v>150</v>
      </c>
      <c r="E452" s="219" t="s">
        <v>35</v>
      </c>
      <c r="F452" s="220" t="s">
        <v>583</v>
      </c>
      <c r="G452" s="218"/>
      <c r="H452" s="221">
        <v>43</v>
      </c>
      <c r="I452" s="222"/>
      <c r="J452" s="218"/>
      <c r="K452" s="218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150</v>
      </c>
      <c r="AU452" s="227" t="s">
        <v>88</v>
      </c>
      <c r="AV452" s="12" t="s">
        <v>88</v>
      </c>
      <c r="AW452" s="12" t="s">
        <v>42</v>
      </c>
      <c r="AX452" s="12" t="s">
        <v>79</v>
      </c>
      <c r="AY452" s="227" t="s">
        <v>141</v>
      </c>
    </row>
    <row r="453" spans="2:51" s="13" customFormat="1" ht="13.5">
      <c r="B453" s="228"/>
      <c r="C453" s="229"/>
      <c r="D453" s="230" t="s">
        <v>150</v>
      </c>
      <c r="E453" s="231" t="s">
        <v>35</v>
      </c>
      <c r="F453" s="232" t="s">
        <v>153</v>
      </c>
      <c r="G453" s="229"/>
      <c r="H453" s="233">
        <v>43</v>
      </c>
      <c r="I453" s="234"/>
      <c r="J453" s="229"/>
      <c r="K453" s="229"/>
      <c r="L453" s="235"/>
      <c r="M453" s="236"/>
      <c r="N453" s="237"/>
      <c r="O453" s="237"/>
      <c r="P453" s="237"/>
      <c r="Q453" s="237"/>
      <c r="R453" s="237"/>
      <c r="S453" s="237"/>
      <c r="T453" s="238"/>
      <c r="AT453" s="239" t="s">
        <v>150</v>
      </c>
      <c r="AU453" s="239" t="s">
        <v>88</v>
      </c>
      <c r="AV453" s="13" t="s">
        <v>148</v>
      </c>
      <c r="AW453" s="13" t="s">
        <v>42</v>
      </c>
      <c r="AX453" s="13" t="s">
        <v>10</v>
      </c>
      <c r="AY453" s="239" t="s">
        <v>141</v>
      </c>
    </row>
    <row r="454" spans="2:65" s="1" customFormat="1" ht="22.5" customHeight="1">
      <c r="B454" s="41"/>
      <c r="C454" s="193" t="s">
        <v>584</v>
      </c>
      <c r="D454" s="193" t="s">
        <v>143</v>
      </c>
      <c r="E454" s="194" t="s">
        <v>585</v>
      </c>
      <c r="F454" s="195" t="s">
        <v>586</v>
      </c>
      <c r="G454" s="196" t="s">
        <v>245</v>
      </c>
      <c r="H454" s="197">
        <v>1</v>
      </c>
      <c r="I454" s="198"/>
      <c r="J454" s="199">
        <f>ROUND(I454*H454,0)</f>
        <v>0</v>
      </c>
      <c r="K454" s="195" t="s">
        <v>35</v>
      </c>
      <c r="L454" s="61"/>
      <c r="M454" s="200" t="s">
        <v>35</v>
      </c>
      <c r="N454" s="201" t="s">
        <v>50</v>
      </c>
      <c r="O454" s="42"/>
      <c r="P454" s="202">
        <f>O454*H454</f>
        <v>0</v>
      </c>
      <c r="Q454" s="202">
        <v>0</v>
      </c>
      <c r="R454" s="202">
        <f>Q454*H454</f>
        <v>0</v>
      </c>
      <c r="S454" s="202">
        <v>0</v>
      </c>
      <c r="T454" s="203">
        <f>S454*H454</f>
        <v>0</v>
      </c>
      <c r="AR454" s="23" t="s">
        <v>249</v>
      </c>
      <c r="AT454" s="23" t="s">
        <v>143</v>
      </c>
      <c r="AU454" s="23" t="s">
        <v>88</v>
      </c>
      <c r="AY454" s="23" t="s">
        <v>141</v>
      </c>
      <c r="BE454" s="204">
        <f>IF(N454="základní",J454,0)</f>
        <v>0</v>
      </c>
      <c r="BF454" s="204">
        <f>IF(N454="snížená",J454,0)</f>
        <v>0</v>
      </c>
      <c r="BG454" s="204">
        <f>IF(N454="zákl. přenesená",J454,0)</f>
        <v>0</v>
      </c>
      <c r="BH454" s="204">
        <f>IF(N454="sníž. přenesená",J454,0)</f>
        <v>0</v>
      </c>
      <c r="BI454" s="204">
        <f>IF(N454="nulová",J454,0)</f>
        <v>0</v>
      </c>
      <c r="BJ454" s="23" t="s">
        <v>10</v>
      </c>
      <c r="BK454" s="204">
        <f>ROUND(I454*H454,0)</f>
        <v>0</v>
      </c>
      <c r="BL454" s="23" t="s">
        <v>249</v>
      </c>
      <c r="BM454" s="23" t="s">
        <v>587</v>
      </c>
    </row>
    <row r="455" spans="2:47" s="1" customFormat="1" ht="27">
      <c r="B455" s="41"/>
      <c r="C455" s="63"/>
      <c r="D455" s="207" t="s">
        <v>314</v>
      </c>
      <c r="E455" s="63"/>
      <c r="F455" s="243" t="s">
        <v>484</v>
      </c>
      <c r="G455" s="63"/>
      <c r="H455" s="63"/>
      <c r="I455" s="163"/>
      <c r="J455" s="63"/>
      <c r="K455" s="63"/>
      <c r="L455" s="61"/>
      <c r="M455" s="244"/>
      <c r="N455" s="42"/>
      <c r="O455" s="42"/>
      <c r="P455" s="42"/>
      <c r="Q455" s="42"/>
      <c r="R455" s="42"/>
      <c r="S455" s="42"/>
      <c r="T455" s="78"/>
      <c r="AT455" s="23" t="s">
        <v>314</v>
      </c>
      <c r="AU455" s="23" t="s">
        <v>88</v>
      </c>
    </row>
    <row r="456" spans="2:51" s="11" customFormat="1" ht="13.5">
      <c r="B456" s="205"/>
      <c r="C456" s="206"/>
      <c r="D456" s="207" t="s">
        <v>150</v>
      </c>
      <c r="E456" s="208" t="s">
        <v>35</v>
      </c>
      <c r="F456" s="209" t="s">
        <v>588</v>
      </c>
      <c r="G456" s="206"/>
      <c r="H456" s="210" t="s">
        <v>35</v>
      </c>
      <c r="I456" s="211"/>
      <c r="J456" s="206"/>
      <c r="K456" s="206"/>
      <c r="L456" s="212"/>
      <c r="M456" s="213"/>
      <c r="N456" s="214"/>
      <c r="O456" s="214"/>
      <c r="P456" s="214"/>
      <c r="Q456" s="214"/>
      <c r="R456" s="214"/>
      <c r="S456" s="214"/>
      <c r="T456" s="215"/>
      <c r="AT456" s="216" t="s">
        <v>150</v>
      </c>
      <c r="AU456" s="216" t="s">
        <v>88</v>
      </c>
      <c r="AV456" s="11" t="s">
        <v>10</v>
      </c>
      <c r="AW456" s="11" t="s">
        <v>42</v>
      </c>
      <c r="AX456" s="11" t="s">
        <v>79</v>
      </c>
      <c r="AY456" s="216" t="s">
        <v>141</v>
      </c>
    </row>
    <row r="457" spans="2:51" s="11" customFormat="1" ht="13.5">
      <c r="B457" s="205"/>
      <c r="C457" s="206"/>
      <c r="D457" s="207" t="s">
        <v>150</v>
      </c>
      <c r="E457" s="208" t="s">
        <v>35</v>
      </c>
      <c r="F457" s="209" t="s">
        <v>526</v>
      </c>
      <c r="G457" s="206"/>
      <c r="H457" s="210" t="s">
        <v>35</v>
      </c>
      <c r="I457" s="211"/>
      <c r="J457" s="206"/>
      <c r="K457" s="206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150</v>
      </c>
      <c r="AU457" s="216" t="s">
        <v>88</v>
      </c>
      <c r="AV457" s="11" t="s">
        <v>10</v>
      </c>
      <c r="AW457" s="11" t="s">
        <v>42</v>
      </c>
      <c r="AX457" s="11" t="s">
        <v>79</v>
      </c>
      <c r="AY457" s="216" t="s">
        <v>141</v>
      </c>
    </row>
    <row r="458" spans="2:51" s="12" customFormat="1" ht="13.5">
      <c r="B458" s="217"/>
      <c r="C458" s="218"/>
      <c r="D458" s="207" t="s">
        <v>150</v>
      </c>
      <c r="E458" s="219" t="s">
        <v>35</v>
      </c>
      <c r="F458" s="220" t="s">
        <v>10</v>
      </c>
      <c r="G458" s="218"/>
      <c r="H458" s="221">
        <v>1</v>
      </c>
      <c r="I458" s="222"/>
      <c r="J458" s="218"/>
      <c r="K458" s="218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150</v>
      </c>
      <c r="AU458" s="227" t="s">
        <v>88</v>
      </c>
      <c r="AV458" s="12" t="s">
        <v>88</v>
      </c>
      <c r="AW458" s="12" t="s">
        <v>42</v>
      </c>
      <c r="AX458" s="12" t="s">
        <v>79</v>
      </c>
      <c r="AY458" s="227" t="s">
        <v>141</v>
      </c>
    </row>
    <row r="459" spans="2:51" s="13" customFormat="1" ht="13.5">
      <c r="B459" s="228"/>
      <c r="C459" s="229"/>
      <c r="D459" s="230" t="s">
        <v>150</v>
      </c>
      <c r="E459" s="231" t="s">
        <v>35</v>
      </c>
      <c r="F459" s="232" t="s">
        <v>153</v>
      </c>
      <c r="G459" s="229"/>
      <c r="H459" s="233">
        <v>1</v>
      </c>
      <c r="I459" s="234"/>
      <c r="J459" s="229"/>
      <c r="K459" s="229"/>
      <c r="L459" s="235"/>
      <c r="M459" s="236"/>
      <c r="N459" s="237"/>
      <c r="O459" s="237"/>
      <c r="P459" s="237"/>
      <c r="Q459" s="237"/>
      <c r="R459" s="237"/>
      <c r="S459" s="237"/>
      <c r="T459" s="238"/>
      <c r="AT459" s="239" t="s">
        <v>150</v>
      </c>
      <c r="AU459" s="239" t="s">
        <v>88</v>
      </c>
      <c r="AV459" s="13" t="s">
        <v>148</v>
      </c>
      <c r="AW459" s="13" t="s">
        <v>42</v>
      </c>
      <c r="AX459" s="13" t="s">
        <v>10</v>
      </c>
      <c r="AY459" s="239" t="s">
        <v>141</v>
      </c>
    </row>
    <row r="460" spans="2:65" s="1" customFormat="1" ht="22.5" customHeight="1">
      <c r="B460" s="41"/>
      <c r="C460" s="193" t="s">
        <v>589</v>
      </c>
      <c r="D460" s="193" t="s">
        <v>143</v>
      </c>
      <c r="E460" s="194" t="s">
        <v>590</v>
      </c>
      <c r="F460" s="195" t="s">
        <v>591</v>
      </c>
      <c r="G460" s="196" t="s">
        <v>245</v>
      </c>
      <c r="H460" s="197">
        <v>1</v>
      </c>
      <c r="I460" s="198"/>
      <c r="J460" s="199">
        <f>ROUND(I460*H460,0)</f>
        <v>0</v>
      </c>
      <c r="K460" s="195" t="s">
        <v>35</v>
      </c>
      <c r="L460" s="61"/>
      <c r="M460" s="200" t="s">
        <v>35</v>
      </c>
      <c r="N460" s="201" t="s">
        <v>50</v>
      </c>
      <c r="O460" s="42"/>
      <c r="P460" s="202">
        <f>O460*H460</f>
        <v>0</v>
      </c>
      <c r="Q460" s="202">
        <v>0</v>
      </c>
      <c r="R460" s="202">
        <f>Q460*H460</f>
        <v>0</v>
      </c>
      <c r="S460" s="202">
        <v>0</v>
      </c>
      <c r="T460" s="203">
        <f>S460*H460</f>
        <v>0</v>
      </c>
      <c r="AR460" s="23" t="s">
        <v>249</v>
      </c>
      <c r="AT460" s="23" t="s">
        <v>143</v>
      </c>
      <c r="AU460" s="23" t="s">
        <v>88</v>
      </c>
      <c r="AY460" s="23" t="s">
        <v>141</v>
      </c>
      <c r="BE460" s="204">
        <f>IF(N460="základní",J460,0)</f>
        <v>0</v>
      </c>
      <c r="BF460" s="204">
        <f>IF(N460="snížená",J460,0)</f>
        <v>0</v>
      </c>
      <c r="BG460" s="204">
        <f>IF(N460="zákl. přenesená",J460,0)</f>
        <v>0</v>
      </c>
      <c r="BH460" s="204">
        <f>IF(N460="sníž. přenesená",J460,0)</f>
        <v>0</v>
      </c>
      <c r="BI460" s="204">
        <f>IF(N460="nulová",J460,0)</f>
        <v>0</v>
      </c>
      <c r="BJ460" s="23" t="s">
        <v>10</v>
      </c>
      <c r="BK460" s="204">
        <f>ROUND(I460*H460,0)</f>
        <v>0</v>
      </c>
      <c r="BL460" s="23" t="s">
        <v>249</v>
      </c>
      <c r="BM460" s="23" t="s">
        <v>592</v>
      </c>
    </row>
    <row r="461" spans="2:51" s="12" customFormat="1" ht="13.5">
      <c r="B461" s="217"/>
      <c r="C461" s="218"/>
      <c r="D461" s="207" t="s">
        <v>150</v>
      </c>
      <c r="E461" s="219" t="s">
        <v>35</v>
      </c>
      <c r="F461" s="220" t="s">
        <v>10</v>
      </c>
      <c r="G461" s="218"/>
      <c r="H461" s="221">
        <v>1</v>
      </c>
      <c r="I461" s="222"/>
      <c r="J461" s="218"/>
      <c r="K461" s="218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150</v>
      </c>
      <c r="AU461" s="227" t="s">
        <v>88</v>
      </c>
      <c r="AV461" s="12" t="s">
        <v>88</v>
      </c>
      <c r="AW461" s="12" t="s">
        <v>42</v>
      </c>
      <c r="AX461" s="12" t="s">
        <v>79</v>
      </c>
      <c r="AY461" s="227" t="s">
        <v>141</v>
      </c>
    </row>
    <row r="462" spans="2:51" s="13" customFormat="1" ht="13.5">
      <c r="B462" s="228"/>
      <c r="C462" s="229"/>
      <c r="D462" s="230" t="s">
        <v>150</v>
      </c>
      <c r="E462" s="231" t="s">
        <v>35</v>
      </c>
      <c r="F462" s="232" t="s">
        <v>153</v>
      </c>
      <c r="G462" s="229"/>
      <c r="H462" s="233">
        <v>1</v>
      </c>
      <c r="I462" s="234"/>
      <c r="J462" s="229"/>
      <c r="K462" s="229"/>
      <c r="L462" s="235"/>
      <c r="M462" s="236"/>
      <c r="N462" s="237"/>
      <c r="O462" s="237"/>
      <c r="P462" s="237"/>
      <c r="Q462" s="237"/>
      <c r="R462" s="237"/>
      <c r="S462" s="237"/>
      <c r="T462" s="238"/>
      <c r="AT462" s="239" t="s">
        <v>150</v>
      </c>
      <c r="AU462" s="239" t="s">
        <v>88</v>
      </c>
      <c r="AV462" s="13" t="s">
        <v>148</v>
      </c>
      <c r="AW462" s="13" t="s">
        <v>42</v>
      </c>
      <c r="AX462" s="13" t="s">
        <v>10</v>
      </c>
      <c r="AY462" s="239" t="s">
        <v>141</v>
      </c>
    </row>
    <row r="463" spans="2:65" s="1" customFormat="1" ht="22.5" customHeight="1">
      <c r="B463" s="41"/>
      <c r="C463" s="193" t="s">
        <v>593</v>
      </c>
      <c r="D463" s="193" t="s">
        <v>143</v>
      </c>
      <c r="E463" s="194" t="s">
        <v>594</v>
      </c>
      <c r="F463" s="195" t="s">
        <v>595</v>
      </c>
      <c r="G463" s="196" t="s">
        <v>245</v>
      </c>
      <c r="H463" s="197">
        <v>1</v>
      </c>
      <c r="I463" s="198"/>
      <c r="J463" s="199">
        <f>ROUND(I463*H463,0)</f>
        <v>0</v>
      </c>
      <c r="K463" s="195" t="s">
        <v>35</v>
      </c>
      <c r="L463" s="61"/>
      <c r="M463" s="200" t="s">
        <v>35</v>
      </c>
      <c r="N463" s="201" t="s">
        <v>50</v>
      </c>
      <c r="O463" s="42"/>
      <c r="P463" s="202">
        <f>O463*H463</f>
        <v>0</v>
      </c>
      <c r="Q463" s="202">
        <v>0</v>
      </c>
      <c r="R463" s="202">
        <f>Q463*H463</f>
        <v>0</v>
      </c>
      <c r="S463" s="202">
        <v>0</v>
      </c>
      <c r="T463" s="203">
        <f>S463*H463</f>
        <v>0</v>
      </c>
      <c r="AR463" s="23" t="s">
        <v>249</v>
      </c>
      <c r="AT463" s="23" t="s">
        <v>143</v>
      </c>
      <c r="AU463" s="23" t="s">
        <v>88</v>
      </c>
      <c r="AY463" s="23" t="s">
        <v>141</v>
      </c>
      <c r="BE463" s="204">
        <f>IF(N463="základní",J463,0)</f>
        <v>0</v>
      </c>
      <c r="BF463" s="204">
        <f>IF(N463="snížená",J463,0)</f>
        <v>0</v>
      </c>
      <c r="BG463" s="204">
        <f>IF(N463="zákl. přenesená",J463,0)</f>
        <v>0</v>
      </c>
      <c r="BH463" s="204">
        <f>IF(N463="sníž. přenesená",J463,0)</f>
        <v>0</v>
      </c>
      <c r="BI463" s="204">
        <f>IF(N463="nulová",J463,0)</f>
        <v>0</v>
      </c>
      <c r="BJ463" s="23" t="s">
        <v>10</v>
      </c>
      <c r="BK463" s="204">
        <f>ROUND(I463*H463,0)</f>
        <v>0</v>
      </c>
      <c r="BL463" s="23" t="s">
        <v>249</v>
      </c>
      <c r="BM463" s="23" t="s">
        <v>596</v>
      </c>
    </row>
    <row r="464" spans="2:51" s="11" customFormat="1" ht="13.5">
      <c r="B464" s="205"/>
      <c r="C464" s="206"/>
      <c r="D464" s="207" t="s">
        <v>150</v>
      </c>
      <c r="E464" s="208" t="s">
        <v>35</v>
      </c>
      <c r="F464" s="209" t="s">
        <v>597</v>
      </c>
      <c r="G464" s="206"/>
      <c r="H464" s="210" t="s">
        <v>35</v>
      </c>
      <c r="I464" s="211"/>
      <c r="J464" s="206"/>
      <c r="K464" s="206"/>
      <c r="L464" s="212"/>
      <c r="M464" s="213"/>
      <c r="N464" s="214"/>
      <c r="O464" s="214"/>
      <c r="P464" s="214"/>
      <c r="Q464" s="214"/>
      <c r="R464" s="214"/>
      <c r="S464" s="214"/>
      <c r="T464" s="215"/>
      <c r="AT464" s="216" t="s">
        <v>150</v>
      </c>
      <c r="AU464" s="216" t="s">
        <v>88</v>
      </c>
      <c r="AV464" s="11" t="s">
        <v>10</v>
      </c>
      <c r="AW464" s="11" t="s">
        <v>42</v>
      </c>
      <c r="AX464" s="11" t="s">
        <v>79</v>
      </c>
      <c r="AY464" s="216" t="s">
        <v>141</v>
      </c>
    </row>
    <row r="465" spans="2:51" s="12" customFormat="1" ht="13.5">
      <c r="B465" s="217"/>
      <c r="C465" s="218"/>
      <c r="D465" s="207" t="s">
        <v>150</v>
      </c>
      <c r="E465" s="219" t="s">
        <v>35</v>
      </c>
      <c r="F465" s="220" t="s">
        <v>10</v>
      </c>
      <c r="G465" s="218"/>
      <c r="H465" s="221">
        <v>1</v>
      </c>
      <c r="I465" s="222"/>
      <c r="J465" s="218"/>
      <c r="K465" s="218"/>
      <c r="L465" s="223"/>
      <c r="M465" s="224"/>
      <c r="N465" s="225"/>
      <c r="O465" s="225"/>
      <c r="P465" s="225"/>
      <c r="Q465" s="225"/>
      <c r="R465" s="225"/>
      <c r="S465" s="225"/>
      <c r="T465" s="226"/>
      <c r="AT465" s="227" t="s">
        <v>150</v>
      </c>
      <c r="AU465" s="227" t="s">
        <v>88</v>
      </c>
      <c r="AV465" s="12" t="s">
        <v>88</v>
      </c>
      <c r="AW465" s="12" t="s">
        <v>42</v>
      </c>
      <c r="AX465" s="12" t="s">
        <v>79</v>
      </c>
      <c r="AY465" s="227" t="s">
        <v>141</v>
      </c>
    </row>
    <row r="466" spans="2:51" s="13" customFormat="1" ht="13.5">
      <c r="B466" s="228"/>
      <c r="C466" s="229"/>
      <c r="D466" s="230" t="s">
        <v>150</v>
      </c>
      <c r="E466" s="231" t="s">
        <v>35</v>
      </c>
      <c r="F466" s="232" t="s">
        <v>153</v>
      </c>
      <c r="G466" s="229"/>
      <c r="H466" s="233">
        <v>1</v>
      </c>
      <c r="I466" s="234"/>
      <c r="J466" s="229"/>
      <c r="K466" s="229"/>
      <c r="L466" s="235"/>
      <c r="M466" s="236"/>
      <c r="N466" s="237"/>
      <c r="O466" s="237"/>
      <c r="P466" s="237"/>
      <c r="Q466" s="237"/>
      <c r="R466" s="237"/>
      <c r="S466" s="237"/>
      <c r="T466" s="238"/>
      <c r="AT466" s="239" t="s">
        <v>150</v>
      </c>
      <c r="AU466" s="239" t="s">
        <v>88</v>
      </c>
      <c r="AV466" s="13" t="s">
        <v>148</v>
      </c>
      <c r="AW466" s="13" t="s">
        <v>42</v>
      </c>
      <c r="AX466" s="13" t="s">
        <v>10</v>
      </c>
      <c r="AY466" s="239" t="s">
        <v>141</v>
      </c>
    </row>
    <row r="467" spans="2:65" s="1" customFormat="1" ht="22.5" customHeight="1">
      <c r="B467" s="41"/>
      <c r="C467" s="193" t="s">
        <v>598</v>
      </c>
      <c r="D467" s="193" t="s">
        <v>143</v>
      </c>
      <c r="E467" s="194" t="s">
        <v>599</v>
      </c>
      <c r="F467" s="195" t="s">
        <v>600</v>
      </c>
      <c r="G467" s="196" t="s">
        <v>245</v>
      </c>
      <c r="H467" s="197">
        <v>1</v>
      </c>
      <c r="I467" s="198"/>
      <c r="J467" s="199">
        <f>ROUND(I467*H467,0)</f>
        <v>0</v>
      </c>
      <c r="K467" s="195" t="s">
        <v>35</v>
      </c>
      <c r="L467" s="61"/>
      <c r="M467" s="200" t="s">
        <v>35</v>
      </c>
      <c r="N467" s="201" t="s">
        <v>50</v>
      </c>
      <c r="O467" s="42"/>
      <c r="P467" s="202">
        <f>O467*H467</f>
        <v>0</v>
      </c>
      <c r="Q467" s="202">
        <v>0</v>
      </c>
      <c r="R467" s="202">
        <f>Q467*H467</f>
        <v>0</v>
      </c>
      <c r="S467" s="202">
        <v>0</v>
      </c>
      <c r="T467" s="203">
        <f>S467*H467</f>
        <v>0</v>
      </c>
      <c r="AR467" s="23" t="s">
        <v>249</v>
      </c>
      <c r="AT467" s="23" t="s">
        <v>143</v>
      </c>
      <c r="AU467" s="23" t="s">
        <v>88</v>
      </c>
      <c r="AY467" s="23" t="s">
        <v>141</v>
      </c>
      <c r="BE467" s="204">
        <f>IF(N467="základní",J467,0)</f>
        <v>0</v>
      </c>
      <c r="BF467" s="204">
        <f>IF(N467="snížená",J467,0)</f>
        <v>0</v>
      </c>
      <c r="BG467" s="204">
        <f>IF(N467="zákl. přenesená",J467,0)</f>
        <v>0</v>
      </c>
      <c r="BH467" s="204">
        <f>IF(N467="sníž. přenesená",J467,0)</f>
        <v>0</v>
      </c>
      <c r="BI467" s="204">
        <f>IF(N467="nulová",J467,0)</f>
        <v>0</v>
      </c>
      <c r="BJ467" s="23" t="s">
        <v>10</v>
      </c>
      <c r="BK467" s="204">
        <f>ROUND(I467*H467,0)</f>
        <v>0</v>
      </c>
      <c r="BL467" s="23" t="s">
        <v>249</v>
      </c>
      <c r="BM467" s="23" t="s">
        <v>601</v>
      </c>
    </row>
    <row r="468" spans="2:51" s="12" customFormat="1" ht="13.5">
      <c r="B468" s="217"/>
      <c r="C468" s="218"/>
      <c r="D468" s="207" t="s">
        <v>150</v>
      </c>
      <c r="E468" s="219" t="s">
        <v>35</v>
      </c>
      <c r="F468" s="220" t="s">
        <v>10</v>
      </c>
      <c r="G468" s="218"/>
      <c r="H468" s="221">
        <v>1</v>
      </c>
      <c r="I468" s="222"/>
      <c r="J468" s="218"/>
      <c r="K468" s="218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150</v>
      </c>
      <c r="AU468" s="227" t="s">
        <v>88</v>
      </c>
      <c r="AV468" s="12" t="s">
        <v>88</v>
      </c>
      <c r="AW468" s="12" t="s">
        <v>42</v>
      </c>
      <c r="AX468" s="12" t="s">
        <v>79</v>
      </c>
      <c r="AY468" s="227" t="s">
        <v>141</v>
      </c>
    </row>
    <row r="469" spans="2:51" s="13" customFormat="1" ht="13.5">
      <c r="B469" s="228"/>
      <c r="C469" s="229"/>
      <c r="D469" s="230" t="s">
        <v>150</v>
      </c>
      <c r="E469" s="231" t="s">
        <v>35</v>
      </c>
      <c r="F469" s="232" t="s">
        <v>153</v>
      </c>
      <c r="G469" s="229"/>
      <c r="H469" s="233">
        <v>1</v>
      </c>
      <c r="I469" s="234"/>
      <c r="J469" s="229"/>
      <c r="K469" s="229"/>
      <c r="L469" s="235"/>
      <c r="M469" s="236"/>
      <c r="N469" s="237"/>
      <c r="O469" s="237"/>
      <c r="P469" s="237"/>
      <c r="Q469" s="237"/>
      <c r="R469" s="237"/>
      <c r="S469" s="237"/>
      <c r="T469" s="238"/>
      <c r="AT469" s="239" t="s">
        <v>150</v>
      </c>
      <c r="AU469" s="239" t="s">
        <v>88</v>
      </c>
      <c r="AV469" s="13" t="s">
        <v>148</v>
      </c>
      <c r="AW469" s="13" t="s">
        <v>42</v>
      </c>
      <c r="AX469" s="13" t="s">
        <v>10</v>
      </c>
      <c r="AY469" s="239" t="s">
        <v>141</v>
      </c>
    </row>
    <row r="470" spans="2:65" s="1" customFormat="1" ht="22.5" customHeight="1">
      <c r="B470" s="41"/>
      <c r="C470" s="193" t="s">
        <v>602</v>
      </c>
      <c r="D470" s="193" t="s">
        <v>143</v>
      </c>
      <c r="E470" s="194" t="s">
        <v>603</v>
      </c>
      <c r="F470" s="195" t="s">
        <v>604</v>
      </c>
      <c r="G470" s="196" t="s">
        <v>400</v>
      </c>
      <c r="H470" s="197">
        <v>1</v>
      </c>
      <c r="I470" s="198"/>
      <c r="J470" s="199">
        <f>ROUND(I470*H470,0)</f>
        <v>0</v>
      </c>
      <c r="K470" s="195" t="s">
        <v>35</v>
      </c>
      <c r="L470" s="61"/>
      <c r="M470" s="200" t="s">
        <v>35</v>
      </c>
      <c r="N470" s="201" t="s">
        <v>50</v>
      </c>
      <c r="O470" s="42"/>
      <c r="P470" s="202">
        <f>O470*H470</f>
        <v>0</v>
      </c>
      <c r="Q470" s="202">
        <v>0</v>
      </c>
      <c r="R470" s="202">
        <f>Q470*H470</f>
        <v>0</v>
      </c>
      <c r="S470" s="202">
        <v>0</v>
      </c>
      <c r="T470" s="203">
        <f>S470*H470</f>
        <v>0</v>
      </c>
      <c r="AR470" s="23" t="s">
        <v>249</v>
      </c>
      <c r="AT470" s="23" t="s">
        <v>143</v>
      </c>
      <c r="AU470" s="23" t="s">
        <v>88</v>
      </c>
      <c r="AY470" s="23" t="s">
        <v>141</v>
      </c>
      <c r="BE470" s="204">
        <f>IF(N470="základní",J470,0)</f>
        <v>0</v>
      </c>
      <c r="BF470" s="204">
        <f>IF(N470="snížená",J470,0)</f>
        <v>0</v>
      </c>
      <c r="BG470" s="204">
        <f>IF(N470="zákl. přenesená",J470,0)</f>
        <v>0</v>
      </c>
      <c r="BH470" s="204">
        <f>IF(N470="sníž. přenesená",J470,0)</f>
        <v>0</v>
      </c>
      <c r="BI470" s="204">
        <f>IF(N470="nulová",J470,0)</f>
        <v>0</v>
      </c>
      <c r="BJ470" s="23" t="s">
        <v>10</v>
      </c>
      <c r="BK470" s="204">
        <f>ROUND(I470*H470,0)</f>
        <v>0</v>
      </c>
      <c r="BL470" s="23" t="s">
        <v>249</v>
      </c>
      <c r="BM470" s="23" t="s">
        <v>605</v>
      </c>
    </row>
    <row r="471" spans="2:51" s="12" customFormat="1" ht="13.5">
      <c r="B471" s="217"/>
      <c r="C471" s="218"/>
      <c r="D471" s="207" t="s">
        <v>150</v>
      </c>
      <c r="E471" s="219" t="s">
        <v>35</v>
      </c>
      <c r="F471" s="220" t="s">
        <v>10</v>
      </c>
      <c r="G471" s="218"/>
      <c r="H471" s="221">
        <v>1</v>
      </c>
      <c r="I471" s="222"/>
      <c r="J471" s="218"/>
      <c r="K471" s="218"/>
      <c r="L471" s="223"/>
      <c r="M471" s="224"/>
      <c r="N471" s="225"/>
      <c r="O471" s="225"/>
      <c r="P471" s="225"/>
      <c r="Q471" s="225"/>
      <c r="R471" s="225"/>
      <c r="S471" s="225"/>
      <c r="T471" s="226"/>
      <c r="AT471" s="227" t="s">
        <v>150</v>
      </c>
      <c r="AU471" s="227" t="s">
        <v>88</v>
      </c>
      <c r="AV471" s="12" t="s">
        <v>88</v>
      </c>
      <c r="AW471" s="12" t="s">
        <v>42</v>
      </c>
      <c r="AX471" s="12" t="s">
        <v>79</v>
      </c>
      <c r="AY471" s="227" t="s">
        <v>141</v>
      </c>
    </row>
    <row r="472" spans="2:51" s="13" customFormat="1" ht="13.5">
      <c r="B472" s="228"/>
      <c r="C472" s="229"/>
      <c r="D472" s="207" t="s">
        <v>150</v>
      </c>
      <c r="E472" s="240" t="s">
        <v>35</v>
      </c>
      <c r="F472" s="241" t="s">
        <v>153</v>
      </c>
      <c r="G472" s="229"/>
      <c r="H472" s="242">
        <v>1</v>
      </c>
      <c r="I472" s="234"/>
      <c r="J472" s="229"/>
      <c r="K472" s="229"/>
      <c r="L472" s="235"/>
      <c r="M472" s="236"/>
      <c r="N472" s="237"/>
      <c r="O472" s="237"/>
      <c r="P472" s="237"/>
      <c r="Q472" s="237"/>
      <c r="R472" s="237"/>
      <c r="S472" s="237"/>
      <c r="T472" s="238"/>
      <c r="AT472" s="239" t="s">
        <v>150</v>
      </c>
      <c r="AU472" s="239" t="s">
        <v>88</v>
      </c>
      <c r="AV472" s="13" t="s">
        <v>148</v>
      </c>
      <c r="AW472" s="13" t="s">
        <v>42</v>
      </c>
      <c r="AX472" s="13" t="s">
        <v>10</v>
      </c>
      <c r="AY472" s="239" t="s">
        <v>141</v>
      </c>
    </row>
    <row r="473" spans="2:63" s="10" customFormat="1" ht="37.35" customHeight="1">
      <c r="B473" s="176"/>
      <c r="C473" s="177"/>
      <c r="D473" s="190" t="s">
        <v>78</v>
      </c>
      <c r="E473" s="260" t="s">
        <v>606</v>
      </c>
      <c r="F473" s="260" t="s">
        <v>607</v>
      </c>
      <c r="G473" s="177"/>
      <c r="H473" s="177"/>
      <c r="I473" s="180"/>
      <c r="J473" s="261">
        <f>BK473</f>
        <v>0</v>
      </c>
      <c r="K473" s="177"/>
      <c r="L473" s="182"/>
      <c r="M473" s="183"/>
      <c r="N473" s="184"/>
      <c r="O473" s="184"/>
      <c r="P473" s="185">
        <f>SUM(P474:P476)</f>
        <v>0</v>
      </c>
      <c r="Q473" s="184"/>
      <c r="R473" s="185">
        <f>SUM(R474:R476)</f>
        <v>0</v>
      </c>
      <c r="S473" s="184"/>
      <c r="T473" s="186">
        <f>SUM(T474:T476)</f>
        <v>0</v>
      </c>
      <c r="AR473" s="187" t="s">
        <v>148</v>
      </c>
      <c r="AT473" s="188" t="s">
        <v>78</v>
      </c>
      <c r="AU473" s="188" t="s">
        <v>79</v>
      </c>
      <c r="AY473" s="187" t="s">
        <v>141</v>
      </c>
      <c r="BK473" s="189">
        <f>SUM(BK474:BK476)</f>
        <v>0</v>
      </c>
    </row>
    <row r="474" spans="2:65" s="1" customFormat="1" ht="22.5" customHeight="1">
      <c r="B474" s="41"/>
      <c r="C474" s="193" t="s">
        <v>608</v>
      </c>
      <c r="D474" s="193" t="s">
        <v>143</v>
      </c>
      <c r="E474" s="194" t="s">
        <v>609</v>
      </c>
      <c r="F474" s="195" t="s">
        <v>610</v>
      </c>
      <c r="G474" s="196" t="s">
        <v>611</v>
      </c>
      <c r="H474" s="197">
        <v>80</v>
      </c>
      <c r="I474" s="198"/>
      <c r="J474" s="199">
        <f>ROUND(I474*H474,0)</f>
        <v>0</v>
      </c>
      <c r="K474" s="195" t="s">
        <v>147</v>
      </c>
      <c r="L474" s="61"/>
      <c r="M474" s="200" t="s">
        <v>35</v>
      </c>
      <c r="N474" s="201" t="s">
        <v>50</v>
      </c>
      <c r="O474" s="42"/>
      <c r="P474" s="202">
        <f>O474*H474</f>
        <v>0</v>
      </c>
      <c r="Q474" s="202">
        <v>0</v>
      </c>
      <c r="R474" s="202">
        <f>Q474*H474</f>
        <v>0</v>
      </c>
      <c r="S474" s="202">
        <v>0</v>
      </c>
      <c r="T474" s="203">
        <f>S474*H474</f>
        <v>0</v>
      </c>
      <c r="AR474" s="23" t="s">
        <v>612</v>
      </c>
      <c r="AT474" s="23" t="s">
        <v>143</v>
      </c>
      <c r="AU474" s="23" t="s">
        <v>10</v>
      </c>
      <c r="AY474" s="23" t="s">
        <v>141</v>
      </c>
      <c r="BE474" s="204">
        <f>IF(N474="základní",J474,0)</f>
        <v>0</v>
      </c>
      <c r="BF474" s="204">
        <f>IF(N474="snížená",J474,0)</f>
        <v>0</v>
      </c>
      <c r="BG474" s="204">
        <f>IF(N474="zákl. přenesená",J474,0)</f>
        <v>0</v>
      </c>
      <c r="BH474" s="204">
        <f>IF(N474="sníž. přenesená",J474,0)</f>
        <v>0</v>
      </c>
      <c r="BI474" s="204">
        <f>IF(N474="nulová",J474,0)</f>
        <v>0</v>
      </c>
      <c r="BJ474" s="23" t="s">
        <v>10</v>
      </c>
      <c r="BK474" s="204">
        <f>ROUND(I474*H474,0)</f>
        <v>0</v>
      </c>
      <c r="BL474" s="23" t="s">
        <v>612</v>
      </c>
      <c r="BM474" s="23" t="s">
        <v>613</v>
      </c>
    </row>
    <row r="475" spans="2:51" s="12" customFormat="1" ht="13.5">
      <c r="B475" s="217"/>
      <c r="C475" s="218"/>
      <c r="D475" s="207" t="s">
        <v>150</v>
      </c>
      <c r="E475" s="219" t="s">
        <v>35</v>
      </c>
      <c r="F475" s="220" t="s">
        <v>614</v>
      </c>
      <c r="G475" s="218"/>
      <c r="H475" s="221">
        <v>80</v>
      </c>
      <c r="I475" s="222"/>
      <c r="J475" s="218"/>
      <c r="K475" s="218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150</v>
      </c>
      <c r="AU475" s="227" t="s">
        <v>10</v>
      </c>
      <c r="AV475" s="12" t="s">
        <v>88</v>
      </c>
      <c r="AW475" s="12" t="s">
        <v>42</v>
      </c>
      <c r="AX475" s="12" t="s">
        <v>79</v>
      </c>
      <c r="AY475" s="227" t="s">
        <v>141</v>
      </c>
    </row>
    <row r="476" spans="2:51" s="13" customFormat="1" ht="13.5">
      <c r="B476" s="228"/>
      <c r="C476" s="229"/>
      <c r="D476" s="207" t="s">
        <v>150</v>
      </c>
      <c r="E476" s="240" t="s">
        <v>35</v>
      </c>
      <c r="F476" s="241" t="s">
        <v>153</v>
      </c>
      <c r="G476" s="229"/>
      <c r="H476" s="242">
        <v>80</v>
      </c>
      <c r="I476" s="234"/>
      <c r="J476" s="229"/>
      <c r="K476" s="229"/>
      <c r="L476" s="235"/>
      <c r="M476" s="262"/>
      <c r="N476" s="263"/>
      <c r="O476" s="263"/>
      <c r="P476" s="263"/>
      <c r="Q476" s="263"/>
      <c r="R476" s="263"/>
      <c r="S476" s="263"/>
      <c r="T476" s="264"/>
      <c r="AT476" s="239" t="s">
        <v>150</v>
      </c>
      <c r="AU476" s="239" t="s">
        <v>10</v>
      </c>
      <c r="AV476" s="13" t="s">
        <v>148</v>
      </c>
      <c r="AW476" s="13" t="s">
        <v>42</v>
      </c>
      <c r="AX476" s="13" t="s">
        <v>10</v>
      </c>
      <c r="AY476" s="239" t="s">
        <v>141</v>
      </c>
    </row>
    <row r="477" spans="2:12" s="1" customFormat="1" ht="6.95" customHeight="1">
      <c r="B477" s="56"/>
      <c r="C477" s="57"/>
      <c r="D477" s="57"/>
      <c r="E477" s="57"/>
      <c r="F477" s="57"/>
      <c r="G477" s="57"/>
      <c r="H477" s="57"/>
      <c r="I477" s="139"/>
      <c r="J477" s="57"/>
      <c r="K477" s="57"/>
      <c r="L477" s="61"/>
    </row>
  </sheetData>
  <sheetProtection password="CC35" sheet="1" objects="1" scenarios="1" formatCells="0" formatColumns="0" formatRows="0" sort="0" autoFilter="0"/>
  <autoFilter ref="C92:K476"/>
  <mergeCells count="9"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95</v>
      </c>
      <c r="G1" s="384" t="s">
        <v>96</v>
      </c>
      <c r="H1" s="384"/>
      <c r="I1" s="115"/>
      <c r="J1" s="114" t="s">
        <v>97</v>
      </c>
      <c r="K1" s="113" t="s">
        <v>98</v>
      </c>
      <c r="L1" s="114" t="s">
        <v>99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88</v>
      </c>
    </row>
    <row r="4" spans="2:46" ht="36.95" customHeight="1">
      <c r="B4" s="27"/>
      <c r="C4" s="28"/>
      <c r="D4" s="29" t="s">
        <v>100</v>
      </c>
      <c r="E4" s="28"/>
      <c r="F4" s="28"/>
      <c r="G4" s="28"/>
      <c r="H4" s="28"/>
      <c r="I4" s="117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7"/>
      <c r="J6" s="28"/>
      <c r="K6" s="30"/>
    </row>
    <row r="7" spans="2:11" ht="22.5" customHeight="1">
      <c r="B7" s="27"/>
      <c r="C7" s="28"/>
      <c r="D7" s="28"/>
      <c r="E7" s="385" t="str">
        <f>'Rekapitulace stavby'!K6</f>
        <v>Hrad - Obnova Chebského hradu 1.etapa</v>
      </c>
      <c r="F7" s="386"/>
      <c r="G7" s="386"/>
      <c r="H7" s="386"/>
      <c r="I7" s="117"/>
      <c r="J7" s="28"/>
      <c r="K7" s="30"/>
    </row>
    <row r="8" spans="2:11" s="1" customFormat="1" ht="15">
      <c r="B8" s="41"/>
      <c r="C8" s="42"/>
      <c r="D8" s="36" t="s">
        <v>101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7" t="s">
        <v>615</v>
      </c>
      <c r="F9" s="388"/>
      <c r="G9" s="388"/>
      <c r="H9" s="38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22</v>
      </c>
      <c r="G11" s="42"/>
      <c r="H11" s="42"/>
      <c r="I11" s="119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19" t="s">
        <v>27</v>
      </c>
      <c r="J12" s="120" t="str">
        <f>'Rekapitulace stavby'!AN8</f>
        <v>31. 10. 2017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19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19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19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19" t="s">
        <v>34</v>
      </c>
      <c r="J20" s="34" t="s">
        <v>35</v>
      </c>
      <c r="K20" s="45"/>
    </row>
    <row r="21" spans="2:11" s="1" customFormat="1" ht="18" customHeight="1">
      <c r="B21" s="41"/>
      <c r="C21" s="42"/>
      <c r="D21" s="42"/>
      <c r="E21" s="34" t="s">
        <v>41</v>
      </c>
      <c r="F21" s="42"/>
      <c r="G21" s="42"/>
      <c r="H21" s="42"/>
      <c r="I21" s="119" t="s">
        <v>37</v>
      </c>
      <c r="J21" s="34" t="s">
        <v>35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77" t="s">
        <v>35</v>
      </c>
      <c r="F24" s="377"/>
      <c r="G24" s="377"/>
      <c r="H24" s="37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ROUND(J87,0)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ROUND(SUM(BE87:BE210),0)</f>
        <v>0</v>
      </c>
      <c r="G30" s="42"/>
      <c r="H30" s="42"/>
      <c r="I30" s="131">
        <v>0.21</v>
      </c>
      <c r="J30" s="130">
        <f>ROUND(ROUND((SUM(BE87:BE210)),0)*I30,0)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ROUND(SUM(BF87:BF210),0)</f>
        <v>0</v>
      </c>
      <c r="G31" s="42"/>
      <c r="H31" s="42"/>
      <c r="I31" s="131">
        <v>0.15</v>
      </c>
      <c r="J31" s="130">
        <f>ROUND(ROUND((SUM(BF87:BF210)),0)*I31,0)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52</v>
      </c>
      <c r="F32" s="130">
        <f>ROUND(SUM(BG87:BG210),0)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53</v>
      </c>
      <c r="F33" s="130">
        <f>ROUND(SUM(BH87:BH210),0)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54</v>
      </c>
      <c r="F34" s="130">
        <f>ROUND(SUM(BI87:BI210),0)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29" t="s">
        <v>103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85" t="str">
        <f>E7</f>
        <v>Hrad - Obnova Chebského hradu 1.etapa</v>
      </c>
      <c r="F45" s="386"/>
      <c r="G45" s="386"/>
      <c r="H45" s="386"/>
      <c r="I45" s="118"/>
      <c r="J45" s="42"/>
      <c r="K45" s="45"/>
    </row>
    <row r="46" spans="2:11" s="1" customFormat="1" ht="14.45" customHeight="1">
      <c r="B46" s="41"/>
      <c r="C46" s="36" t="s">
        <v>101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87" t="str">
        <f>E9</f>
        <v>06 - SO F Obnova hradebního opevnění ne západní straně</v>
      </c>
      <c r="F47" s="388"/>
      <c r="G47" s="388"/>
      <c r="H47" s="38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Cheb</v>
      </c>
      <c r="G49" s="42"/>
      <c r="H49" s="42"/>
      <c r="I49" s="119" t="s">
        <v>27</v>
      </c>
      <c r="J49" s="120" t="str">
        <f>IF(J12="","",J12)</f>
        <v>31. 10. 2017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6" t="s">
        <v>33</v>
      </c>
      <c r="D51" s="42"/>
      <c r="E51" s="42"/>
      <c r="F51" s="34" t="str">
        <f>E15</f>
        <v>Město Cheb</v>
      </c>
      <c r="G51" s="42"/>
      <c r="H51" s="42"/>
      <c r="I51" s="119" t="s">
        <v>40</v>
      </c>
      <c r="J51" s="34" t="str">
        <f>E21</f>
        <v>Projektový atelier pro arch. a poz. stavby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104</v>
      </c>
      <c r="D54" s="132"/>
      <c r="E54" s="132"/>
      <c r="F54" s="132"/>
      <c r="G54" s="132"/>
      <c r="H54" s="132"/>
      <c r="I54" s="145"/>
      <c r="J54" s="146" t="s">
        <v>105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106</v>
      </c>
      <c r="D56" s="42"/>
      <c r="E56" s="42"/>
      <c r="F56" s="42"/>
      <c r="G56" s="42"/>
      <c r="H56" s="42"/>
      <c r="I56" s="118"/>
      <c r="J56" s="128">
        <f>J87</f>
        <v>0</v>
      </c>
      <c r="K56" s="45"/>
      <c r="AU56" s="23" t="s">
        <v>107</v>
      </c>
    </row>
    <row r="57" spans="2:11" s="7" customFormat="1" ht="24.95" customHeight="1">
      <c r="B57" s="149"/>
      <c r="C57" s="150"/>
      <c r="D57" s="151" t="s">
        <v>108</v>
      </c>
      <c r="E57" s="152"/>
      <c r="F57" s="152"/>
      <c r="G57" s="152"/>
      <c r="H57" s="152"/>
      <c r="I57" s="153"/>
      <c r="J57" s="154">
        <f>J88</f>
        <v>0</v>
      </c>
      <c r="K57" s="155"/>
    </row>
    <row r="58" spans="2:11" s="8" customFormat="1" ht="19.9" customHeight="1">
      <c r="B58" s="156"/>
      <c r="C58" s="157"/>
      <c r="D58" s="158" t="s">
        <v>109</v>
      </c>
      <c r="E58" s="159"/>
      <c r="F58" s="159"/>
      <c r="G58" s="159"/>
      <c r="H58" s="159"/>
      <c r="I58" s="160"/>
      <c r="J58" s="161">
        <f>J89</f>
        <v>0</v>
      </c>
      <c r="K58" s="162"/>
    </row>
    <row r="59" spans="2:11" s="8" customFormat="1" ht="19.9" customHeight="1">
      <c r="B59" s="156"/>
      <c r="C59" s="157"/>
      <c r="D59" s="158" t="s">
        <v>111</v>
      </c>
      <c r="E59" s="159"/>
      <c r="F59" s="159"/>
      <c r="G59" s="159"/>
      <c r="H59" s="159"/>
      <c r="I59" s="160"/>
      <c r="J59" s="161">
        <f>J94</f>
        <v>0</v>
      </c>
      <c r="K59" s="162"/>
    </row>
    <row r="60" spans="2:11" s="8" customFormat="1" ht="19.9" customHeight="1">
      <c r="B60" s="156"/>
      <c r="C60" s="157"/>
      <c r="D60" s="158" t="s">
        <v>112</v>
      </c>
      <c r="E60" s="159"/>
      <c r="F60" s="159"/>
      <c r="G60" s="159"/>
      <c r="H60" s="159"/>
      <c r="I60" s="160"/>
      <c r="J60" s="161">
        <f>J99</f>
        <v>0</v>
      </c>
      <c r="K60" s="162"/>
    </row>
    <row r="61" spans="2:11" s="8" customFormat="1" ht="19.9" customHeight="1">
      <c r="B61" s="156"/>
      <c r="C61" s="157"/>
      <c r="D61" s="158" t="s">
        <v>114</v>
      </c>
      <c r="E61" s="159"/>
      <c r="F61" s="159"/>
      <c r="G61" s="159"/>
      <c r="H61" s="159"/>
      <c r="I61" s="160"/>
      <c r="J61" s="161">
        <f>J104</f>
        <v>0</v>
      </c>
      <c r="K61" s="162"/>
    </row>
    <row r="62" spans="2:11" s="8" customFormat="1" ht="19.9" customHeight="1">
      <c r="B62" s="156"/>
      <c r="C62" s="157"/>
      <c r="D62" s="158" t="s">
        <v>115</v>
      </c>
      <c r="E62" s="159"/>
      <c r="F62" s="159"/>
      <c r="G62" s="159"/>
      <c r="H62" s="159"/>
      <c r="I62" s="160"/>
      <c r="J62" s="161">
        <f>J167</f>
        <v>0</v>
      </c>
      <c r="K62" s="162"/>
    </row>
    <row r="63" spans="2:11" s="8" customFormat="1" ht="19.9" customHeight="1">
      <c r="B63" s="156"/>
      <c r="C63" s="157"/>
      <c r="D63" s="158" t="s">
        <v>116</v>
      </c>
      <c r="E63" s="159"/>
      <c r="F63" s="159"/>
      <c r="G63" s="159"/>
      <c r="H63" s="159"/>
      <c r="I63" s="160"/>
      <c r="J63" s="161">
        <f>J173</f>
        <v>0</v>
      </c>
      <c r="K63" s="162"/>
    </row>
    <row r="64" spans="2:11" s="7" customFormat="1" ht="24.95" customHeight="1">
      <c r="B64" s="149"/>
      <c r="C64" s="150"/>
      <c r="D64" s="151" t="s">
        <v>117</v>
      </c>
      <c r="E64" s="152"/>
      <c r="F64" s="152"/>
      <c r="G64" s="152"/>
      <c r="H64" s="152"/>
      <c r="I64" s="153"/>
      <c r="J64" s="154">
        <f>J175</f>
        <v>0</v>
      </c>
      <c r="K64" s="155"/>
    </row>
    <row r="65" spans="2:11" s="8" customFormat="1" ht="19.9" customHeight="1">
      <c r="B65" s="156"/>
      <c r="C65" s="157"/>
      <c r="D65" s="158" t="s">
        <v>121</v>
      </c>
      <c r="E65" s="159"/>
      <c r="F65" s="159"/>
      <c r="G65" s="159"/>
      <c r="H65" s="159"/>
      <c r="I65" s="160"/>
      <c r="J65" s="161">
        <f>J176</f>
        <v>0</v>
      </c>
      <c r="K65" s="162"/>
    </row>
    <row r="66" spans="2:11" s="8" customFormat="1" ht="19.9" customHeight="1">
      <c r="B66" s="156"/>
      <c r="C66" s="157"/>
      <c r="D66" s="158" t="s">
        <v>123</v>
      </c>
      <c r="E66" s="159"/>
      <c r="F66" s="159"/>
      <c r="G66" s="159"/>
      <c r="H66" s="159"/>
      <c r="I66" s="160"/>
      <c r="J66" s="161">
        <f>J182</f>
        <v>0</v>
      </c>
      <c r="K66" s="162"/>
    </row>
    <row r="67" spans="2:11" s="7" customFormat="1" ht="24.95" customHeight="1">
      <c r="B67" s="149"/>
      <c r="C67" s="150"/>
      <c r="D67" s="151" t="s">
        <v>124</v>
      </c>
      <c r="E67" s="152"/>
      <c r="F67" s="152"/>
      <c r="G67" s="152"/>
      <c r="H67" s="152"/>
      <c r="I67" s="153"/>
      <c r="J67" s="154">
        <f>J207</f>
        <v>0</v>
      </c>
      <c r="K67" s="155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18"/>
      <c r="J68" s="42"/>
      <c r="K68" s="45"/>
    </row>
    <row r="69" spans="2:11" s="1" customFormat="1" ht="6.95" customHeight="1">
      <c r="B69" s="56"/>
      <c r="C69" s="57"/>
      <c r="D69" s="57"/>
      <c r="E69" s="57"/>
      <c r="F69" s="57"/>
      <c r="G69" s="57"/>
      <c r="H69" s="57"/>
      <c r="I69" s="139"/>
      <c r="J69" s="57"/>
      <c r="K69" s="58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42"/>
      <c r="J73" s="60"/>
      <c r="K73" s="60"/>
      <c r="L73" s="61"/>
    </row>
    <row r="74" spans="2:12" s="1" customFormat="1" ht="36.95" customHeight="1">
      <c r="B74" s="41"/>
      <c r="C74" s="62" t="s">
        <v>125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4.45" customHeight="1">
      <c r="B76" s="41"/>
      <c r="C76" s="65" t="s">
        <v>19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22.5" customHeight="1">
      <c r="B77" s="41"/>
      <c r="C77" s="63"/>
      <c r="D77" s="63"/>
      <c r="E77" s="381" t="str">
        <f>E7</f>
        <v>Hrad - Obnova Chebského hradu 1.etapa</v>
      </c>
      <c r="F77" s="382"/>
      <c r="G77" s="382"/>
      <c r="H77" s="382"/>
      <c r="I77" s="163"/>
      <c r="J77" s="63"/>
      <c r="K77" s="63"/>
      <c r="L77" s="61"/>
    </row>
    <row r="78" spans="2:12" s="1" customFormat="1" ht="14.45" customHeight="1">
      <c r="B78" s="41"/>
      <c r="C78" s="65" t="s">
        <v>101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23.25" customHeight="1">
      <c r="B79" s="41"/>
      <c r="C79" s="63"/>
      <c r="D79" s="63"/>
      <c r="E79" s="349" t="str">
        <f>E9</f>
        <v>06 - SO F Obnova hradebního opevnění ne západní straně</v>
      </c>
      <c r="F79" s="383"/>
      <c r="G79" s="383"/>
      <c r="H79" s="383"/>
      <c r="I79" s="16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8" customHeight="1">
      <c r="B81" s="41"/>
      <c r="C81" s="65" t="s">
        <v>25</v>
      </c>
      <c r="D81" s="63"/>
      <c r="E81" s="63"/>
      <c r="F81" s="164" t="str">
        <f>F12</f>
        <v>Cheb</v>
      </c>
      <c r="G81" s="63"/>
      <c r="H81" s="63"/>
      <c r="I81" s="165" t="s">
        <v>27</v>
      </c>
      <c r="J81" s="73" t="str">
        <f>IF(J12="","",J12)</f>
        <v>31. 10. 2017</v>
      </c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5">
      <c r="B83" s="41"/>
      <c r="C83" s="65" t="s">
        <v>33</v>
      </c>
      <c r="D83" s="63"/>
      <c r="E83" s="63"/>
      <c r="F83" s="164" t="str">
        <f>E15</f>
        <v>Město Cheb</v>
      </c>
      <c r="G83" s="63"/>
      <c r="H83" s="63"/>
      <c r="I83" s="165" t="s">
        <v>40</v>
      </c>
      <c r="J83" s="164" t="str">
        <f>E21</f>
        <v>Projektový atelier pro arch. a poz. stavby</v>
      </c>
      <c r="K83" s="63"/>
      <c r="L83" s="61"/>
    </row>
    <row r="84" spans="2:12" s="1" customFormat="1" ht="14.45" customHeight="1">
      <c r="B84" s="41"/>
      <c r="C84" s="65" t="s">
        <v>38</v>
      </c>
      <c r="D84" s="63"/>
      <c r="E84" s="63"/>
      <c r="F84" s="164" t="str">
        <f>IF(E18="","",E18)</f>
        <v/>
      </c>
      <c r="G84" s="63"/>
      <c r="H84" s="63"/>
      <c r="I84" s="163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20" s="9" customFormat="1" ht="29.25" customHeight="1">
      <c r="B86" s="166"/>
      <c r="C86" s="167" t="s">
        <v>126</v>
      </c>
      <c r="D86" s="168" t="s">
        <v>64</v>
      </c>
      <c r="E86" s="168" t="s">
        <v>60</v>
      </c>
      <c r="F86" s="168" t="s">
        <v>127</v>
      </c>
      <c r="G86" s="168" t="s">
        <v>128</v>
      </c>
      <c r="H86" s="168" t="s">
        <v>129</v>
      </c>
      <c r="I86" s="169" t="s">
        <v>130</v>
      </c>
      <c r="J86" s="168" t="s">
        <v>105</v>
      </c>
      <c r="K86" s="170" t="s">
        <v>131</v>
      </c>
      <c r="L86" s="171"/>
      <c r="M86" s="81" t="s">
        <v>132</v>
      </c>
      <c r="N86" s="82" t="s">
        <v>49</v>
      </c>
      <c r="O86" s="82" t="s">
        <v>133</v>
      </c>
      <c r="P86" s="82" t="s">
        <v>134</v>
      </c>
      <c r="Q86" s="82" t="s">
        <v>135</v>
      </c>
      <c r="R86" s="82" t="s">
        <v>136</v>
      </c>
      <c r="S86" s="82" t="s">
        <v>137</v>
      </c>
      <c r="T86" s="83" t="s">
        <v>138</v>
      </c>
    </row>
    <row r="87" spans="2:63" s="1" customFormat="1" ht="29.25" customHeight="1">
      <c r="B87" s="41"/>
      <c r="C87" s="87" t="s">
        <v>106</v>
      </c>
      <c r="D87" s="63"/>
      <c r="E87" s="63"/>
      <c r="F87" s="63"/>
      <c r="G87" s="63"/>
      <c r="H87" s="63"/>
      <c r="I87" s="163"/>
      <c r="J87" s="172">
        <f>BK87</f>
        <v>0</v>
      </c>
      <c r="K87" s="63"/>
      <c r="L87" s="61"/>
      <c r="M87" s="84"/>
      <c r="N87" s="85"/>
      <c r="O87" s="85"/>
      <c r="P87" s="173">
        <f>P88+P175+P207</f>
        <v>0</v>
      </c>
      <c r="Q87" s="85"/>
      <c r="R87" s="173">
        <f>R88+R175+R207</f>
        <v>381.33098406000005</v>
      </c>
      <c r="S87" s="85"/>
      <c r="T87" s="174">
        <f>T88+T175+T207</f>
        <v>443.47659999999996</v>
      </c>
      <c r="AT87" s="23" t="s">
        <v>78</v>
      </c>
      <c r="AU87" s="23" t="s">
        <v>107</v>
      </c>
      <c r="BK87" s="175">
        <f>BK88+BK175+BK207</f>
        <v>0</v>
      </c>
    </row>
    <row r="88" spans="2:63" s="10" customFormat="1" ht="37.35" customHeight="1">
      <c r="B88" s="176"/>
      <c r="C88" s="177"/>
      <c r="D88" s="178" t="s">
        <v>78</v>
      </c>
      <c r="E88" s="179" t="s">
        <v>139</v>
      </c>
      <c r="F88" s="179" t="s">
        <v>140</v>
      </c>
      <c r="G88" s="177"/>
      <c r="H88" s="177"/>
      <c r="I88" s="180"/>
      <c r="J88" s="181">
        <f>BK88</f>
        <v>0</v>
      </c>
      <c r="K88" s="177"/>
      <c r="L88" s="182"/>
      <c r="M88" s="183"/>
      <c r="N88" s="184"/>
      <c r="O88" s="184"/>
      <c r="P88" s="185">
        <f>P89+P94+P99+P104+P167+P173</f>
        <v>0</v>
      </c>
      <c r="Q88" s="184"/>
      <c r="R88" s="185">
        <f>R89+R94+R99+R104+R167+R173</f>
        <v>381.33098406000005</v>
      </c>
      <c r="S88" s="184"/>
      <c r="T88" s="186">
        <f>T89+T94+T99+T104+T167+T173</f>
        <v>443.46659999999997</v>
      </c>
      <c r="AR88" s="187" t="s">
        <v>10</v>
      </c>
      <c r="AT88" s="188" t="s">
        <v>78</v>
      </c>
      <c r="AU88" s="188" t="s">
        <v>79</v>
      </c>
      <c r="AY88" s="187" t="s">
        <v>141</v>
      </c>
      <c r="BK88" s="189">
        <f>BK89+BK94+BK99+BK104+BK167+BK173</f>
        <v>0</v>
      </c>
    </row>
    <row r="89" spans="2:63" s="10" customFormat="1" ht="19.9" customHeight="1">
      <c r="B89" s="176"/>
      <c r="C89" s="177"/>
      <c r="D89" s="190" t="s">
        <v>78</v>
      </c>
      <c r="E89" s="191" t="s">
        <v>10</v>
      </c>
      <c r="F89" s="191" t="s">
        <v>142</v>
      </c>
      <c r="G89" s="177"/>
      <c r="H89" s="177"/>
      <c r="I89" s="180"/>
      <c r="J89" s="192">
        <f>BK89</f>
        <v>0</v>
      </c>
      <c r="K89" s="177"/>
      <c r="L89" s="182"/>
      <c r="M89" s="183"/>
      <c r="N89" s="184"/>
      <c r="O89" s="184"/>
      <c r="P89" s="185">
        <f>SUM(P90:P93)</f>
        <v>0</v>
      </c>
      <c r="Q89" s="184"/>
      <c r="R89" s="185">
        <f>SUM(R90:R93)</f>
        <v>0</v>
      </c>
      <c r="S89" s="184"/>
      <c r="T89" s="186">
        <f>SUM(T90:T93)</f>
        <v>0</v>
      </c>
      <c r="AR89" s="187" t="s">
        <v>10</v>
      </c>
      <c r="AT89" s="188" t="s">
        <v>78</v>
      </c>
      <c r="AU89" s="188" t="s">
        <v>10</v>
      </c>
      <c r="AY89" s="187" t="s">
        <v>141</v>
      </c>
      <c r="BK89" s="189">
        <f>SUM(BK90:BK93)</f>
        <v>0</v>
      </c>
    </row>
    <row r="90" spans="2:65" s="1" customFormat="1" ht="44.25" customHeight="1">
      <c r="B90" s="41"/>
      <c r="C90" s="193" t="s">
        <v>10</v>
      </c>
      <c r="D90" s="193" t="s">
        <v>143</v>
      </c>
      <c r="E90" s="194" t="s">
        <v>192</v>
      </c>
      <c r="F90" s="195" t="s">
        <v>193</v>
      </c>
      <c r="G90" s="196" t="s">
        <v>194</v>
      </c>
      <c r="H90" s="197">
        <v>73.845</v>
      </c>
      <c r="I90" s="198"/>
      <c r="J90" s="199">
        <f>ROUND(I90*H90,0)</f>
        <v>0</v>
      </c>
      <c r="K90" s="195" t="s">
        <v>147</v>
      </c>
      <c r="L90" s="61"/>
      <c r="M90" s="200" t="s">
        <v>35</v>
      </c>
      <c r="N90" s="201" t="s">
        <v>50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3" t="s">
        <v>148</v>
      </c>
      <c r="AT90" s="23" t="s">
        <v>143</v>
      </c>
      <c r="AU90" s="23" t="s">
        <v>88</v>
      </c>
      <c r="AY90" s="23" t="s">
        <v>141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3" t="s">
        <v>10</v>
      </c>
      <c r="BK90" s="204">
        <f>ROUND(I90*H90,0)</f>
        <v>0</v>
      </c>
      <c r="BL90" s="23" t="s">
        <v>148</v>
      </c>
      <c r="BM90" s="23" t="s">
        <v>616</v>
      </c>
    </row>
    <row r="91" spans="2:51" s="11" customFormat="1" ht="13.5">
      <c r="B91" s="205"/>
      <c r="C91" s="206"/>
      <c r="D91" s="207" t="s">
        <v>150</v>
      </c>
      <c r="E91" s="208" t="s">
        <v>35</v>
      </c>
      <c r="F91" s="209" t="s">
        <v>196</v>
      </c>
      <c r="G91" s="206"/>
      <c r="H91" s="210" t="s">
        <v>35</v>
      </c>
      <c r="I91" s="211"/>
      <c r="J91" s="206"/>
      <c r="K91" s="206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150</v>
      </c>
      <c r="AU91" s="216" t="s">
        <v>88</v>
      </c>
      <c r="AV91" s="11" t="s">
        <v>10</v>
      </c>
      <c r="AW91" s="11" t="s">
        <v>42</v>
      </c>
      <c r="AX91" s="11" t="s">
        <v>79</v>
      </c>
      <c r="AY91" s="216" t="s">
        <v>141</v>
      </c>
    </row>
    <row r="92" spans="2:51" s="12" customFormat="1" ht="13.5">
      <c r="B92" s="217"/>
      <c r="C92" s="218"/>
      <c r="D92" s="207" t="s">
        <v>150</v>
      </c>
      <c r="E92" s="219" t="s">
        <v>35</v>
      </c>
      <c r="F92" s="220" t="s">
        <v>617</v>
      </c>
      <c r="G92" s="218"/>
      <c r="H92" s="221">
        <v>73.845</v>
      </c>
      <c r="I92" s="222"/>
      <c r="J92" s="218"/>
      <c r="K92" s="218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150</v>
      </c>
      <c r="AU92" s="227" t="s">
        <v>88</v>
      </c>
      <c r="AV92" s="12" t="s">
        <v>88</v>
      </c>
      <c r="AW92" s="12" t="s">
        <v>42</v>
      </c>
      <c r="AX92" s="12" t="s">
        <v>79</v>
      </c>
      <c r="AY92" s="227" t="s">
        <v>141</v>
      </c>
    </row>
    <row r="93" spans="2:51" s="13" customFormat="1" ht="13.5">
      <c r="B93" s="228"/>
      <c r="C93" s="229"/>
      <c r="D93" s="207" t="s">
        <v>150</v>
      </c>
      <c r="E93" s="240" t="s">
        <v>35</v>
      </c>
      <c r="F93" s="241" t="s">
        <v>153</v>
      </c>
      <c r="G93" s="229"/>
      <c r="H93" s="242">
        <v>73.845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AT93" s="239" t="s">
        <v>150</v>
      </c>
      <c r="AU93" s="239" t="s">
        <v>88</v>
      </c>
      <c r="AV93" s="13" t="s">
        <v>148</v>
      </c>
      <c r="AW93" s="13" t="s">
        <v>42</v>
      </c>
      <c r="AX93" s="13" t="s">
        <v>10</v>
      </c>
      <c r="AY93" s="239" t="s">
        <v>141</v>
      </c>
    </row>
    <row r="94" spans="2:63" s="10" customFormat="1" ht="29.85" customHeight="1">
      <c r="B94" s="176"/>
      <c r="C94" s="177"/>
      <c r="D94" s="190" t="s">
        <v>78</v>
      </c>
      <c r="E94" s="191" t="s">
        <v>148</v>
      </c>
      <c r="F94" s="191" t="s">
        <v>216</v>
      </c>
      <c r="G94" s="177"/>
      <c r="H94" s="177"/>
      <c r="I94" s="180"/>
      <c r="J94" s="192">
        <f>BK94</f>
        <v>0</v>
      </c>
      <c r="K94" s="177"/>
      <c r="L94" s="182"/>
      <c r="M94" s="183"/>
      <c r="N94" s="184"/>
      <c r="O94" s="184"/>
      <c r="P94" s="185">
        <f>SUM(P95:P98)</f>
        <v>0</v>
      </c>
      <c r="Q94" s="184"/>
      <c r="R94" s="185">
        <f>SUM(R95:R98)</f>
        <v>1.01589048</v>
      </c>
      <c r="S94" s="184"/>
      <c r="T94" s="186">
        <f>SUM(T95:T98)</f>
        <v>0</v>
      </c>
      <c r="AR94" s="187" t="s">
        <v>10</v>
      </c>
      <c r="AT94" s="188" t="s">
        <v>78</v>
      </c>
      <c r="AU94" s="188" t="s">
        <v>10</v>
      </c>
      <c r="AY94" s="187" t="s">
        <v>141</v>
      </c>
      <c r="BK94" s="189">
        <f>SUM(BK95:BK98)</f>
        <v>0</v>
      </c>
    </row>
    <row r="95" spans="2:65" s="1" customFormat="1" ht="31.5" customHeight="1">
      <c r="B95" s="41"/>
      <c r="C95" s="193" t="s">
        <v>88</v>
      </c>
      <c r="D95" s="193" t="s">
        <v>143</v>
      </c>
      <c r="E95" s="194" t="s">
        <v>218</v>
      </c>
      <c r="F95" s="195" t="s">
        <v>219</v>
      </c>
      <c r="G95" s="196" t="s">
        <v>194</v>
      </c>
      <c r="H95" s="197">
        <v>1.884</v>
      </c>
      <c r="I95" s="198"/>
      <c r="J95" s="199">
        <f>ROUND(I95*H95,0)</f>
        <v>0</v>
      </c>
      <c r="K95" s="195" t="s">
        <v>147</v>
      </c>
      <c r="L95" s="61"/>
      <c r="M95" s="200" t="s">
        <v>35</v>
      </c>
      <c r="N95" s="201" t="s">
        <v>50</v>
      </c>
      <c r="O95" s="42"/>
      <c r="P95" s="202">
        <f>O95*H95</f>
        <v>0</v>
      </c>
      <c r="Q95" s="202">
        <v>0.53922</v>
      </c>
      <c r="R95" s="202">
        <f>Q95*H95</f>
        <v>1.01589048</v>
      </c>
      <c r="S95" s="202">
        <v>0</v>
      </c>
      <c r="T95" s="203">
        <f>S95*H95</f>
        <v>0</v>
      </c>
      <c r="AR95" s="23" t="s">
        <v>148</v>
      </c>
      <c r="AT95" s="23" t="s">
        <v>143</v>
      </c>
      <c r="AU95" s="23" t="s">
        <v>88</v>
      </c>
      <c r="AY95" s="23" t="s">
        <v>141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10</v>
      </c>
      <c r="BK95" s="204">
        <f>ROUND(I95*H95,0)</f>
        <v>0</v>
      </c>
      <c r="BL95" s="23" t="s">
        <v>148</v>
      </c>
      <c r="BM95" s="23" t="s">
        <v>618</v>
      </c>
    </row>
    <row r="96" spans="2:51" s="11" customFormat="1" ht="13.5">
      <c r="B96" s="205"/>
      <c r="C96" s="206"/>
      <c r="D96" s="207" t="s">
        <v>150</v>
      </c>
      <c r="E96" s="208" t="s">
        <v>35</v>
      </c>
      <c r="F96" s="209" t="s">
        <v>619</v>
      </c>
      <c r="G96" s="206"/>
      <c r="H96" s="210" t="s">
        <v>35</v>
      </c>
      <c r="I96" s="211"/>
      <c r="J96" s="206"/>
      <c r="K96" s="206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150</v>
      </c>
      <c r="AU96" s="216" t="s">
        <v>88</v>
      </c>
      <c r="AV96" s="11" t="s">
        <v>10</v>
      </c>
      <c r="AW96" s="11" t="s">
        <v>42</v>
      </c>
      <c r="AX96" s="11" t="s">
        <v>79</v>
      </c>
      <c r="AY96" s="216" t="s">
        <v>141</v>
      </c>
    </row>
    <row r="97" spans="2:51" s="12" customFormat="1" ht="13.5">
      <c r="B97" s="217"/>
      <c r="C97" s="218"/>
      <c r="D97" s="207" t="s">
        <v>150</v>
      </c>
      <c r="E97" s="219" t="s">
        <v>35</v>
      </c>
      <c r="F97" s="220" t="s">
        <v>620</v>
      </c>
      <c r="G97" s="218"/>
      <c r="H97" s="221">
        <v>1.884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150</v>
      </c>
      <c r="AU97" s="227" t="s">
        <v>88</v>
      </c>
      <c r="AV97" s="12" t="s">
        <v>88</v>
      </c>
      <c r="AW97" s="12" t="s">
        <v>42</v>
      </c>
      <c r="AX97" s="12" t="s">
        <v>79</v>
      </c>
      <c r="AY97" s="227" t="s">
        <v>141</v>
      </c>
    </row>
    <row r="98" spans="2:51" s="13" customFormat="1" ht="13.5">
      <c r="B98" s="228"/>
      <c r="C98" s="229"/>
      <c r="D98" s="207" t="s">
        <v>150</v>
      </c>
      <c r="E98" s="240" t="s">
        <v>35</v>
      </c>
      <c r="F98" s="241" t="s">
        <v>153</v>
      </c>
      <c r="G98" s="229"/>
      <c r="H98" s="242">
        <v>1.884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AT98" s="239" t="s">
        <v>150</v>
      </c>
      <c r="AU98" s="239" t="s">
        <v>88</v>
      </c>
      <c r="AV98" s="13" t="s">
        <v>148</v>
      </c>
      <c r="AW98" s="13" t="s">
        <v>42</v>
      </c>
      <c r="AX98" s="13" t="s">
        <v>10</v>
      </c>
      <c r="AY98" s="239" t="s">
        <v>141</v>
      </c>
    </row>
    <row r="99" spans="2:63" s="10" customFormat="1" ht="29.85" customHeight="1">
      <c r="B99" s="176"/>
      <c r="C99" s="177"/>
      <c r="D99" s="190" t="s">
        <v>78</v>
      </c>
      <c r="E99" s="191" t="s">
        <v>172</v>
      </c>
      <c r="F99" s="191" t="s">
        <v>223</v>
      </c>
      <c r="G99" s="177"/>
      <c r="H99" s="177"/>
      <c r="I99" s="180"/>
      <c r="J99" s="192">
        <f>BK99</f>
        <v>0</v>
      </c>
      <c r="K99" s="177"/>
      <c r="L99" s="182"/>
      <c r="M99" s="183"/>
      <c r="N99" s="184"/>
      <c r="O99" s="184"/>
      <c r="P99" s="185">
        <f>SUM(P100:P103)</f>
        <v>0</v>
      </c>
      <c r="Q99" s="184"/>
      <c r="R99" s="185">
        <f>SUM(R100:R103)</f>
        <v>0.36419999999999997</v>
      </c>
      <c r="S99" s="184"/>
      <c r="T99" s="186">
        <f>SUM(T100:T103)</f>
        <v>0</v>
      </c>
      <c r="AR99" s="187" t="s">
        <v>10</v>
      </c>
      <c r="AT99" s="188" t="s">
        <v>78</v>
      </c>
      <c r="AU99" s="188" t="s">
        <v>10</v>
      </c>
      <c r="AY99" s="187" t="s">
        <v>141</v>
      </c>
      <c r="BK99" s="189">
        <f>SUM(BK100:BK103)</f>
        <v>0</v>
      </c>
    </row>
    <row r="100" spans="2:65" s="1" customFormat="1" ht="31.5" customHeight="1">
      <c r="B100" s="41"/>
      <c r="C100" s="193" t="s">
        <v>158</v>
      </c>
      <c r="D100" s="193" t="s">
        <v>143</v>
      </c>
      <c r="E100" s="194" t="s">
        <v>621</v>
      </c>
      <c r="F100" s="195" t="s">
        <v>622</v>
      </c>
      <c r="G100" s="196" t="s">
        <v>194</v>
      </c>
      <c r="H100" s="197">
        <v>15</v>
      </c>
      <c r="I100" s="198"/>
      <c r="J100" s="199">
        <f>ROUND(I100*H100,0)</f>
        <v>0</v>
      </c>
      <c r="K100" s="195" t="s">
        <v>147</v>
      </c>
      <c r="L100" s="61"/>
      <c r="M100" s="200" t="s">
        <v>35</v>
      </c>
      <c r="N100" s="201" t="s">
        <v>50</v>
      </c>
      <c r="O100" s="42"/>
      <c r="P100" s="202">
        <f>O100*H100</f>
        <v>0</v>
      </c>
      <c r="Q100" s="202">
        <v>0.02428</v>
      </c>
      <c r="R100" s="202">
        <f>Q100*H100</f>
        <v>0.36419999999999997</v>
      </c>
      <c r="S100" s="202">
        <v>0</v>
      </c>
      <c r="T100" s="203">
        <f>S100*H100</f>
        <v>0</v>
      </c>
      <c r="AR100" s="23" t="s">
        <v>148</v>
      </c>
      <c r="AT100" s="23" t="s">
        <v>143</v>
      </c>
      <c r="AU100" s="23" t="s">
        <v>88</v>
      </c>
      <c r="AY100" s="23" t="s">
        <v>141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10</v>
      </c>
      <c r="BK100" s="204">
        <f>ROUND(I100*H100,0)</f>
        <v>0</v>
      </c>
      <c r="BL100" s="23" t="s">
        <v>148</v>
      </c>
      <c r="BM100" s="23" t="s">
        <v>623</v>
      </c>
    </row>
    <row r="101" spans="2:51" s="11" customFormat="1" ht="13.5">
      <c r="B101" s="205"/>
      <c r="C101" s="206"/>
      <c r="D101" s="207" t="s">
        <v>150</v>
      </c>
      <c r="E101" s="208" t="s">
        <v>35</v>
      </c>
      <c r="F101" s="209" t="s">
        <v>624</v>
      </c>
      <c r="G101" s="206"/>
      <c r="H101" s="210" t="s">
        <v>35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150</v>
      </c>
      <c r="AU101" s="216" t="s">
        <v>88</v>
      </c>
      <c r="AV101" s="11" t="s">
        <v>10</v>
      </c>
      <c r="AW101" s="11" t="s">
        <v>42</v>
      </c>
      <c r="AX101" s="11" t="s">
        <v>79</v>
      </c>
      <c r="AY101" s="216" t="s">
        <v>141</v>
      </c>
    </row>
    <row r="102" spans="2:51" s="12" customFormat="1" ht="13.5">
      <c r="B102" s="217"/>
      <c r="C102" s="218"/>
      <c r="D102" s="207" t="s">
        <v>150</v>
      </c>
      <c r="E102" s="219" t="s">
        <v>35</v>
      </c>
      <c r="F102" s="220" t="s">
        <v>625</v>
      </c>
      <c r="G102" s="218"/>
      <c r="H102" s="221">
        <v>15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150</v>
      </c>
      <c r="AU102" s="227" t="s">
        <v>88</v>
      </c>
      <c r="AV102" s="12" t="s">
        <v>88</v>
      </c>
      <c r="AW102" s="12" t="s">
        <v>42</v>
      </c>
      <c r="AX102" s="12" t="s">
        <v>79</v>
      </c>
      <c r="AY102" s="227" t="s">
        <v>141</v>
      </c>
    </row>
    <row r="103" spans="2:51" s="13" customFormat="1" ht="13.5">
      <c r="B103" s="228"/>
      <c r="C103" s="229"/>
      <c r="D103" s="207" t="s">
        <v>150</v>
      </c>
      <c r="E103" s="240" t="s">
        <v>35</v>
      </c>
      <c r="F103" s="241" t="s">
        <v>153</v>
      </c>
      <c r="G103" s="229"/>
      <c r="H103" s="242">
        <v>15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AT103" s="239" t="s">
        <v>150</v>
      </c>
      <c r="AU103" s="239" t="s">
        <v>88</v>
      </c>
      <c r="AV103" s="13" t="s">
        <v>148</v>
      </c>
      <c r="AW103" s="13" t="s">
        <v>42</v>
      </c>
      <c r="AX103" s="13" t="s">
        <v>10</v>
      </c>
      <c r="AY103" s="239" t="s">
        <v>141</v>
      </c>
    </row>
    <row r="104" spans="2:63" s="10" customFormat="1" ht="29.85" customHeight="1">
      <c r="B104" s="176"/>
      <c r="C104" s="177"/>
      <c r="D104" s="190" t="s">
        <v>78</v>
      </c>
      <c r="E104" s="191" t="s">
        <v>191</v>
      </c>
      <c r="F104" s="191" t="s">
        <v>248</v>
      </c>
      <c r="G104" s="177"/>
      <c r="H104" s="177"/>
      <c r="I104" s="180"/>
      <c r="J104" s="192">
        <f>BK104</f>
        <v>0</v>
      </c>
      <c r="K104" s="177"/>
      <c r="L104" s="182"/>
      <c r="M104" s="183"/>
      <c r="N104" s="184"/>
      <c r="O104" s="184"/>
      <c r="P104" s="185">
        <f>SUM(P105:P166)</f>
        <v>0</v>
      </c>
      <c r="Q104" s="184"/>
      <c r="R104" s="185">
        <f>SUM(R105:R166)</f>
        <v>379.95089358000007</v>
      </c>
      <c r="S104" s="184"/>
      <c r="T104" s="186">
        <f>SUM(T105:T166)</f>
        <v>443.46659999999997</v>
      </c>
      <c r="AR104" s="187" t="s">
        <v>10</v>
      </c>
      <c r="AT104" s="188" t="s">
        <v>78</v>
      </c>
      <c r="AU104" s="188" t="s">
        <v>10</v>
      </c>
      <c r="AY104" s="187" t="s">
        <v>141</v>
      </c>
      <c r="BK104" s="189">
        <f>SUM(BK105:BK166)</f>
        <v>0</v>
      </c>
    </row>
    <row r="105" spans="2:65" s="1" customFormat="1" ht="31.5" customHeight="1">
      <c r="B105" s="41"/>
      <c r="C105" s="193" t="s">
        <v>148</v>
      </c>
      <c r="D105" s="193" t="s">
        <v>143</v>
      </c>
      <c r="E105" s="194" t="s">
        <v>250</v>
      </c>
      <c r="F105" s="195" t="s">
        <v>251</v>
      </c>
      <c r="G105" s="196" t="s">
        <v>194</v>
      </c>
      <c r="H105" s="197">
        <v>843.444</v>
      </c>
      <c r="I105" s="198"/>
      <c r="J105" s="199">
        <f>ROUND(I105*H105,0)</f>
        <v>0</v>
      </c>
      <c r="K105" s="195" t="s">
        <v>147</v>
      </c>
      <c r="L105" s="61"/>
      <c r="M105" s="200" t="s">
        <v>35</v>
      </c>
      <c r="N105" s="201" t="s">
        <v>50</v>
      </c>
      <c r="O105" s="42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AR105" s="23" t="s">
        <v>148</v>
      </c>
      <c r="AT105" s="23" t="s">
        <v>143</v>
      </c>
      <c r="AU105" s="23" t="s">
        <v>88</v>
      </c>
      <c r="AY105" s="23" t="s">
        <v>141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3" t="s">
        <v>10</v>
      </c>
      <c r="BK105" s="204">
        <f>ROUND(I105*H105,0)</f>
        <v>0</v>
      </c>
      <c r="BL105" s="23" t="s">
        <v>148</v>
      </c>
      <c r="BM105" s="23" t="s">
        <v>626</v>
      </c>
    </row>
    <row r="106" spans="2:51" s="11" customFormat="1" ht="13.5">
      <c r="B106" s="205"/>
      <c r="C106" s="206"/>
      <c r="D106" s="207" t="s">
        <v>150</v>
      </c>
      <c r="E106" s="208" t="s">
        <v>35</v>
      </c>
      <c r="F106" s="209" t="s">
        <v>627</v>
      </c>
      <c r="G106" s="206"/>
      <c r="H106" s="210" t="s">
        <v>35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150</v>
      </c>
      <c r="AU106" s="216" t="s">
        <v>88</v>
      </c>
      <c r="AV106" s="11" t="s">
        <v>10</v>
      </c>
      <c r="AW106" s="11" t="s">
        <v>42</v>
      </c>
      <c r="AX106" s="11" t="s">
        <v>79</v>
      </c>
      <c r="AY106" s="216" t="s">
        <v>141</v>
      </c>
    </row>
    <row r="107" spans="2:51" s="12" customFormat="1" ht="13.5">
      <c r="B107" s="217"/>
      <c r="C107" s="218"/>
      <c r="D107" s="207" t="s">
        <v>150</v>
      </c>
      <c r="E107" s="219" t="s">
        <v>35</v>
      </c>
      <c r="F107" s="220" t="s">
        <v>628</v>
      </c>
      <c r="G107" s="218"/>
      <c r="H107" s="221">
        <v>843.444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150</v>
      </c>
      <c r="AU107" s="227" t="s">
        <v>88</v>
      </c>
      <c r="AV107" s="12" t="s">
        <v>88</v>
      </c>
      <c r="AW107" s="12" t="s">
        <v>42</v>
      </c>
      <c r="AX107" s="12" t="s">
        <v>79</v>
      </c>
      <c r="AY107" s="227" t="s">
        <v>141</v>
      </c>
    </row>
    <row r="108" spans="2:51" s="13" customFormat="1" ht="13.5">
      <c r="B108" s="228"/>
      <c r="C108" s="229"/>
      <c r="D108" s="230" t="s">
        <v>150</v>
      </c>
      <c r="E108" s="231" t="s">
        <v>35</v>
      </c>
      <c r="F108" s="232" t="s">
        <v>153</v>
      </c>
      <c r="G108" s="229"/>
      <c r="H108" s="233">
        <v>843.444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AT108" s="239" t="s">
        <v>150</v>
      </c>
      <c r="AU108" s="239" t="s">
        <v>88</v>
      </c>
      <c r="AV108" s="13" t="s">
        <v>148</v>
      </c>
      <c r="AW108" s="13" t="s">
        <v>42</v>
      </c>
      <c r="AX108" s="13" t="s">
        <v>10</v>
      </c>
      <c r="AY108" s="239" t="s">
        <v>141</v>
      </c>
    </row>
    <row r="109" spans="2:65" s="1" customFormat="1" ht="44.25" customHeight="1">
      <c r="B109" s="41"/>
      <c r="C109" s="193" t="s">
        <v>168</v>
      </c>
      <c r="D109" s="193" t="s">
        <v>143</v>
      </c>
      <c r="E109" s="194" t="s">
        <v>258</v>
      </c>
      <c r="F109" s="195" t="s">
        <v>259</v>
      </c>
      <c r="G109" s="196" t="s">
        <v>194</v>
      </c>
      <c r="H109" s="197">
        <v>168688.8</v>
      </c>
      <c r="I109" s="198"/>
      <c r="J109" s="199">
        <f>ROUND(I109*H109,0)</f>
        <v>0</v>
      </c>
      <c r="K109" s="195" t="s">
        <v>147</v>
      </c>
      <c r="L109" s="61"/>
      <c r="M109" s="200" t="s">
        <v>35</v>
      </c>
      <c r="N109" s="201" t="s">
        <v>50</v>
      </c>
      <c r="O109" s="42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AR109" s="23" t="s">
        <v>148</v>
      </c>
      <c r="AT109" s="23" t="s">
        <v>143</v>
      </c>
      <c r="AU109" s="23" t="s">
        <v>88</v>
      </c>
      <c r="AY109" s="23" t="s">
        <v>141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3" t="s">
        <v>10</v>
      </c>
      <c r="BK109" s="204">
        <f>ROUND(I109*H109,0)</f>
        <v>0</v>
      </c>
      <c r="BL109" s="23" t="s">
        <v>148</v>
      </c>
      <c r="BM109" s="23" t="s">
        <v>629</v>
      </c>
    </row>
    <row r="110" spans="2:51" s="12" customFormat="1" ht="13.5">
      <c r="B110" s="217"/>
      <c r="C110" s="218"/>
      <c r="D110" s="230" t="s">
        <v>150</v>
      </c>
      <c r="E110" s="218"/>
      <c r="F110" s="255" t="s">
        <v>630</v>
      </c>
      <c r="G110" s="218"/>
      <c r="H110" s="256">
        <v>168688.8</v>
      </c>
      <c r="I110" s="222"/>
      <c r="J110" s="218"/>
      <c r="K110" s="218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150</v>
      </c>
      <c r="AU110" s="227" t="s">
        <v>88</v>
      </c>
      <c r="AV110" s="12" t="s">
        <v>88</v>
      </c>
      <c r="AW110" s="12" t="s">
        <v>6</v>
      </c>
      <c r="AX110" s="12" t="s">
        <v>10</v>
      </c>
      <c r="AY110" s="227" t="s">
        <v>141</v>
      </c>
    </row>
    <row r="111" spans="2:65" s="1" customFormat="1" ht="31.5" customHeight="1">
      <c r="B111" s="41"/>
      <c r="C111" s="193" t="s">
        <v>172</v>
      </c>
      <c r="D111" s="193" t="s">
        <v>143</v>
      </c>
      <c r="E111" s="194" t="s">
        <v>263</v>
      </c>
      <c r="F111" s="195" t="s">
        <v>264</v>
      </c>
      <c r="G111" s="196" t="s">
        <v>194</v>
      </c>
      <c r="H111" s="197">
        <v>843.444</v>
      </c>
      <c r="I111" s="198"/>
      <c r="J111" s="199">
        <f>ROUND(I111*H111,0)</f>
        <v>0</v>
      </c>
      <c r="K111" s="195" t="s">
        <v>147</v>
      </c>
      <c r="L111" s="61"/>
      <c r="M111" s="200" t="s">
        <v>35</v>
      </c>
      <c r="N111" s="201" t="s">
        <v>50</v>
      </c>
      <c r="O111" s="42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3" t="s">
        <v>148</v>
      </c>
      <c r="AT111" s="23" t="s">
        <v>143</v>
      </c>
      <c r="AU111" s="23" t="s">
        <v>88</v>
      </c>
      <c r="AY111" s="23" t="s">
        <v>141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10</v>
      </c>
      <c r="BK111" s="204">
        <f>ROUND(I111*H111,0)</f>
        <v>0</v>
      </c>
      <c r="BL111" s="23" t="s">
        <v>148</v>
      </c>
      <c r="BM111" s="23" t="s">
        <v>631</v>
      </c>
    </row>
    <row r="112" spans="2:51" s="11" customFormat="1" ht="13.5">
      <c r="B112" s="205"/>
      <c r="C112" s="206"/>
      <c r="D112" s="207" t="s">
        <v>150</v>
      </c>
      <c r="E112" s="208" t="s">
        <v>35</v>
      </c>
      <c r="F112" s="209" t="s">
        <v>627</v>
      </c>
      <c r="G112" s="206"/>
      <c r="H112" s="210" t="s">
        <v>35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150</v>
      </c>
      <c r="AU112" s="216" t="s">
        <v>88</v>
      </c>
      <c r="AV112" s="11" t="s">
        <v>10</v>
      </c>
      <c r="AW112" s="11" t="s">
        <v>42</v>
      </c>
      <c r="AX112" s="11" t="s">
        <v>79</v>
      </c>
      <c r="AY112" s="216" t="s">
        <v>141</v>
      </c>
    </row>
    <row r="113" spans="2:51" s="12" customFormat="1" ht="13.5">
      <c r="B113" s="217"/>
      <c r="C113" s="218"/>
      <c r="D113" s="207" t="s">
        <v>150</v>
      </c>
      <c r="E113" s="219" t="s">
        <v>35</v>
      </c>
      <c r="F113" s="220" t="s">
        <v>628</v>
      </c>
      <c r="G113" s="218"/>
      <c r="H113" s="221">
        <v>843.444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150</v>
      </c>
      <c r="AU113" s="227" t="s">
        <v>88</v>
      </c>
      <c r="AV113" s="12" t="s">
        <v>88</v>
      </c>
      <c r="AW113" s="12" t="s">
        <v>42</v>
      </c>
      <c r="AX113" s="12" t="s">
        <v>79</v>
      </c>
      <c r="AY113" s="227" t="s">
        <v>141</v>
      </c>
    </row>
    <row r="114" spans="2:51" s="13" customFormat="1" ht="13.5">
      <c r="B114" s="228"/>
      <c r="C114" s="229"/>
      <c r="D114" s="230" t="s">
        <v>150</v>
      </c>
      <c r="E114" s="231" t="s">
        <v>35</v>
      </c>
      <c r="F114" s="232" t="s">
        <v>153</v>
      </c>
      <c r="G114" s="229"/>
      <c r="H114" s="233">
        <v>843.444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AT114" s="239" t="s">
        <v>150</v>
      </c>
      <c r="AU114" s="239" t="s">
        <v>88</v>
      </c>
      <c r="AV114" s="13" t="s">
        <v>148</v>
      </c>
      <c r="AW114" s="13" t="s">
        <v>42</v>
      </c>
      <c r="AX114" s="13" t="s">
        <v>10</v>
      </c>
      <c r="AY114" s="239" t="s">
        <v>141</v>
      </c>
    </row>
    <row r="115" spans="2:65" s="1" customFormat="1" ht="22.5" customHeight="1">
      <c r="B115" s="41"/>
      <c r="C115" s="193" t="s">
        <v>178</v>
      </c>
      <c r="D115" s="193" t="s">
        <v>143</v>
      </c>
      <c r="E115" s="194" t="s">
        <v>267</v>
      </c>
      <c r="F115" s="195" t="s">
        <v>268</v>
      </c>
      <c r="G115" s="196" t="s">
        <v>194</v>
      </c>
      <c r="H115" s="197">
        <v>843.444</v>
      </c>
      <c r="I115" s="198"/>
      <c r="J115" s="199">
        <f>ROUND(I115*H115,0)</f>
        <v>0</v>
      </c>
      <c r="K115" s="195" t="s">
        <v>147</v>
      </c>
      <c r="L115" s="61"/>
      <c r="M115" s="200" t="s">
        <v>35</v>
      </c>
      <c r="N115" s="201" t="s">
        <v>50</v>
      </c>
      <c r="O115" s="42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23" t="s">
        <v>148</v>
      </c>
      <c r="AT115" s="23" t="s">
        <v>143</v>
      </c>
      <c r="AU115" s="23" t="s">
        <v>88</v>
      </c>
      <c r="AY115" s="23" t="s">
        <v>141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3" t="s">
        <v>10</v>
      </c>
      <c r="BK115" s="204">
        <f>ROUND(I115*H115,0)</f>
        <v>0</v>
      </c>
      <c r="BL115" s="23" t="s">
        <v>148</v>
      </c>
      <c r="BM115" s="23" t="s">
        <v>632</v>
      </c>
    </row>
    <row r="116" spans="2:47" s="1" customFormat="1" ht="40.5">
      <c r="B116" s="41"/>
      <c r="C116" s="63"/>
      <c r="D116" s="230" t="s">
        <v>162</v>
      </c>
      <c r="E116" s="63"/>
      <c r="F116" s="258" t="s">
        <v>270</v>
      </c>
      <c r="G116" s="63"/>
      <c r="H116" s="63"/>
      <c r="I116" s="163"/>
      <c r="J116" s="63"/>
      <c r="K116" s="63"/>
      <c r="L116" s="61"/>
      <c r="M116" s="244"/>
      <c r="N116" s="42"/>
      <c r="O116" s="42"/>
      <c r="P116" s="42"/>
      <c r="Q116" s="42"/>
      <c r="R116" s="42"/>
      <c r="S116" s="42"/>
      <c r="T116" s="78"/>
      <c r="AT116" s="23" t="s">
        <v>162</v>
      </c>
      <c r="AU116" s="23" t="s">
        <v>88</v>
      </c>
    </row>
    <row r="117" spans="2:65" s="1" customFormat="1" ht="22.5" customHeight="1">
      <c r="B117" s="41"/>
      <c r="C117" s="193" t="s">
        <v>184</v>
      </c>
      <c r="D117" s="193" t="s">
        <v>143</v>
      </c>
      <c r="E117" s="194" t="s">
        <v>273</v>
      </c>
      <c r="F117" s="195" t="s">
        <v>274</v>
      </c>
      <c r="G117" s="196" t="s">
        <v>194</v>
      </c>
      <c r="H117" s="197">
        <v>168688.8</v>
      </c>
      <c r="I117" s="198"/>
      <c r="J117" s="199">
        <f>ROUND(I117*H117,0)</f>
        <v>0</v>
      </c>
      <c r="K117" s="195" t="s">
        <v>147</v>
      </c>
      <c r="L117" s="61"/>
      <c r="M117" s="200" t="s">
        <v>35</v>
      </c>
      <c r="N117" s="201" t="s">
        <v>50</v>
      </c>
      <c r="O117" s="42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3" t="s">
        <v>148</v>
      </c>
      <c r="AT117" s="23" t="s">
        <v>143</v>
      </c>
      <c r="AU117" s="23" t="s">
        <v>88</v>
      </c>
      <c r="AY117" s="23" t="s">
        <v>141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10</v>
      </c>
      <c r="BK117" s="204">
        <f>ROUND(I117*H117,0)</f>
        <v>0</v>
      </c>
      <c r="BL117" s="23" t="s">
        <v>148</v>
      </c>
      <c r="BM117" s="23" t="s">
        <v>633</v>
      </c>
    </row>
    <row r="118" spans="2:47" s="1" customFormat="1" ht="40.5">
      <c r="B118" s="41"/>
      <c r="C118" s="63"/>
      <c r="D118" s="207" t="s">
        <v>162</v>
      </c>
      <c r="E118" s="63"/>
      <c r="F118" s="243" t="s">
        <v>270</v>
      </c>
      <c r="G118" s="63"/>
      <c r="H118" s="63"/>
      <c r="I118" s="163"/>
      <c r="J118" s="63"/>
      <c r="K118" s="63"/>
      <c r="L118" s="61"/>
      <c r="M118" s="244"/>
      <c r="N118" s="42"/>
      <c r="O118" s="42"/>
      <c r="P118" s="42"/>
      <c r="Q118" s="42"/>
      <c r="R118" s="42"/>
      <c r="S118" s="42"/>
      <c r="T118" s="78"/>
      <c r="AT118" s="23" t="s">
        <v>162</v>
      </c>
      <c r="AU118" s="23" t="s">
        <v>88</v>
      </c>
    </row>
    <row r="119" spans="2:51" s="12" customFormat="1" ht="13.5">
      <c r="B119" s="217"/>
      <c r="C119" s="218"/>
      <c r="D119" s="230" t="s">
        <v>150</v>
      </c>
      <c r="E119" s="218"/>
      <c r="F119" s="255" t="s">
        <v>630</v>
      </c>
      <c r="G119" s="218"/>
      <c r="H119" s="256">
        <v>168688.8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150</v>
      </c>
      <c r="AU119" s="227" t="s">
        <v>88</v>
      </c>
      <c r="AV119" s="12" t="s">
        <v>88</v>
      </c>
      <c r="AW119" s="12" t="s">
        <v>6</v>
      </c>
      <c r="AX119" s="12" t="s">
        <v>10</v>
      </c>
      <c r="AY119" s="227" t="s">
        <v>141</v>
      </c>
    </row>
    <row r="120" spans="2:65" s="1" customFormat="1" ht="22.5" customHeight="1">
      <c r="B120" s="41"/>
      <c r="C120" s="193" t="s">
        <v>191</v>
      </c>
      <c r="D120" s="193" t="s">
        <v>143</v>
      </c>
      <c r="E120" s="194" t="s">
        <v>277</v>
      </c>
      <c r="F120" s="195" t="s">
        <v>278</v>
      </c>
      <c r="G120" s="196" t="s">
        <v>194</v>
      </c>
      <c r="H120" s="197">
        <v>843.444</v>
      </c>
      <c r="I120" s="198"/>
      <c r="J120" s="199">
        <f>ROUND(I120*H120,0)</f>
        <v>0</v>
      </c>
      <c r="K120" s="195" t="s">
        <v>147</v>
      </c>
      <c r="L120" s="61"/>
      <c r="M120" s="200" t="s">
        <v>35</v>
      </c>
      <c r="N120" s="201" t="s">
        <v>50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3" t="s">
        <v>148</v>
      </c>
      <c r="AT120" s="23" t="s">
        <v>143</v>
      </c>
      <c r="AU120" s="23" t="s">
        <v>88</v>
      </c>
      <c r="AY120" s="23" t="s">
        <v>141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10</v>
      </c>
      <c r="BK120" s="204">
        <f>ROUND(I120*H120,0)</f>
        <v>0</v>
      </c>
      <c r="BL120" s="23" t="s">
        <v>148</v>
      </c>
      <c r="BM120" s="23" t="s">
        <v>634</v>
      </c>
    </row>
    <row r="121" spans="2:65" s="1" customFormat="1" ht="31.5" customHeight="1">
      <c r="B121" s="41"/>
      <c r="C121" s="193" t="s">
        <v>205</v>
      </c>
      <c r="D121" s="193" t="s">
        <v>143</v>
      </c>
      <c r="E121" s="194" t="s">
        <v>635</v>
      </c>
      <c r="F121" s="195" t="s">
        <v>636</v>
      </c>
      <c r="G121" s="196" t="s">
        <v>146</v>
      </c>
      <c r="H121" s="197">
        <v>0.034</v>
      </c>
      <c r="I121" s="198"/>
      <c r="J121" s="199">
        <f>ROUND(I121*H121,0)</f>
        <v>0</v>
      </c>
      <c r="K121" s="195" t="s">
        <v>147</v>
      </c>
      <c r="L121" s="61"/>
      <c r="M121" s="200" t="s">
        <v>35</v>
      </c>
      <c r="N121" s="201" t="s">
        <v>50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2.4</v>
      </c>
      <c r="T121" s="203">
        <f>S121*H121</f>
        <v>0.0816</v>
      </c>
      <c r="AR121" s="23" t="s">
        <v>148</v>
      </c>
      <c r="AT121" s="23" t="s">
        <v>143</v>
      </c>
      <c r="AU121" s="23" t="s">
        <v>88</v>
      </c>
      <c r="AY121" s="23" t="s">
        <v>141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3" t="s">
        <v>10</v>
      </c>
      <c r="BK121" s="204">
        <f>ROUND(I121*H121,0)</f>
        <v>0</v>
      </c>
      <c r="BL121" s="23" t="s">
        <v>148</v>
      </c>
      <c r="BM121" s="23" t="s">
        <v>637</v>
      </c>
    </row>
    <row r="122" spans="2:51" s="11" customFormat="1" ht="13.5">
      <c r="B122" s="205"/>
      <c r="C122" s="206"/>
      <c r="D122" s="207" t="s">
        <v>150</v>
      </c>
      <c r="E122" s="208" t="s">
        <v>35</v>
      </c>
      <c r="F122" s="209" t="s">
        <v>638</v>
      </c>
      <c r="G122" s="206"/>
      <c r="H122" s="210" t="s">
        <v>35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150</v>
      </c>
      <c r="AU122" s="216" t="s">
        <v>88</v>
      </c>
      <c r="AV122" s="11" t="s">
        <v>10</v>
      </c>
      <c r="AW122" s="11" t="s">
        <v>42</v>
      </c>
      <c r="AX122" s="11" t="s">
        <v>79</v>
      </c>
      <c r="AY122" s="216" t="s">
        <v>141</v>
      </c>
    </row>
    <row r="123" spans="2:51" s="12" customFormat="1" ht="13.5">
      <c r="B123" s="217"/>
      <c r="C123" s="218"/>
      <c r="D123" s="207" t="s">
        <v>150</v>
      </c>
      <c r="E123" s="219" t="s">
        <v>35</v>
      </c>
      <c r="F123" s="220" t="s">
        <v>639</v>
      </c>
      <c r="G123" s="218"/>
      <c r="H123" s="221">
        <v>0.034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150</v>
      </c>
      <c r="AU123" s="227" t="s">
        <v>88</v>
      </c>
      <c r="AV123" s="12" t="s">
        <v>88</v>
      </c>
      <c r="AW123" s="12" t="s">
        <v>42</v>
      </c>
      <c r="AX123" s="12" t="s">
        <v>79</v>
      </c>
      <c r="AY123" s="227" t="s">
        <v>141</v>
      </c>
    </row>
    <row r="124" spans="2:51" s="13" customFormat="1" ht="13.5">
      <c r="B124" s="228"/>
      <c r="C124" s="229"/>
      <c r="D124" s="230" t="s">
        <v>150</v>
      </c>
      <c r="E124" s="231" t="s">
        <v>35</v>
      </c>
      <c r="F124" s="232" t="s">
        <v>153</v>
      </c>
      <c r="G124" s="229"/>
      <c r="H124" s="233">
        <v>0.034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150</v>
      </c>
      <c r="AU124" s="239" t="s">
        <v>88</v>
      </c>
      <c r="AV124" s="13" t="s">
        <v>148</v>
      </c>
      <c r="AW124" s="13" t="s">
        <v>42</v>
      </c>
      <c r="AX124" s="13" t="s">
        <v>10</v>
      </c>
      <c r="AY124" s="239" t="s">
        <v>141</v>
      </c>
    </row>
    <row r="125" spans="2:65" s="1" customFormat="1" ht="22.5" customHeight="1">
      <c r="B125" s="41"/>
      <c r="C125" s="193" t="s">
        <v>92</v>
      </c>
      <c r="D125" s="193" t="s">
        <v>143</v>
      </c>
      <c r="E125" s="194" t="s">
        <v>640</v>
      </c>
      <c r="F125" s="195" t="s">
        <v>641</v>
      </c>
      <c r="G125" s="196" t="s">
        <v>194</v>
      </c>
      <c r="H125" s="197">
        <v>15</v>
      </c>
      <c r="I125" s="198"/>
      <c r="J125" s="199">
        <f>ROUND(I125*H125,0)</f>
        <v>0</v>
      </c>
      <c r="K125" s="195" t="s">
        <v>147</v>
      </c>
      <c r="L125" s="61"/>
      <c r="M125" s="200" t="s">
        <v>35</v>
      </c>
      <c r="N125" s="201" t="s">
        <v>50</v>
      </c>
      <c r="O125" s="42"/>
      <c r="P125" s="202">
        <f>O125*H125</f>
        <v>0</v>
      </c>
      <c r="Q125" s="202">
        <v>0</v>
      </c>
      <c r="R125" s="202">
        <f>Q125*H125</f>
        <v>0</v>
      </c>
      <c r="S125" s="202">
        <v>0.06</v>
      </c>
      <c r="T125" s="203">
        <f>S125*H125</f>
        <v>0.8999999999999999</v>
      </c>
      <c r="AR125" s="23" t="s">
        <v>148</v>
      </c>
      <c r="AT125" s="23" t="s">
        <v>143</v>
      </c>
      <c r="AU125" s="23" t="s">
        <v>88</v>
      </c>
      <c r="AY125" s="23" t="s">
        <v>141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10</v>
      </c>
      <c r="BK125" s="204">
        <f>ROUND(I125*H125,0)</f>
        <v>0</v>
      </c>
      <c r="BL125" s="23" t="s">
        <v>148</v>
      </c>
      <c r="BM125" s="23" t="s">
        <v>642</v>
      </c>
    </row>
    <row r="126" spans="2:51" s="11" customFormat="1" ht="13.5">
      <c r="B126" s="205"/>
      <c r="C126" s="206"/>
      <c r="D126" s="207" t="s">
        <v>150</v>
      </c>
      <c r="E126" s="208" t="s">
        <v>35</v>
      </c>
      <c r="F126" s="209" t="s">
        <v>643</v>
      </c>
      <c r="G126" s="206"/>
      <c r="H126" s="210" t="s">
        <v>35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150</v>
      </c>
      <c r="AU126" s="216" t="s">
        <v>88</v>
      </c>
      <c r="AV126" s="11" t="s">
        <v>10</v>
      </c>
      <c r="AW126" s="11" t="s">
        <v>42</v>
      </c>
      <c r="AX126" s="11" t="s">
        <v>79</v>
      </c>
      <c r="AY126" s="216" t="s">
        <v>141</v>
      </c>
    </row>
    <row r="127" spans="2:51" s="12" customFormat="1" ht="13.5">
      <c r="B127" s="217"/>
      <c r="C127" s="218"/>
      <c r="D127" s="207" t="s">
        <v>150</v>
      </c>
      <c r="E127" s="219" t="s">
        <v>35</v>
      </c>
      <c r="F127" s="220" t="s">
        <v>625</v>
      </c>
      <c r="G127" s="218"/>
      <c r="H127" s="221">
        <v>15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150</v>
      </c>
      <c r="AU127" s="227" t="s">
        <v>88</v>
      </c>
      <c r="AV127" s="12" t="s">
        <v>88</v>
      </c>
      <c r="AW127" s="12" t="s">
        <v>42</v>
      </c>
      <c r="AX127" s="12" t="s">
        <v>79</v>
      </c>
      <c r="AY127" s="227" t="s">
        <v>141</v>
      </c>
    </row>
    <row r="128" spans="2:51" s="13" customFormat="1" ht="13.5">
      <c r="B128" s="228"/>
      <c r="C128" s="229"/>
      <c r="D128" s="230" t="s">
        <v>150</v>
      </c>
      <c r="E128" s="231" t="s">
        <v>35</v>
      </c>
      <c r="F128" s="232" t="s">
        <v>153</v>
      </c>
      <c r="G128" s="229"/>
      <c r="H128" s="233">
        <v>15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150</v>
      </c>
      <c r="AU128" s="239" t="s">
        <v>88</v>
      </c>
      <c r="AV128" s="13" t="s">
        <v>148</v>
      </c>
      <c r="AW128" s="13" t="s">
        <v>42</v>
      </c>
      <c r="AX128" s="13" t="s">
        <v>10</v>
      </c>
      <c r="AY128" s="239" t="s">
        <v>141</v>
      </c>
    </row>
    <row r="129" spans="2:65" s="1" customFormat="1" ht="22.5" customHeight="1">
      <c r="B129" s="41"/>
      <c r="C129" s="193" t="s">
        <v>217</v>
      </c>
      <c r="D129" s="193" t="s">
        <v>143</v>
      </c>
      <c r="E129" s="194" t="s">
        <v>644</v>
      </c>
      <c r="F129" s="195" t="s">
        <v>645</v>
      </c>
      <c r="G129" s="196" t="s">
        <v>245</v>
      </c>
      <c r="H129" s="197">
        <v>1</v>
      </c>
      <c r="I129" s="198"/>
      <c r="J129" s="199">
        <f>ROUND(I129*H129,0)</f>
        <v>0</v>
      </c>
      <c r="K129" s="195" t="s">
        <v>35</v>
      </c>
      <c r="L129" s="61"/>
      <c r="M129" s="200" t="s">
        <v>35</v>
      </c>
      <c r="N129" s="201" t="s">
        <v>50</v>
      </c>
      <c r="O129" s="42"/>
      <c r="P129" s="202">
        <f>O129*H129</f>
        <v>0</v>
      </c>
      <c r="Q129" s="202">
        <v>0</v>
      </c>
      <c r="R129" s="202">
        <f>Q129*H129</f>
        <v>0</v>
      </c>
      <c r="S129" s="202">
        <v>0.06</v>
      </c>
      <c r="T129" s="203">
        <f>S129*H129</f>
        <v>0.06</v>
      </c>
      <c r="AR129" s="23" t="s">
        <v>148</v>
      </c>
      <c r="AT129" s="23" t="s">
        <v>143</v>
      </c>
      <c r="AU129" s="23" t="s">
        <v>88</v>
      </c>
      <c r="AY129" s="23" t="s">
        <v>141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10</v>
      </c>
      <c r="BK129" s="204">
        <f>ROUND(I129*H129,0)</f>
        <v>0</v>
      </c>
      <c r="BL129" s="23" t="s">
        <v>148</v>
      </c>
      <c r="BM129" s="23" t="s">
        <v>646</v>
      </c>
    </row>
    <row r="130" spans="2:51" s="11" customFormat="1" ht="13.5">
      <c r="B130" s="205"/>
      <c r="C130" s="206"/>
      <c r="D130" s="207" t="s">
        <v>150</v>
      </c>
      <c r="E130" s="208" t="s">
        <v>35</v>
      </c>
      <c r="F130" s="209" t="s">
        <v>643</v>
      </c>
      <c r="G130" s="206"/>
      <c r="H130" s="210" t="s">
        <v>35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150</v>
      </c>
      <c r="AU130" s="216" t="s">
        <v>88</v>
      </c>
      <c r="AV130" s="11" t="s">
        <v>10</v>
      </c>
      <c r="AW130" s="11" t="s">
        <v>42</v>
      </c>
      <c r="AX130" s="11" t="s">
        <v>79</v>
      </c>
      <c r="AY130" s="216" t="s">
        <v>141</v>
      </c>
    </row>
    <row r="131" spans="2:51" s="12" customFormat="1" ht="13.5">
      <c r="B131" s="217"/>
      <c r="C131" s="218"/>
      <c r="D131" s="207" t="s">
        <v>150</v>
      </c>
      <c r="E131" s="219" t="s">
        <v>35</v>
      </c>
      <c r="F131" s="220" t="s">
        <v>10</v>
      </c>
      <c r="G131" s="218"/>
      <c r="H131" s="221">
        <v>1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150</v>
      </c>
      <c r="AU131" s="227" t="s">
        <v>88</v>
      </c>
      <c r="AV131" s="12" t="s">
        <v>88</v>
      </c>
      <c r="AW131" s="12" t="s">
        <v>42</v>
      </c>
      <c r="AX131" s="12" t="s">
        <v>79</v>
      </c>
      <c r="AY131" s="227" t="s">
        <v>141</v>
      </c>
    </row>
    <row r="132" spans="2:51" s="13" customFormat="1" ht="13.5">
      <c r="B132" s="228"/>
      <c r="C132" s="229"/>
      <c r="D132" s="230" t="s">
        <v>150</v>
      </c>
      <c r="E132" s="231" t="s">
        <v>35</v>
      </c>
      <c r="F132" s="232" t="s">
        <v>153</v>
      </c>
      <c r="G132" s="229"/>
      <c r="H132" s="233">
        <v>1</v>
      </c>
      <c r="I132" s="234"/>
      <c r="J132" s="229"/>
      <c r="K132" s="229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150</v>
      </c>
      <c r="AU132" s="239" t="s">
        <v>88</v>
      </c>
      <c r="AV132" s="13" t="s">
        <v>148</v>
      </c>
      <c r="AW132" s="13" t="s">
        <v>42</v>
      </c>
      <c r="AX132" s="13" t="s">
        <v>10</v>
      </c>
      <c r="AY132" s="239" t="s">
        <v>141</v>
      </c>
    </row>
    <row r="133" spans="2:65" s="1" customFormat="1" ht="22.5" customHeight="1">
      <c r="B133" s="41"/>
      <c r="C133" s="193" t="s">
        <v>224</v>
      </c>
      <c r="D133" s="193" t="s">
        <v>143</v>
      </c>
      <c r="E133" s="194" t="s">
        <v>311</v>
      </c>
      <c r="F133" s="195" t="s">
        <v>312</v>
      </c>
      <c r="G133" s="196" t="s">
        <v>146</v>
      </c>
      <c r="H133" s="197">
        <v>218</v>
      </c>
      <c r="I133" s="198"/>
      <c r="J133" s="199">
        <f>ROUND(I133*H133,0)</f>
        <v>0</v>
      </c>
      <c r="K133" s="195" t="s">
        <v>147</v>
      </c>
      <c r="L133" s="61"/>
      <c r="M133" s="200" t="s">
        <v>35</v>
      </c>
      <c r="N133" s="201" t="s">
        <v>50</v>
      </c>
      <c r="O133" s="42"/>
      <c r="P133" s="202">
        <f>O133*H133</f>
        <v>0</v>
      </c>
      <c r="Q133" s="202">
        <v>0.50375</v>
      </c>
      <c r="R133" s="202">
        <f>Q133*H133</f>
        <v>109.81750000000001</v>
      </c>
      <c r="S133" s="202">
        <v>1.95</v>
      </c>
      <c r="T133" s="203">
        <f>S133*H133</f>
        <v>425.09999999999997</v>
      </c>
      <c r="AR133" s="23" t="s">
        <v>148</v>
      </c>
      <c r="AT133" s="23" t="s">
        <v>143</v>
      </c>
      <c r="AU133" s="23" t="s">
        <v>88</v>
      </c>
      <c r="AY133" s="23" t="s">
        <v>141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10</v>
      </c>
      <c r="BK133" s="204">
        <f>ROUND(I133*H133,0)</f>
        <v>0</v>
      </c>
      <c r="BL133" s="23" t="s">
        <v>148</v>
      </c>
      <c r="BM133" s="23" t="s">
        <v>647</v>
      </c>
    </row>
    <row r="134" spans="2:51" s="11" customFormat="1" ht="13.5">
      <c r="B134" s="205"/>
      <c r="C134" s="206"/>
      <c r="D134" s="207" t="s">
        <v>150</v>
      </c>
      <c r="E134" s="208" t="s">
        <v>35</v>
      </c>
      <c r="F134" s="209" t="s">
        <v>316</v>
      </c>
      <c r="G134" s="206"/>
      <c r="H134" s="210" t="s">
        <v>35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150</v>
      </c>
      <c r="AU134" s="216" t="s">
        <v>88</v>
      </c>
      <c r="AV134" s="11" t="s">
        <v>10</v>
      </c>
      <c r="AW134" s="11" t="s">
        <v>42</v>
      </c>
      <c r="AX134" s="11" t="s">
        <v>79</v>
      </c>
      <c r="AY134" s="216" t="s">
        <v>141</v>
      </c>
    </row>
    <row r="135" spans="2:51" s="11" customFormat="1" ht="13.5">
      <c r="B135" s="205"/>
      <c r="C135" s="206"/>
      <c r="D135" s="207" t="s">
        <v>150</v>
      </c>
      <c r="E135" s="208" t="s">
        <v>35</v>
      </c>
      <c r="F135" s="209" t="s">
        <v>317</v>
      </c>
      <c r="G135" s="206"/>
      <c r="H135" s="210" t="s">
        <v>35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150</v>
      </c>
      <c r="AU135" s="216" t="s">
        <v>88</v>
      </c>
      <c r="AV135" s="11" t="s">
        <v>10</v>
      </c>
      <c r="AW135" s="11" t="s">
        <v>42</v>
      </c>
      <c r="AX135" s="11" t="s">
        <v>79</v>
      </c>
      <c r="AY135" s="216" t="s">
        <v>141</v>
      </c>
    </row>
    <row r="136" spans="2:51" s="11" customFormat="1" ht="13.5">
      <c r="B136" s="205"/>
      <c r="C136" s="206"/>
      <c r="D136" s="207" t="s">
        <v>150</v>
      </c>
      <c r="E136" s="208" t="s">
        <v>35</v>
      </c>
      <c r="F136" s="209" t="s">
        <v>648</v>
      </c>
      <c r="G136" s="206"/>
      <c r="H136" s="210" t="s">
        <v>35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150</v>
      </c>
      <c r="AU136" s="216" t="s">
        <v>88</v>
      </c>
      <c r="AV136" s="11" t="s">
        <v>10</v>
      </c>
      <c r="AW136" s="11" t="s">
        <v>42</v>
      </c>
      <c r="AX136" s="11" t="s">
        <v>79</v>
      </c>
      <c r="AY136" s="216" t="s">
        <v>141</v>
      </c>
    </row>
    <row r="137" spans="2:51" s="12" customFormat="1" ht="13.5">
      <c r="B137" s="217"/>
      <c r="C137" s="218"/>
      <c r="D137" s="207" t="s">
        <v>150</v>
      </c>
      <c r="E137" s="219" t="s">
        <v>35</v>
      </c>
      <c r="F137" s="220" t="s">
        <v>649</v>
      </c>
      <c r="G137" s="218"/>
      <c r="H137" s="221">
        <v>156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150</v>
      </c>
      <c r="AU137" s="227" t="s">
        <v>88</v>
      </c>
      <c r="AV137" s="12" t="s">
        <v>88</v>
      </c>
      <c r="AW137" s="12" t="s">
        <v>42</v>
      </c>
      <c r="AX137" s="12" t="s">
        <v>79</v>
      </c>
      <c r="AY137" s="227" t="s">
        <v>141</v>
      </c>
    </row>
    <row r="138" spans="2:51" s="11" customFormat="1" ht="13.5">
      <c r="B138" s="205"/>
      <c r="C138" s="206"/>
      <c r="D138" s="207" t="s">
        <v>150</v>
      </c>
      <c r="E138" s="208" t="s">
        <v>35</v>
      </c>
      <c r="F138" s="209" t="s">
        <v>650</v>
      </c>
      <c r="G138" s="206"/>
      <c r="H138" s="210" t="s">
        <v>35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150</v>
      </c>
      <c r="AU138" s="216" t="s">
        <v>88</v>
      </c>
      <c r="AV138" s="11" t="s">
        <v>10</v>
      </c>
      <c r="AW138" s="11" t="s">
        <v>42</v>
      </c>
      <c r="AX138" s="11" t="s">
        <v>79</v>
      </c>
      <c r="AY138" s="216" t="s">
        <v>141</v>
      </c>
    </row>
    <row r="139" spans="2:51" s="12" customFormat="1" ht="13.5">
      <c r="B139" s="217"/>
      <c r="C139" s="218"/>
      <c r="D139" s="207" t="s">
        <v>150</v>
      </c>
      <c r="E139" s="219" t="s">
        <v>35</v>
      </c>
      <c r="F139" s="220" t="s">
        <v>377</v>
      </c>
      <c r="G139" s="218"/>
      <c r="H139" s="221">
        <v>1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150</v>
      </c>
      <c r="AU139" s="227" t="s">
        <v>88</v>
      </c>
      <c r="AV139" s="12" t="s">
        <v>88</v>
      </c>
      <c r="AW139" s="12" t="s">
        <v>42</v>
      </c>
      <c r="AX139" s="12" t="s">
        <v>79</v>
      </c>
      <c r="AY139" s="227" t="s">
        <v>141</v>
      </c>
    </row>
    <row r="140" spans="2:51" s="11" customFormat="1" ht="13.5">
      <c r="B140" s="205"/>
      <c r="C140" s="206"/>
      <c r="D140" s="207" t="s">
        <v>150</v>
      </c>
      <c r="E140" s="208" t="s">
        <v>35</v>
      </c>
      <c r="F140" s="209" t="s">
        <v>651</v>
      </c>
      <c r="G140" s="206"/>
      <c r="H140" s="210" t="s">
        <v>35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150</v>
      </c>
      <c r="AU140" s="216" t="s">
        <v>88</v>
      </c>
      <c r="AV140" s="11" t="s">
        <v>10</v>
      </c>
      <c r="AW140" s="11" t="s">
        <v>42</v>
      </c>
      <c r="AX140" s="11" t="s">
        <v>79</v>
      </c>
      <c r="AY140" s="216" t="s">
        <v>141</v>
      </c>
    </row>
    <row r="141" spans="2:51" s="12" customFormat="1" ht="13.5">
      <c r="B141" s="217"/>
      <c r="C141" s="218"/>
      <c r="D141" s="207" t="s">
        <v>150</v>
      </c>
      <c r="E141" s="219" t="s">
        <v>35</v>
      </c>
      <c r="F141" s="220" t="s">
        <v>652</v>
      </c>
      <c r="G141" s="218"/>
      <c r="H141" s="221">
        <v>12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150</v>
      </c>
      <c r="AU141" s="227" t="s">
        <v>88</v>
      </c>
      <c r="AV141" s="12" t="s">
        <v>88</v>
      </c>
      <c r="AW141" s="12" t="s">
        <v>42</v>
      </c>
      <c r="AX141" s="12" t="s">
        <v>79</v>
      </c>
      <c r="AY141" s="227" t="s">
        <v>141</v>
      </c>
    </row>
    <row r="142" spans="2:51" s="11" customFormat="1" ht="13.5">
      <c r="B142" s="205"/>
      <c r="C142" s="206"/>
      <c r="D142" s="207" t="s">
        <v>150</v>
      </c>
      <c r="E142" s="208" t="s">
        <v>35</v>
      </c>
      <c r="F142" s="209" t="s">
        <v>653</v>
      </c>
      <c r="G142" s="206"/>
      <c r="H142" s="210" t="s">
        <v>35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150</v>
      </c>
      <c r="AU142" s="216" t="s">
        <v>88</v>
      </c>
      <c r="AV142" s="11" t="s">
        <v>10</v>
      </c>
      <c r="AW142" s="11" t="s">
        <v>42</v>
      </c>
      <c r="AX142" s="11" t="s">
        <v>79</v>
      </c>
      <c r="AY142" s="216" t="s">
        <v>141</v>
      </c>
    </row>
    <row r="143" spans="2:51" s="12" customFormat="1" ht="13.5">
      <c r="B143" s="217"/>
      <c r="C143" s="218"/>
      <c r="D143" s="207" t="s">
        <v>150</v>
      </c>
      <c r="E143" s="219" t="s">
        <v>35</v>
      </c>
      <c r="F143" s="220" t="s">
        <v>654</v>
      </c>
      <c r="G143" s="218"/>
      <c r="H143" s="221">
        <v>43.5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150</v>
      </c>
      <c r="AU143" s="227" t="s">
        <v>88</v>
      </c>
      <c r="AV143" s="12" t="s">
        <v>88</v>
      </c>
      <c r="AW143" s="12" t="s">
        <v>42</v>
      </c>
      <c r="AX143" s="12" t="s">
        <v>79</v>
      </c>
      <c r="AY143" s="227" t="s">
        <v>141</v>
      </c>
    </row>
    <row r="144" spans="2:51" s="11" customFormat="1" ht="13.5">
      <c r="B144" s="205"/>
      <c r="C144" s="206"/>
      <c r="D144" s="207" t="s">
        <v>150</v>
      </c>
      <c r="E144" s="208" t="s">
        <v>35</v>
      </c>
      <c r="F144" s="209" t="s">
        <v>655</v>
      </c>
      <c r="G144" s="206"/>
      <c r="H144" s="210" t="s">
        <v>35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150</v>
      </c>
      <c r="AU144" s="216" t="s">
        <v>88</v>
      </c>
      <c r="AV144" s="11" t="s">
        <v>10</v>
      </c>
      <c r="AW144" s="11" t="s">
        <v>42</v>
      </c>
      <c r="AX144" s="11" t="s">
        <v>79</v>
      </c>
      <c r="AY144" s="216" t="s">
        <v>141</v>
      </c>
    </row>
    <row r="145" spans="2:51" s="12" customFormat="1" ht="13.5">
      <c r="B145" s="217"/>
      <c r="C145" s="218"/>
      <c r="D145" s="207" t="s">
        <v>150</v>
      </c>
      <c r="E145" s="219" t="s">
        <v>35</v>
      </c>
      <c r="F145" s="220" t="s">
        <v>377</v>
      </c>
      <c r="G145" s="218"/>
      <c r="H145" s="221">
        <v>1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150</v>
      </c>
      <c r="AU145" s="227" t="s">
        <v>88</v>
      </c>
      <c r="AV145" s="12" t="s">
        <v>88</v>
      </c>
      <c r="AW145" s="12" t="s">
        <v>42</v>
      </c>
      <c r="AX145" s="12" t="s">
        <v>79</v>
      </c>
      <c r="AY145" s="227" t="s">
        <v>141</v>
      </c>
    </row>
    <row r="146" spans="2:51" s="11" customFormat="1" ht="13.5">
      <c r="B146" s="205"/>
      <c r="C146" s="206"/>
      <c r="D146" s="207" t="s">
        <v>150</v>
      </c>
      <c r="E146" s="208" t="s">
        <v>35</v>
      </c>
      <c r="F146" s="209" t="s">
        <v>656</v>
      </c>
      <c r="G146" s="206"/>
      <c r="H146" s="210" t="s">
        <v>35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150</v>
      </c>
      <c r="AU146" s="216" t="s">
        <v>88</v>
      </c>
      <c r="AV146" s="11" t="s">
        <v>10</v>
      </c>
      <c r="AW146" s="11" t="s">
        <v>42</v>
      </c>
      <c r="AX146" s="11" t="s">
        <v>79</v>
      </c>
      <c r="AY146" s="216" t="s">
        <v>141</v>
      </c>
    </row>
    <row r="147" spans="2:51" s="12" customFormat="1" ht="13.5">
      <c r="B147" s="217"/>
      <c r="C147" s="218"/>
      <c r="D147" s="207" t="s">
        <v>150</v>
      </c>
      <c r="E147" s="219" t="s">
        <v>35</v>
      </c>
      <c r="F147" s="220" t="s">
        <v>657</v>
      </c>
      <c r="G147" s="218"/>
      <c r="H147" s="221">
        <v>4.5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150</v>
      </c>
      <c r="AU147" s="227" t="s">
        <v>88</v>
      </c>
      <c r="AV147" s="12" t="s">
        <v>88</v>
      </c>
      <c r="AW147" s="12" t="s">
        <v>42</v>
      </c>
      <c r="AX147" s="12" t="s">
        <v>79</v>
      </c>
      <c r="AY147" s="227" t="s">
        <v>141</v>
      </c>
    </row>
    <row r="148" spans="2:51" s="13" customFormat="1" ht="13.5">
      <c r="B148" s="228"/>
      <c r="C148" s="229"/>
      <c r="D148" s="230" t="s">
        <v>150</v>
      </c>
      <c r="E148" s="231" t="s">
        <v>35</v>
      </c>
      <c r="F148" s="232" t="s">
        <v>153</v>
      </c>
      <c r="G148" s="229"/>
      <c r="H148" s="233">
        <v>218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150</v>
      </c>
      <c r="AU148" s="239" t="s">
        <v>88</v>
      </c>
      <c r="AV148" s="13" t="s">
        <v>148</v>
      </c>
      <c r="AW148" s="13" t="s">
        <v>42</v>
      </c>
      <c r="AX148" s="13" t="s">
        <v>10</v>
      </c>
      <c r="AY148" s="239" t="s">
        <v>141</v>
      </c>
    </row>
    <row r="149" spans="2:65" s="1" customFormat="1" ht="22.5" customHeight="1">
      <c r="B149" s="41"/>
      <c r="C149" s="245" t="s">
        <v>232</v>
      </c>
      <c r="D149" s="245" t="s">
        <v>185</v>
      </c>
      <c r="E149" s="246" t="s">
        <v>379</v>
      </c>
      <c r="F149" s="247" t="s">
        <v>380</v>
      </c>
      <c r="G149" s="248" t="s">
        <v>245</v>
      </c>
      <c r="H149" s="249">
        <v>47233.333</v>
      </c>
      <c r="I149" s="250"/>
      <c r="J149" s="251">
        <f>ROUND(I149*H149,0)</f>
        <v>0</v>
      </c>
      <c r="K149" s="247" t="s">
        <v>147</v>
      </c>
      <c r="L149" s="252"/>
      <c r="M149" s="253" t="s">
        <v>35</v>
      </c>
      <c r="N149" s="254" t="s">
        <v>50</v>
      </c>
      <c r="O149" s="42"/>
      <c r="P149" s="202">
        <f>O149*H149</f>
        <v>0</v>
      </c>
      <c r="Q149" s="202">
        <v>0.005</v>
      </c>
      <c r="R149" s="202">
        <f>Q149*H149</f>
        <v>236.166665</v>
      </c>
      <c r="S149" s="202">
        <v>0</v>
      </c>
      <c r="T149" s="203">
        <f>S149*H149</f>
        <v>0</v>
      </c>
      <c r="AR149" s="23" t="s">
        <v>184</v>
      </c>
      <c r="AT149" s="23" t="s">
        <v>185</v>
      </c>
      <c r="AU149" s="23" t="s">
        <v>88</v>
      </c>
      <c r="AY149" s="23" t="s">
        <v>141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3" t="s">
        <v>10</v>
      </c>
      <c r="BK149" s="204">
        <f>ROUND(I149*H149,0)</f>
        <v>0</v>
      </c>
      <c r="BL149" s="23" t="s">
        <v>148</v>
      </c>
      <c r="BM149" s="23" t="s">
        <v>658</v>
      </c>
    </row>
    <row r="150" spans="2:51" s="12" customFormat="1" ht="13.5">
      <c r="B150" s="217"/>
      <c r="C150" s="218"/>
      <c r="D150" s="230" t="s">
        <v>150</v>
      </c>
      <c r="E150" s="257" t="s">
        <v>35</v>
      </c>
      <c r="F150" s="255" t="s">
        <v>659</v>
      </c>
      <c r="G150" s="218"/>
      <c r="H150" s="256">
        <v>47233.333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150</v>
      </c>
      <c r="AU150" s="227" t="s">
        <v>88</v>
      </c>
      <c r="AV150" s="12" t="s">
        <v>88</v>
      </c>
      <c r="AW150" s="12" t="s">
        <v>42</v>
      </c>
      <c r="AX150" s="12" t="s">
        <v>79</v>
      </c>
      <c r="AY150" s="227" t="s">
        <v>141</v>
      </c>
    </row>
    <row r="151" spans="2:65" s="1" customFormat="1" ht="22.5" customHeight="1">
      <c r="B151" s="41"/>
      <c r="C151" s="193" t="s">
        <v>11</v>
      </c>
      <c r="D151" s="193" t="s">
        <v>143</v>
      </c>
      <c r="E151" s="194" t="s">
        <v>384</v>
      </c>
      <c r="F151" s="195" t="s">
        <v>385</v>
      </c>
      <c r="G151" s="196" t="s">
        <v>146</v>
      </c>
      <c r="H151" s="197">
        <v>6.93</v>
      </c>
      <c r="I151" s="198"/>
      <c r="J151" s="199">
        <f>ROUND(I151*H151,0)</f>
        <v>0</v>
      </c>
      <c r="K151" s="195" t="s">
        <v>147</v>
      </c>
      <c r="L151" s="61"/>
      <c r="M151" s="200" t="s">
        <v>35</v>
      </c>
      <c r="N151" s="201" t="s">
        <v>50</v>
      </c>
      <c r="O151" s="42"/>
      <c r="P151" s="202">
        <f>O151*H151</f>
        <v>0</v>
      </c>
      <c r="Q151" s="202">
        <v>0.50375</v>
      </c>
      <c r="R151" s="202">
        <f>Q151*H151</f>
        <v>3.4909875</v>
      </c>
      <c r="S151" s="202">
        <v>2.5</v>
      </c>
      <c r="T151" s="203">
        <f>S151*H151</f>
        <v>17.325</v>
      </c>
      <c r="AR151" s="23" t="s">
        <v>148</v>
      </c>
      <c r="AT151" s="23" t="s">
        <v>143</v>
      </c>
      <c r="AU151" s="23" t="s">
        <v>88</v>
      </c>
      <c r="AY151" s="23" t="s">
        <v>141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3" t="s">
        <v>10</v>
      </c>
      <c r="BK151" s="204">
        <f>ROUND(I151*H151,0)</f>
        <v>0</v>
      </c>
      <c r="BL151" s="23" t="s">
        <v>148</v>
      </c>
      <c r="BM151" s="23" t="s">
        <v>660</v>
      </c>
    </row>
    <row r="152" spans="2:51" s="11" customFormat="1" ht="13.5">
      <c r="B152" s="205"/>
      <c r="C152" s="206"/>
      <c r="D152" s="207" t="s">
        <v>150</v>
      </c>
      <c r="E152" s="208" t="s">
        <v>35</v>
      </c>
      <c r="F152" s="209" t="s">
        <v>317</v>
      </c>
      <c r="G152" s="206"/>
      <c r="H152" s="210" t="s">
        <v>35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150</v>
      </c>
      <c r="AU152" s="216" t="s">
        <v>88</v>
      </c>
      <c r="AV152" s="11" t="s">
        <v>10</v>
      </c>
      <c r="AW152" s="11" t="s">
        <v>42</v>
      </c>
      <c r="AX152" s="11" t="s">
        <v>79</v>
      </c>
      <c r="AY152" s="216" t="s">
        <v>141</v>
      </c>
    </row>
    <row r="153" spans="2:51" s="11" customFormat="1" ht="13.5">
      <c r="B153" s="205"/>
      <c r="C153" s="206"/>
      <c r="D153" s="207" t="s">
        <v>150</v>
      </c>
      <c r="E153" s="208" t="s">
        <v>35</v>
      </c>
      <c r="F153" s="209" t="s">
        <v>661</v>
      </c>
      <c r="G153" s="206"/>
      <c r="H153" s="210" t="s">
        <v>35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150</v>
      </c>
      <c r="AU153" s="216" t="s">
        <v>88</v>
      </c>
      <c r="AV153" s="11" t="s">
        <v>10</v>
      </c>
      <c r="AW153" s="11" t="s">
        <v>42</v>
      </c>
      <c r="AX153" s="11" t="s">
        <v>79</v>
      </c>
      <c r="AY153" s="216" t="s">
        <v>141</v>
      </c>
    </row>
    <row r="154" spans="2:51" s="12" customFormat="1" ht="13.5">
      <c r="B154" s="217"/>
      <c r="C154" s="218"/>
      <c r="D154" s="207" t="s">
        <v>150</v>
      </c>
      <c r="E154" s="219" t="s">
        <v>35</v>
      </c>
      <c r="F154" s="220" t="s">
        <v>662</v>
      </c>
      <c r="G154" s="218"/>
      <c r="H154" s="221">
        <v>6.93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150</v>
      </c>
      <c r="AU154" s="227" t="s">
        <v>88</v>
      </c>
      <c r="AV154" s="12" t="s">
        <v>88</v>
      </c>
      <c r="AW154" s="12" t="s">
        <v>42</v>
      </c>
      <c r="AX154" s="12" t="s">
        <v>79</v>
      </c>
      <c r="AY154" s="227" t="s">
        <v>141</v>
      </c>
    </row>
    <row r="155" spans="2:51" s="13" customFormat="1" ht="13.5">
      <c r="B155" s="228"/>
      <c r="C155" s="229"/>
      <c r="D155" s="230" t="s">
        <v>150</v>
      </c>
      <c r="E155" s="231" t="s">
        <v>35</v>
      </c>
      <c r="F155" s="232" t="s">
        <v>153</v>
      </c>
      <c r="G155" s="229"/>
      <c r="H155" s="233">
        <v>6.93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150</v>
      </c>
      <c r="AU155" s="239" t="s">
        <v>88</v>
      </c>
      <c r="AV155" s="13" t="s">
        <v>148</v>
      </c>
      <c r="AW155" s="13" t="s">
        <v>42</v>
      </c>
      <c r="AX155" s="13" t="s">
        <v>10</v>
      </c>
      <c r="AY155" s="239" t="s">
        <v>141</v>
      </c>
    </row>
    <row r="156" spans="2:65" s="1" customFormat="1" ht="22.5" customHeight="1">
      <c r="B156" s="41"/>
      <c r="C156" s="245" t="s">
        <v>249</v>
      </c>
      <c r="D156" s="245" t="s">
        <v>185</v>
      </c>
      <c r="E156" s="246" t="s">
        <v>390</v>
      </c>
      <c r="F156" s="247" t="s">
        <v>391</v>
      </c>
      <c r="G156" s="248" t="s">
        <v>175</v>
      </c>
      <c r="H156" s="249">
        <v>13.588</v>
      </c>
      <c r="I156" s="250"/>
      <c r="J156" s="251">
        <f>ROUND(I156*H156,0)</f>
        <v>0</v>
      </c>
      <c r="K156" s="247" t="s">
        <v>147</v>
      </c>
      <c r="L156" s="252"/>
      <c r="M156" s="253" t="s">
        <v>35</v>
      </c>
      <c r="N156" s="254" t="s">
        <v>50</v>
      </c>
      <c r="O156" s="42"/>
      <c r="P156" s="202">
        <f>O156*H156</f>
        <v>0</v>
      </c>
      <c r="Q156" s="202">
        <v>1</v>
      </c>
      <c r="R156" s="202">
        <f>Q156*H156</f>
        <v>13.588</v>
      </c>
      <c r="S156" s="202">
        <v>0</v>
      </c>
      <c r="T156" s="203">
        <f>S156*H156</f>
        <v>0</v>
      </c>
      <c r="AR156" s="23" t="s">
        <v>184</v>
      </c>
      <c r="AT156" s="23" t="s">
        <v>185</v>
      </c>
      <c r="AU156" s="23" t="s">
        <v>88</v>
      </c>
      <c r="AY156" s="23" t="s">
        <v>141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3" t="s">
        <v>10</v>
      </c>
      <c r="BK156" s="204">
        <f>ROUND(I156*H156,0)</f>
        <v>0</v>
      </c>
      <c r="BL156" s="23" t="s">
        <v>148</v>
      </c>
      <c r="BM156" s="23" t="s">
        <v>663</v>
      </c>
    </row>
    <row r="157" spans="2:51" s="11" customFormat="1" ht="13.5">
      <c r="B157" s="205"/>
      <c r="C157" s="206"/>
      <c r="D157" s="207" t="s">
        <v>150</v>
      </c>
      <c r="E157" s="208" t="s">
        <v>35</v>
      </c>
      <c r="F157" s="209" t="s">
        <v>393</v>
      </c>
      <c r="G157" s="206"/>
      <c r="H157" s="210" t="s">
        <v>35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150</v>
      </c>
      <c r="AU157" s="216" t="s">
        <v>88</v>
      </c>
      <c r="AV157" s="11" t="s">
        <v>10</v>
      </c>
      <c r="AW157" s="11" t="s">
        <v>42</v>
      </c>
      <c r="AX157" s="11" t="s">
        <v>79</v>
      </c>
      <c r="AY157" s="216" t="s">
        <v>141</v>
      </c>
    </row>
    <row r="158" spans="2:51" s="11" customFormat="1" ht="13.5">
      <c r="B158" s="205"/>
      <c r="C158" s="206"/>
      <c r="D158" s="207" t="s">
        <v>150</v>
      </c>
      <c r="E158" s="208" t="s">
        <v>35</v>
      </c>
      <c r="F158" s="209" t="s">
        <v>317</v>
      </c>
      <c r="G158" s="206"/>
      <c r="H158" s="210" t="s">
        <v>35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150</v>
      </c>
      <c r="AU158" s="216" t="s">
        <v>88</v>
      </c>
      <c r="AV158" s="11" t="s">
        <v>10</v>
      </c>
      <c r="AW158" s="11" t="s">
        <v>42</v>
      </c>
      <c r="AX158" s="11" t="s">
        <v>79</v>
      </c>
      <c r="AY158" s="216" t="s">
        <v>141</v>
      </c>
    </row>
    <row r="159" spans="2:51" s="11" customFormat="1" ht="13.5">
      <c r="B159" s="205"/>
      <c r="C159" s="206"/>
      <c r="D159" s="207" t="s">
        <v>150</v>
      </c>
      <c r="E159" s="208" t="s">
        <v>35</v>
      </c>
      <c r="F159" s="209" t="s">
        <v>661</v>
      </c>
      <c r="G159" s="206"/>
      <c r="H159" s="210" t="s">
        <v>35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150</v>
      </c>
      <c r="AU159" s="216" t="s">
        <v>88</v>
      </c>
      <c r="AV159" s="11" t="s">
        <v>10</v>
      </c>
      <c r="AW159" s="11" t="s">
        <v>42</v>
      </c>
      <c r="AX159" s="11" t="s">
        <v>79</v>
      </c>
      <c r="AY159" s="216" t="s">
        <v>141</v>
      </c>
    </row>
    <row r="160" spans="2:51" s="12" customFormat="1" ht="13.5">
      <c r="B160" s="217"/>
      <c r="C160" s="218"/>
      <c r="D160" s="207" t="s">
        <v>150</v>
      </c>
      <c r="E160" s="219" t="s">
        <v>35</v>
      </c>
      <c r="F160" s="220" t="s">
        <v>664</v>
      </c>
      <c r="G160" s="218"/>
      <c r="H160" s="221">
        <v>23.1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150</v>
      </c>
      <c r="AU160" s="227" t="s">
        <v>88</v>
      </c>
      <c r="AV160" s="12" t="s">
        <v>88</v>
      </c>
      <c r="AW160" s="12" t="s">
        <v>42</v>
      </c>
      <c r="AX160" s="12" t="s">
        <v>79</v>
      </c>
      <c r="AY160" s="227" t="s">
        <v>141</v>
      </c>
    </row>
    <row r="161" spans="2:51" s="13" customFormat="1" ht="13.5">
      <c r="B161" s="228"/>
      <c r="C161" s="229"/>
      <c r="D161" s="207" t="s">
        <v>150</v>
      </c>
      <c r="E161" s="240" t="s">
        <v>35</v>
      </c>
      <c r="F161" s="241" t="s">
        <v>153</v>
      </c>
      <c r="G161" s="229"/>
      <c r="H161" s="242">
        <v>23.1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150</v>
      </c>
      <c r="AU161" s="239" t="s">
        <v>88</v>
      </c>
      <c r="AV161" s="13" t="s">
        <v>148</v>
      </c>
      <c r="AW161" s="13" t="s">
        <v>42</v>
      </c>
      <c r="AX161" s="13" t="s">
        <v>79</v>
      </c>
      <c r="AY161" s="239" t="s">
        <v>141</v>
      </c>
    </row>
    <row r="162" spans="2:51" s="12" customFormat="1" ht="13.5">
      <c r="B162" s="217"/>
      <c r="C162" s="218"/>
      <c r="D162" s="207" t="s">
        <v>150</v>
      </c>
      <c r="E162" s="219" t="s">
        <v>35</v>
      </c>
      <c r="F162" s="220" t="s">
        <v>665</v>
      </c>
      <c r="G162" s="218"/>
      <c r="H162" s="221">
        <v>13.588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150</v>
      </c>
      <c r="AU162" s="227" t="s">
        <v>88</v>
      </c>
      <c r="AV162" s="12" t="s">
        <v>88</v>
      </c>
      <c r="AW162" s="12" t="s">
        <v>42</v>
      </c>
      <c r="AX162" s="12" t="s">
        <v>79</v>
      </c>
      <c r="AY162" s="227" t="s">
        <v>141</v>
      </c>
    </row>
    <row r="163" spans="2:51" s="13" customFormat="1" ht="13.5">
      <c r="B163" s="228"/>
      <c r="C163" s="229"/>
      <c r="D163" s="230" t="s">
        <v>150</v>
      </c>
      <c r="E163" s="231" t="s">
        <v>35</v>
      </c>
      <c r="F163" s="232" t="s">
        <v>153</v>
      </c>
      <c r="G163" s="229"/>
      <c r="H163" s="233">
        <v>13.588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150</v>
      </c>
      <c r="AU163" s="239" t="s">
        <v>88</v>
      </c>
      <c r="AV163" s="13" t="s">
        <v>148</v>
      </c>
      <c r="AW163" s="13" t="s">
        <v>42</v>
      </c>
      <c r="AX163" s="13" t="s">
        <v>10</v>
      </c>
      <c r="AY163" s="239" t="s">
        <v>141</v>
      </c>
    </row>
    <row r="164" spans="2:65" s="1" customFormat="1" ht="31.5" customHeight="1">
      <c r="B164" s="41"/>
      <c r="C164" s="193" t="s">
        <v>257</v>
      </c>
      <c r="D164" s="193" t="s">
        <v>143</v>
      </c>
      <c r="E164" s="194" t="s">
        <v>403</v>
      </c>
      <c r="F164" s="195" t="s">
        <v>404</v>
      </c>
      <c r="G164" s="196" t="s">
        <v>194</v>
      </c>
      <c r="H164" s="197">
        <v>726.667</v>
      </c>
      <c r="I164" s="198"/>
      <c r="J164" s="199">
        <f>ROUND(I164*H164,0)</f>
        <v>0</v>
      </c>
      <c r="K164" s="195" t="s">
        <v>147</v>
      </c>
      <c r="L164" s="61"/>
      <c r="M164" s="200" t="s">
        <v>35</v>
      </c>
      <c r="N164" s="201" t="s">
        <v>50</v>
      </c>
      <c r="O164" s="42"/>
      <c r="P164" s="202">
        <f>O164*H164</f>
        <v>0</v>
      </c>
      <c r="Q164" s="202">
        <v>0.02324</v>
      </c>
      <c r="R164" s="202">
        <f>Q164*H164</f>
        <v>16.88774108</v>
      </c>
      <c r="S164" s="202">
        <v>0</v>
      </c>
      <c r="T164" s="203">
        <f>S164*H164</f>
        <v>0</v>
      </c>
      <c r="AR164" s="23" t="s">
        <v>148</v>
      </c>
      <c r="AT164" s="23" t="s">
        <v>143</v>
      </c>
      <c r="AU164" s="23" t="s">
        <v>88</v>
      </c>
      <c r="AY164" s="23" t="s">
        <v>141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3" t="s">
        <v>10</v>
      </c>
      <c r="BK164" s="204">
        <f>ROUND(I164*H164,0)</f>
        <v>0</v>
      </c>
      <c r="BL164" s="23" t="s">
        <v>148</v>
      </c>
      <c r="BM164" s="23" t="s">
        <v>666</v>
      </c>
    </row>
    <row r="165" spans="2:47" s="1" customFormat="1" ht="108">
      <c r="B165" s="41"/>
      <c r="C165" s="63"/>
      <c r="D165" s="207" t="s">
        <v>162</v>
      </c>
      <c r="E165" s="63"/>
      <c r="F165" s="243" t="s">
        <v>406</v>
      </c>
      <c r="G165" s="63"/>
      <c r="H165" s="63"/>
      <c r="I165" s="163"/>
      <c r="J165" s="63"/>
      <c r="K165" s="63"/>
      <c r="L165" s="61"/>
      <c r="M165" s="244"/>
      <c r="N165" s="42"/>
      <c r="O165" s="42"/>
      <c r="P165" s="42"/>
      <c r="Q165" s="42"/>
      <c r="R165" s="42"/>
      <c r="S165" s="42"/>
      <c r="T165" s="78"/>
      <c r="AT165" s="23" t="s">
        <v>162</v>
      </c>
      <c r="AU165" s="23" t="s">
        <v>88</v>
      </c>
    </row>
    <row r="166" spans="2:51" s="12" customFormat="1" ht="13.5">
      <c r="B166" s="217"/>
      <c r="C166" s="218"/>
      <c r="D166" s="207" t="s">
        <v>150</v>
      </c>
      <c r="E166" s="219" t="s">
        <v>35</v>
      </c>
      <c r="F166" s="220" t="s">
        <v>667</v>
      </c>
      <c r="G166" s="218"/>
      <c r="H166" s="221">
        <v>726.667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150</v>
      </c>
      <c r="AU166" s="227" t="s">
        <v>88</v>
      </c>
      <c r="AV166" s="12" t="s">
        <v>88</v>
      </c>
      <c r="AW166" s="12" t="s">
        <v>42</v>
      </c>
      <c r="AX166" s="12" t="s">
        <v>79</v>
      </c>
      <c r="AY166" s="227" t="s">
        <v>141</v>
      </c>
    </row>
    <row r="167" spans="2:63" s="10" customFormat="1" ht="29.85" customHeight="1">
      <c r="B167" s="176"/>
      <c r="C167" s="177"/>
      <c r="D167" s="190" t="s">
        <v>78</v>
      </c>
      <c r="E167" s="191" t="s">
        <v>408</v>
      </c>
      <c r="F167" s="191" t="s">
        <v>409</v>
      </c>
      <c r="G167" s="177"/>
      <c r="H167" s="177"/>
      <c r="I167" s="180"/>
      <c r="J167" s="192">
        <f>BK167</f>
        <v>0</v>
      </c>
      <c r="K167" s="177"/>
      <c r="L167" s="182"/>
      <c r="M167" s="183"/>
      <c r="N167" s="184"/>
      <c r="O167" s="184"/>
      <c r="P167" s="185">
        <f>SUM(P168:P172)</f>
        <v>0</v>
      </c>
      <c r="Q167" s="184"/>
      <c r="R167" s="185">
        <f>SUM(R168:R172)</f>
        <v>0</v>
      </c>
      <c r="S167" s="184"/>
      <c r="T167" s="186">
        <f>SUM(T168:T172)</f>
        <v>0</v>
      </c>
      <c r="AR167" s="187" t="s">
        <v>10</v>
      </c>
      <c r="AT167" s="188" t="s">
        <v>78</v>
      </c>
      <c r="AU167" s="188" t="s">
        <v>10</v>
      </c>
      <c r="AY167" s="187" t="s">
        <v>141</v>
      </c>
      <c r="BK167" s="189">
        <f>SUM(BK168:BK172)</f>
        <v>0</v>
      </c>
    </row>
    <row r="168" spans="2:65" s="1" customFormat="1" ht="31.5" customHeight="1">
      <c r="B168" s="41"/>
      <c r="C168" s="193" t="s">
        <v>262</v>
      </c>
      <c r="D168" s="193" t="s">
        <v>143</v>
      </c>
      <c r="E168" s="194" t="s">
        <v>411</v>
      </c>
      <c r="F168" s="195" t="s">
        <v>412</v>
      </c>
      <c r="G168" s="196" t="s">
        <v>175</v>
      </c>
      <c r="H168" s="197">
        <v>443.467</v>
      </c>
      <c r="I168" s="198"/>
      <c r="J168" s="199">
        <f>ROUND(I168*H168,0)</f>
        <v>0</v>
      </c>
      <c r="K168" s="195" t="s">
        <v>147</v>
      </c>
      <c r="L168" s="61"/>
      <c r="M168" s="200" t="s">
        <v>35</v>
      </c>
      <c r="N168" s="201" t="s">
        <v>50</v>
      </c>
      <c r="O168" s="42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AR168" s="23" t="s">
        <v>148</v>
      </c>
      <c r="AT168" s="23" t="s">
        <v>143</v>
      </c>
      <c r="AU168" s="23" t="s">
        <v>88</v>
      </c>
      <c r="AY168" s="23" t="s">
        <v>141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3" t="s">
        <v>10</v>
      </c>
      <c r="BK168" s="204">
        <f>ROUND(I168*H168,0)</f>
        <v>0</v>
      </c>
      <c r="BL168" s="23" t="s">
        <v>148</v>
      </c>
      <c r="BM168" s="23" t="s">
        <v>668</v>
      </c>
    </row>
    <row r="169" spans="2:65" s="1" customFormat="1" ht="31.5" customHeight="1">
      <c r="B169" s="41"/>
      <c r="C169" s="193" t="s">
        <v>266</v>
      </c>
      <c r="D169" s="193" t="s">
        <v>143</v>
      </c>
      <c r="E169" s="194" t="s">
        <v>415</v>
      </c>
      <c r="F169" s="195" t="s">
        <v>416</v>
      </c>
      <c r="G169" s="196" t="s">
        <v>175</v>
      </c>
      <c r="H169" s="197">
        <v>443.467</v>
      </c>
      <c r="I169" s="198"/>
      <c r="J169" s="199">
        <f>ROUND(I169*H169,0)</f>
        <v>0</v>
      </c>
      <c r="K169" s="195" t="s">
        <v>147</v>
      </c>
      <c r="L169" s="61"/>
      <c r="M169" s="200" t="s">
        <v>35</v>
      </c>
      <c r="N169" s="201" t="s">
        <v>50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3" t="s">
        <v>148</v>
      </c>
      <c r="AT169" s="23" t="s">
        <v>143</v>
      </c>
      <c r="AU169" s="23" t="s">
        <v>88</v>
      </c>
      <c r="AY169" s="23" t="s">
        <v>141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3" t="s">
        <v>10</v>
      </c>
      <c r="BK169" s="204">
        <f>ROUND(I169*H169,0)</f>
        <v>0</v>
      </c>
      <c r="BL169" s="23" t="s">
        <v>148</v>
      </c>
      <c r="BM169" s="23" t="s">
        <v>669</v>
      </c>
    </row>
    <row r="170" spans="2:65" s="1" customFormat="1" ht="31.5" customHeight="1">
      <c r="B170" s="41"/>
      <c r="C170" s="193" t="s">
        <v>272</v>
      </c>
      <c r="D170" s="193" t="s">
        <v>143</v>
      </c>
      <c r="E170" s="194" t="s">
        <v>419</v>
      </c>
      <c r="F170" s="195" t="s">
        <v>420</v>
      </c>
      <c r="G170" s="196" t="s">
        <v>175</v>
      </c>
      <c r="H170" s="197">
        <v>3104.269</v>
      </c>
      <c r="I170" s="198"/>
      <c r="J170" s="199">
        <f>ROUND(I170*H170,0)</f>
        <v>0</v>
      </c>
      <c r="K170" s="195" t="s">
        <v>147</v>
      </c>
      <c r="L170" s="61"/>
      <c r="M170" s="200" t="s">
        <v>35</v>
      </c>
      <c r="N170" s="201" t="s">
        <v>50</v>
      </c>
      <c r="O170" s="42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AR170" s="23" t="s">
        <v>148</v>
      </c>
      <c r="AT170" s="23" t="s">
        <v>143</v>
      </c>
      <c r="AU170" s="23" t="s">
        <v>88</v>
      </c>
      <c r="AY170" s="23" t="s">
        <v>141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3" t="s">
        <v>10</v>
      </c>
      <c r="BK170" s="204">
        <f>ROUND(I170*H170,0)</f>
        <v>0</v>
      </c>
      <c r="BL170" s="23" t="s">
        <v>148</v>
      </c>
      <c r="BM170" s="23" t="s">
        <v>670</v>
      </c>
    </row>
    <row r="171" spans="2:51" s="12" customFormat="1" ht="13.5">
      <c r="B171" s="217"/>
      <c r="C171" s="218"/>
      <c r="D171" s="230" t="s">
        <v>150</v>
      </c>
      <c r="E171" s="218"/>
      <c r="F171" s="255" t="s">
        <v>671</v>
      </c>
      <c r="G171" s="218"/>
      <c r="H171" s="256">
        <v>3104.269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150</v>
      </c>
      <c r="AU171" s="227" t="s">
        <v>88</v>
      </c>
      <c r="AV171" s="12" t="s">
        <v>88</v>
      </c>
      <c r="AW171" s="12" t="s">
        <v>6</v>
      </c>
      <c r="AX171" s="12" t="s">
        <v>10</v>
      </c>
      <c r="AY171" s="227" t="s">
        <v>141</v>
      </c>
    </row>
    <row r="172" spans="2:65" s="1" customFormat="1" ht="22.5" customHeight="1">
      <c r="B172" s="41"/>
      <c r="C172" s="193" t="s">
        <v>9</v>
      </c>
      <c r="D172" s="193" t="s">
        <v>143</v>
      </c>
      <c r="E172" s="194" t="s">
        <v>424</v>
      </c>
      <c r="F172" s="195" t="s">
        <v>425</v>
      </c>
      <c r="G172" s="196" t="s">
        <v>175</v>
      </c>
      <c r="H172" s="197">
        <v>443.467</v>
      </c>
      <c r="I172" s="198"/>
      <c r="J172" s="199">
        <f>ROUND(I172*H172,0)</f>
        <v>0</v>
      </c>
      <c r="K172" s="195" t="s">
        <v>147</v>
      </c>
      <c r="L172" s="61"/>
      <c r="M172" s="200" t="s">
        <v>35</v>
      </c>
      <c r="N172" s="201" t="s">
        <v>50</v>
      </c>
      <c r="O172" s="42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AR172" s="23" t="s">
        <v>148</v>
      </c>
      <c r="AT172" s="23" t="s">
        <v>143</v>
      </c>
      <c r="AU172" s="23" t="s">
        <v>88</v>
      </c>
      <c r="AY172" s="23" t="s">
        <v>141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23" t="s">
        <v>10</v>
      </c>
      <c r="BK172" s="204">
        <f>ROUND(I172*H172,0)</f>
        <v>0</v>
      </c>
      <c r="BL172" s="23" t="s">
        <v>148</v>
      </c>
      <c r="BM172" s="23" t="s">
        <v>672</v>
      </c>
    </row>
    <row r="173" spans="2:63" s="10" customFormat="1" ht="29.85" customHeight="1">
      <c r="B173" s="176"/>
      <c r="C173" s="177"/>
      <c r="D173" s="190" t="s">
        <v>78</v>
      </c>
      <c r="E173" s="191" t="s">
        <v>427</v>
      </c>
      <c r="F173" s="191" t="s">
        <v>428</v>
      </c>
      <c r="G173" s="177"/>
      <c r="H173" s="177"/>
      <c r="I173" s="180"/>
      <c r="J173" s="192">
        <f>BK173</f>
        <v>0</v>
      </c>
      <c r="K173" s="177"/>
      <c r="L173" s="182"/>
      <c r="M173" s="183"/>
      <c r="N173" s="184"/>
      <c r="O173" s="184"/>
      <c r="P173" s="185">
        <f>P174</f>
        <v>0</v>
      </c>
      <c r="Q173" s="184"/>
      <c r="R173" s="185">
        <f>R174</f>
        <v>0</v>
      </c>
      <c r="S173" s="184"/>
      <c r="T173" s="186">
        <f>T174</f>
        <v>0</v>
      </c>
      <c r="AR173" s="187" t="s">
        <v>10</v>
      </c>
      <c r="AT173" s="188" t="s">
        <v>78</v>
      </c>
      <c r="AU173" s="188" t="s">
        <v>10</v>
      </c>
      <c r="AY173" s="187" t="s">
        <v>141</v>
      </c>
      <c r="BK173" s="189">
        <f>BK174</f>
        <v>0</v>
      </c>
    </row>
    <row r="174" spans="2:65" s="1" customFormat="1" ht="44.25" customHeight="1">
      <c r="B174" s="41"/>
      <c r="C174" s="193" t="s">
        <v>280</v>
      </c>
      <c r="D174" s="193" t="s">
        <v>143</v>
      </c>
      <c r="E174" s="194" t="s">
        <v>673</v>
      </c>
      <c r="F174" s="195" t="s">
        <v>674</v>
      </c>
      <c r="G174" s="196" t="s">
        <v>175</v>
      </c>
      <c r="H174" s="197">
        <v>381.331</v>
      </c>
      <c r="I174" s="198"/>
      <c r="J174" s="199">
        <f>ROUND(I174*H174,0)</f>
        <v>0</v>
      </c>
      <c r="K174" s="195" t="s">
        <v>147</v>
      </c>
      <c r="L174" s="61"/>
      <c r="M174" s="200" t="s">
        <v>35</v>
      </c>
      <c r="N174" s="201" t="s">
        <v>50</v>
      </c>
      <c r="O174" s="42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23" t="s">
        <v>148</v>
      </c>
      <c r="AT174" s="23" t="s">
        <v>143</v>
      </c>
      <c r="AU174" s="23" t="s">
        <v>88</v>
      </c>
      <c r="AY174" s="23" t="s">
        <v>141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3" t="s">
        <v>10</v>
      </c>
      <c r="BK174" s="204">
        <f>ROUND(I174*H174,0)</f>
        <v>0</v>
      </c>
      <c r="BL174" s="23" t="s">
        <v>148</v>
      </c>
      <c r="BM174" s="23" t="s">
        <v>675</v>
      </c>
    </row>
    <row r="175" spans="2:63" s="10" customFormat="1" ht="37.35" customHeight="1">
      <c r="B175" s="176"/>
      <c r="C175" s="177"/>
      <c r="D175" s="178" t="s">
        <v>78</v>
      </c>
      <c r="E175" s="179" t="s">
        <v>434</v>
      </c>
      <c r="F175" s="179" t="s">
        <v>434</v>
      </c>
      <c r="G175" s="177"/>
      <c r="H175" s="177"/>
      <c r="I175" s="180"/>
      <c r="J175" s="181">
        <f>BK175</f>
        <v>0</v>
      </c>
      <c r="K175" s="177"/>
      <c r="L175" s="182"/>
      <c r="M175" s="183"/>
      <c r="N175" s="184"/>
      <c r="O175" s="184"/>
      <c r="P175" s="185">
        <f>P176+P182</f>
        <v>0</v>
      </c>
      <c r="Q175" s="184"/>
      <c r="R175" s="185">
        <f>R176+R182</f>
        <v>0</v>
      </c>
      <c r="S175" s="184"/>
      <c r="T175" s="186">
        <f>T176+T182</f>
        <v>0.01</v>
      </c>
      <c r="AR175" s="187" t="s">
        <v>88</v>
      </c>
      <c r="AT175" s="188" t="s">
        <v>78</v>
      </c>
      <c r="AU175" s="188" t="s">
        <v>79</v>
      </c>
      <c r="AY175" s="187" t="s">
        <v>141</v>
      </c>
      <c r="BK175" s="189">
        <f>BK176+BK182</f>
        <v>0</v>
      </c>
    </row>
    <row r="176" spans="2:63" s="10" customFormat="1" ht="19.9" customHeight="1">
      <c r="B176" s="176"/>
      <c r="C176" s="177"/>
      <c r="D176" s="190" t="s">
        <v>78</v>
      </c>
      <c r="E176" s="191" t="s">
        <v>493</v>
      </c>
      <c r="F176" s="191" t="s">
        <v>494</v>
      </c>
      <c r="G176" s="177"/>
      <c r="H176" s="177"/>
      <c r="I176" s="180"/>
      <c r="J176" s="192">
        <f>BK176</f>
        <v>0</v>
      </c>
      <c r="K176" s="177"/>
      <c r="L176" s="182"/>
      <c r="M176" s="183"/>
      <c r="N176" s="184"/>
      <c r="O176" s="184"/>
      <c r="P176" s="185">
        <f>SUM(P177:P181)</f>
        <v>0</v>
      </c>
      <c r="Q176" s="184"/>
      <c r="R176" s="185">
        <f>SUM(R177:R181)</f>
        <v>0</v>
      </c>
      <c r="S176" s="184"/>
      <c r="T176" s="186">
        <f>SUM(T177:T181)</f>
        <v>0.01</v>
      </c>
      <c r="AR176" s="187" t="s">
        <v>88</v>
      </c>
      <c r="AT176" s="188" t="s">
        <v>78</v>
      </c>
      <c r="AU176" s="188" t="s">
        <v>10</v>
      </c>
      <c r="AY176" s="187" t="s">
        <v>141</v>
      </c>
      <c r="BK176" s="189">
        <f>SUM(BK177:BK181)</f>
        <v>0</v>
      </c>
    </row>
    <row r="177" spans="2:65" s="1" customFormat="1" ht="31.5" customHeight="1">
      <c r="B177" s="41"/>
      <c r="C177" s="193" t="s">
        <v>287</v>
      </c>
      <c r="D177" s="193" t="s">
        <v>143</v>
      </c>
      <c r="E177" s="194" t="s">
        <v>500</v>
      </c>
      <c r="F177" s="195" t="s">
        <v>501</v>
      </c>
      <c r="G177" s="196" t="s">
        <v>502</v>
      </c>
      <c r="H177" s="197">
        <v>10</v>
      </c>
      <c r="I177" s="198"/>
      <c r="J177" s="199">
        <f>ROUND(I177*H177,0)</f>
        <v>0</v>
      </c>
      <c r="K177" s="195" t="s">
        <v>147</v>
      </c>
      <c r="L177" s="61"/>
      <c r="M177" s="200" t="s">
        <v>35</v>
      </c>
      <c r="N177" s="201" t="s">
        <v>50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0.001</v>
      </c>
      <c r="T177" s="203">
        <f>S177*H177</f>
        <v>0.01</v>
      </c>
      <c r="AR177" s="23" t="s">
        <v>249</v>
      </c>
      <c r="AT177" s="23" t="s">
        <v>143</v>
      </c>
      <c r="AU177" s="23" t="s">
        <v>88</v>
      </c>
      <c r="AY177" s="23" t="s">
        <v>141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3" t="s">
        <v>10</v>
      </c>
      <c r="BK177" s="204">
        <f>ROUND(I177*H177,0)</f>
        <v>0</v>
      </c>
      <c r="BL177" s="23" t="s">
        <v>249</v>
      </c>
      <c r="BM177" s="23" t="s">
        <v>676</v>
      </c>
    </row>
    <row r="178" spans="2:51" s="11" customFormat="1" ht="13.5">
      <c r="B178" s="205"/>
      <c r="C178" s="206"/>
      <c r="D178" s="207" t="s">
        <v>150</v>
      </c>
      <c r="E178" s="208" t="s">
        <v>35</v>
      </c>
      <c r="F178" s="209" t="s">
        <v>504</v>
      </c>
      <c r="G178" s="206"/>
      <c r="H178" s="210" t="s">
        <v>35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150</v>
      </c>
      <c r="AU178" s="216" t="s">
        <v>88</v>
      </c>
      <c r="AV178" s="11" t="s">
        <v>10</v>
      </c>
      <c r="AW178" s="11" t="s">
        <v>42</v>
      </c>
      <c r="AX178" s="11" t="s">
        <v>79</v>
      </c>
      <c r="AY178" s="216" t="s">
        <v>141</v>
      </c>
    </row>
    <row r="179" spans="2:51" s="12" customFormat="1" ht="13.5">
      <c r="B179" s="217"/>
      <c r="C179" s="218"/>
      <c r="D179" s="207" t="s">
        <v>150</v>
      </c>
      <c r="E179" s="219" t="s">
        <v>35</v>
      </c>
      <c r="F179" s="220" t="s">
        <v>677</v>
      </c>
      <c r="G179" s="218"/>
      <c r="H179" s="221">
        <v>10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150</v>
      </c>
      <c r="AU179" s="227" t="s">
        <v>88</v>
      </c>
      <c r="AV179" s="12" t="s">
        <v>88</v>
      </c>
      <c r="AW179" s="12" t="s">
        <v>42</v>
      </c>
      <c r="AX179" s="12" t="s">
        <v>79</v>
      </c>
      <c r="AY179" s="227" t="s">
        <v>141</v>
      </c>
    </row>
    <row r="180" spans="2:51" s="13" customFormat="1" ht="13.5">
      <c r="B180" s="228"/>
      <c r="C180" s="229"/>
      <c r="D180" s="230" t="s">
        <v>150</v>
      </c>
      <c r="E180" s="231" t="s">
        <v>35</v>
      </c>
      <c r="F180" s="232" t="s">
        <v>153</v>
      </c>
      <c r="G180" s="229"/>
      <c r="H180" s="233">
        <v>10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150</v>
      </c>
      <c r="AU180" s="239" t="s">
        <v>88</v>
      </c>
      <c r="AV180" s="13" t="s">
        <v>148</v>
      </c>
      <c r="AW180" s="13" t="s">
        <v>42</v>
      </c>
      <c r="AX180" s="13" t="s">
        <v>10</v>
      </c>
      <c r="AY180" s="239" t="s">
        <v>141</v>
      </c>
    </row>
    <row r="181" spans="2:65" s="1" customFormat="1" ht="31.5" customHeight="1">
      <c r="B181" s="41"/>
      <c r="C181" s="193" t="s">
        <v>292</v>
      </c>
      <c r="D181" s="193" t="s">
        <v>143</v>
      </c>
      <c r="E181" s="194" t="s">
        <v>507</v>
      </c>
      <c r="F181" s="195" t="s">
        <v>508</v>
      </c>
      <c r="G181" s="196" t="s">
        <v>450</v>
      </c>
      <c r="H181" s="259"/>
      <c r="I181" s="198"/>
      <c r="J181" s="199">
        <f>ROUND(I181*H181,0)</f>
        <v>0</v>
      </c>
      <c r="K181" s="195" t="s">
        <v>147</v>
      </c>
      <c r="L181" s="61"/>
      <c r="M181" s="200" t="s">
        <v>35</v>
      </c>
      <c r="N181" s="201" t="s">
        <v>50</v>
      </c>
      <c r="O181" s="42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AR181" s="23" t="s">
        <v>249</v>
      </c>
      <c r="AT181" s="23" t="s">
        <v>143</v>
      </c>
      <c r="AU181" s="23" t="s">
        <v>88</v>
      </c>
      <c r="AY181" s="23" t="s">
        <v>141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3" t="s">
        <v>10</v>
      </c>
      <c r="BK181" s="204">
        <f>ROUND(I181*H181,0)</f>
        <v>0</v>
      </c>
      <c r="BL181" s="23" t="s">
        <v>249</v>
      </c>
      <c r="BM181" s="23" t="s">
        <v>678</v>
      </c>
    </row>
    <row r="182" spans="2:63" s="10" customFormat="1" ht="29.85" customHeight="1">
      <c r="B182" s="176"/>
      <c r="C182" s="177"/>
      <c r="D182" s="190" t="s">
        <v>78</v>
      </c>
      <c r="E182" s="191" t="s">
        <v>520</v>
      </c>
      <c r="F182" s="191" t="s">
        <v>521</v>
      </c>
      <c r="G182" s="177"/>
      <c r="H182" s="177"/>
      <c r="I182" s="180"/>
      <c r="J182" s="192">
        <f>BK182</f>
        <v>0</v>
      </c>
      <c r="K182" s="177"/>
      <c r="L182" s="182"/>
      <c r="M182" s="183"/>
      <c r="N182" s="184"/>
      <c r="O182" s="184"/>
      <c r="P182" s="185">
        <f>SUM(P183:P206)</f>
        <v>0</v>
      </c>
      <c r="Q182" s="184"/>
      <c r="R182" s="185">
        <f>SUM(R183:R206)</f>
        <v>0</v>
      </c>
      <c r="S182" s="184"/>
      <c r="T182" s="186">
        <f>SUM(T183:T206)</f>
        <v>0</v>
      </c>
      <c r="AR182" s="187" t="s">
        <v>88</v>
      </c>
      <c r="AT182" s="188" t="s">
        <v>78</v>
      </c>
      <c r="AU182" s="188" t="s">
        <v>10</v>
      </c>
      <c r="AY182" s="187" t="s">
        <v>141</v>
      </c>
      <c r="BK182" s="189">
        <f>SUM(BK183:BK206)</f>
        <v>0</v>
      </c>
    </row>
    <row r="183" spans="2:65" s="1" customFormat="1" ht="22.5" customHeight="1">
      <c r="B183" s="41"/>
      <c r="C183" s="193" t="s">
        <v>297</v>
      </c>
      <c r="D183" s="193" t="s">
        <v>143</v>
      </c>
      <c r="E183" s="194" t="s">
        <v>523</v>
      </c>
      <c r="F183" s="195" t="s">
        <v>679</v>
      </c>
      <c r="G183" s="196" t="s">
        <v>213</v>
      </c>
      <c r="H183" s="197">
        <v>38</v>
      </c>
      <c r="I183" s="198"/>
      <c r="J183" s="199">
        <f>ROUND(I183*H183,0)</f>
        <v>0</v>
      </c>
      <c r="K183" s="195" t="s">
        <v>35</v>
      </c>
      <c r="L183" s="61"/>
      <c r="M183" s="200" t="s">
        <v>35</v>
      </c>
      <c r="N183" s="201" t="s">
        <v>50</v>
      </c>
      <c r="O183" s="42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AR183" s="23" t="s">
        <v>249</v>
      </c>
      <c r="AT183" s="23" t="s">
        <v>143</v>
      </c>
      <c r="AU183" s="23" t="s">
        <v>88</v>
      </c>
      <c r="AY183" s="23" t="s">
        <v>141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3" t="s">
        <v>10</v>
      </c>
      <c r="BK183" s="204">
        <f>ROUND(I183*H183,0)</f>
        <v>0</v>
      </c>
      <c r="BL183" s="23" t="s">
        <v>249</v>
      </c>
      <c r="BM183" s="23" t="s">
        <v>680</v>
      </c>
    </row>
    <row r="184" spans="2:51" s="11" customFormat="1" ht="13.5">
      <c r="B184" s="205"/>
      <c r="C184" s="206"/>
      <c r="D184" s="207" t="s">
        <v>150</v>
      </c>
      <c r="E184" s="208" t="s">
        <v>35</v>
      </c>
      <c r="F184" s="209" t="s">
        <v>526</v>
      </c>
      <c r="G184" s="206"/>
      <c r="H184" s="210" t="s">
        <v>35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150</v>
      </c>
      <c r="AU184" s="216" t="s">
        <v>88</v>
      </c>
      <c r="AV184" s="11" t="s">
        <v>10</v>
      </c>
      <c r="AW184" s="11" t="s">
        <v>42</v>
      </c>
      <c r="AX184" s="11" t="s">
        <v>79</v>
      </c>
      <c r="AY184" s="216" t="s">
        <v>141</v>
      </c>
    </row>
    <row r="185" spans="2:51" s="12" customFormat="1" ht="13.5">
      <c r="B185" s="217"/>
      <c r="C185" s="218"/>
      <c r="D185" s="207" t="s">
        <v>150</v>
      </c>
      <c r="E185" s="219" t="s">
        <v>35</v>
      </c>
      <c r="F185" s="220" t="s">
        <v>681</v>
      </c>
      <c r="G185" s="218"/>
      <c r="H185" s="221">
        <v>38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150</v>
      </c>
      <c r="AU185" s="227" t="s">
        <v>88</v>
      </c>
      <c r="AV185" s="12" t="s">
        <v>88</v>
      </c>
      <c r="AW185" s="12" t="s">
        <v>42</v>
      </c>
      <c r="AX185" s="12" t="s">
        <v>79</v>
      </c>
      <c r="AY185" s="227" t="s">
        <v>141</v>
      </c>
    </row>
    <row r="186" spans="2:51" s="13" customFormat="1" ht="13.5">
      <c r="B186" s="228"/>
      <c r="C186" s="229"/>
      <c r="D186" s="230" t="s">
        <v>150</v>
      </c>
      <c r="E186" s="231" t="s">
        <v>35</v>
      </c>
      <c r="F186" s="232" t="s">
        <v>153</v>
      </c>
      <c r="G186" s="229"/>
      <c r="H186" s="233">
        <v>38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150</v>
      </c>
      <c r="AU186" s="239" t="s">
        <v>88</v>
      </c>
      <c r="AV186" s="13" t="s">
        <v>148</v>
      </c>
      <c r="AW186" s="13" t="s">
        <v>42</v>
      </c>
      <c r="AX186" s="13" t="s">
        <v>10</v>
      </c>
      <c r="AY186" s="239" t="s">
        <v>141</v>
      </c>
    </row>
    <row r="187" spans="2:65" s="1" customFormat="1" ht="31.5" customHeight="1">
      <c r="B187" s="41"/>
      <c r="C187" s="193" t="s">
        <v>302</v>
      </c>
      <c r="D187" s="193" t="s">
        <v>143</v>
      </c>
      <c r="E187" s="194" t="s">
        <v>528</v>
      </c>
      <c r="F187" s="195" t="s">
        <v>682</v>
      </c>
      <c r="G187" s="196" t="s">
        <v>245</v>
      </c>
      <c r="H187" s="197">
        <v>1</v>
      </c>
      <c r="I187" s="198"/>
      <c r="J187" s="199">
        <f>ROUND(I187*H187,0)</f>
        <v>0</v>
      </c>
      <c r="K187" s="195" t="s">
        <v>35</v>
      </c>
      <c r="L187" s="61"/>
      <c r="M187" s="200" t="s">
        <v>35</v>
      </c>
      <c r="N187" s="201" t="s">
        <v>50</v>
      </c>
      <c r="O187" s="42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AR187" s="23" t="s">
        <v>249</v>
      </c>
      <c r="AT187" s="23" t="s">
        <v>143</v>
      </c>
      <c r="AU187" s="23" t="s">
        <v>88</v>
      </c>
      <c r="AY187" s="23" t="s">
        <v>141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3" t="s">
        <v>10</v>
      </c>
      <c r="BK187" s="204">
        <f>ROUND(I187*H187,0)</f>
        <v>0</v>
      </c>
      <c r="BL187" s="23" t="s">
        <v>249</v>
      </c>
      <c r="BM187" s="23" t="s">
        <v>683</v>
      </c>
    </row>
    <row r="188" spans="2:51" s="11" customFormat="1" ht="13.5">
      <c r="B188" s="205"/>
      <c r="C188" s="206"/>
      <c r="D188" s="207" t="s">
        <v>150</v>
      </c>
      <c r="E188" s="208" t="s">
        <v>35</v>
      </c>
      <c r="F188" s="209" t="s">
        <v>526</v>
      </c>
      <c r="G188" s="206"/>
      <c r="H188" s="210" t="s">
        <v>35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150</v>
      </c>
      <c r="AU188" s="216" t="s">
        <v>88</v>
      </c>
      <c r="AV188" s="11" t="s">
        <v>10</v>
      </c>
      <c r="AW188" s="11" t="s">
        <v>42</v>
      </c>
      <c r="AX188" s="11" t="s">
        <v>79</v>
      </c>
      <c r="AY188" s="216" t="s">
        <v>141</v>
      </c>
    </row>
    <row r="189" spans="2:51" s="12" customFormat="1" ht="13.5">
      <c r="B189" s="217"/>
      <c r="C189" s="218"/>
      <c r="D189" s="207" t="s">
        <v>150</v>
      </c>
      <c r="E189" s="219" t="s">
        <v>35</v>
      </c>
      <c r="F189" s="220" t="s">
        <v>10</v>
      </c>
      <c r="G189" s="218"/>
      <c r="H189" s="221">
        <v>1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150</v>
      </c>
      <c r="AU189" s="227" t="s">
        <v>88</v>
      </c>
      <c r="AV189" s="12" t="s">
        <v>88</v>
      </c>
      <c r="AW189" s="12" t="s">
        <v>42</v>
      </c>
      <c r="AX189" s="12" t="s">
        <v>79</v>
      </c>
      <c r="AY189" s="227" t="s">
        <v>141</v>
      </c>
    </row>
    <row r="190" spans="2:51" s="13" customFormat="1" ht="13.5">
      <c r="B190" s="228"/>
      <c r="C190" s="229"/>
      <c r="D190" s="230" t="s">
        <v>150</v>
      </c>
      <c r="E190" s="231" t="s">
        <v>35</v>
      </c>
      <c r="F190" s="232" t="s">
        <v>153</v>
      </c>
      <c r="G190" s="229"/>
      <c r="H190" s="233">
        <v>1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150</v>
      </c>
      <c r="AU190" s="239" t="s">
        <v>88</v>
      </c>
      <c r="AV190" s="13" t="s">
        <v>148</v>
      </c>
      <c r="AW190" s="13" t="s">
        <v>42</v>
      </c>
      <c r="AX190" s="13" t="s">
        <v>10</v>
      </c>
      <c r="AY190" s="239" t="s">
        <v>141</v>
      </c>
    </row>
    <row r="191" spans="2:65" s="1" customFormat="1" ht="31.5" customHeight="1">
      <c r="B191" s="41"/>
      <c r="C191" s="193" t="s">
        <v>310</v>
      </c>
      <c r="D191" s="193" t="s">
        <v>143</v>
      </c>
      <c r="E191" s="194" t="s">
        <v>533</v>
      </c>
      <c r="F191" s="195" t="s">
        <v>684</v>
      </c>
      <c r="G191" s="196" t="s">
        <v>245</v>
      </c>
      <c r="H191" s="197">
        <v>2</v>
      </c>
      <c r="I191" s="198"/>
      <c r="J191" s="199">
        <f>ROUND(I191*H191,0)</f>
        <v>0</v>
      </c>
      <c r="K191" s="195" t="s">
        <v>35</v>
      </c>
      <c r="L191" s="61"/>
      <c r="M191" s="200" t="s">
        <v>35</v>
      </c>
      <c r="N191" s="201" t="s">
        <v>50</v>
      </c>
      <c r="O191" s="42"/>
      <c r="P191" s="202">
        <f>O191*H191</f>
        <v>0</v>
      </c>
      <c r="Q191" s="202">
        <v>0</v>
      </c>
      <c r="R191" s="202">
        <f>Q191*H191</f>
        <v>0</v>
      </c>
      <c r="S191" s="202">
        <v>0</v>
      </c>
      <c r="T191" s="203">
        <f>S191*H191</f>
        <v>0</v>
      </c>
      <c r="AR191" s="23" t="s">
        <v>249</v>
      </c>
      <c r="AT191" s="23" t="s">
        <v>143</v>
      </c>
      <c r="AU191" s="23" t="s">
        <v>88</v>
      </c>
      <c r="AY191" s="23" t="s">
        <v>141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23" t="s">
        <v>10</v>
      </c>
      <c r="BK191" s="204">
        <f>ROUND(I191*H191,0)</f>
        <v>0</v>
      </c>
      <c r="BL191" s="23" t="s">
        <v>249</v>
      </c>
      <c r="BM191" s="23" t="s">
        <v>685</v>
      </c>
    </row>
    <row r="192" spans="2:51" s="11" customFormat="1" ht="13.5">
      <c r="B192" s="205"/>
      <c r="C192" s="206"/>
      <c r="D192" s="207" t="s">
        <v>150</v>
      </c>
      <c r="E192" s="208" t="s">
        <v>35</v>
      </c>
      <c r="F192" s="209" t="s">
        <v>526</v>
      </c>
      <c r="G192" s="206"/>
      <c r="H192" s="210" t="s">
        <v>35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150</v>
      </c>
      <c r="AU192" s="216" t="s">
        <v>88</v>
      </c>
      <c r="AV192" s="11" t="s">
        <v>10</v>
      </c>
      <c r="AW192" s="11" t="s">
        <v>42</v>
      </c>
      <c r="AX192" s="11" t="s">
        <v>79</v>
      </c>
      <c r="AY192" s="216" t="s">
        <v>141</v>
      </c>
    </row>
    <row r="193" spans="2:51" s="12" customFormat="1" ht="13.5">
      <c r="B193" s="217"/>
      <c r="C193" s="218"/>
      <c r="D193" s="207" t="s">
        <v>150</v>
      </c>
      <c r="E193" s="219" t="s">
        <v>35</v>
      </c>
      <c r="F193" s="220" t="s">
        <v>88</v>
      </c>
      <c r="G193" s="218"/>
      <c r="H193" s="221">
        <v>2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150</v>
      </c>
      <c r="AU193" s="227" t="s">
        <v>88</v>
      </c>
      <c r="AV193" s="12" t="s">
        <v>88</v>
      </c>
      <c r="AW193" s="12" t="s">
        <v>42</v>
      </c>
      <c r="AX193" s="12" t="s">
        <v>79</v>
      </c>
      <c r="AY193" s="227" t="s">
        <v>141</v>
      </c>
    </row>
    <row r="194" spans="2:51" s="13" customFormat="1" ht="13.5">
      <c r="B194" s="228"/>
      <c r="C194" s="229"/>
      <c r="D194" s="230" t="s">
        <v>150</v>
      </c>
      <c r="E194" s="231" t="s">
        <v>35</v>
      </c>
      <c r="F194" s="232" t="s">
        <v>153</v>
      </c>
      <c r="G194" s="229"/>
      <c r="H194" s="233">
        <v>2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150</v>
      </c>
      <c r="AU194" s="239" t="s">
        <v>88</v>
      </c>
      <c r="AV194" s="13" t="s">
        <v>148</v>
      </c>
      <c r="AW194" s="13" t="s">
        <v>42</v>
      </c>
      <c r="AX194" s="13" t="s">
        <v>10</v>
      </c>
      <c r="AY194" s="239" t="s">
        <v>141</v>
      </c>
    </row>
    <row r="195" spans="2:65" s="1" customFormat="1" ht="31.5" customHeight="1">
      <c r="B195" s="41"/>
      <c r="C195" s="193" t="s">
        <v>378</v>
      </c>
      <c r="D195" s="193" t="s">
        <v>143</v>
      </c>
      <c r="E195" s="194" t="s">
        <v>537</v>
      </c>
      <c r="F195" s="195" t="s">
        <v>686</v>
      </c>
      <c r="G195" s="196" t="s">
        <v>245</v>
      </c>
      <c r="H195" s="197">
        <v>2</v>
      </c>
      <c r="I195" s="198"/>
      <c r="J195" s="199">
        <f>ROUND(I195*H195,0)</f>
        <v>0</v>
      </c>
      <c r="K195" s="195" t="s">
        <v>35</v>
      </c>
      <c r="L195" s="61"/>
      <c r="M195" s="200" t="s">
        <v>35</v>
      </c>
      <c r="N195" s="201" t="s">
        <v>50</v>
      </c>
      <c r="O195" s="42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AR195" s="23" t="s">
        <v>249</v>
      </c>
      <c r="AT195" s="23" t="s">
        <v>143</v>
      </c>
      <c r="AU195" s="23" t="s">
        <v>88</v>
      </c>
      <c r="AY195" s="23" t="s">
        <v>141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23" t="s">
        <v>10</v>
      </c>
      <c r="BK195" s="204">
        <f>ROUND(I195*H195,0)</f>
        <v>0</v>
      </c>
      <c r="BL195" s="23" t="s">
        <v>249</v>
      </c>
      <c r="BM195" s="23" t="s">
        <v>687</v>
      </c>
    </row>
    <row r="196" spans="2:51" s="11" customFormat="1" ht="13.5">
      <c r="B196" s="205"/>
      <c r="C196" s="206"/>
      <c r="D196" s="207" t="s">
        <v>150</v>
      </c>
      <c r="E196" s="208" t="s">
        <v>35</v>
      </c>
      <c r="F196" s="209" t="s">
        <v>526</v>
      </c>
      <c r="G196" s="206"/>
      <c r="H196" s="210" t="s">
        <v>35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150</v>
      </c>
      <c r="AU196" s="216" t="s">
        <v>88</v>
      </c>
      <c r="AV196" s="11" t="s">
        <v>10</v>
      </c>
      <c r="AW196" s="11" t="s">
        <v>42</v>
      </c>
      <c r="AX196" s="11" t="s">
        <v>79</v>
      </c>
      <c r="AY196" s="216" t="s">
        <v>141</v>
      </c>
    </row>
    <row r="197" spans="2:51" s="12" customFormat="1" ht="13.5">
      <c r="B197" s="217"/>
      <c r="C197" s="218"/>
      <c r="D197" s="207" t="s">
        <v>150</v>
      </c>
      <c r="E197" s="219" t="s">
        <v>35</v>
      </c>
      <c r="F197" s="220" t="s">
        <v>88</v>
      </c>
      <c r="G197" s="218"/>
      <c r="H197" s="221">
        <v>2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150</v>
      </c>
      <c r="AU197" s="227" t="s">
        <v>88</v>
      </c>
      <c r="AV197" s="12" t="s">
        <v>88</v>
      </c>
      <c r="AW197" s="12" t="s">
        <v>42</v>
      </c>
      <c r="AX197" s="12" t="s">
        <v>79</v>
      </c>
      <c r="AY197" s="227" t="s">
        <v>141</v>
      </c>
    </row>
    <row r="198" spans="2:51" s="13" customFormat="1" ht="13.5">
      <c r="B198" s="228"/>
      <c r="C198" s="229"/>
      <c r="D198" s="230" t="s">
        <v>150</v>
      </c>
      <c r="E198" s="231" t="s">
        <v>35</v>
      </c>
      <c r="F198" s="232" t="s">
        <v>153</v>
      </c>
      <c r="G198" s="229"/>
      <c r="H198" s="233">
        <v>2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150</v>
      </c>
      <c r="AU198" s="239" t="s">
        <v>88</v>
      </c>
      <c r="AV198" s="13" t="s">
        <v>148</v>
      </c>
      <c r="AW198" s="13" t="s">
        <v>42</v>
      </c>
      <c r="AX198" s="13" t="s">
        <v>10</v>
      </c>
      <c r="AY198" s="239" t="s">
        <v>141</v>
      </c>
    </row>
    <row r="199" spans="2:65" s="1" customFormat="1" ht="22.5" customHeight="1">
      <c r="B199" s="41"/>
      <c r="C199" s="193" t="s">
        <v>383</v>
      </c>
      <c r="D199" s="193" t="s">
        <v>143</v>
      </c>
      <c r="E199" s="194" t="s">
        <v>541</v>
      </c>
      <c r="F199" s="195" t="s">
        <v>688</v>
      </c>
      <c r="G199" s="196" t="s">
        <v>245</v>
      </c>
      <c r="H199" s="197">
        <v>1</v>
      </c>
      <c r="I199" s="198"/>
      <c r="J199" s="199">
        <f>ROUND(I199*H199,0)</f>
        <v>0</v>
      </c>
      <c r="K199" s="195" t="s">
        <v>35</v>
      </c>
      <c r="L199" s="61"/>
      <c r="M199" s="200" t="s">
        <v>35</v>
      </c>
      <c r="N199" s="201" t="s">
        <v>50</v>
      </c>
      <c r="O199" s="42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AR199" s="23" t="s">
        <v>249</v>
      </c>
      <c r="AT199" s="23" t="s">
        <v>143</v>
      </c>
      <c r="AU199" s="23" t="s">
        <v>88</v>
      </c>
      <c r="AY199" s="23" t="s">
        <v>141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23" t="s">
        <v>10</v>
      </c>
      <c r="BK199" s="204">
        <f>ROUND(I199*H199,0)</f>
        <v>0</v>
      </c>
      <c r="BL199" s="23" t="s">
        <v>249</v>
      </c>
      <c r="BM199" s="23" t="s">
        <v>689</v>
      </c>
    </row>
    <row r="200" spans="2:51" s="11" customFormat="1" ht="13.5">
      <c r="B200" s="205"/>
      <c r="C200" s="206"/>
      <c r="D200" s="207" t="s">
        <v>150</v>
      </c>
      <c r="E200" s="208" t="s">
        <v>35</v>
      </c>
      <c r="F200" s="209" t="s">
        <v>526</v>
      </c>
      <c r="G200" s="206"/>
      <c r="H200" s="210" t="s">
        <v>35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150</v>
      </c>
      <c r="AU200" s="216" t="s">
        <v>88</v>
      </c>
      <c r="AV200" s="11" t="s">
        <v>10</v>
      </c>
      <c r="AW200" s="11" t="s">
        <v>42</v>
      </c>
      <c r="AX200" s="11" t="s">
        <v>79</v>
      </c>
      <c r="AY200" s="216" t="s">
        <v>141</v>
      </c>
    </row>
    <row r="201" spans="2:51" s="12" customFormat="1" ht="13.5">
      <c r="B201" s="217"/>
      <c r="C201" s="218"/>
      <c r="D201" s="207" t="s">
        <v>150</v>
      </c>
      <c r="E201" s="219" t="s">
        <v>35</v>
      </c>
      <c r="F201" s="220" t="s">
        <v>10</v>
      </c>
      <c r="G201" s="218"/>
      <c r="H201" s="221">
        <v>1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150</v>
      </c>
      <c r="AU201" s="227" t="s">
        <v>88</v>
      </c>
      <c r="AV201" s="12" t="s">
        <v>88</v>
      </c>
      <c r="AW201" s="12" t="s">
        <v>42</v>
      </c>
      <c r="AX201" s="12" t="s">
        <v>79</v>
      </c>
      <c r="AY201" s="227" t="s">
        <v>141</v>
      </c>
    </row>
    <row r="202" spans="2:51" s="13" customFormat="1" ht="13.5">
      <c r="B202" s="228"/>
      <c r="C202" s="229"/>
      <c r="D202" s="230" t="s">
        <v>150</v>
      </c>
      <c r="E202" s="231" t="s">
        <v>35</v>
      </c>
      <c r="F202" s="232" t="s">
        <v>153</v>
      </c>
      <c r="G202" s="229"/>
      <c r="H202" s="233">
        <v>1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150</v>
      </c>
      <c r="AU202" s="239" t="s">
        <v>88</v>
      </c>
      <c r="AV202" s="13" t="s">
        <v>148</v>
      </c>
      <c r="AW202" s="13" t="s">
        <v>42</v>
      </c>
      <c r="AX202" s="13" t="s">
        <v>10</v>
      </c>
      <c r="AY202" s="239" t="s">
        <v>141</v>
      </c>
    </row>
    <row r="203" spans="2:65" s="1" customFormat="1" ht="22.5" customHeight="1">
      <c r="B203" s="41"/>
      <c r="C203" s="193" t="s">
        <v>389</v>
      </c>
      <c r="D203" s="193" t="s">
        <v>143</v>
      </c>
      <c r="E203" s="194" t="s">
        <v>546</v>
      </c>
      <c r="F203" s="195" t="s">
        <v>690</v>
      </c>
      <c r="G203" s="196" t="s">
        <v>213</v>
      </c>
      <c r="H203" s="197">
        <v>18</v>
      </c>
      <c r="I203" s="198"/>
      <c r="J203" s="199">
        <f>ROUND(I203*H203,0)</f>
        <v>0</v>
      </c>
      <c r="K203" s="195" t="s">
        <v>35</v>
      </c>
      <c r="L203" s="61"/>
      <c r="M203" s="200" t="s">
        <v>35</v>
      </c>
      <c r="N203" s="201" t="s">
        <v>50</v>
      </c>
      <c r="O203" s="42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AR203" s="23" t="s">
        <v>249</v>
      </c>
      <c r="AT203" s="23" t="s">
        <v>143</v>
      </c>
      <c r="AU203" s="23" t="s">
        <v>88</v>
      </c>
      <c r="AY203" s="23" t="s">
        <v>141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3" t="s">
        <v>10</v>
      </c>
      <c r="BK203" s="204">
        <f>ROUND(I203*H203,0)</f>
        <v>0</v>
      </c>
      <c r="BL203" s="23" t="s">
        <v>249</v>
      </c>
      <c r="BM203" s="23" t="s">
        <v>691</v>
      </c>
    </row>
    <row r="204" spans="2:51" s="11" customFormat="1" ht="13.5">
      <c r="B204" s="205"/>
      <c r="C204" s="206"/>
      <c r="D204" s="207" t="s">
        <v>150</v>
      </c>
      <c r="E204" s="208" t="s">
        <v>35</v>
      </c>
      <c r="F204" s="209" t="s">
        <v>526</v>
      </c>
      <c r="G204" s="206"/>
      <c r="H204" s="210" t="s">
        <v>35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150</v>
      </c>
      <c r="AU204" s="216" t="s">
        <v>88</v>
      </c>
      <c r="AV204" s="11" t="s">
        <v>10</v>
      </c>
      <c r="AW204" s="11" t="s">
        <v>42</v>
      </c>
      <c r="AX204" s="11" t="s">
        <v>79</v>
      </c>
      <c r="AY204" s="216" t="s">
        <v>141</v>
      </c>
    </row>
    <row r="205" spans="2:51" s="12" customFormat="1" ht="13.5">
      <c r="B205" s="217"/>
      <c r="C205" s="218"/>
      <c r="D205" s="207" t="s">
        <v>150</v>
      </c>
      <c r="E205" s="219" t="s">
        <v>35</v>
      </c>
      <c r="F205" s="220" t="s">
        <v>692</v>
      </c>
      <c r="G205" s="218"/>
      <c r="H205" s="221">
        <v>18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150</v>
      </c>
      <c r="AU205" s="227" t="s">
        <v>88</v>
      </c>
      <c r="AV205" s="12" t="s">
        <v>88</v>
      </c>
      <c r="AW205" s="12" t="s">
        <v>42</v>
      </c>
      <c r="AX205" s="12" t="s">
        <v>79</v>
      </c>
      <c r="AY205" s="227" t="s">
        <v>141</v>
      </c>
    </row>
    <row r="206" spans="2:51" s="13" customFormat="1" ht="13.5">
      <c r="B206" s="228"/>
      <c r="C206" s="229"/>
      <c r="D206" s="207" t="s">
        <v>150</v>
      </c>
      <c r="E206" s="240" t="s">
        <v>35</v>
      </c>
      <c r="F206" s="241" t="s">
        <v>153</v>
      </c>
      <c r="G206" s="229"/>
      <c r="H206" s="242">
        <v>18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150</v>
      </c>
      <c r="AU206" s="239" t="s">
        <v>88</v>
      </c>
      <c r="AV206" s="13" t="s">
        <v>148</v>
      </c>
      <c r="AW206" s="13" t="s">
        <v>42</v>
      </c>
      <c r="AX206" s="13" t="s">
        <v>10</v>
      </c>
      <c r="AY206" s="239" t="s">
        <v>141</v>
      </c>
    </row>
    <row r="207" spans="2:63" s="10" customFormat="1" ht="37.35" customHeight="1">
      <c r="B207" s="176"/>
      <c r="C207" s="177"/>
      <c r="D207" s="190" t="s">
        <v>78</v>
      </c>
      <c r="E207" s="260" t="s">
        <v>606</v>
      </c>
      <c r="F207" s="260" t="s">
        <v>607</v>
      </c>
      <c r="G207" s="177"/>
      <c r="H207" s="177"/>
      <c r="I207" s="180"/>
      <c r="J207" s="261">
        <f>BK207</f>
        <v>0</v>
      </c>
      <c r="K207" s="177"/>
      <c r="L207" s="182"/>
      <c r="M207" s="183"/>
      <c r="N207" s="184"/>
      <c r="O207" s="184"/>
      <c r="P207" s="185">
        <f>SUM(P208:P210)</f>
        <v>0</v>
      </c>
      <c r="Q207" s="184"/>
      <c r="R207" s="185">
        <f>SUM(R208:R210)</f>
        <v>0</v>
      </c>
      <c r="S207" s="184"/>
      <c r="T207" s="186">
        <f>SUM(T208:T210)</f>
        <v>0</v>
      </c>
      <c r="AR207" s="187" t="s">
        <v>148</v>
      </c>
      <c r="AT207" s="188" t="s">
        <v>78</v>
      </c>
      <c r="AU207" s="188" t="s">
        <v>79</v>
      </c>
      <c r="AY207" s="187" t="s">
        <v>141</v>
      </c>
      <c r="BK207" s="189">
        <f>SUM(BK208:BK210)</f>
        <v>0</v>
      </c>
    </row>
    <row r="208" spans="2:65" s="1" customFormat="1" ht="22.5" customHeight="1">
      <c r="B208" s="41"/>
      <c r="C208" s="193" t="s">
        <v>397</v>
      </c>
      <c r="D208" s="193" t="s">
        <v>143</v>
      </c>
      <c r="E208" s="194" t="s">
        <v>609</v>
      </c>
      <c r="F208" s="195" t="s">
        <v>610</v>
      </c>
      <c r="G208" s="196" t="s">
        <v>611</v>
      </c>
      <c r="H208" s="197">
        <v>80</v>
      </c>
      <c r="I208" s="198"/>
      <c r="J208" s="199">
        <f>ROUND(I208*H208,0)</f>
        <v>0</v>
      </c>
      <c r="K208" s="195" t="s">
        <v>147</v>
      </c>
      <c r="L208" s="61"/>
      <c r="M208" s="200" t="s">
        <v>35</v>
      </c>
      <c r="N208" s="201" t="s">
        <v>50</v>
      </c>
      <c r="O208" s="42"/>
      <c r="P208" s="202">
        <f>O208*H208</f>
        <v>0</v>
      </c>
      <c r="Q208" s="202">
        <v>0</v>
      </c>
      <c r="R208" s="202">
        <f>Q208*H208</f>
        <v>0</v>
      </c>
      <c r="S208" s="202">
        <v>0</v>
      </c>
      <c r="T208" s="203">
        <f>S208*H208</f>
        <v>0</v>
      </c>
      <c r="AR208" s="23" t="s">
        <v>612</v>
      </c>
      <c r="AT208" s="23" t="s">
        <v>143</v>
      </c>
      <c r="AU208" s="23" t="s">
        <v>10</v>
      </c>
      <c r="AY208" s="23" t="s">
        <v>141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3" t="s">
        <v>10</v>
      </c>
      <c r="BK208" s="204">
        <f>ROUND(I208*H208,0)</f>
        <v>0</v>
      </c>
      <c r="BL208" s="23" t="s">
        <v>612</v>
      </c>
      <c r="BM208" s="23" t="s">
        <v>693</v>
      </c>
    </row>
    <row r="209" spans="2:51" s="12" customFormat="1" ht="13.5">
      <c r="B209" s="217"/>
      <c r="C209" s="218"/>
      <c r="D209" s="207" t="s">
        <v>150</v>
      </c>
      <c r="E209" s="219" t="s">
        <v>35</v>
      </c>
      <c r="F209" s="220" t="s">
        <v>614</v>
      </c>
      <c r="G209" s="218"/>
      <c r="H209" s="221">
        <v>80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150</v>
      </c>
      <c r="AU209" s="227" t="s">
        <v>10</v>
      </c>
      <c r="AV209" s="12" t="s">
        <v>88</v>
      </c>
      <c r="AW209" s="12" t="s">
        <v>42</v>
      </c>
      <c r="AX209" s="12" t="s">
        <v>79</v>
      </c>
      <c r="AY209" s="227" t="s">
        <v>141</v>
      </c>
    </row>
    <row r="210" spans="2:51" s="13" customFormat="1" ht="13.5">
      <c r="B210" s="228"/>
      <c r="C210" s="229"/>
      <c r="D210" s="207" t="s">
        <v>150</v>
      </c>
      <c r="E210" s="240" t="s">
        <v>35</v>
      </c>
      <c r="F210" s="241" t="s">
        <v>153</v>
      </c>
      <c r="G210" s="229"/>
      <c r="H210" s="242">
        <v>80</v>
      </c>
      <c r="I210" s="234"/>
      <c r="J210" s="229"/>
      <c r="K210" s="229"/>
      <c r="L210" s="235"/>
      <c r="M210" s="262"/>
      <c r="N210" s="263"/>
      <c r="O210" s="263"/>
      <c r="P210" s="263"/>
      <c r="Q210" s="263"/>
      <c r="R210" s="263"/>
      <c r="S210" s="263"/>
      <c r="T210" s="264"/>
      <c r="AT210" s="239" t="s">
        <v>150</v>
      </c>
      <c r="AU210" s="239" t="s">
        <v>10</v>
      </c>
      <c r="AV210" s="13" t="s">
        <v>148</v>
      </c>
      <c r="AW210" s="13" t="s">
        <v>42</v>
      </c>
      <c r="AX210" s="13" t="s">
        <v>10</v>
      </c>
      <c r="AY210" s="239" t="s">
        <v>141</v>
      </c>
    </row>
    <row r="211" spans="2:12" s="1" customFormat="1" ht="6.95" customHeight="1">
      <c r="B211" s="56"/>
      <c r="C211" s="57"/>
      <c r="D211" s="57"/>
      <c r="E211" s="57"/>
      <c r="F211" s="57"/>
      <c r="G211" s="57"/>
      <c r="H211" s="57"/>
      <c r="I211" s="139"/>
      <c r="J211" s="57"/>
      <c r="K211" s="57"/>
      <c r="L211" s="61"/>
    </row>
  </sheetData>
  <sheetProtection password="CC35" sheet="1" objects="1" scenarios="1" formatCells="0" formatColumns="0" formatRows="0" sort="0" autoFilter="0"/>
  <autoFilter ref="C86:K210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95</v>
      </c>
      <c r="G1" s="384" t="s">
        <v>96</v>
      </c>
      <c r="H1" s="384"/>
      <c r="I1" s="115"/>
      <c r="J1" s="114" t="s">
        <v>97</v>
      </c>
      <c r="K1" s="113" t="s">
        <v>98</v>
      </c>
      <c r="L1" s="114" t="s">
        <v>99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88</v>
      </c>
    </row>
    <row r="4" spans="2:46" ht="36.95" customHeight="1">
      <c r="B4" s="27"/>
      <c r="C4" s="28"/>
      <c r="D4" s="29" t="s">
        <v>100</v>
      </c>
      <c r="E4" s="28"/>
      <c r="F4" s="28"/>
      <c r="G4" s="28"/>
      <c r="H4" s="28"/>
      <c r="I4" s="117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7"/>
      <c r="J6" s="28"/>
      <c r="K6" s="30"/>
    </row>
    <row r="7" spans="2:11" ht="22.5" customHeight="1">
      <c r="B7" s="27"/>
      <c r="C7" s="28"/>
      <c r="D7" s="28"/>
      <c r="E7" s="385" t="str">
        <f>'Rekapitulace stavby'!K6</f>
        <v>Hrad - Obnova Chebského hradu 1.etapa</v>
      </c>
      <c r="F7" s="386"/>
      <c r="G7" s="386"/>
      <c r="H7" s="386"/>
      <c r="I7" s="117"/>
      <c r="J7" s="28"/>
      <c r="K7" s="30"/>
    </row>
    <row r="8" spans="2:11" s="1" customFormat="1" ht="15">
      <c r="B8" s="41"/>
      <c r="C8" s="42"/>
      <c r="D8" s="36" t="s">
        <v>101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7" t="s">
        <v>694</v>
      </c>
      <c r="F9" s="388"/>
      <c r="G9" s="388"/>
      <c r="H9" s="388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6" t="s">
        <v>21</v>
      </c>
      <c r="E11" s="42"/>
      <c r="F11" s="34" t="s">
        <v>22</v>
      </c>
      <c r="G11" s="42"/>
      <c r="H11" s="42"/>
      <c r="I11" s="119" t="s">
        <v>23</v>
      </c>
      <c r="J11" s="34" t="s">
        <v>35</v>
      </c>
      <c r="K11" s="45"/>
    </row>
    <row r="12" spans="2:11" s="1" customFormat="1" ht="14.45" customHeight="1">
      <c r="B12" s="41"/>
      <c r="C12" s="42"/>
      <c r="D12" s="36" t="s">
        <v>25</v>
      </c>
      <c r="E12" s="42"/>
      <c r="F12" s="34" t="s">
        <v>26</v>
      </c>
      <c r="G12" s="42"/>
      <c r="H12" s="42"/>
      <c r="I12" s="119" t="s">
        <v>27</v>
      </c>
      <c r="J12" s="120" t="str">
        <f>'Rekapitulace stavby'!AN8</f>
        <v>31. 10. 2017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6" t="s">
        <v>33</v>
      </c>
      <c r="E14" s="42"/>
      <c r="F14" s="42"/>
      <c r="G14" s="42"/>
      <c r="H14" s="42"/>
      <c r="I14" s="119" t="s">
        <v>34</v>
      </c>
      <c r="J14" s="34" t="s">
        <v>35</v>
      </c>
      <c r="K14" s="45"/>
    </row>
    <row r="15" spans="2:11" s="1" customFormat="1" ht="18" customHeight="1">
      <c r="B15" s="41"/>
      <c r="C15" s="42"/>
      <c r="D15" s="42"/>
      <c r="E15" s="34" t="s">
        <v>36</v>
      </c>
      <c r="F15" s="42"/>
      <c r="G15" s="42"/>
      <c r="H15" s="42"/>
      <c r="I15" s="119" t="s">
        <v>37</v>
      </c>
      <c r="J15" s="34" t="s">
        <v>35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38</v>
      </c>
      <c r="E17" s="42"/>
      <c r="F17" s="42"/>
      <c r="G17" s="42"/>
      <c r="H17" s="42"/>
      <c r="I17" s="119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37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40</v>
      </c>
      <c r="E20" s="42"/>
      <c r="F20" s="42"/>
      <c r="G20" s="42"/>
      <c r="H20" s="42"/>
      <c r="I20" s="119" t="s">
        <v>34</v>
      </c>
      <c r="J20" s="34" t="s">
        <v>35</v>
      </c>
      <c r="K20" s="45"/>
    </row>
    <row r="21" spans="2:11" s="1" customFormat="1" ht="18" customHeight="1">
      <c r="B21" s="41"/>
      <c r="C21" s="42"/>
      <c r="D21" s="42"/>
      <c r="E21" s="34" t="s">
        <v>41</v>
      </c>
      <c r="F21" s="42"/>
      <c r="G21" s="42"/>
      <c r="H21" s="42"/>
      <c r="I21" s="119" t="s">
        <v>37</v>
      </c>
      <c r="J21" s="34" t="s">
        <v>35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77" t="s">
        <v>35</v>
      </c>
      <c r="F24" s="377"/>
      <c r="G24" s="377"/>
      <c r="H24" s="37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ROUND(J83,0)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ROUND(SUM(BE83:BE114),0)</f>
        <v>0</v>
      </c>
      <c r="G30" s="42"/>
      <c r="H30" s="42"/>
      <c r="I30" s="131">
        <v>0.21</v>
      </c>
      <c r="J30" s="130">
        <f>ROUND(ROUND((SUM(BE83:BE114)),0)*I30,0)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ROUND(SUM(BF83:BF114),0)</f>
        <v>0</v>
      </c>
      <c r="G31" s="42"/>
      <c r="H31" s="42"/>
      <c r="I31" s="131">
        <v>0.15</v>
      </c>
      <c r="J31" s="130">
        <f>ROUND(ROUND((SUM(BF83:BF114)),0)*I31,0)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52</v>
      </c>
      <c r="F32" s="130">
        <f>ROUND(SUM(BG83:BG114),0)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53</v>
      </c>
      <c r="F33" s="130">
        <f>ROUND(SUM(BH83:BH114),0)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54</v>
      </c>
      <c r="F34" s="130">
        <f>ROUND(SUM(BI83:BI114),0)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29" t="s">
        <v>103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19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85" t="str">
        <f>E7</f>
        <v>Hrad - Obnova Chebského hradu 1.etapa</v>
      </c>
      <c r="F45" s="386"/>
      <c r="G45" s="386"/>
      <c r="H45" s="386"/>
      <c r="I45" s="118"/>
      <c r="J45" s="42"/>
      <c r="K45" s="45"/>
    </row>
    <row r="46" spans="2:11" s="1" customFormat="1" ht="14.45" customHeight="1">
      <c r="B46" s="41"/>
      <c r="C46" s="36" t="s">
        <v>101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87" t="str">
        <f>E9</f>
        <v>11 - Vedlejší rozpočtové náklady</v>
      </c>
      <c r="F47" s="388"/>
      <c r="G47" s="388"/>
      <c r="H47" s="388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6" t="s">
        <v>25</v>
      </c>
      <c r="D49" s="42"/>
      <c r="E49" s="42"/>
      <c r="F49" s="34" t="str">
        <f>F12</f>
        <v>Cheb</v>
      </c>
      <c r="G49" s="42"/>
      <c r="H49" s="42"/>
      <c r="I49" s="119" t="s">
        <v>27</v>
      </c>
      <c r="J49" s="120" t="str">
        <f>IF(J12="","",J12)</f>
        <v>31. 10. 2017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6" t="s">
        <v>33</v>
      </c>
      <c r="D51" s="42"/>
      <c r="E51" s="42"/>
      <c r="F51" s="34" t="str">
        <f>E15</f>
        <v>Město Cheb</v>
      </c>
      <c r="G51" s="42"/>
      <c r="H51" s="42"/>
      <c r="I51" s="119" t="s">
        <v>40</v>
      </c>
      <c r="J51" s="34" t="str">
        <f>E21</f>
        <v>Projektový atelier pro arch. a poz. stavby</v>
      </c>
      <c r="K51" s="45"/>
    </row>
    <row r="52" spans="2:11" s="1" customFormat="1" ht="14.45" customHeight="1">
      <c r="B52" s="41"/>
      <c r="C52" s="36" t="s">
        <v>38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104</v>
      </c>
      <c r="D54" s="132"/>
      <c r="E54" s="132"/>
      <c r="F54" s="132"/>
      <c r="G54" s="132"/>
      <c r="H54" s="132"/>
      <c r="I54" s="145"/>
      <c r="J54" s="146" t="s">
        <v>105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106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3" t="s">
        <v>107</v>
      </c>
    </row>
    <row r="57" spans="2:11" s="7" customFormat="1" ht="24.95" customHeight="1">
      <c r="B57" s="149"/>
      <c r="C57" s="150"/>
      <c r="D57" s="151" t="s">
        <v>695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11" s="8" customFormat="1" ht="19.9" customHeight="1">
      <c r="B58" s="156"/>
      <c r="C58" s="157"/>
      <c r="D58" s="158" t="s">
        <v>696</v>
      </c>
      <c r="E58" s="159"/>
      <c r="F58" s="159"/>
      <c r="G58" s="159"/>
      <c r="H58" s="159"/>
      <c r="I58" s="160"/>
      <c r="J58" s="161">
        <f>J85</f>
        <v>0</v>
      </c>
      <c r="K58" s="162"/>
    </row>
    <row r="59" spans="2:11" s="8" customFormat="1" ht="19.9" customHeight="1">
      <c r="B59" s="156"/>
      <c r="C59" s="157"/>
      <c r="D59" s="158" t="s">
        <v>697</v>
      </c>
      <c r="E59" s="159"/>
      <c r="F59" s="159"/>
      <c r="G59" s="159"/>
      <c r="H59" s="159"/>
      <c r="I59" s="160"/>
      <c r="J59" s="161">
        <f>J89</f>
        <v>0</v>
      </c>
      <c r="K59" s="162"/>
    </row>
    <row r="60" spans="2:11" s="8" customFormat="1" ht="19.9" customHeight="1">
      <c r="B60" s="156"/>
      <c r="C60" s="157"/>
      <c r="D60" s="158" t="s">
        <v>698</v>
      </c>
      <c r="E60" s="159"/>
      <c r="F60" s="159"/>
      <c r="G60" s="159"/>
      <c r="H60" s="159"/>
      <c r="I60" s="160"/>
      <c r="J60" s="161">
        <f>J93</f>
        <v>0</v>
      </c>
      <c r="K60" s="162"/>
    </row>
    <row r="61" spans="2:11" s="8" customFormat="1" ht="19.9" customHeight="1">
      <c r="B61" s="156"/>
      <c r="C61" s="157"/>
      <c r="D61" s="158" t="s">
        <v>699</v>
      </c>
      <c r="E61" s="159"/>
      <c r="F61" s="159"/>
      <c r="G61" s="159"/>
      <c r="H61" s="159"/>
      <c r="I61" s="160"/>
      <c r="J61" s="161">
        <f>J97</f>
        <v>0</v>
      </c>
      <c r="K61" s="162"/>
    </row>
    <row r="62" spans="2:11" s="8" customFormat="1" ht="19.9" customHeight="1">
      <c r="B62" s="156"/>
      <c r="C62" s="157"/>
      <c r="D62" s="158" t="s">
        <v>700</v>
      </c>
      <c r="E62" s="159"/>
      <c r="F62" s="159"/>
      <c r="G62" s="159"/>
      <c r="H62" s="159"/>
      <c r="I62" s="160"/>
      <c r="J62" s="161">
        <f>J101</f>
        <v>0</v>
      </c>
      <c r="K62" s="162"/>
    </row>
    <row r="63" spans="2:11" s="8" customFormat="1" ht="19.9" customHeight="1">
      <c r="B63" s="156"/>
      <c r="C63" s="157"/>
      <c r="D63" s="158" t="s">
        <v>701</v>
      </c>
      <c r="E63" s="159"/>
      <c r="F63" s="159"/>
      <c r="G63" s="159"/>
      <c r="H63" s="159"/>
      <c r="I63" s="160"/>
      <c r="J63" s="161">
        <f>J105</f>
        <v>0</v>
      </c>
      <c r="K63" s="162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" customHeight="1">
      <c r="B70" s="41"/>
      <c r="C70" s="62" t="s">
        <v>125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19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22.5" customHeight="1">
      <c r="B73" s="41"/>
      <c r="C73" s="63"/>
      <c r="D73" s="63"/>
      <c r="E73" s="381" t="str">
        <f>E7</f>
        <v>Hrad - Obnova Chebského hradu 1.etapa</v>
      </c>
      <c r="F73" s="382"/>
      <c r="G73" s="382"/>
      <c r="H73" s="382"/>
      <c r="I73" s="163"/>
      <c r="J73" s="63"/>
      <c r="K73" s="63"/>
      <c r="L73" s="61"/>
    </row>
    <row r="74" spans="2:12" s="1" customFormat="1" ht="14.45" customHeight="1">
      <c r="B74" s="41"/>
      <c r="C74" s="65" t="s">
        <v>101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23.25" customHeight="1">
      <c r="B75" s="41"/>
      <c r="C75" s="63"/>
      <c r="D75" s="63"/>
      <c r="E75" s="349" t="str">
        <f>E9</f>
        <v>11 - Vedlejší rozpočtové náklady</v>
      </c>
      <c r="F75" s="383"/>
      <c r="G75" s="383"/>
      <c r="H75" s="383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25</v>
      </c>
      <c r="D77" s="63"/>
      <c r="E77" s="63"/>
      <c r="F77" s="164" t="str">
        <f>F12</f>
        <v>Cheb</v>
      </c>
      <c r="G77" s="63"/>
      <c r="H77" s="63"/>
      <c r="I77" s="165" t="s">
        <v>27</v>
      </c>
      <c r="J77" s="73" t="str">
        <f>IF(J12="","",J12)</f>
        <v>31. 10. 2017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5">
      <c r="B79" s="41"/>
      <c r="C79" s="65" t="s">
        <v>33</v>
      </c>
      <c r="D79" s="63"/>
      <c r="E79" s="63"/>
      <c r="F79" s="164" t="str">
        <f>E15</f>
        <v>Město Cheb</v>
      </c>
      <c r="G79" s="63"/>
      <c r="H79" s="63"/>
      <c r="I79" s="165" t="s">
        <v>40</v>
      </c>
      <c r="J79" s="164" t="str">
        <f>E21</f>
        <v>Projektový atelier pro arch. a poz. stavby</v>
      </c>
      <c r="K79" s="63"/>
      <c r="L79" s="61"/>
    </row>
    <row r="80" spans="2:12" s="1" customFormat="1" ht="14.45" customHeight="1">
      <c r="B80" s="41"/>
      <c r="C80" s="65" t="s">
        <v>38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20" s="9" customFormat="1" ht="29.25" customHeight="1">
      <c r="B82" s="166"/>
      <c r="C82" s="167" t="s">
        <v>126</v>
      </c>
      <c r="D82" s="168" t="s">
        <v>64</v>
      </c>
      <c r="E82" s="168" t="s">
        <v>60</v>
      </c>
      <c r="F82" s="168" t="s">
        <v>127</v>
      </c>
      <c r="G82" s="168" t="s">
        <v>128</v>
      </c>
      <c r="H82" s="168" t="s">
        <v>129</v>
      </c>
      <c r="I82" s="169" t="s">
        <v>130</v>
      </c>
      <c r="J82" s="168" t="s">
        <v>105</v>
      </c>
      <c r="K82" s="170" t="s">
        <v>131</v>
      </c>
      <c r="L82" s="171"/>
      <c r="M82" s="81" t="s">
        <v>132</v>
      </c>
      <c r="N82" s="82" t="s">
        <v>49</v>
      </c>
      <c r="O82" s="82" t="s">
        <v>133</v>
      </c>
      <c r="P82" s="82" t="s">
        <v>134</v>
      </c>
      <c r="Q82" s="82" t="s">
        <v>135</v>
      </c>
      <c r="R82" s="82" t="s">
        <v>136</v>
      </c>
      <c r="S82" s="82" t="s">
        <v>137</v>
      </c>
      <c r="T82" s="83" t="s">
        <v>138</v>
      </c>
    </row>
    <row r="83" spans="2:63" s="1" customFormat="1" ht="29.25" customHeight="1">
      <c r="B83" s="41"/>
      <c r="C83" s="87" t="s">
        <v>106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</f>
        <v>0</v>
      </c>
      <c r="Q83" s="85"/>
      <c r="R83" s="173">
        <f>R84</f>
        <v>0</v>
      </c>
      <c r="S83" s="85"/>
      <c r="T83" s="174">
        <f>T84</f>
        <v>0</v>
      </c>
      <c r="AT83" s="23" t="s">
        <v>78</v>
      </c>
      <c r="AU83" s="23" t="s">
        <v>107</v>
      </c>
      <c r="BK83" s="175">
        <f>BK84</f>
        <v>0</v>
      </c>
    </row>
    <row r="84" spans="2:63" s="10" customFormat="1" ht="37.35" customHeight="1">
      <c r="B84" s="176"/>
      <c r="C84" s="177"/>
      <c r="D84" s="178" t="s">
        <v>78</v>
      </c>
      <c r="E84" s="179" t="s">
        <v>702</v>
      </c>
      <c r="F84" s="179" t="s">
        <v>93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P85+P89+P93+P97+P101+P105</f>
        <v>0</v>
      </c>
      <c r="Q84" s="184"/>
      <c r="R84" s="185">
        <f>R85+R89+R93+R97+R101+R105</f>
        <v>0</v>
      </c>
      <c r="S84" s="184"/>
      <c r="T84" s="186">
        <f>T85+T89+T93+T97+T101+T105</f>
        <v>0</v>
      </c>
      <c r="AR84" s="187" t="s">
        <v>168</v>
      </c>
      <c r="AT84" s="188" t="s">
        <v>78</v>
      </c>
      <c r="AU84" s="188" t="s">
        <v>79</v>
      </c>
      <c r="AY84" s="187" t="s">
        <v>141</v>
      </c>
      <c r="BK84" s="189">
        <f>BK85+BK89+BK93+BK97+BK101+BK105</f>
        <v>0</v>
      </c>
    </row>
    <row r="85" spans="2:63" s="10" customFormat="1" ht="19.9" customHeight="1">
      <c r="B85" s="176"/>
      <c r="C85" s="177"/>
      <c r="D85" s="190" t="s">
        <v>78</v>
      </c>
      <c r="E85" s="191" t="s">
        <v>703</v>
      </c>
      <c r="F85" s="191" t="s">
        <v>704</v>
      </c>
      <c r="G85" s="177"/>
      <c r="H85" s="177"/>
      <c r="I85" s="180"/>
      <c r="J85" s="192">
        <f>BK85</f>
        <v>0</v>
      </c>
      <c r="K85" s="177"/>
      <c r="L85" s="182"/>
      <c r="M85" s="183"/>
      <c r="N85" s="184"/>
      <c r="O85" s="184"/>
      <c r="P85" s="185">
        <f>SUM(P86:P88)</f>
        <v>0</v>
      </c>
      <c r="Q85" s="184"/>
      <c r="R85" s="185">
        <f>SUM(R86:R88)</f>
        <v>0</v>
      </c>
      <c r="S85" s="184"/>
      <c r="T85" s="186">
        <f>SUM(T86:T88)</f>
        <v>0</v>
      </c>
      <c r="AR85" s="187" t="s">
        <v>168</v>
      </c>
      <c r="AT85" s="188" t="s">
        <v>78</v>
      </c>
      <c r="AU85" s="188" t="s">
        <v>10</v>
      </c>
      <c r="AY85" s="187" t="s">
        <v>141</v>
      </c>
      <c r="BK85" s="189">
        <f>SUM(BK86:BK88)</f>
        <v>0</v>
      </c>
    </row>
    <row r="86" spans="2:65" s="1" customFormat="1" ht="31.5" customHeight="1">
      <c r="B86" s="41"/>
      <c r="C86" s="193" t="s">
        <v>10</v>
      </c>
      <c r="D86" s="193" t="s">
        <v>143</v>
      </c>
      <c r="E86" s="194" t="s">
        <v>705</v>
      </c>
      <c r="F86" s="195" t="s">
        <v>706</v>
      </c>
      <c r="G86" s="196" t="s">
        <v>400</v>
      </c>
      <c r="H86" s="197">
        <v>1</v>
      </c>
      <c r="I86" s="198"/>
      <c r="J86" s="199">
        <f>ROUND(I86*H86,0)</f>
        <v>0</v>
      </c>
      <c r="K86" s="195" t="s">
        <v>147</v>
      </c>
      <c r="L86" s="61"/>
      <c r="M86" s="200" t="s">
        <v>35</v>
      </c>
      <c r="N86" s="201" t="s">
        <v>50</v>
      </c>
      <c r="O86" s="42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AR86" s="23" t="s">
        <v>707</v>
      </c>
      <c r="AT86" s="23" t="s">
        <v>143</v>
      </c>
      <c r="AU86" s="23" t="s">
        <v>88</v>
      </c>
      <c r="AY86" s="23" t="s">
        <v>141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3" t="s">
        <v>10</v>
      </c>
      <c r="BK86" s="204">
        <f>ROUND(I86*H86,0)</f>
        <v>0</v>
      </c>
      <c r="BL86" s="23" t="s">
        <v>707</v>
      </c>
      <c r="BM86" s="23" t="s">
        <v>708</v>
      </c>
    </row>
    <row r="87" spans="2:51" s="12" customFormat="1" ht="13.5">
      <c r="B87" s="217"/>
      <c r="C87" s="218"/>
      <c r="D87" s="207" t="s">
        <v>150</v>
      </c>
      <c r="E87" s="219" t="s">
        <v>35</v>
      </c>
      <c r="F87" s="220" t="s">
        <v>10</v>
      </c>
      <c r="G87" s="218"/>
      <c r="H87" s="221">
        <v>1</v>
      </c>
      <c r="I87" s="222"/>
      <c r="J87" s="218"/>
      <c r="K87" s="218"/>
      <c r="L87" s="223"/>
      <c r="M87" s="224"/>
      <c r="N87" s="225"/>
      <c r="O87" s="225"/>
      <c r="P87" s="225"/>
      <c r="Q87" s="225"/>
      <c r="R87" s="225"/>
      <c r="S87" s="225"/>
      <c r="T87" s="226"/>
      <c r="AT87" s="227" t="s">
        <v>150</v>
      </c>
      <c r="AU87" s="227" t="s">
        <v>88</v>
      </c>
      <c r="AV87" s="12" t="s">
        <v>88</v>
      </c>
      <c r="AW87" s="12" t="s">
        <v>42</v>
      </c>
      <c r="AX87" s="12" t="s">
        <v>79</v>
      </c>
      <c r="AY87" s="227" t="s">
        <v>141</v>
      </c>
    </row>
    <row r="88" spans="2:51" s="13" customFormat="1" ht="13.5">
      <c r="B88" s="228"/>
      <c r="C88" s="229"/>
      <c r="D88" s="207" t="s">
        <v>150</v>
      </c>
      <c r="E88" s="240" t="s">
        <v>35</v>
      </c>
      <c r="F88" s="241" t="s">
        <v>153</v>
      </c>
      <c r="G88" s="229"/>
      <c r="H88" s="242">
        <v>1</v>
      </c>
      <c r="I88" s="234"/>
      <c r="J88" s="229"/>
      <c r="K88" s="229"/>
      <c r="L88" s="235"/>
      <c r="M88" s="236"/>
      <c r="N88" s="237"/>
      <c r="O88" s="237"/>
      <c r="P88" s="237"/>
      <c r="Q88" s="237"/>
      <c r="R88" s="237"/>
      <c r="S88" s="237"/>
      <c r="T88" s="238"/>
      <c r="AT88" s="239" t="s">
        <v>150</v>
      </c>
      <c r="AU88" s="239" t="s">
        <v>88</v>
      </c>
      <c r="AV88" s="13" t="s">
        <v>148</v>
      </c>
      <c r="AW88" s="13" t="s">
        <v>42</v>
      </c>
      <c r="AX88" s="13" t="s">
        <v>10</v>
      </c>
      <c r="AY88" s="239" t="s">
        <v>141</v>
      </c>
    </row>
    <row r="89" spans="2:63" s="10" customFormat="1" ht="29.85" customHeight="1">
      <c r="B89" s="176"/>
      <c r="C89" s="177"/>
      <c r="D89" s="190" t="s">
        <v>78</v>
      </c>
      <c r="E89" s="191" t="s">
        <v>709</v>
      </c>
      <c r="F89" s="191" t="s">
        <v>710</v>
      </c>
      <c r="G89" s="177"/>
      <c r="H89" s="177"/>
      <c r="I89" s="180"/>
      <c r="J89" s="192">
        <f>BK89</f>
        <v>0</v>
      </c>
      <c r="K89" s="177"/>
      <c r="L89" s="182"/>
      <c r="M89" s="183"/>
      <c r="N89" s="184"/>
      <c r="O89" s="184"/>
      <c r="P89" s="185">
        <f>SUM(P90:P92)</f>
        <v>0</v>
      </c>
      <c r="Q89" s="184"/>
      <c r="R89" s="185">
        <f>SUM(R90:R92)</f>
        <v>0</v>
      </c>
      <c r="S89" s="184"/>
      <c r="T89" s="186">
        <f>SUM(T90:T92)</f>
        <v>0</v>
      </c>
      <c r="AR89" s="187" t="s">
        <v>168</v>
      </c>
      <c r="AT89" s="188" t="s">
        <v>78</v>
      </c>
      <c r="AU89" s="188" t="s">
        <v>10</v>
      </c>
      <c r="AY89" s="187" t="s">
        <v>141</v>
      </c>
      <c r="BK89" s="189">
        <f>SUM(BK90:BK92)</f>
        <v>0</v>
      </c>
    </row>
    <row r="90" spans="2:65" s="1" customFormat="1" ht="22.5" customHeight="1">
      <c r="B90" s="41"/>
      <c r="C90" s="193" t="s">
        <v>88</v>
      </c>
      <c r="D90" s="193" t="s">
        <v>143</v>
      </c>
      <c r="E90" s="194" t="s">
        <v>711</v>
      </c>
      <c r="F90" s="195" t="s">
        <v>712</v>
      </c>
      <c r="G90" s="196" t="s">
        <v>400</v>
      </c>
      <c r="H90" s="197">
        <v>1</v>
      </c>
      <c r="I90" s="198"/>
      <c r="J90" s="199">
        <f>ROUND(I90*H90,0)</f>
        <v>0</v>
      </c>
      <c r="K90" s="195" t="s">
        <v>147</v>
      </c>
      <c r="L90" s="61"/>
      <c r="M90" s="200" t="s">
        <v>35</v>
      </c>
      <c r="N90" s="201" t="s">
        <v>50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3" t="s">
        <v>707</v>
      </c>
      <c r="AT90" s="23" t="s">
        <v>143</v>
      </c>
      <c r="AU90" s="23" t="s">
        <v>88</v>
      </c>
      <c r="AY90" s="23" t="s">
        <v>141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3" t="s">
        <v>10</v>
      </c>
      <c r="BK90" s="204">
        <f>ROUND(I90*H90,0)</f>
        <v>0</v>
      </c>
      <c r="BL90" s="23" t="s">
        <v>707</v>
      </c>
      <c r="BM90" s="23" t="s">
        <v>713</v>
      </c>
    </row>
    <row r="91" spans="2:51" s="12" customFormat="1" ht="13.5">
      <c r="B91" s="217"/>
      <c r="C91" s="218"/>
      <c r="D91" s="207" t="s">
        <v>150</v>
      </c>
      <c r="E91" s="219" t="s">
        <v>35</v>
      </c>
      <c r="F91" s="220" t="s">
        <v>10</v>
      </c>
      <c r="G91" s="218"/>
      <c r="H91" s="221">
        <v>1</v>
      </c>
      <c r="I91" s="222"/>
      <c r="J91" s="218"/>
      <c r="K91" s="218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150</v>
      </c>
      <c r="AU91" s="227" t="s">
        <v>88</v>
      </c>
      <c r="AV91" s="12" t="s">
        <v>88</v>
      </c>
      <c r="AW91" s="12" t="s">
        <v>42</v>
      </c>
      <c r="AX91" s="12" t="s">
        <v>79</v>
      </c>
      <c r="AY91" s="227" t="s">
        <v>141</v>
      </c>
    </row>
    <row r="92" spans="2:51" s="13" customFormat="1" ht="13.5">
      <c r="B92" s="228"/>
      <c r="C92" s="229"/>
      <c r="D92" s="207" t="s">
        <v>150</v>
      </c>
      <c r="E92" s="240" t="s">
        <v>35</v>
      </c>
      <c r="F92" s="241" t="s">
        <v>153</v>
      </c>
      <c r="G92" s="229"/>
      <c r="H92" s="242">
        <v>1</v>
      </c>
      <c r="I92" s="234"/>
      <c r="J92" s="229"/>
      <c r="K92" s="229"/>
      <c r="L92" s="235"/>
      <c r="M92" s="236"/>
      <c r="N92" s="237"/>
      <c r="O92" s="237"/>
      <c r="P92" s="237"/>
      <c r="Q92" s="237"/>
      <c r="R92" s="237"/>
      <c r="S92" s="237"/>
      <c r="T92" s="238"/>
      <c r="AT92" s="239" t="s">
        <v>150</v>
      </c>
      <c r="AU92" s="239" t="s">
        <v>88</v>
      </c>
      <c r="AV92" s="13" t="s">
        <v>148</v>
      </c>
      <c r="AW92" s="13" t="s">
        <v>42</v>
      </c>
      <c r="AX92" s="13" t="s">
        <v>10</v>
      </c>
      <c r="AY92" s="239" t="s">
        <v>141</v>
      </c>
    </row>
    <row r="93" spans="2:63" s="10" customFormat="1" ht="29.85" customHeight="1">
      <c r="B93" s="176"/>
      <c r="C93" s="177"/>
      <c r="D93" s="190" t="s">
        <v>78</v>
      </c>
      <c r="E93" s="191" t="s">
        <v>714</v>
      </c>
      <c r="F93" s="191" t="s">
        <v>715</v>
      </c>
      <c r="G93" s="177"/>
      <c r="H93" s="177"/>
      <c r="I93" s="180"/>
      <c r="J93" s="192">
        <f>BK93</f>
        <v>0</v>
      </c>
      <c r="K93" s="177"/>
      <c r="L93" s="182"/>
      <c r="M93" s="183"/>
      <c r="N93" s="184"/>
      <c r="O93" s="184"/>
      <c r="P93" s="185">
        <f>SUM(P94:P96)</f>
        <v>0</v>
      </c>
      <c r="Q93" s="184"/>
      <c r="R93" s="185">
        <f>SUM(R94:R96)</f>
        <v>0</v>
      </c>
      <c r="S93" s="184"/>
      <c r="T93" s="186">
        <f>SUM(T94:T96)</f>
        <v>0</v>
      </c>
      <c r="AR93" s="187" t="s">
        <v>168</v>
      </c>
      <c r="AT93" s="188" t="s">
        <v>78</v>
      </c>
      <c r="AU93" s="188" t="s">
        <v>10</v>
      </c>
      <c r="AY93" s="187" t="s">
        <v>141</v>
      </c>
      <c r="BK93" s="189">
        <f>SUM(BK94:BK96)</f>
        <v>0</v>
      </c>
    </row>
    <row r="94" spans="2:65" s="1" customFormat="1" ht="22.5" customHeight="1">
      <c r="B94" s="41"/>
      <c r="C94" s="193" t="s">
        <v>158</v>
      </c>
      <c r="D94" s="193" t="s">
        <v>143</v>
      </c>
      <c r="E94" s="194" t="s">
        <v>716</v>
      </c>
      <c r="F94" s="195" t="s">
        <v>717</v>
      </c>
      <c r="G94" s="196" t="s">
        <v>400</v>
      </c>
      <c r="H94" s="197">
        <v>1</v>
      </c>
      <c r="I94" s="198"/>
      <c r="J94" s="199">
        <f>ROUND(I94*H94,0)</f>
        <v>0</v>
      </c>
      <c r="K94" s="195" t="s">
        <v>147</v>
      </c>
      <c r="L94" s="61"/>
      <c r="M94" s="200" t="s">
        <v>35</v>
      </c>
      <c r="N94" s="201" t="s">
        <v>50</v>
      </c>
      <c r="O94" s="42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23" t="s">
        <v>707</v>
      </c>
      <c r="AT94" s="23" t="s">
        <v>143</v>
      </c>
      <c r="AU94" s="23" t="s">
        <v>88</v>
      </c>
      <c r="AY94" s="23" t="s">
        <v>141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10</v>
      </c>
      <c r="BK94" s="204">
        <f>ROUND(I94*H94,0)</f>
        <v>0</v>
      </c>
      <c r="BL94" s="23" t="s">
        <v>707</v>
      </c>
      <c r="BM94" s="23" t="s">
        <v>718</v>
      </c>
    </row>
    <row r="95" spans="2:51" s="12" customFormat="1" ht="13.5">
      <c r="B95" s="217"/>
      <c r="C95" s="218"/>
      <c r="D95" s="207" t="s">
        <v>150</v>
      </c>
      <c r="E95" s="219" t="s">
        <v>35</v>
      </c>
      <c r="F95" s="220" t="s">
        <v>10</v>
      </c>
      <c r="G95" s="218"/>
      <c r="H95" s="221">
        <v>1</v>
      </c>
      <c r="I95" s="222"/>
      <c r="J95" s="218"/>
      <c r="K95" s="218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150</v>
      </c>
      <c r="AU95" s="227" t="s">
        <v>88</v>
      </c>
      <c r="AV95" s="12" t="s">
        <v>88</v>
      </c>
      <c r="AW95" s="12" t="s">
        <v>42</v>
      </c>
      <c r="AX95" s="12" t="s">
        <v>79</v>
      </c>
      <c r="AY95" s="227" t="s">
        <v>141</v>
      </c>
    </row>
    <row r="96" spans="2:51" s="13" customFormat="1" ht="13.5">
      <c r="B96" s="228"/>
      <c r="C96" s="229"/>
      <c r="D96" s="207" t="s">
        <v>150</v>
      </c>
      <c r="E96" s="240" t="s">
        <v>35</v>
      </c>
      <c r="F96" s="241" t="s">
        <v>153</v>
      </c>
      <c r="G96" s="229"/>
      <c r="H96" s="242">
        <v>1</v>
      </c>
      <c r="I96" s="234"/>
      <c r="J96" s="229"/>
      <c r="K96" s="229"/>
      <c r="L96" s="235"/>
      <c r="M96" s="236"/>
      <c r="N96" s="237"/>
      <c r="O96" s="237"/>
      <c r="P96" s="237"/>
      <c r="Q96" s="237"/>
      <c r="R96" s="237"/>
      <c r="S96" s="237"/>
      <c r="T96" s="238"/>
      <c r="AT96" s="239" t="s">
        <v>150</v>
      </c>
      <c r="AU96" s="239" t="s">
        <v>88</v>
      </c>
      <c r="AV96" s="13" t="s">
        <v>148</v>
      </c>
      <c r="AW96" s="13" t="s">
        <v>42</v>
      </c>
      <c r="AX96" s="13" t="s">
        <v>10</v>
      </c>
      <c r="AY96" s="239" t="s">
        <v>141</v>
      </c>
    </row>
    <row r="97" spans="2:63" s="10" customFormat="1" ht="29.85" customHeight="1">
      <c r="B97" s="176"/>
      <c r="C97" s="177"/>
      <c r="D97" s="190" t="s">
        <v>78</v>
      </c>
      <c r="E97" s="191" t="s">
        <v>719</v>
      </c>
      <c r="F97" s="191" t="s">
        <v>720</v>
      </c>
      <c r="G97" s="177"/>
      <c r="H97" s="177"/>
      <c r="I97" s="180"/>
      <c r="J97" s="192">
        <f>BK97</f>
        <v>0</v>
      </c>
      <c r="K97" s="177"/>
      <c r="L97" s="182"/>
      <c r="M97" s="183"/>
      <c r="N97" s="184"/>
      <c r="O97" s="184"/>
      <c r="P97" s="185">
        <f>SUM(P98:P100)</f>
        <v>0</v>
      </c>
      <c r="Q97" s="184"/>
      <c r="R97" s="185">
        <f>SUM(R98:R100)</f>
        <v>0</v>
      </c>
      <c r="S97" s="184"/>
      <c r="T97" s="186">
        <f>SUM(T98:T100)</f>
        <v>0</v>
      </c>
      <c r="AR97" s="187" t="s">
        <v>168</v>
      </c>
      <c r="AT97" s="188" t="s">
        <v>78</v>
      </c>
      <c r="AU97" s="188" t="s">
        <v>10</v>
      </c>
      <c r="AY97" s="187" t="s">
        <v>141</v>
      </c>
      <c r="BK97" s="189">
        <f>SUM(BK98:BK100)</f>
        <v>0</v>
      </c>
    </row>
    <row r="98" spans="2:65" s="1" customFormat="1" ht="22.5" customHeight="1">
      <c r="B98" s="41"/>
      <c r="C98" s="193" t="s">
        <v>148</v>
      </c>
      <c r="D98" s="193" t="s">
        <v>143</v>
      </c>
      <c r="E98" s="194" t="s">
        <v>721</v>
      </c>
      <c r="F98" s="195" t="s">
        <v>722</v>
      </c>
      <c r="G98" s="196" t="s">
        <v>400</v>
      </c>
      <c r="H98" s="197">
        <v>1</v>
      </c>
      <c r="I98" s="198"/>
      <c r="J98" s="199">
        <f>ROUND(I98*H98,0)</f>
        <v>0</v>
      </c>
      <c r="K98" s="195" t="s">
        <v>147</v>
      </c>
      <c r="L98" s="61"/>
      <c r="M98" s="200" t="s">
        <v>35</v>
      </c>
      <c r="N98" s="201" t="s">
        <v>50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3" t="s">
        <v>707</v>
      </c>
      <c r="AT98" s="23" t="s">
        <v>143</v>
      </c>
      <c r="AU98" s="23" t="s">
        <v>88</v>
      </c>
      <c r="AY98" s="23" t="s">
        <v>141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10</v>
      </c>
      <c r="BK98" s="204">
        <f>ROUND(I98*H98,0)</f>
        <v>0</v>
      </c>
      <c r="BL98" s="23" t="s">
        <v>707</v>
      </c>
      <c r="BM98" s="23" t="s">
        <v>723</v>
      </c>
    </row>
    <row r="99" spans="2:51" s="12" customFormat="1" ht="13.5">
      <c r="B99" s="217"/>
      <c r="C99" s="218"/>
      <c r="D99" s="207" t="s">
        <v>150</v>
      </c>
      <c r="E99" s="219" t="s">
        <v>35</v>
      </c>
      <c r="F99" s="220" t="s">
        <v>10</v>
      </c>
      <c r="G99" s="218"/>
      <c r="H99" s="221">
        <v>1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150</v>
      </c>
      <c r="AU99" s="227" t="s">
        <v>88</v>
      </c>
      <c r="AV99" s="12" t="s">
        <v>88</v>
      </c>
      <c r="AW99" s="12" t="s">
        <v>42</v>
      </c>
      <c r="AX99" s="12" t="s">
        <v>79</v>
      </c>
      <c r="AY99" s="227" t="s">
        <v>141</v>
      </c>
    </row>
    <row r="100" spans="2:51" s="13" customFormat="1" ht="13.5">
      <c r="B100" s="228"/>
      <c r="C100" s="229"/>
      <c r="D100" s="207" t="s">
        <v>150</v>
      </c>
      <c r="E100" s="240" t="s">
        <v>35</v>
      </c>
      <c r="F100" s="241" t="s">
        <v>153</v>
      </c>
      <c r="G100" s="229"/>
      <c r="H100" s="242">
        <v>1</v>
      </c>
      <c r="I100" s="234"/>
      <c r="J100" s="229"/>
      <c r="K100" s="229"/>
      <c r="L100" s="235"/>
      <c r="M100" s="236"/>
      <c r="N100" s="237"/>
      <c r="O100" s="237"/>
      <c r="P100" s="237"/>
      <c r="Q100" s="237"/>
      <c r="R100" s="237"/>
      <c r="S100" s="237"/>
      <c r="T100" s="238"/>
      <c r="AT100" s="239" t="s">
        <v>150</v>
      </c>
      <c r="AU100" s="239" t="s">
        <v>88</v>
      </c>
      <c r="AV100" s="13" t="s">
        <v>148</v>
      </c>
      <c r="AW100" s="13" t="s">
        <v>42</v>
      </c>
      <c r="AX100" s="13" t="s">
        <v>10</v>
      </c>
      <c r="AY100" s="239" t="s">
        <v>141</v>
      </c>
    </row>
    <row r="101" spans="2:63" s="10" customFormat="1" ht="29.85" customHeight="1">
      <c r="B101" s="176"/>
      <c r="C101" s="177"/>
      <c r="D101" s="190" t="s">
        <v>78</v>
      </c>
      <c r="E101" s="191" t="s">
        <v>724</v>
      </c>
      <c r="F101" s="191" t="s">
        <v>725</v>
      </c>
      <c r="G101" s="177"/>
      <c r="H101" s="177"/>
      <c r="I101" s="180"/>
      <c r="J101" s="192">
        <f>BK101</f>
        <v>0</v>
      </c>
      <c r="K101" s="177"/>
      <c r="L101" s="182"/>
      <c r="M101" s="183"/>
      <c r="N101" s="184"/>
      <c r="O101" s="184"/>
      <c r="P101" s="185">
        <f>SUM(P102:P104)</f>
        <v>0</v>
      </c>
      <c r="Q101" s="184"/>
      <c r="R101" s="185">
        <f>SUM(R102:R104)</f>
        <v>0</v>
      </c>
      <c r="S101" s="184"/>
      <c r="T101" s="186">
        <f>SUM(T102:T104)</f>
        <v>0</v>
      </c>
      <c r="AR101" s="187" t="s">
        <v>168</v>
      </c>
      <c r="AT101" s="188" t="s">
        <v>78</v>
      </c>
      <c r="AU101" s="188" t="s">
        <v>10</v>
      </c>
      <c r="AY101" s="187" t="s">
        <v>141</v>
      </c>
      <c r="BK101" s="189">
        <f>SUM(BK102:BK104)</f>
        <v>0</v>
      </c>
    </row>
    <row r="102" spans="2:65" s="1" customFormat="1" ht="22.5" customHeight="1">
      <c r="B102" s="41"/>
      <c r="C102" s="193" t="s">
        <v>168</v>
      </c>
      <c r="D102" s="193" t="s">
        <v>143</v>
      </c>
      <c r="E102" s="194" t="s">
        <v>726</v>
      </c>
      <c r="F102" s="195" t="s">
        <v>727</v>
      </c>
      <c r="G102" s="196" t="s">
        <v>400</v>
      </c>
      <c r="H102" s="197">
        <v>1</v>
      </c>
      <c r="I102" s="198"/>
      <c r="J102" s="199">
        <f>ROUND(I102*H102,0)</f>
        <v>0</v>
      </c>
      <c r="K102" s="195" t="s">
        <v>147</v>
      </c>
      <c r="L102" s="61"/>
      <c r="M102" s="200" t="s">
        <v>35</v>
      </c>
      <c r="N102" s="201" t="s">
        <v>50</v>
      </c>
      <c r="O102" s="42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3" t="s">
        <v>707</v>
      </c>
      <c r="AT102" s="23" t="s">
        <v>143</v>
      </c>
      <c r="AU102" s="23" t="s">
        <v>88</v>
      </c>
      <c r="AY102" s="23" t="s">
        <v>141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10</v>
      </c>
      <c r="BK102" s="204">
        <f>ROUND(I102*H102,0)</f>
        <v>0</v>
      </c>
      <c r="BL102" s="23" t="s">
        <v>707</v>
      </c>
      <c r="BM102" s="23" t="s">
        <v>728</v>
      </c>
    </row>
    <row r="103" spans="2:51" s="12" customFormat="1" ht="13.5">
      <c r="B103" s="217"/>
      <c r="C103" s="218"/>
      <c r="D103" s="207" t="s">
        <v>150</v>
      </c>
      <c r="E103" s="219" t="s">
        <v>35</v>
      </c>
      <c r="F103" s="220" t="s">
        <v>10</v>
      </c>
      <c r="G103" s="218"/>
      <c r="H103" s="221">
        <v>1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150</v>
      </c>
      <c r="AU103" s="227" t="s">
        <v>88</v>
      </c>
      <c r="AV103" s="12" t="s">
        <v>88</v>
      </c>
      <c r="AW103" s="12" t="s">
        <v>42</v>
      </c>
      <c r="AX103" s="12" t="s">
        <v>79</v>
      </c>
      <c r="AY103" s="227" t="s">
        <v>141</v>
      </c>
    </row>
    <row r="104" spans="2:51" s="13" customFormat="1" ht="13.5">
      <c r="B104" s="228"/>
      <c r="C104" s="229"/>
      <c r="D104" s="207" t="s">
        <v>150</v>
      </c>
      <c r="E104" s="240" t="s">
        <v>35</v>
      </c>
      <c r="F104" s="241" t="s">
        <v>153</v>
      </c>
      <c r="G104" s="229"/>
      <c r="H104" s="242">
        <v>1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AT104" s="239" t="s">
        <v>150</v>
      </c>
      <c r="AU104" s="239" t="s">
        <v>88</v>
      </c>
      <c r="AV104" s="13" t="s">
        <v>148</v>
      </c>
      <c r="AW104" s="13" t="s">
        <v>42</v>
      </c>
      <c r="AX104" s="13" t="s">
        <v>10</v>
      </c>
      <c r="AY104" s="239" t="s">
        <v>141</v>
      </c>
    </row>
    <row r="105" spans="2:63" s="10" customFormat="1" ht="29.85" customHeight="1">
      <c r="B105" s="176"/>
      <c r="C105" s="177"/>
      <c r="D105" s="190" t="s">
        <v>78</v>
      </c>
      <c r="E105" s="191" t="s">
        <v>729</v>
      </c>
      <c r="F105" s="191" t="s">
        <v>730</v>
      </c>
      <c r="G105" s="177"/>
      <c r="H105" s="177"/>
      <c r="I105" s="180"/>
      <c r="J105" s="192">
        <f>BK105</f>
        <v>0</v>
      </c>
      <c r="K105" s="177"/>
      <c r="L105" s="182"/>
      <c r="M105" s="183"/>
      <c r="N105" s="184"/>
      <c r="O105" s="184"/>
      <c r="P105" s="185">
        <f>SUM(P106:P114)</f>
        <v>0</v>
      </c>
      <c r="Q105" s="184"/>
      <c r="R105" s="185">
        <f>SUM(R106:R114)</f>
        <v>0</v>
      </c>
      <c r="S105" s="184"/>
      <c r="T105" s="186">
        <f>SUM(T106:T114)</f>
        <v>0</v>
      </c>
      <c r="AR105" s="187" t="s">
        <v>168</v>
      </c>
      <c r="AT105" s="188" t="s">
        <v>78</v>
      </c>
      <c r="AU105" s="188" t="s">
        <v>10</v>
      </c>
      <c r="AY105" s="187" t="s">
        <v>141</v>
      </c>
      <c r="BK105" s="189">
        <f>SUM(BK106:BK114)</f>
        <v>0</v>
      </c>
    </row>
    <row r="106" spans="2:65" s="1" customFormat="1" ht="22.5" customHeight="1">
      <c r="B106" s="41"/>
      <c r="C106" s="193" t="s">
        <v>172</v>
      </c>
      <c r="D106" s="193" t="s">
        <v>143</v>
      </c>
      <c r="E106" s="194" t="s">
        <v>731</v>
      </c>
      <c r="F106" s="195" t="s">
        <v>732</v>
      </c>
      <c r="G106" s="196" t="s">
        <v>400</v>
      </c>
      <c r="H106" s="197">
        <v>1</v>
      </c>
      <c r="I106" s="198"/>
      <c r="J106" s="199">
        <f>ROUND(I106*H106,0)</f>
        <v>0</v>
      </c>
      <c r="K106" s="195" t="s">
        <v>147</v>
      </c>
      <c r="L106" s="61"/>
      <c r="M106" s="200" t="s">
        <v>35</v>
      </c>
      <c r="N106" s="201" t="s">
        <v>50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3" t="s">
        <v>707</v>
      </c>
      <c r="AT106" s="23" t="s">
        <v>143</v>
      </c>
      <c r="AU106" s="23" t="s">
        <v>88</v>
      </c>
      <c r="AY106" s="23" t="s">
        <v>141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10</v>
      </c>
      <c r="BK106" s="204">
        <f>ROUND(I106*H106,0)</f>
        <v>0</v>
      </c>
      <c r="BL106" s="23" t="s">
        <v>707</v>
      </c>
      <c r="BM106" s="23" t="s">
        <v>733</v>
      </c>
    </row>
    <row r="107" spans="2:51" s="11" customFormat="1" ht="13.5">
      <c r="B107" s="205"/>
      <c r="C107" s="206"/>
      <c r="D107" s="207" t="s">
        <v>150</v>
      </c>
      <c r="E107" s="208" t="s">
        <v>35</v>
      </c>
      <c r="F107" s="209" t="s">
        <v>734</v>
      </c>
      <c r="G107" s="206"/>
      <c r="H107" s="210" t="s">
        <v>35</v>
      </c>
      <c r="I107" s="211"/>
      <c r="J107" s="206"/>
      <c r="K107" s="206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150</v>
      </c>
      <c r="AU107" s="216" t="s">
        <v>88</v>
      </c>
      <c r="AV107" s="11" t="s">
        <v>10</v>
      </c>
      <c r="AW107" s="11" t="s">
        <v>42</v>
      </c>
      <c r="AX107" s="11" t="s">
        <v>79</v>
      </c>
      <c r="AY107" s="216" t="s">
        <v>141</v>
      </c>
    </row>
    <row r="108" spans="2:51" s="11" customFormat="1" ht="13.5">
      <c r="B108" s="205"/>
      <c r="C108" s="206"/>
      <c r="D108" s="207" t="s">
        <v>150</v>
      </c>
      <c r="E108" s="208" t="s">
        <v>35</v>
      </c>
      <c r="F108" s="209" t="s">
        <v>735</v>
      </c>
      <c r="G108" s="206"/>
      <c r="H108" s="210" t="s">
        <v>35</v>
      </c>
      <c r="I108" s="211"/>
      <c r="J108" s="206"/>
      <c r="K108" s="206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150</v>
      </c>
      <c r="AU108" s="216" t="s">
        <v>88</v>
      </c>
      <c r="AV108" s="11" t="s">
        <v>10</v>
      </c>
      <c r="AW108" s="11" t="s">
        <v>42</v>
      </c>
      <c r="AX108" s="11" t="s">
        <v>79</v>
      </c>
      <c r="AY108" s="216" t="s">
        <v>141</v>
      </c>
    </row>
    <row r="109" spans="2:51" s="11" customFormat="1" ht="13.5">
      <c r="B109" s="205"/>
      <c r="C109" s="206"/>
      <c r="D109" s="207" t="s">
        <v>150</v>
      </c>
      <c r="E109" s="208" t="s">
        <v>35</v>
      </c>
      <c r="F109" s="209" t="s">
        <v>736</v>
      </c>
      <c r="G109" s="206"/>
      <c r="H109" s="210" t="s">
        <v>35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150</v>
      </c>
      <c r="AU109" s="216" t="s">
        <v>88</v>
      </c>
      <c r="AV109" s="11" t="s">
        <v>10</v>
      </c>
      <c r="AW109" s="11" t="s">
        <v>42</v>
      </c>
      <c r="AX109" s="11" t="s">
        <v>79</v>
      </c>
      <c r="AY109" s="216" t="s">
        <v>141</v>
      </c>
    </row>
    <row r="110" spans="2:51" s="11" customFormat="1" ht="13.5">
      <c r="B110" s="205"/>
      <c r="C110" s="206"/>
      <c r="D110" s="207" t="s">
        <v>150</v>
      </c>
      <c r="E110" s="208" t="s">
        <v>35</v>
      </c>
      <c r="F110" s="209" t="s">
        <v>737</v>
      </c>
      <c r="G110" s="206"/>
      <c r="H110" s="210" t="s">
        <v>35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150</v>
      </c>
      <c r="AU110" s="216" t="s">
        <v>88</v>
      </c>
      <c r="AV110" s="11" t="s">
        <v>10</v>
      </c>
      <c r="AW110" s="11" t="s">
        <v>42</v>
      </c>
      <c r="AX110" s="11" t="s">
        <v>79</v>
      </c>
      <c r="AY110" s="216" t="s">
        <v>141</v>
      </c>
    </row>
    <row r="111" spans="2:51" s="11" customFormat="1" ht="13.5">
      <c r="B111" s="205"/>
      <c r="C111" s="206"/>
      <c r="D111" s="207" t="s">
        <v>150</v>
      </c>
      <c r="E111" s="208" t="s">
        <v>35</v>
      </c>
      <c r="F111" s="209" t="s">
        <v>738</v>
      </c>
      <c r="G111" s="206"/>
      <c r="H111" s="210" t="s">
        <v>35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150</v>
      </c>
      <c r="AU111" s="216" t="s">
        <v>88</v>
      </c>
      <c r="AV111" s="11" t="s">
        <v>10</v>
      </c>
      <c r="AW111" s="11" t="s">
        <v>42</v>
      </c>
      <c r="AX111" s="11" t="s">
        <v>79</v>
      </c>
      <c r="AY111" s="216" t="s">
        <v>141</v>
      </c>
    </row>
    <row r="112" spans="2:51" s="11" customFormat="1" ht="27">
      <c r="B112" s="205"/>
      <c r="C112" s="206"/>
      <c r="D112" s="207" t="s">
        <v>150</v>
      </c>
      <c r="E112" s="208" t="s">
        <v>35</v>
      </c>
      <c r="F112" s="209" t="s">
        <v>739</v>
      </c>
      <c r="G112" s="206"/>
      <c r="H112" s="210" t="s">
        <v>35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150</v>
      </c>
      <c r="AU112" s="216" t="s">
        <v>88</v>
      </c>
      <c r="AV112" s="11" t="s">
        <v>10</v>
      </c>
      <c r="AW112" s="11" t="s">
        <v>42</v>
      </c>
      <c r="AX112" s="11" t="s">
        <v>79</v>
      </c>
      <c r="AY112" s="216" t="s">
        <v>141</v>
      </c>
    </row>
    <row r="113" spans="2:51" s="12" customFormat="1" ht="13.5">
      <c r="B113" s="217"/>
      <c r="C113" s="218"/>
      <c r="D113" s="207" t="s">
        <v>150</v>
      </c>
      <c r="E113" s="219" t="s">
        <v>35</v>
      </c>
      <c r="F113" s="220" t="s">
        <v>10</v>
      </c>
      <c r="G113" s="218"/>
      <c r="H113" s="221">
        <v>1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150</v>
      </c>
      <c r="AU113" s="227" t="s">
        <v>88</v>
      </c>
      <c r="AV113" s="12" t="s">
        <v>88</v>
      </c>
      <c r="AW113" s="12" t="s">
        <v>42</v>
      </c>
      <c r="AX113" s="12" t="s">
        <v>79</v>
      </c>
      <c r="AY113" s="227" t="s">
        <v>141</v>
      </c>
    </row>
    <row r="114" spans="2:51" s="13" customFormat="1" ht="13.5">
      <c r="B114" s="228"/>
      <c r="C114" s="229"/>
      <c r="D114" s="207" t="s">
        <v>150</v>
      </c>
      <c r="E114" s="240" t="s">
        <v>35</v>
      </c>
      <c r="F114" s="241" t="s">
        <v>153</v>
      </c>
      <c r="G114" s="229"/>
      <c r="H114" s="242">
        <v>1</v>
      </c>
      <c r="I114" s="234"/>
      <c r="J114" s="229"/>
      <c r="K114" s="229"/>
      <c r="L114" s="235"/>
      <c r="M114" s="262"/>
      <c r="N114" s="263"/>
      <c r="O114" s="263"/>
      <c r="P114" s="263"/>
      <c r="Q114" s="263"/>
      <c r="R114" s="263"/>
      <c r="S114" s="263"/>
      <c r="T114" s="264"/>
      <c r="AT114" s="239" t="s">
        <v>150</v>
      </c>
      <c r="AU114" s="239" t="s">
        <v>88</v>
      </c>
      <c r="AV114" s="13" t="s">
        <v>148</v>
      </c>
      <c r="AW114" s="13" t="s">
        <v>42</v>
      </c>
      <c r="AX114" s="13" t="s">
        <v>10</v>
      </c>
      <c r="AY114" s="239" t="s">
        <v>141</v>
      </c>
    </row>
    <row r="115" spans="2:12" s="1" customFormat="1" ht="6.95" customHeight="1">
      <c r="B115" s="56"/>
      <c r="C115" s="57"/>
      <c r="D115" s="57"/>
      <c r="E115" s="57"/>
      <c r="F115" s="57"/>
      <c r="G115" s="57"/>
      <c r="H115" s="57"/>
      <c r="I115" s="139"/>
      <c r="J115" s="57"/>
      <c r="K115" s="57"/>
      <c r="L115" s="61"/>
    </row>
  </sheetData>
  <sheetProtection password="CC35" sheet="1" objects="1" scenarios="1" formatCells="0" formatColumns="0" formatRows="0" sort="0" autoFilter="0"/>
  <autoFilter ref="C82:K114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5" customWidth="1"/>
    <col min="2" max="2" width="1.66796875" style="265" customWidth="1"/>
    <col min="3" max="4" width="5" style="265" customWidth="1"/>
    <col min="5" max="5" width="11.66015625" style="265" customWidth="1"/>
    <col min="6" max="6" width="9.16015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796875" style="265" customWidth="1"/>
  </cols>
  <sheetData>
    <row r="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4" customFormat="1" ht="45" customHeight="1">
      <c r="B3" s="269"/>
      <c r="C3" s="390" t="s">
        <v>740</v>
      </c>
      <c r="D3" s="390"/>
      <c r="E3" s="390"/>
      <c r="F3" s="390"/>
      <c r="G3" s="390"/>
      <c r="H3" s="390"/>
      <c r="I3" s="390"/>
      <c r="J3" s="390"/>
      <c r="K3" s="270"/>
    </row>
    <row r="4" spans="2:11" ht="25.5" customHeight="1">
      <c r="B4" s="271"/>
      <c r="C4" s="391" t="s">
        <v>741</v>
      </c>
      <c r="D4" s="391"/>
      <c r="E4" s="391"/>
      <c r="F4" s="391"/>
      <c r="G4" s="391"/>
      <c r="H4" s="391"/>
      <c r="I4" s="391"/>
      <c r="J4" s="391"/>
      <c r="K4" s="272"/>
    </row>
    <row r="5" spans="2:11" ht="5.25" customHeight="1">
      <c r="B5" s="271"/>
      <c r="C5" s="273"/>
      <c r="D5" s="273"/>
      <c r="E5" s="273"/>
      <c r="F5" s="273"/>
      <c r="G5" s="273"/>
      <c r="H5" s="273"/>
      <c r="I5" s="273"/>
      <c r="J5" s="273"/>
      <c r="K5" s="272"/>
    </row>
    <row r="6" spans="2:11" ht="15" customHeight="1">
      <c r="B6" s="271"/>
      <c r="C6" s="389" t="s">
        <v>742</v>
      </c>
      <c r="D6" s="389"/>
      <c r="E6" s="389"/>
      <c r="F6" s="389"/>
      <c r="G6" s="389"/>
      <c r="H6" s="389"/>
      <c r="I6" s="389"/>
      <c r="J6" s="389"/>
      <c r="K6" s="272"/>
    </row>
    <row r="7" spans="2:11" ht="15" customHeight="1">
      <c r="B7" s="275"/>
      <c r="C7" s="389" t="s">
        <v>743</v>
      </c>
      <c r="D7" s="389"/>
      <c r="E7" s="389"/>
      <c r="F7" s="389"/>
      <c r="G7" s="389"/>
      <c r="H7" s="389"/>
      <c r="I7" s="389"/>
      <c r="J7" s="389"/>
      <c r="K7" s="272"/>
    </row>
    <row r="8" spans="2:1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ht="15" customHeight="1">
      <c r="B9" s="275"/>
      <c r="C9" s="389" t="s">
        <v>744</v>
      </c>
      <c r="D9" s="389"/>
      <c r="E9" s="389"/>
      <c r="F9" s="389"/>
      <c r="G9" s="389"/>
      <c r="H9" s="389"/>
      <c r="I9" s="389"/>
      <c r="J9" s="389"/>
      <c r="K9" s="272"/>
    </row>
    <row r="10" spans="2:11" ht="15" customHeight="1">
      <c r="B10" s="275"/>
      <c r="C10" s="274"/>
      <c r="D10" s="389" t="s">
        <v>745</v>
      </c>
      <c r="E10" s="389"/>
      <c r="F10" s="389"/>
      <c r="G10" s="389"/>
      <c r="H10" s="389"/>
      <c r="I10" s="389"/>
      <c r="J10" s="389"/>
      <c r="K10" s="272"/>
    </row>
    <row r="11" spans="2:11" ht="15" customHeight="1">
      <c r="B11" s="275"/>
      <c r="C11" s="276"/>
      <c r="D11" s="389" t="s">
        <v>746</v>
      </c>
      <c r="E11" s="389"/>
      <c r="F11" s="389"/>
      <c r="G11" s="389"/>
      <c r="H11" s="389"/>
      <c r="I11" s="389"/>
      <c r="J11" s="389"/>
      <c r="K11" s="272"/>
    </row>
    <row r="12" spans="2:11" ht="12.75" customHeight="1">
      <c r="B12" s="275"/>
      <c r="C12" s="276"/>
      <c r="D12" s="276"/>
      <c r="E12" s="276"/>
      <c r="F12" s="276"/>
      <c r="G12" s="276"/>
      <c r="H12" s="276"/>
      <c r="I12" s="276"/>
      <c r="J12" s="276"/>
      <c r="K12" s="272"/>
    </row>
    <row r="13" spans="2:11" ht="15" customHeight="1">
      <c r="B13" s="275"/>
      <c r="C13" s="276"/>
      <c r="D13" s="389" t="s">
        <v>747</v>
      </c>
      <c r="E13" s="389"/>
      <c r="F13" s="389"/>
      <c r="G13" s="389"/>
      <c r="H13" s="389"/>
      <c r="I13" s="389"/>
      <c r="J13" s="389"/>
      <c r="K13" s="272"/>
    </row>
    <row r="14" spans="2:11" ht="15" customHeight="1">
      <c r="B14" s="275"/>
      <c r="C14" s="276"/>
      <c r="D14" s="389" t="s">
        <v>748</v>
      </c>
      <c r="E14" s="389"/>
      <c r="F14" s="389"/>
      <c r="G14" s="389"/>
      <c r="H14" s="389"/>
      <c r="I14" s="389"/>
      <c r="J14" s="389"/>
      <c r="K14" s="272"/>
    </row>
    <row r="15" spans="2:11" ht="15" customHeight="1">
      <c r="B15" s="275"/>
      <c r="C15" s="276"/>
      <c r="D15" s="389" t="s">
        <v>749</v>
      </c>
      <c r="E15" s="389"/>
      <c r="F15" s="389"/>
      <c r="G15" s="389"/>
      <c r="H15" s="389"/>
      <c r="I15" s="389"/>
      <c r="J15" s="389"/>
      <c r="K15" s="272"/>
    </row>
    <row r="16" spans="2:11" ht="15" customHeight="1">
      <c r="B16" s="275"/>
      <c r="C16" s="276"/>
      <c r="D16" s="276"/>
      <c r="E16" s="277" t="s">
        <v>86</v>
      </c>
      <c r="F16" s="389" t="s">
        <v>750</v>
      </c>
      <c r="G16" s="389"/>
      <c r="H16" s="389"/>
      <c r="I16" s="389"/>
      <c r="J16" s="389"/>
      <c r="K16" s="272"/>
    </row>
    <row r="17" spans="2:11" ht="15" customHeight="1">
      <c r="B17" s="275"/>
      <c r="C17" s="276"/>
      <c r="D17" s="276"/>
      <c r="E17" s="277" t="s">
        <v>751</v>
      </c>
      <c r="F17" s="389" t="s">
        <v>752</v>
      </c>
      <c r="G17" s="389"/>
      <c r="H17" s="389"/>
      <c r="I17" s="389"/>
      <c r="J17" s="389"/>
      <c r="K17" s="272"/>
    </row>
    <row r="18" spans="2:11" ht="15" customHeight="1">
      <c r="B18" s="275"/>
      <c r="C18" s="276"/>
      <c r="D18" s="276"/>
      <c r="E18" s="277" t="s">
        <v>753</v>
      </c>
      <c r="F18" s="389" t="s">
        <v>754</v>
      </c>
      <c r="G18" s="389"/>
      <c r="H18" s="389"/>
      <c r="I18" s="389"/>
      <c r="J18" s="389"/>
      <c r="K18" s="272"/>
    </row>
    <row r="19" spans="2:11" ht="15" customHeight="1">
      <c r="B19" s="275"/>
      <c r="C19" s="276"/>
      <c r="D19" s="276"/>
      <c r="E19" s="277" t="s">
        <v>755</v>
      </c>
      <c r="F19" s="389" t="s">
        <v>756</v>
      </c>
      <c r="G19" s="389"/>
      <c r="H19" s="389"/>
      <c r="I19" s="389"/>
      <c r="J19" s="389"/>
      <c r="K19" s="272"/>
    </row>
    <row r="20" spans="2:11" ht="15" customHeight="1">
      <c r="B20" s="275"/>
      <c r="C20" s="276"/>
      <c r="D20" s="276"/>
      <c r="E20" s="277" t="s">
        <v>757</v>
      </c>
      <c r="F20" s="389" t="s">
        <v>758</v>
      </c>
      <c r="G20" s="389"/>
      <c r="H20" s="389"/>
      <c r="I20" s="389"/>
      <c r="J20" s="389"/>
      <c r="K20" s="272"/>
    </row>
    <row r="21" spans="2:11" ht="15" customHeight="1">
      <c r="B21" s="275"/>
      <c r="C21" s="276"/>
      <c r="D21" s="276"/>
      <c r="E21" s="277" t="s">
        <v>759</v>
      </c>
      <c r="F21" s="389" t="s">
        <v>760</v>
      </c>
      <c r="G21" s="389"/>
      <c r="H21" s="389"/>
      <c r="I21" s="389"/>
      <c r="J21" s="389"/>
      <c r="K21" s="272"/>
    </row>
    <row r="22" spans="2:11" ht="12.75" customHeight="1">
      <c r="B22" s="275"/>
      <c r="C22" s="276"/>
      <c r="D22" s="276"/>
      <c r="E22" s="276"/>
      <c r="F22" s="276"/>
      <c r="G22" s="276"/>
      <c r="H22" s="276"/>
      <c r="I22" s="276"/>
      <c r="J22" s="276"/>
      <c r="K22" s="272"/>
    </row>
    <row r="23" spans="2:11" ht="15" customHeight="1">
      <c r="B23" s="275"/>
      <c r="C23" s="389" t="s">
        <v>761</v>
      </c>
      <c r="D23" s="389"/>
      <c r="E23" s="389"/>
      <c r="F23" s="389"/>
      <c r="G23" s="389"/>
      <c r="H23" s="389"/>
      <c r="I23" s="389"/>
      <c r="J23" s="389"/>
      <c r="K23" s="272"/>
    </row>
    <row r="24" spans="2:11" ht="15" customHeight="1">
      <c r="B24" s="275"/>
      <c r="C24" s="389" t="s">
        <v>762</v>
      </c>
      <c r="D24" s="389"/>
      <c r="E24" s="389"/>
      <c r="F24" s="389"/>
      <c r="G24" s="389"/>
      <c r="H24" s="389"/>
      <c r="I24" s="389"/>
      <c r="J24" s="389"/>
      <c r="K24" s="272"/>
    </row>
    <row r="25" spans="2:11" ht="15" customHeight="1">
      <c r="B25" s="275"/>
      <c r="C25" s="274"/>
      <c r="D25" s="389" t="s">
        <v>763</v>
      </c>
      <c r="E25" s="389"/>
      <c r="F25" s="389"/>
      <c r="G25" s="389"/>
      <c r="H25" s="389"/>
      <c r="I25" s="389"/>
      <c r="J25" s="389"/>
      <c r="K25" s="272"/>
    </row>
    <row r="26" spans="2:11" ht="15" customHeight="1">
      <c r="B26" s="275"/>
      <c r="C26" s="276"/>
      <c r="D26" s="389" t="s">
        <v>764</v>
      </c>
      <c r="E26" s="389"/>
      <c r="F26" s="389"/>
      <c r="G26" s="389"/>
      <c r="H26" s="389"/>
      <c r="I26" s="389"/>
      <c r="J26" s="389"/>
      <c r="K26" s="272"/>
    </row>
    <row r="27" spans="2:11" ht="12.75" customHeight="1">
      <c r="B27" s="275"/>
      <c r="C27" s="276"/>
      <c r="D27" s="276"/>
      <c r="E27" s="276"/>
      <c r="F27" s="276"/>
      <c r="G27" s="276"/>
      <c r="H27" s="276"/>
      <c r="I27" s="276"/>
      <c r="J27" s="276"/>
      <c r="K27" s="272"/>
    </row>
    <row r="28" spans="2:11" ht="15" customHeight="1">
      <c r="B28" s="275"/>
      <c r="C28" s="276"/>
      <c r="D28" s="389" t="s">
        <v>765</v>
      </c>
      <c r="E28" s="389"/>
      <c r="F28" s="389"/>
      <c r="G28" s="389"/>
      <c r="H28" s="389"/>
      <c r="I28" s="389"/>
      <c r="J28" s="389"/>
      <c r="K28" s="272"/>
    </row>
    <row r="29" spans="2:11" ht="15" customHeight="1">
      <c r="B29" s="275"/>
      <c r="C29" s="276"/>
      <c r="D29" s="389" t="s">
        <v>766</v>
      </c>
      <c r="E29" s="389"/>
      <c r="F29" s="389"/>
      <c r="G29" s="389"/>
      <c r="H29" s="389"/>
      <c r="I29" s="389"/>
      <c r="J29" s="389"/>
      <c r="K29" s="272"/>
    </row>
    <row r="30" spans="2:11" ht="12.75" customHeight="1">
      <c r="B30" s="275"/>
      <c r="C30" s="276"/>
      <c r="D30" s="276"/>
      <c r="E30" s="276"/>
      <c r="F30" s="276"/>
      <c r="G30" s="276"/>
      <c r="H30" s="276"/>
      <c r="I30" s="276"/>
      <c r="J30" s="276"/>
      <c r="K30" s="272"/>
    </row>
    <row r="31" spans="2:11" ht="15" customHeight="1">
      <c r="B31" s="275"/>
      <c r="C31" s="276"/>
      <c r="D31" s="389" t="s">
        <v>767</v>
      </c>
      <c r="E31" s="389"/>
      <c r="F31" s="389"/>
      <c r="G31" s="389"/>
      <c r="H31" s="389"/>
      <c r="I31" s="389"/>
      <c r="J31" s="389"/>
      <c r="K31" s="272"/>
    </row>
    <row r="32" spans="2:11" ht="15" customHeight="1">
      <c r="B32" s="275"/>
      <c r="C32" s="276"/>
      <c r="D32" s="389" t="s">
        <v>768</v>
      </c>
      <c r="E32" s="389"/>
      <c r="F32" s="389"/>
      <c r="G32" s="389"/>
      <c r="H32" s="389"/>
      <c r="I32" s="389"/>
      <c r="J32" s="389"/>
      <c r="K32" s="272"/>
    </row>
    <row r="33" spans="2:11" ht="15" customHeight="1">
      <c r="B33" s="275"/>
      <c r="C33" s="276"/>
      <c r="D33" s="389" t="s">
        <v>769</v>
      </c>
      <c r="E33" s="389"/>
      <c r="F33" s="389"/>
      <c r="G33" s="389"/>
      <c r="H33" s="389"/>
      <c r="I33" s="389"/>
      <c r="J33" s="389"/>
      <c r="K33" s="272"/>
    </row>
    <row r="34" spans="2:11" ht="15" customHeight="1">
      <c r="B34" s="275"/>
      <c r="C34" s="276"/>
      <c r="D34" s="274"/>
      <c r="E34" s="278" t="s">
        <v>126</v>
      </c>
      <c r="F34" s="274"/>
      <c r="G34" s="389" t="s">
        <v>770</v>
      </c>
      <c r="H34" s="389"/>
      <c r="I34" s="389"/>
      <c r="J34" s="389"/>
      <c r="K34" s="272"/>
    </row>
    <row r="35" spans="2:11" ht="30.75" customHeight="1">
      <c r="B35" s="275"/>
      <c r="C35" s="276"/>
      <c r="D35" s="274"/>
      <c r="E35" s="278" t="s">
        <v>771</v>
      </c>
      <c r="F35" s="274"/>
      <c r="G35" s="389" t="s">
        <v>772</v>
      </c>
      <c r="H35" s="389"/>
      <c r="I35" s="389"/>
      <c r="J35" s="389"/>
      <c r="K35" s="272"/>
    </row>
    <row r="36" spans="2:11" ht="15" customHeight="1">
      <c r="B36" s="275"/>
      <c r="C36" s="276"/>
      <c r="D36" s="274"/>
      <c r="E36" s="278" t="s">
        <v>60</v>
      </c>
      <c r="F36" s="274"/>
      <c r="G36" s="389" t="s">
        <v>773</v>
      </c>
      <c r="H36" s="389"/>
      <c r="I36" s="389"/>
      <c r="J36" s="389"/>
      <c r="K36" s="272"/>
    </row>
    <row r="37" spans="2:11" ht="15" customHeight="1">
      <c r="B37" s="275"/>
      <c r="C37" s="276"/>
      <c r="D37" s="274"/>
      <c r="E37" s="278" t="s">
        <v>127</v>
      </c>
      <c r="F37" s="274"/>
      <c r="G37" s="389" t="s">
        <v>774</v>
      </c>
      <c r="H37" s="389"/>
      <c r="I37" s="389"/>
      <c r="J37" s="389"/>
      <c r="K37" s="272"/>
    </row>
    <row r="38" spans="2:11" ht="15" customHeight="1">
      <c r="B38" s="275"/>
      <c r="C38" s="276"/>
      <c r="D38" s="274"/>
      <c r="E38" s="278" t="s">
        <v>128</v>
      </c>
      <c r="F38" s="274"/>
      <c r="G38" s="389" t="s">
        <v>775</v>
      </c>
      <c r="H38" s="389"/>
      <c r="I38" s="389"/>
      <c r="J38" s="389"/>
      <c r="K38" s="272"/>
    </row>
    <row r="39" spans="2:11" ht="15" customHeight="1">
      <c r="B39" s="275"/>
      <c r="C39" s="276"/>
      <c r="D39" s="274"/>
      <c r="E39" s="278" t="s">
        <v>129</v>
      </c>
      <c r="F39" s="274"/>
      <c r="G39" s="389" t="s">
        <v>776</v>
      </c>
      <c r="H39" s="389"/>
      <c r="I39" s="389"/>
      <c r="J39" s="389"/>
      <c r="K39" s="272"/>
    </row>
    <row r="40" spans="2:11" ht="15" customHeight="1">
      <c r="B40" s="275"/>
      <c r="C40" s="276"/>
      <c r="D40" s="274"/>
      <c r="E40" s="278" t="s">
        <v>777</v>
      </c>
      <c r="F40" s="274"/>
      <c r="G40" s="389" t="s">
        <v>778</v>
      </c>
      <c r="H40" s="389"/>
      <c r="I40" s="389"/>
      <c r="J40" s="389"/>
      <c r="K40" s="272"/>
    </row>
    <row r="41" spans="2:11" ht="15" customHeight="1">
      <c r="B41" s="275"/>
      <c r="C41" s="276"/>
      <c r="D41" s="274"/>
      <c r="E41" s="278"/>
      <c r="F41" s="274"/>
      <c r="G41" s="389" t="s">
        <v>779</v>
      </c>
      <c r="H41" s="389"/>
      <c r="I41" s="389"/>
      <c r="J41" s="389"/>
      <c r="K41" s="272"/>
    </row>
    <row r="42" spans="2:11" ht="15" customHeight="1">
      <c r="B42" s="275"/>
      <c r="C42" s="276"/>
      <c r="D42" s="274"/>
      <c r="E42" s="278" t="s">
        <v>780</v>
      </c>
      <c r="F42" s="274"/>
      <c r="G42" s="389" t="s">
        <v>781</v>
      </c>
      <c r="H42" s="389"/>
      <c r="I42" s="389"/>
      <c r="J42" s="389"/>
      <c r="K42" s="272"/>
    </row>
    <row r="43" spans="2:11" ht="15" customHeight="1">
      <c r="B43" s="275"/>
      <c r="C43" s="276"/>
      <c r="D43" s="274"/>
      <c r="E43" s="278" t="s">
        <v>131</v>
      </c>
      <c r="F43" s="274"/>
      <c r="G43" s="389" t="s">
        <v>782</v>
      </c>
      <c r="H43" s="389"/>
      <c r="I43" s="389"/>
      <c r="J43" s="389"/>
      <c r="K43" s="272"/>
    </row>
    <row r="44" spans="2:11" ht="12.75" customHeight="1">
      <c r="B44" s="275"/>
      <c r="C44" s="276"/>
      <c r="D44" s="274"/>
      <c r="E44" s="274"/>
      <c r="F44" s="274"/>
      <c r="G44" s="274"/>
      <c r="H44" s="274"/>
      <c r="I44" s="274"/>
      <c r="J44" s="274"/>
      <c r="K44" s="272"/>
    </row>
    <row r="45" spans="2:11" ht="15" customHeight="1">
      <c r="B45" s="275"/>
      <c r="C45" s="276"/>
      <c r="D45" s="389" t="s">
        <v>783</v>
      </c>
      <c r="E45" s="389"/>
      <c r="F45" s="389"/>
      <c r="G45" s="389"/>
      <c r="H45" s="389"/>
      <c r="I45" s="389"/>
      <c r="J45" s="389"/>
      <c r="K45" s="272"/>
    </row>
    <row r="46" spans="2:11" ht="15" customHeight="1">
      <c r="B46" s="275"/>
      <c r="C46" s="276"/>
      <c r="D46" s="276"/>
      <c r="E46" s="389" t="s">
        <v>784</v>
      </c>
      <c r="F46" s="389"/>
      <c r="G46" s="389"/>
      <c r="H46" s="389"/>
      <c r="I46" s="389"/>
      <c r="J46" s="389"/>
      <c r="K46" s="272"/>
    </row>
    <row r="47" spans="2:11" ht="15" customHeight="1">
      <c r="B47" s="275"/>
      <c r="C47" s="276"/>
      <c r="D47" s="276"/>
      <c r="E47" s="389" t="s">
        <v>785</v>
      </c>
      <c r="F47" s="389"/>
      <c r="G47" s="389"/>
      <c r="H47" s="389"/>
      <c r="I47" s="389"/>
      <c r="J47" s="389"/>
      <c r="K47" s="272"/>
    </row>
    <row r="48" spans="2:11" ht="15" customHeight="1">
      <c r="B48" s="275"/>
      <c r="C48" s="276"/>
      <c r="D48" s="276"/>
      <c r="E48" s="389" t="s">
        <v>786</v>
      </c>
      <c r="F48" s="389"/>
      <c r="G48" s="389"/>
      <c r="H48" s="389"/>
      <c r="I48" s="389"/>
      <c r="J48" s="389"/>
      <c r="K48" s="272"/>
    </row>
    <row r="49" spans="2:11" ht="15" customHeight="1">
      <c r="B49" s="275"/>
      <c r="C49" s="276"/>
      <c r="D49" s="389" t="s">
        <v>787</v>
      </c>
      <c r="E49" s="389"/>
      <c r="F49" s="389"/>
      <c r="G49" s="389"/>
      <c r="H49" s="389"/>
      <c r="I49" s="389"/>
      <c r="J49" s="389"/>
      <c r="K49" s="272"/>
    </row>
    <row r="50" spans="2:11" ht="25.5" customHeight="1">
      <c r="B50" s="271"/>
      <c r="C50" s="391" t="s">
        <v>788</v>
      </c>
      <c r="D50" s="391"/>
      <c r="E50" s="391"/>
      <c r="F50" s="391"/>
      <c r="G50" s="391"/>
      <c r="H50" s="391"/>
      <c r="I50" s="391"/>
      <c r="J50" s="391"/>
      <c r="K50" s="272"/>
    </row>
    <row r="51" spans="2:11" ht="5.25" customHeight="1">
      <c r="B51" s="271"/>
      <c r="C51" s="273"/>
      <c r="D51" s="273"/>
      <c r="E51" s="273"/>
      <c r="F51" s="273"/>
      <c r="G51" s="273"/>
      <c r="H51" s="273"/>
      <c r="I51" s="273"/>
      <c r="J51" s="273"/>
      <c r="K51" s="272"/>
    </row>
    <row r="52" spans="2:11" ht="15" customHeight="1">
      <c r="B52" s="271"/>
      <c r="C52" s="389" t="s">
        <v>789</v>
      </c>
      <c r="D52" s="389"/>
      <c r="E52" s="389"/>
      <c r="F52" s="389"/>
      <c r="G52" s="389"/>
      <c r="H52" s="389"/>
      <c r="I52" s="389"/>
      <c r="J52" s="389"/>
      <c r="K52" s="272"/>
    </row>
    <row r="53" spans="2:11" ht="15" customHeight="1">
      <c r="B53" s="271"/>
      <c r="C53" s="389" t="s">
        <v>790</v>
      </c>
      <c r="D53" s="389"/>
      <c r="E53" s="389"/>
      <c r="F53" s="389"/>
      <c r="G53" s="389"/>
      <c r="H53" s="389"/>
      <c r="I53" s="389"/>
      <c r="J53" s="389"/>
      <c r="K53" s="272"/>
    </row>
    <row r="54" spans="2:11" ht="12.75" customHeight="1">
      <c r="B54" s="271"/>
      <c r="C54" s="274"/>
      <c r="D54" s="274"/>
      <c r="E54" s="274"/>
      <c r="F54" s="274"/>
      <c r="G54" s="274"/>
      <c r="H54" s="274"/>
      <c r="I54" s="274"/>
      <c r="J54" s="274"/>
      <c r="K54" s="272"/>
    </row>
    <row r="55" spans="2:11" ht="15" customHeight="1">
      <c r="B55" s="271"/>
      <c r="C55" s="389" t="s">
        <v>791</v>
      </c>
      <c r="D55" s="389"/>
      <c r="E55" s="389"/>
      <c r="F55" s="389"/>
      <c r="G55" s="389"/>
      <c r="H55" s="389"/>
      <c r="I55" s="389"/>
      <c r="J55" s="389"/>
      <c r="K55" s="272"/>
    </row>
    <row r="56" spans="2:11" ht="15" customHeight="1">
      <c r="B56" s="271"/>
      <c r="C56" s="276"/>
      <c r="D56" s="389" t="s">
        <v>792</v>
      </c>
      <c r="E56" s="389"/>
      <c r="F56" s="389"/>
      <c r="G56" s="389"/>
      <c r="H56" s="389"/>
      <c r="I56" s="389"/>
      <c r="J56" s="389"/>
      <c r="K56" s="272"/>
    </row>
    <row r="57" spans="2:11" ht="15" customHeight="1">
      <c r="B57" s="271"/>
      <c r="C57" s="276"/>
      <c r="D57" s="389" t="s">
        <v>793</v>
      </c>
      <c r="E57" s="389"/>
      <c r="F57" s="389"/>
      <c r="G57" s="389"/>
      <c r="H57" s="389"/>
      <c r="I57" s="389"/>
      <c r="J57" s="389"/>
      <c r="K57" s="272"/>
    </row>
    <row r="58" spans="2:11" ht="15" customHeight="1">
      <c r="B58" s="271"/>
      <c r="C58" s="276"/>
      <c r="D58" s="389" t="s">
        <v>794</v>
      </c>
      <c r="E58" s="389"/>
      <c r="F58" s="389"/>
      <c r="G58" s="389"/>
      <c r="H58" s="389"/>
      <c r="I58" s="389"/>
      <c r="J58" s="389"/>
      <c r="K58" s="272"/>
    </row>
    <row r="59" spans="2:11" ht="15" customHeight="1">
      <c r="B59" s="271"/>
      <c r="C59" s="276"/>
      <c r="D59" s="389" t="s">
        <v>795</v>
      </c>
      <c r="E59" s="389"/>
      <c r="F59" s="389"/>
      <c r="G59" s="389"/>
      <c r="H59" s="389"/>
      <c r="I59" s="389"/>
      <c r="J59" s="389"/>
      <c r="K59" s="272"/>
    </row>
    <row r="60" spans="2:11" ht="15" customHeight="1">
      <c r="B60" s="271"/>
      <c r="C60" s="276"/>
      <c r="D60" s="393" t="s">
        <v>796</v>
      </c>
      <c r="E60" s="393"/>
      <c r="F60" s="393"/>
      <c r="G60" s="393"/>
      <c r="H60" s="393"/>
      <c r="I60" s="393"/>
      <c r="J60" s="393"/>
      <c r="K60" s="272"/>
    </row>
    <row r="61" spans="2:11" ht="15" customHeight="1">
      <c r="B61" s="271"/>
      <c r="C61" s="276"/>
      <c r="D61" s="389" t="s">
        <v>797</v>
      </c>
      <c r="E61" s="389"/>
      <c r="F61" s="389"/>
      <c r="G61" s="389"/>
      <c r="H61" s="389"/>
      <c r="I61" s="389"/>
      <c r="J61" s="389"/>
      <c r="K61" s="272"/>
    </row>
    <row r="62" spans="2:11" ht="12.75" customHeight="1">
      <c r="B62" s="271"/>
      <c r="C62" s="276"/>
      <c r="D62" s="276"/>
      <c r="E62" s="279"/>
      <c r="F62" s="276"/>
      <c r="G62" s="276"/>
      <c r="H62" s="276"/>
      <c r="I62" s="276"/>
      <c r="J62" s="276"/>
      <c r="K62" s="272"/>
    </row>
    <row r="63" spans="2:11" ht="15" customHeight="1">
      <c r="B63" s="271"/>
      <c r="C63" s="276"/>
      <c r="D63" s="389" t="s">
        <v>798</v>
      </c>
      <c r="E63" s="389"/>
      <c r="F63" s="389"/>
      <c r="G63" s="389"/>
      <c r="H63" s="389"/>
      <c r="I63" s="389"/>
      <c r="J63" s="389"/>
      <c r="K63" s="272"/>
    </row>
    <row r="64" spans="2:11" ht="15" customHeight="1">
      <c r="B64" s="271"/>
      <c r="C64" s="276"/>
      <c r="D64" s="393" t="s">
        <v>799</v>
      </c>
      <c r="E64" s="393"/>
      <c r="F64" s="393"/>
      <c r="G64" s="393"/>
      <c r="H64" s="393"/>
      <c r="I64" s="393"/>
      <c r="J64" s="393"/>
      <c r="K64" s="272"/>
    </row>
    <row r="65" spans="2:11" ht="15" customHeight="1">
      <c r="B65" s="271"/>
      <c r="C65" s="276"/>
      <c r="D65" s="389" t="s">
        <v>800</v>
      </c>
      <c r="E65" s="389"/>
      <c r="F65" s="389"/>
      <c r="G65" s="389"/>
      <c r="H65" s="389"/>
      <c r="I65" s="389"/>
      <c r="J65" s="389"/>
      <c r="K65" s="272"/>
    </row>
    <row r="66" spans="2:11" ht="15" customHeight="1">
      <c r="B66" s="271"/>
      <c r="C66" s="276"/>
      <c r="D66" s="389" t="s">
        <v>801</v>
      </c>
      <c r="E66" s="389"/>
      <c r="F66" s="389"/>
      <c r="G66" s="389"/>
      <c r="H66" s="389"/>
      <c r="I66" s="389"/>
      <c r="J66" s="389"/>
      <c r="K66" s="272"/>
    </row>
    <row r="67" spans="2:11" ht="15" customHeight="1">
      <c r="B67" s="271"/>
      <c r="C67" s="276"/>
      <c r="D67" s="389" t="s">
        <v>802</v>
      </c>
      <c r="E67" s="389"/>
      <c r="F67" s="389"/>
      <c r="G67" s="389"/>
      <c r="H67" s="389"/>
      <c r="I67" s="389"/>
      <c r="J67" s="389"/>
      <c r="K67" s="272"/>
    </row>
    <row r="68" spans="2:11" ht="15" customHeight="1">
      <c r="B68" s="271"/>
      <c r="C68" s="276"/>
      <c r="D68" s="389" t="s">
        <v>803</v>
      </c>
      <c r="E68" s="389"/>
      <c r="F68" s="389"/>
      <c r="G68" s="389"/>
      <c r="H68" s="389"/>
      <c r="I68" s="389"/>
      <c r="J68" s="389"/>
      <c r="K68" s="272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394" t="s">
        <v>99</v>
      </c>
      <c r="D73" s="394"/>
      <c r="E73" s="394"/>
      <c r="F73" s="394"/>
      <c r="G73" s="394"/>
      <c r="H73" s="394"/>
      <c r="I73" s="394"/>
      <c r="J73" s="394"/>
      <c r="K73" s="289"/>
    </row>
    <row r="74" spans="2:11" ht="17.25" customHeight="1">
      <c r="B74" s="288"/>
      <c r="C74" s="290" t="s">
        <v>804</v>
      </c>
      <c r="D74" s="290"/>
      <c r="E74" s="290"/>
      <c r="F74" s="290" t="s">
        <v>805</v>
      </c>
      <c r="G74" s="291"/>
      <c r="H74" s="290" t="s">
        <v>127</v>
      </c>
      <c r="I74" s="290" t="s">
        <v>64</v>
      </c>
      <c r="J74" s="290" t="s">
        <v>806</v>
      </c>
      <c r="K74" s="289"/>
    </row>
    <row r="75" spans="2:11" ht="17.25" customHeight="1">
      <c r="B75" s="288"/>
      <c r="C75" s="292" t="s">
        <v>807</v>
      </c>
      <c r="D75" s="292"/>
      <c r="E75" s="292"/>
      <c r="F75" s="293" t="s">
        <v>808</v>
      </c>
      <c r="G75" s="294"/>
      <c r="H75" s="292"/>
      <c r="I75" s="292"/>
      <c r="J75" s="292" t="s">
        <v>809</v>
      </c>
      <c r="K75" s="289"/>
    </row>
    <row r="76" spans="2:11" ht="5.25" customHeight="1">
      <c r="B76" s="288"/>
      <c r="C76" s="295"/>
      <c r="D76" s="295"/>
      <c r="E76" s="295"/>
      <c r="F76" s="295"/>
      <c r="G76" s="296"/>
      <c r="H76" s="295"/>
      <c r="I76" s="295"/>
      <c r="J76" s="295"/>
      <c r="K76" s="289"/>
    </row>
    <row r="77" spans="2:11" ht="15" customHeight="1">
      <c r="B77" s="288"/>
      <c r="C77" s="278" t="s">
        <v>60</v>
      </c>
      <c r="D77" s="295"/>
      <c r="E77" s="295"/>
      <c r="F77" s="297" t="s">
        <v>810</v>
      </c>
      <c r="G77" s="296"/>
      <c r="H77" s="278" t="s">
        <v>811</v>
      </c>
      <c r="I77" s="278" t="s">
        <v>812</v>
      </c>
      <c r="J77" s="278">
        <v>20</v>
      </c>
      <c r="K77" s="289"/>
    </row>
    <row r="78" spans="2:11" ht="15" customHeight="1">
      <c r="B78" s="288"/>
      <c r="C78" s="278" t="s">
        <v>813</v>
      </c>
      <c r="D78" s="278"/>
      <c r="E78" s="278"/>
      <c r="F78" s="297" t="s">
        <v>810</v>
      </c>
      <c r="G78" s="296"/>
      <c r="H78" s="278" t="s">
        <v>814</v>
      </c>
      <c r="I78" s="278" t="s">
        <v>812</v>
      </c>
      <c r="J78" s="278">
        <v>120</v>
      </c>
      <c r="K78" s="289"/>
    </row>
    <row r="79" spans="2:11" ht="15" customHeight="1">
      <c r="B79" s="298"/>
      <c r="C79" s="278" t="s">
        <v>815</v>
      </c>
      <c r="D79" s="278"/>
      <c r="E79" s="278"/>
      <c r="F79" s="297" t="s">
        <v>816</v>
      </c>
      <c r="G79" s="296"/>
      <c r="H79" s="278" t="s">
        <v>817</v>
      </c>
      <c r="I79" s="278" t="s">
        <v>812</v>
      </c>
      <c r="J79" s="278">
        <v>50</v>
      </c>
      <c r="K79" s="289"/>
    </row>
    <row r="80" spans="2:11" ht="15" customHeight="1">
      <c r="B80" s="298"/>
      <c r="C80" s="278" t="s">
        <v>818</v>
      </c>
      <c r="D80" s="278"/>
      <c r="E80" s="278"/>
      <c r="F80" s="297" t="s">
        <v>810</v>
      </c>
      <c r="G80" s="296"/>
      <c r="H80" s="278" t="s">
        <v>819</v>
      </c>
      <c r="I80" s="278" t="s">
        <v>820</v>
      </c>
      <c r="J80" s="278"/>
      <c r="K80" s="289"/>
    </row>
    <row r="81" spans="2:11" ht="15" customHeight="1">
      <c r="B81" s="298"/>
      <c r="C81" s="299" t="s">
        <v>821</v>
      </c>
      <c r="D81" s="299"/>
      <c r="E81" s="299"/>
      <c r="F81" s="300" t="s">
        <v>816</v>
      </c>
      <c r="G81" s="299"/>
      <c r="H81" s="299" t="s">
        <v>822</v>
      </c>
      <c r="I81" s="299" t="s">
        <v>812</v>
      </c>
      <c r="J81" s="299">
        <v>15</v>
      </c>
      <c r="K81" s="289"/>
    </row>
    <row r="82" spans="2:11" ht="15" customHeight="1">
      <c r="B82" s="298"/>
      <c r="C82" s="299" t="s">
        <v>823</v>
      </c>
      <c r="D82" s="299"/>
      <c r="E82" s="299"/>
      <c r="F82" s="300" t="s">
        <v>816</v>
      </c>
      <c r="G82" s="299"/>
      <c r="H82" s="299" t="s">
        <v>824</v>
      </c>
      <c r="I82" s="299" t="s">
        <v>812</v>
      </c>
      <c r="J82" s="299">
        <v>15</v>
      </c>
      <c r="K82" s="289"/>
    </row>
    <row r="83" spans="2:11" ht="15" customHeight="1">
      <c r="B83" s="298"/>
      <c r="C83" s="299" t="s">
        <v>825</v>
      </c>
      <c r="D83" s="299"/>
      <c r="E83" s="299"/>
      <c r="F83" s="300" t="s">
        <v>816</v>
      </c>
      <c r="G83" s="299"/>
      <c r="H83" s="299" t="s">
        <v>826</v>
      </c>
      <c r="I83" s="299" t="s">
        <v>812</v>
      </c>
      <c r="J83" s="299">
        <v>20</v>
      </c>
      <c r="K83" s="289"/>
    </row>
    <row r="84" spans="2:11" ht="15" customHeight="1">
      <c r="B84" s="298"/>
      <c r="C84" s="299" t="s">
        <v>827</v>
      </c>
      <c r="D84" s="299"/>
      <c r="E84" s="299"/>
      <c r="F84" s="300" t="s">
        <v>816</v>
      </c>
      <c r="G84" s="299"/>
      <c r="H84" s="299" t="s">
        <v>828</v>
      </c>
      <c r="I84" s="299" t="s">
        <v>812</v>
      </c>
      <c r="J84" s="299">
        <v>20</v>
      </c>
      <c r="K84" s="289"/>
    </row>
    <row r="85" spans="2:11" ht="15" customHeight="1">
      <c r="B85" s="298"/>
      <c r="C85" s="278" t="s">
        <v>829</v>
      </c>
      <c r="D85" s="278"/>
      <c r="E85" s="278"/>
      <c r="F85" s="297" t="s">
        <v>816</v>
      </c>
      <c r="G85" s="296"/>
      <c r="H85" s="278" t="s">
        <v>830</v>
      </c>
      <c r="I85" s="278" t="s">
        <v>812</v>
      </c>
      <c r="J85" s="278">
        <v>50</v>
      </c>
      <c r="K85" s="289"/>
    </row>
    <row r="86" spans="2:11" ht="15" customHeight="1">
      <c r="B86" s="298"/>
      <c r="C86" s="278" t="s">
        <v>831</v>
      </c>
      <c r="D86" s="278"/>
      <c r="E86" s="278"/>
      <c r="F86" s="297" t="s">
        <v>816</v>
      </c>
      <c r="G86" s="296"/>
      <c r="H86" s="278" t="s">
        <v>832</v>
      </c>
      <c r="I86" s="278" t="s">
        <v>812</v>
      </c>
      <c r="J86" s="278">
        <v>20</v>
      </c>
      <c r="K86" s="289"/>
    </row>
    <row r="87" spans="2:11" ht="15" customHeight="1">
      <c r="B87" s="298"/>
      <c r="C87" s="278" t="s">
        <v>833</v>
      </c>
      <c r="D87" s="278"/>
      <c r="E87" s="278"/>
      <c r="F87" s="297" t="s">
        <v>816</v>
      </c>
      <c r="G87" s="296"/>
      <c r="H87" s="278" t="s">
        <v>834</v>
      </c>
      <c r="I87" s="278" t="s">
        <v>812</v>
      </c>
      <c r="J87" s="278">
        <v>20</v>
      </c>
      <c r="K87" s="289"/>
    </row>
    <row r="88" spans="2:11" ht="15" customHeight="1">
      <c r="B88" s="298"/>
      <c r="C88" s="278" t="s">
        <v>835</v>
      </c>
      <c r="D88" s="278"/>
      <c r="E88" s="278"/>
      <c r="F88" s="297" t="s">
        <v>816</v>
      </c>
      <c r="G88" s="296"/>
      <c r="H88" s="278" t="s">
        <v>836</v>
      </c>
      <c r="I88" s="278" t="s">
        <v>812</v>
      </c>
      <c r="J88" s="278">
        <v>50</v>
      </c>
      <c r="K88" s="289"/>
    </row>
    <row r="89" spans="2:11" ht="15" customHeight="1">
      <c r="B89" s="298"/>
      <c r="C89" s="278" t="s">
        <v>837</v>
      </c>
      <c r="D89" s="278"/>
      <c r="E89" s="278"/>
      <c r="F89" s="297" t="s">
        <v>816</v>
      </c>
      <c r="G89" s="296"/>
      <c r="H89" s="278" t="s">
        <v>837</v>
      </c>
      <c r="I89" s="278" t="s">
        <v>812</v>
      </c>
      <c r="J89" s="278">
        <v>50</v>
      </c>
      <c r="K89" s="289"/>
    </row>
    <row r="90" spans="2:11" ht="15" customHeight="1">
      <c r="B90" s="298"/>
      <c r="C90" s="278" t="s">
        <v>132</v>
      </c>
      <c r="D90" s="278"/>
      <c r="E90" s="278"/>
      <c r="F90" s="297" t="s">
        <v>816</v>
      </c>
      <c r="G90" s="296"/>
      <c r="H90" s="278" t="s">
        <v>838</v>
      </c>
      <c r="I90" s="278" t="s">
        <v>812</v>
      </c>
      <c r="J90" s="278">
        <v>255</v>
      </c>
      <c r="K90" s="289"/>
    </row>
    <row r="91" spans="2:11" ht="15" customHeight="1">
      <c r="B91" s="298"/>
      <c r="C91" s="278" t="s">
        <v>839</v>
      </c>
      <c r="D91" s="278"/>
      <c r="E91" s="278"/>
      <c r="F91" s="297" t="s">
        <v>810</v>
      </c>
      <c r="G91" s="296"/>
      <c r="H91" s="278" t="s">
        <v>840</v>
      </c>
      <c r="I91" s="278" t="s">
        <v>841</v>
      </c>
      <c r="J91" s="278"/>
      <c r="K91" s="289"/>
    </row>
    <row r="92" spans="2:11" ht="15" customHeight="1">
      <c r="B92" s="298"/>
      <c r="C92" s="278" t="s">
        <v>842</v>
      </c>
      <c r="D92" s="278"/>
      <c r="E92" s="278"/>
      <c r="F92" s="297" t="s">
        <v>810</v>
      </c>
      <c r="G92" s="296"/>
      <c r="H92" s="278" t="s">
        <v>843</v>
      </c>
      <c r="I92" s="278" t="s">
        <v>844</v>
      </c>
      <c r="J92" s="278"/>
      <c r="K92" s="289"/>
    </row>
    <row r="93" spans="2:11" ht="15" customHeight="1">
      <c r="B93" s="298"/>
      <c r="C93" s="278" t="s">
        <v>845</v>
      </c>
      <c r="D93" s="278"/>
      <c r="E93" s="278"/>
      <c r="F93" s="297" t="s">
        <v>810</v>
      </c>
      <c r="G93" s="296"/>
      <c r="H93" s="278" t="s">
        <v>845</v>
      </c>
      <c r="I93" s="278" t="s">
        <v>844</v>
      </c>
      <c r="J93" s="278"/>
      <c r="K93" s="289"/>
    </row>
    <row r="94" spans="2:11" ht="15" customHeight="1">
      <c r="B94" s="298"/>
      <c r="C94" s="278" t="s">
        <v>45</v>
      </c>
      <c r="D94" s="278"/>
      <c r="E94" s="278"/>
      <c r="F94" s="297" t="s">
        <v>810</v>
      </c>
      <c r="G94" s="296"/>
      <c r="H94" s="278" t="s">
        <v>846</v>
      </c>
      <c r="I94" s="278" t="s">
        <v>844</v>
      </c>
      <c r="J94" s="278"/>
      <c r="K94" s="289"/>
    </row>
    <row r="95" spans="2:11" ht="15" customHeight="1">
      <c r="B95" s="298"/>
      <c r="C95" s="278" t="s">
        <v>55</v>
      </c>
      <c r="D95" s="278"/>
      <c r="E95" s="278"/>
      <c r="F95" s="297" t="s">
        <v>810</v>
      </c>
      <c r="G95" s="296"/>
      <c r="H95" s="278" t="s">
        <v>847</v>
      </c>
      <c r="I95" s="278" t="s">
        <v>844</v>
      </c>
      <c r="J95" s="278"/>
      <c r="K95" s="289"/>
    </row>
    <row r="96" spans="2:11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spans="2:11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394" t="s">
        <v>848</v>
      </c>
      <c r="D100" s="394"/>
      <c r="E100" s="394"/>
      <c r="F100" s="394"/>
      <c r="G100" s="394"/>
      <c r="H100" s="394"/>
      <c r="I100" s="394"/>
      <c r="J100" s="394"/>
      <c r="K100" s="289"/>
    </row>
    <row r="101" spans="2:11" ht="17.25" customHeight="1">
      <c r="B101" s="288"/>
      <c r="C101" s="290" t="s">
        <v>804</v>
      </c>
      <c r="D101" s="290"/>
      <c r="E101" s="290"/>
      <c r="F101" s="290" t="s">
        <v>805</v>
      </c>
      <c r="G101" s="291"/>
      <c r="H101" s="290" t="s">
        <v>127</v>
      </c>
      <c r="I101" s="290" t="s">
        <v>64</v>
      </c>
      <c r="J101" s="290" t="s">
        <v>806</v>
      </c>
      <c r="K101" s="289"/>
    </row>
    <row r="102" spans="2:11" ht="17.25" customHeight="1">
      <c r="B102" s="288"/>
      <c r="C102" s="292" t="s">
        <v>807</v>
      </c>
      <c r="D102" s="292"/>
      <c r="E102" s="292"/>
      <c r="F102" s="293" t="s">
        <v>808</v>
      </c>
      <c r="G102" s="294"/>
      <c r="H102" s="292"/>
      <c r="I102" s="292"/>
      <c r="J102" s="292" t="s">
        <v>809</v>
      </c>
      <c r="K102" s="289"/>
    </row>
    <row r="103" spans="2:11" ht="5.25" customHeight="1">
      <c r="B103" s="288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spans="2:11" ht="15" customHeight="1">
      <c r="B104" s="288"/>
      <c r="C104" s="278" t="s">
        <v>60</v>
      </c>
      <c r="D104" s="295"/>
      <c r="E104" s="295"/>
      <c r="F104" s="297" t="s">
        <v>810</v>
      </c>
      <c r="G104" s="306"/>
      <c r="H104" s="278" t="s">
        <v>849</v>
      </c>
      <c r="I104" s="278" t="s">
        <v>812</v>
      </c>
      <c r="J104" s="278">
        <v>20</v>
      </c>
      <c r="K104" s="289"/>
    </row>
    <row r="105" spans="2:11" ht="15" customHeight="1">
      <c r="B105" s="288"/>
      <c r="C105" s="278" t="s">
        <v>813</v>
      </c>
      <c r="D105" s="278"/>
      <c r="E105" s="278"/>
      <c r="F105" s="297" t="s">
        <v>810</v>
      </c>
      <c r="G105" s="278"/>
      <c r="H105" s="278" t="s">
        <v>849</v>
      </c>
      <c r="I105" s="278" t="s">
        <v>812</v>
      </c>
      <c r="J105" s="278">
        <v>120</v>
      </c>
      <c r="K105" s="289"/>
    </row>
    <row r="106" spans="2:11" ht="15" customHeight="1">
      <c r="B106" s="298"/>
      <c r="C106" s="278" t="s">
        <v>815</v>
      </c>
      <c r="D106" s="278"/>
      <c r="E106" s="278"/>
      <c r="F106" s="297" t="s">
        <v>816</v>
      </c>
      <c r="G106" s="278"/>
      <c r="H106" s="278" t="s">
        <v>849</v>
      </c>
      <c r="I106" s="278" t="s">
        <v>812</v>
      </c>
      <c r="J106" s="278">
        <v>50</v>
      </c>
      <c r="K106" s="289"/>
    </row>
    <row r="107" spans="2:11" ht="15" customHeight="1">
      <c r="B107" s="298"/>
      <c r="C107" s="278" t="s">
        <v>818</v>
      </c>
      <c r="D107" s="278"/>
      <c r="E107" s="278"/>
      <c r="F107" s="297" t="s">
        <v>810</v>
      </c>
      <c r="G107" s="278"/>
      <c r="H107" s="278" t="s">
        <v>849</v>
      </c>
      <c r="I107" s="278" t="s">
        <v>820</v>
      </c>
      <c r="J107" s="278"/>
      <c r="K107" s="289"/>
    </row>
    <row r="108" spans="2:11" ht="15" customHeight="1">
      <c r="B108" s="298"/>
      <c r="C108" s="278" t="s">
        <v>829</v>
      </c>
      <c r="D108" s="278"/>
      <c r="E108" s="278"/>
      <c r="F108" s="297" t="s">
        <v>816</v>
      </c>
      <c r="G108" s="278"/>
      <c r="H108" s="278" t="s">
        <v>849</v>
      </c>
      <c r="I108" s="278" t="s">
        <v>812</v>
      </c>
      <c r="J108" s="278">
        <v>50</v>
      </c>
      <c r="K108" s="289"/>
    </row>
    <row r="109" spans="2:11" ht="15" customHeight="1">
      <c r="B109" s="298"/>
      <c r="C109" s="278" t="s">
        <v>837</v>
      </c>
      <c r="D109" s="278"/>
      <c r="E109" s="278"/>
      <c r="F109" s="297" t="s">
        <v>816</v>
      </c>
      <c r="G109" s="278"/>
      <c r="H109" s="278" t="s">
        <v>849</v>
      </c>
      <c r="I109" s="278" t="s">
        <v>812</v>
      </c>
      <c r="J109" s="278">
        <v>50</v>
      </c>
      <c r="K109" s="289"/>
    </row>
    <row r="110" spans="2:11" ht="15" customHeight="1">
      <c r="B110" s="298"/>
      <c r="C110" s="278" t="s">
        <v>835</v>
      </c>
      <c r="D110" s="278"/>
      <c r="E110" s="278"/>
      <c r="F110" s="297" t="s">
        <v>816</v>
      </c>
      <c r="G110" s="278"/>
      <c r="H110" s="278" t="s">
        <v>849</v>
      </c>
      <c r="I110" s="278" t="s">
        <v>812</v>
      </c>
      <c r="J110" s="278">
        <v>50</v>
      </c>
      <c r="K110" s="289"/>
    </row>
    <row r="111" spans="2:11" ht="15" customHeight="1">
      <c r="B111" s="298"/>
      <c r="C111" s="278" t="s">
        <v>60</v>
      </c>
      <c r="D111" s="278"/>
      <c r="E111" s="278"/>
      <c r="F111" s="297" t="s">
        <v>810</v>
      </c>
      <c r="G111" s="278"/>
      <c r="H111" s="278" t="s">
        <v>850</v>
      </c>
      <c r="I111" s="278" t="s">
        <v>812</v>
      </c>
      <c r="J111" s="278">
        <v>20</v>
      </c>
      <c r="K111" s="289"/>
    </row>
    <row r="112" spans="2:11" ht="15" customHeight="1">
      <c r="B112" s="298"/>
      <c r="C112" s="278" t="s">
        <v>851</v>
      </c>
      <c r="D112" s="278"/>
      <c r="E112" s="278"/>
      <c r="F112" s="297" t="s">
        <v>810</v>
      </c>
      <c r="G112" s="278"/>
      <c r="H112" s="278" t="s">
        <v>852</v>
      </c>
      <c r="I112" s="278" t="s">
        <v>812</v>
      </c>
      <c r="J112" s="278">
        <v>120</v>
      </c>
      <c r="K112" s="289"/>
    </row>
    <row r="113" spans="2:11" ht="15" customHeight="1">
      <c r="B113" s="298"/>
      <c r="C113" s="278" t="s">
        <v>45</v>
      </c>
      <c r="D113" s="278"/>
      <c r="E113" s="278"/>
      <c r="F113" s="297" t="s">
        <v>810</v>
      </c>
      <c r="G113" s="278"/>
      <c r="H113" s="278" t="s">
        <v>853</v>
      </c>
      <c r="I113" s="278" t="s">
        <v>844</v>
      </c>
      <c r="J113" s="278"/>
      <c r="K113" s="289"/>
    </row>
    <row r="114" spans="2:11" ht="15" customHeight="1">
      <c r="B114" s="298"/>
      <c r="C114" s="278" t="s">
        <v>55</v>
      </c>
      <c r="D114" s="278"/>
      <c r="E114" s="278"/>
      <c r="F114" s="297" t="s">
        <v>810</v>
      </c>
      <c r="G114" s="278"/>
      <c r="H114" s="278" t="s">
        <v>854</v>
      </c>
      <c r="I114" s="278" t="s">
        <v>844</v>
      </c>
      <c r="J114" s="278"/>
      <c r="K114" s="289"/>
    </row>
    <row r="115" spans="2:11" ht="15" customHeight="1">
      <c r="B115" s="298"/>
      <c r="C115" s="278" t="s">
        <v>64</v>
      </c>
      <c r="D115" s="278"/>
      <c r="E115" s="278"/>
      <c r="F115" s="297" t="s">
        <v>810</v>
      </c>
      <c r="G115" s="278"/>
      <c r="H115" s="278" t="s">
        <v>855</v>
      </c>
      <c r="I115" s="278" t="s">
        <v>856</v>
      </c>
      <c r="J115" s="278"/>
      <c r="K115" s="289"/>
    </row>
    <row r="116" spans="2:11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spans="2:11" ht="18.75" customHeight="1">
      <c r="B117" s="308"/>
      <c r="C117" s="274"/>
      <c r="D117" s="274"/>
      <c r="E117" s="274"/>
      <c r="F117" s="309"/>
      <c r="G117" s="274"/>
      <c r="H117" s="274"/>
      <c r="I117" s="274"/>
      <c r="J117" s="274"/>
      <c r="K117" s="308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spans="2:11" ht="45" customHeight="1">
      <c r="B120" s="313"/>
      <c r="C120" s="390" t="s">
        <v>857</v>
      </c>
      <c r="D120" s="390"/>
      <c r="E120" s="390"/>
      <c r="F120" s="390"/>
      <c r="G120" s="390"/>
      <c r="H120" s="390"/>
      <c r="I120" s="390"/>
      <c r="J120" s="390"/>
      <c r="K120" s="314"/>
    </row>
    <row r="121" spans="2:11" ht="17.25" customHeight="1">
      <c r="B121" s="315"/>
      <c r="C121" s="290" t="s">
        <v>804</v>
      </c>
      <c r="D121" s="290"/>
      <c r="E121" s="290"/>
      <c r="F121" s="290" t="s">
        <v>805</v>
      </c>
      <c r="G121" s="291"/>
      <c r="H121" s="290" t="s">
        <v>127</v>
      </c>
      <c r="I121" s="290" t="s">
        <v>64</v>
      </c>
      <c r="J121" s="290" t="s">
        <v>806</v>
      </c>
      <c r="K121" s="316"/>
    </row>
    <row r="122" spans="2:11" ht="17.25" customHeight="1">
      <c r="B122" s="315"/>
      <c r="C122" s="292" t="s">
        <v>807</v>
      </c>
      <c r="D122" s="292"/>
      <c r="E122" s="292"/>
      <c r="F122" s="293" t="s">
        <v>808</v>
      </c>
      <c r="G122" s="294"/>
      <c r="H122" s="292"/>
      <c r="I122" s="292"/>
      <c r="J122" s="292" t="s">
        <v>809</v>
      </c>
      <c r="K122" s="316"/>
    </row>
    <row r="123" spans="2:11" ht="5.25" customHeight="1">
      <c r="B123" s="317"/>
      <c r="C123" s="295"/>
      <c r="D123" s="295"/>
      <c r="E123" s="295"/>
      <c r="F123" s="295"/>
      <c r="G123" s="278"/>
      <c r="H123" s="295"/>
      <c r="I123" s="295"/>
      <c r="J123" s="295"/>
      <c r="K123" s="318"/>
    </row>
    <row r="124" spans="2:11" ht="15" customHeight="1">
      <c r="B124" s="317"/>
      <c r="C124" s="278" t="s">
        <v>813</v>
      </c>
      <c r="D124" s="295"/>
      <c r="E124" s="295"/>
      <c r="F124" s="297" t="s">
        <v>810</v>
      </c>
      <c r="G124" s="278"/>
      <c r="H124" s="278" t="s">
        <v>849</v>
      </c>
      <c r="I124" s="278" t="s">
        <v>812</v>
      </c>
      <c r="J124" s="278">
        <v>120</v>
      </c>
      <c r="K124" s="319"/>
    </row>
    <row r="125" spans="2:11" ht="15" customHeight="1">
      <c r="B125" s="317"/>
      <c r="C125" s="278" t="s">
        <v>858</v>
      </c>
      <c r="D125" s="278"/>
      <c r="E125" s="278"/>
      <c r="F125" s="297" t="s">
        <v>810</v>
      </c>
      <c r="G125" s="278"/>
      <c r="H125" s="278" t="s">
        <v>859</v>
      </c>
      <c r="I125" s="278" t="s">
        <v>812</v>
      </c>
      <c r="J125" s="278" t="s">
        <v>860</v>
      </c>
      <c r="K125" s="319"/>
    </row>
    <row r="126" spans="2:11" ht="15" customHeight="1">
      <c r="B126" s="317"/>
      <c r="C126" s="278" t="s">
        <v>759</v>
      </c>
      <c r="D126" s="278"/>
      <c r="E126" s="278"/>
      <c r="F126" s="297" t="s">
        <v>810</v>
      </c>
      <c r="G126" s="278"/>
      <c r="H126" s="278" t="s">
        <v>861</v>
      </c>
      <c r="I126" s="278" t="s">
        <v>812</v>
      </c>
      <c r="J126" s="278" t="s">
        <v>860</v>
      </c>
      <c r="K126" s="319"/>
    </row>
    <row r="127" spans="2:11" ht="15" customHeight="1">
      <c r="B127" s="317"/>
      <c r="C127" s="278" t="s">
        <v>821</v>
      </c>
      <c r="D127" s="278"/>
      <c r="E127" s="278"/>
      <c r="F127" s="297" t="s">
        <v>816</v>
      </c>
      <c r="G127" s="278"/>
      <c r="H127" s="278" t="s">
        <v>822</v>
      </c>
      <c r="I127" s="278" t="s">
        <v>812</v>
      </c>
      <c r="J127" s="278">
        <v>15</v>
      </c>
      <c r="K127" s="319"/>
    </row>
    <row r="128" spans="2:11" ht="15" customHeight="1">
      <c r="B128" s="317"/>
      <c r="C128" s="299" t="s">
        <v>823</v>
      </c>
      <c r="D128" s="299"/>
      <c r="E128" s="299"/>
      <c r="F128" s="300" t="s">
        <v>816</v>
      </c>
      <c r="G128" s="299"/>
      <c r="H128" s="299" t="s">
        <v>824</v>
      </c>
      <c r="I128" s="299" t="s">
        <v>812</v>
      </c>
      <c r="J128" s="299">
        <v>15</v>
      </c>
      <c r="K128" s="319"/>
    </row>
    <row r="129" spans="2:11" ht="15" customHeight="1">
      <c r="B129" s="317"/>
      <c r="C129" s="299" t="s">
        <v>825</v>
      </c>
      <c r="D129" s="299"/>
      <c r="E129" s="299"/>
      <c r="F129" s="300" t="s">
        <v>816</v>
      </c>
      <c r="G129" s="299"/>
      <c r="H129" s="299" t="s">
        <v>826</v>
      </c>
      <c r="I129" s="299" t="s">
        <v>812</v>
      </c>
      <c r="J129" s="299">
        <v>20</v>
      </c>
      <c r="K129" s="319"/>
    </row>
    <row r="130" spans="2:11" ht="15" customHeight="1">
      <c r="B130" s="317"/>
      <c r="C130" s="299" t="s">
        <v>827</v>
      </c>
      <c r="D130" s="299"/>
      <c r="E130" s="299"/>
      <c r="F130" s="300" t="s">
        <v>816</v>
      </c>
      <c r="G130" s="299"/>
      <c r="H130" s="299" t="s">
        <v>828</v>
      </c>
      <c r="I130" s="299" t="s">
        <v>812</v>
      </c>
      <c r="J130" s="299">
        <v>20</v>
      </c>
      <c r="K130" s="319"/>
    </row>
    <row r="131" spans="2:11" ht="15" customHeight="1">
      <c r="B131" s="317"/>
      <c r="C131" s="278" t="s">
        <v>815</v>
      </c>
      <c r="D131" s="278"/>
      <c r="E131" s="278"/>
      <c r="F131" s="297" t="s">
        <v>816</v>
      </c>
      <c r="G131" s="278"/>
      <c r="H131" s="278" t="s">
        <v>849</v>
      </c>
      <c r="I131" s="278" t="s">
        <v>812</v>
      </c>
      <c r="J131" s="278">
        <v>50</v>
      </c>
      <c r="K131" s="319"/>
    </row>
    <row r="132" spans="2:11" ht="15" customHeight="1">
      <c r="B132" s="317"/>
      <c r="C132" s="278" t="s">
        <v>829</v>
      </c>
      <c r="D132" s="278"/>
      <c r="E132" s="278"/>
      <c r="F132" s="297" t="s">
        <v>816</v>
      </c>
      <c r="G132" s="278"/>
      <c r="H132" s="278" t="s">
        <v>849</v>
      </c>
      <c r="I132" s="278" t="s">
        <v>812</v>
      </c>
      <c r="J132" s="278">
        <v>50</v>
      </c>
      <c r="K132" s="319"/>
    </row>
    <row r="133" spans="2:11" ht="15" customHeight="1">
      <c r="B133" s="317"/>
      <c r="C133" s="278" t="s">
        <v>835</v>
      </c>
      <c r="D133" s="278"/>
      <c r="E133" s="278"/>
      <c r="F133" s="297" t="s">
        <v>816</v>
      </c>
      <c r="G133" s="278"/>
      <c r="H133" s="278" t="s">
        <v>849</v>
      </c>
      <c r="I133" s="278" t="s">
        <v>812</v>
      </c>
      <c r="J133" s="278">
        <v>50</v>
      </c>
      <c r="K133" s="319"/>
    </row>
    <row r="134" spans="2:11" ht="15" customHeight="1">
      <c r="B134" s="317"/>
      <c r="C134" s="278" t="s">
        <v>837</v>
      </c>
      <c r="D134" s="278"/>
      <c r="E134" s="278"/>
      <c r="F134" s="297" t="s">
        <v>816</v>
      </c>
      <c r="G134" s="278"/>
      <c r="H134" s="278" t="s">
        <v>849</v>
      </c>
      <c r="I134" s="278" t="s">
        <v>812</v>
      </c>
      <c r="J134" s="278">
        <v>50</v>
      </c>
      <c r="K134" s="319"/>
    </row>
    <row r="135" spans="2:11" ht="15" customHeight="1">
      <c r="B135" s="317"/>
      <c r="C135" s="278" t="s">
        <v>132</v>
      </c>
      <c r="D135" s="278"/>
      <c r="E135" s="278"/>
      <c r="F135" s="297" t="s">
        <v>816</v>
      </c>
      <c r="G135" s="278"/>
      <c r="H135" s="278" t="s">
        <v>862</v>
      </c>
      <c r="I135" s="278" t="s">
        <v>812</v>
      </c>
      <c r="J135" s="278">
        <v>255</v>
      </c>
      <c r="K135" s="319"/>
    </row>
    <row r="136" spans="2:11" ht="15" customHeight="1">
      <c r="B136" s="317"/>
      <c r="C136" s="278" t="s">
        <v>839</v>
      </c>
      <c r="D136" s="278"/>
      <c r="E136" s="278"/>
      <c r="F136" s="297" t="s">
        <v>810</v>
      </c>
      <c r="G136" s="278"/>
      <c r="H136" s="278" t="s">
        <v>863</v>
      </c>
      <c r="I136" s="278" t="s">
        <v>841</v>
      </c>
      <c r="J136" s="278"/>
      <c r="K136" s="319"/>
    </row>
    <row r="137" spans="2:11" ht="15" customHeight="1">
      <c r="B137" s="317"/>
      <c r="C137" s="278" t="s">
        <v>842</v>
      </c>
      <c r="D137" s="278"/>
      <c r="E137" s="278"/>
      <c r="F137" s="297" t="s">
        <v>810</v>
      </c>
      <c r="G137" s="278"/>
      <c r="H137" s="278" t="s">
        <v>864</v>
      </c>
      <c r="I137" s="278" t="s">
        <v>844</v>
      </c>
      <c r="J137" s="278"/>
      <c r="K137" s="319"/>
    </row>
    <row r="138" spans="2:11" ht="15" customHeight="1">
      <c r="B138" s="317"/>
      <c r="C138" s="278" t="s">
        <v>845</v>
      </c>
      <c r="D138" s="278"/>
      <c r="E138" s="278"/>
      <c r="F138" s="297" t="s">
        <v>810</v>
      </c>
      <c r="G138" s="278"/>
      <c r="H138" s="278" t="s">
        <v>845</v>
      </c>
      <c r="I138" s="278" t="s">
        <v>844</v>
      </c>
      <c r="J138" s="278"/>
      <c r="K138" s="319"/>
    </row>
    <row r="139" spans="2:11" ht="15" customHeight="1">
      <c r="B139" s="317"/>
      <c r="C139" s="278" t="s">
        <v>45</v>
      </c>
      <c r="D139" s="278"/>
      <c r="E139" s="278"/>
      <c r="F139" s="297" t="s">
        <v>810</v>
      </c>
      <c r="G139" s="278"/>
      <c r="H139" s="278" t="s">
        <v>865</v>
      </c>
      <c r="I139" s="278" t="s">
        <v>844</v>
      </c>
      <c r="J139" s="278"/>
      <c r="K139" s="319"/>
    </row>
    <row r="140" spans="2:11" ht="15" customHeight="1">
      <c r="B140" s="317"/>
      <c r="C140" s="278" t="s">
        <v>866</v>
      </c>
      <c r="D140" s="278"/>
      <c r="E140" s="278"/>
      <c r="F140" s="297" t="s">
        <v>810</v>
      </c>
      <c r="G140" s="278"/>
      <c r="H140" s="278" t="s">
        <v>867</v>
      </c>
      <c r="I140" s="278" t="s">
        <v>844</v>
      </c>
      <c r="J140" s="278"/>
      <c r="K140" s="319"/>
    </row>
    <row r="141" spans="2:1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spans="2:11" ht="18.75" customHeight="1">
      <c r="B142" s="274"/>
      <c r="C142" s="274"/>
      <c r="D142" s="274"/>
      <c r="E142" s="274"/>
      <c r="F142" s="309"/>
      <c r="G142" s="274"/>
      <c r="H142" s="274"/>
      <c r="I142" s="274"/>
      <c r="J142" s="274"/>
      <c r="K142" s="274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394" t="s">
        <v>868</v>
      </c>
      <c r="D145" s="394"/>
      <c r="E145" s="394"/>
      <c r="F145" s="394"/>
      <c r="G145" s="394"/>
      <c r="H145" s="394"/>
      <c r="I145" s="394"/>
      <c r="J145" s="394"/>
      <c r="K145" s="289"/>
    </row>
    <row r="146" spans="2:11" ht="17.25" customHeight="1">
      <c r="B146" s="288"/>
      <c r="C146" s="290" t="s">
        <v>804</v>
      </c>
      <c r="D146" s="290"/>
      <c r="E146" s="290"/>
      <c r="F146" s="290" t="s">
        <v>805</v>
      </c>
      <c r="G146" s="291"/>
      <c r="H146" s="290" t="s">
        <v>127</v>
      </c>
      <c r="I146" s="290" t="s">
        <v>64</v>
      </c>
      <c r="J146" s="290" t="s">
        <v>806</v>
      </c>
      <c r="K146" s="289"/>
    </row>
    <row r="147" spans="2:11" ht="17.25" customHeight="1">
      <c r="B147" s="288"/>
      <c r="C147" s="292" t="s">
        <v>807</v>
      </c>
      <c r="D147" s="292"/>
      <c r="E147" s="292"/>
      <c r="F147" s="293" t="s">
        <v>808</v>
      </c>
      <c r="G147" s="294"/>
      <c r="H147" s="292"/>
      <c r="I147" s="292"/>
      <c r="J147" s="292" t="s">
        <v>809</v>
      </c>
      <c r="K147" s="289"/>
    </row>
    <row r="148" spans="2:11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spans="2:11" ht="15" customHeight="1">
      <c r="B149" s="298"/>
      <c r="C149" s="323" t="s">
        <v>813</v>
      </c>
      <c r="D149" s="278"/>
      <c r="E149" s="278"/>
      <c r="F149" s="324" t="s">
        <v>810</v>
      </c>
      <c r="G149" s="278"/>
      <c r="H149" s="323" t="s">
        <v>849</v>
      </c>
      <c r="I149" s="323" t="s">
        <v>812</v>
      </c>
      <c r="J149" s="323">
        <v>120</v>
      </c>
      <c r="K149" s="319"/>
    </row>
    <row r="150" spans="2:11" ht="15" customHeight="1">
      <c r="B150" s="298"/>
      <c r="C150" s="323" t="s">
        <v>858</v>
      </c>
      <c r="D150" s="278"/>
      <c r="E150" s="278"/>
      <c r="F150" s="324" t="s">
        <v>810</v>
      </c>
      <c r="G150" s="278"/>
      <c r="H150" s="323" t="s">
        <v>869</v>
      </c>
      <c r="I150" s="323" t="s">
        <v>812</v>
      </c>
      <c r="J150" s="323" t="s">
        <v>860</v>
      </c>
      <c r="K150" s="319"/>
    </row>
    <row r="151" spans="2:11" ht="15" customHeight="1">
      <c r="B151" s="298"/>
      <c r="C151" s="323" t="s">
        <v>759</v>
      </c>
      <c r="D151" s="278"/>
      <c r="E151" s="278"/>
      <c r="F151" s="324" t="s">
        <v>810</v>
      </c>
      <c r="G151" s="278"/>
      <c r="H151" s="323" t="s">
        <v>870</v>
      </c>
      <c r="I151" s="323" t="s">
        <v>812</v>
      </c>
      <c r="J151" s="323" t="s">
        <v>860</v>
      </c>
      <c r="K151" s="319"/>
    </row>
    <row r="152" spans="2:11" ht="15" customHeight="1">
      <c r="B152" s="298"/>
      <c r="C152" s="323" t="s">
        <v>815</v>
      </c>
      <c r="D152" s="278"/>
      <c r="E152" s="278"/>
      <c r="F152" s="324" t="s">
        <v>816</v>
      </c>
      <c r="G152" s="278"/>
      <c r="H152" s="323" t="s">
        <v>849</v>
      </c>
      <c r="I152" s="323" t="s">
        <v>812</v>
      </c>
      <c r="J152" s="323">
        <v>50</v>
      </c>
      <c r="K152" s="319"/>
    </row>
    <row r="153" spans="2:11" ht="15" customHeight="1">
      <c r="B153" s="298"/>
      <c r="C153" s="323" t="s">
        <v>818</v>
      </c>
      <c r="D153" s="278"/>
      <c r="E153" s="278"/>
      <c r="F153" s="324" t="s">
        <v>810</v>
      </c>
      <c r="G153" s="278"/>
      <c r="H153" s="323" t="s">
        <v>849</v>
      </c>
      <c r="I153" s="323" t="s">
        <v>820</v>
      </c>
      <c r="J153" s="323"/>
      <c r="K153" s="319"/>
    </row>
    <row r="154" spans="2:11" ht="15" customHeight="1">
      <c r="B154" s="298"/>
      <c r="C154" s="323" t="s">
        <v>829</v>
      </c>
      <c r="D154" s="278"/>
      <c r="E154" s="278"/>
      <c r="F154" s="324" t="s">
        <v>816</v>
      </c>
      <c r="G154" s="278"/>
      <c r="H154" s="323" t="s">
        <v>849</v>
      </c>
      <c r="I154" s="323" t="s">
        <v>812</v>
      </c>
      <c r="J154" s="323">
        <v>50</v>
      </c>
      <c r="K154" s="319"/>
    </row>
    <row r="155" spans="2:11" ht="15" customHeight="1">
      <c r="B155" s="298"/>
      <c r="C155" s="323" t="s">
        <v>837</v>
      </c>
      <c r="D155" s="278"/>
      <c r="E155" s="278"/>
      <c r="F155" s="324" t="s">
        <v>816</v>
      </c>
      <c r="G155" s="278"/>
      <c r="H155" s="323" t="s">
        <v>849</v>
      </c>
      <c r="I155" s="323" t="s">
        <v>812</v>
      </c>
      <c r="J155" s="323">
        <v>50</v>
      </c>
      <c r="K155" s="319"/>
    </row>
    <row r="156" spans="2:11" ht="15" customHeight="1">
      <c r="B156" s="298"/>
      <c r="C156" s="323" t="s">
        <v>835</v>
      </c>
      <c r="D156" s="278"/>
      <c r="E156" s="278"/>
      <c r="F156" s="324" t="s">
        <v>816</v>
      </c>
      <c r="G156" s="278"/>
      <c r="H156" s="323" t="s">
        <v>849</v>
      </c>
      <c r="I156" s="323" t="s">
        <v>812</v>
      </c>
      <c r="J156" s="323">
        <v>50</v>
      </c>
      <c r="K156" s="319"/>
    </row>
    <row r="157" spans="2:11" ht="15" customHeight="1">
      <c r="B157" s="298"/>
      <c r="C157" s="323" t="s">
        <v>104</v>
      </c>
      <c r="D157" s="278"/>
      <c r="E157" s="278"/>
      <c r="F157" s="324" t="s">
        <v>810</v>
      </c>
      <c r="G157" s="278"/>
      <c r="H157" s="323" t="s">
        <v>871</v>
      </c>
      <c r="I157" s="323" t="s">
        <v>812</v>
      </c>
      <c r="J157" s="323" t="s">
        <v>872</v>
      </c>
      <c r="K157" s="319"/>
    </row>
    <row r="158" spans="2:11" ht="15" customHeight="1">
      <c r="B158" s="298"/>
      <c r="C158" s="323" t="s">
        <v>873</v>
      </c>
      <c r="D158" s="278"/>
      <c r="E158" s="278"/>
      <c r="F158" s="324" t="s">
        <v>810</v>
      </c>
      <c r="G158" s="278"/>
      <c r="H158" s="323" t="s">
        <v>874</v>
      </c>
      <c r="I158" s="323" t="s">
        <v>844</v>
      </c>
      <c r="J158" s="323"/>
      <c r="K158" s="319"/>
    </row>
    <row r="159" spans="2:11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spans="2:11" ht="18.75" customHeight="1">
      <c r="B160" s="274"/>
      <c r="C160" s="278"/>
      <c r="D160" s="278"/>
      <c r="E160" s="278"/>
      <c r="F160" s="297"/>
      <c r="G160" s="278"/>
      <c r="H160" s="278"/>
      <c r="I160" s="278"/>
      <c r="J160" s="278"/>
      <c r="K160" s="274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390" t="s">
        <v>875</v>
      </c>
      <c r="D163" s="390"/>
      <c r="E163" s="390"/>
      <c r="F163" s="390"/>
      <c r="G163" s="390"/>
      <c r="H163" s="390"/>
      <c r="I163" s="390"/>
      <c r="J163" s="390"/>
      <c r="K163" s="270"/>
    </row>
    <row r="164" spans="2:11" ht="17.25" customHeight="1">
      <c r="B164" s="269"/>
      <c r="C164" s="290" t="s">
        <v>804</v>
      </c>
      <c r="D164" s="290"/>
      <c r="E164" s="290"/>
      <c r="F164" s="290" t="s">
        <v>805</v>
      </c>
      <c r="G164" s="327"/>
      <c r="H164" s="328" t="s">
        <v>127</v>
      </c>
      <c r="I164" s="328" t="s">
        <v>64</v>
      </c>
      <c r="J164" s="290" t="s">
        <v>806</v>
      </c>
      <c r="K164" s="270"/>
    </row>
    <row r="165" spans="2:11" ht="17.25" customHeight="1">
      <c r="B165" s="271"/>
      <c r="C165" s="292" t="s">
        <v>807</v>
      </c>
      <c r="D165" s="292"/>
      <c r="E165" s="292"/>
      <c r="F165" s="293" t="s">
        <v>808</v>
      </c>
      <c r="G165" s="329"/>
      <c r="H165" s="330"/>
      <c r="I165" s="330"/>
      <c r="J165" s="292" t="s">
        <v>809</v>
      </c>
      <c r="K165" s="272"/>
    </row>
    <row r="166" spans="2:11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spans="2:11" ht="15" customHeight="1">
      <c r="B167" s="298"/>
      <c r="C167" s="278" t="s">
        <v>813</v>
      </c>
      <c r="D167" s="278"/>
      <c r="E167" s="278"/>
      <c r="F167" s="297" t="s">
        <v>810</v>
      </c>
      <c r="G167" s="278"/>
      <c r="H167" s="278" t="s">
        <v>849</v>
      </c>
      <c r="I167" s="278" t="s">
        <v>812</v>
      </c>
      <c r="J167" s="278">
        <v>120</v>
      </c>
      <c r="K167" s="319"/>
    </row>
    <row r="168" spans="2:11" ht="15" customHeight="1">
      <c r="B168" s="298"/>
      <c r="C168" s="278" t="s">
        <v>858</v>
      </c>
      <c r="D168" s="278"/>
      <c r="E168" s="278"/>
      <c r="F168" s="297" t="s">
        <v>810</v>
      </c>
      <c r="G168" s="278"/>
      <c r="H168" s="278" t="s">
        <v>859</v>
      </c>
      <c r="I168" s="278" t="s">
        <v>812</v>
      </c>
      <c r="J168" s="278" t="s">
        <v>860</v>
      </c>
      <c r="K168" s="319"/>
    </row>
    <row r="169" spans="2:11" ht="15" customHeight="1">
      <c r="B169" s="298"/>
      <c r="C169" s="278" t="s">
        <v>759</v>
      </c>
      <c r="D169" s="278"/>
      <c r="E169" s="278"/>
      <c r="F169" s="297" t="s">
        <v>810</v>
      </c>
      <c r="G169" s="278"/>
      <c r="H169" s="278" t="s">
        <v>876</v>
      </c>
      <c r="I169" s="278" t="s">
        <v>812</v>
      </c>
      <c r="J169" s="278" t="s">
        <v>860</v>
      </c>
      <c r="K169" s="319"/>
    </row>
    <row r="170" spans="2:11" ht="15" customHeight="1">
      <c r="B170" s="298"/>
      <c r="C170" s="278" t="s">
        <v>815</v>
      </c>
      <c r="D170" s="278"/>
      <c r="E170" s="278"/>
      <c r="F170" s="297" t="s">
        <v>816</v>
      </c>
      <c r="G170" s="278"/>
      <c r="H170" s="278" t="s">
        <v>876</v>
      </c>
      <c r="I170" s="278" t="s">
        <v>812</v>
      </c>
      <c r="J170" s="278">
        <v>50</v>
      </c>
      <c r="K170" s="319"/>
    </row>
    <row r="171" spans="2:11" ht="15" customHeight="1">
      <c r="B171" s="298"/>
      <c r="C171" s="278" t="s">
        <v>818</v>
      </c>
      <c r="D171" s="278"/>
      <c r="E171" s="278"/>
      <c r="F171" s="297" t="s">
        <v>810</v>
      </c>
      <c r="G171" s="278"/>
      <c r="H171" s="278" t="s">
        <v>876</v>
      </c>
      <c r="I171" s="278" t="s">
        <v>820</v>
      </c>
      <c r="J171" s="278"/>
      <c r="K171" s="319"/>
    </row>
    <row r="172" spans="2:11" ht="15" customHeight="1">
      <c r="B172" s="298"/>
      <c r="C172" s="278" t="s">
        <v>829</v>
      </c>
      <c r="D172" s="278"/>
      <c r="E172" s="278"/>
      <c r="F172" s="297" t="s">
        <v>816</v>
      </c>
      <c r="G172" s="278"/>
      <c r="H172" s="278" t="s">
        <v>876</v>
      </c>
      <c r="I172" s="278" t="s">
        <v>812</v>
      </c>
      <c r="J172" s="278">
        <v>50</v>
      </c>
      <c r="K172" s="319"/>
    </row>
    <row r="173" spans="2:11" ht="15" customHeight="1">
      <c r="B173" s="298"/>
      <c r="C173" s="278" t="s">
        <v>837</v>
      </c>
      <c r="D173" s="278"/>
      <c r="E173" s="278"/>
      <c r="F173" s="297" t="s">
        <v>816</v>
      </c>
      <c r="G173" s="278"/>
      <c r="H173" s="278" t="s">
        <v>876</v>
      </c>
      <c r="I173" s="278" t="s">
        <v>812</v>
      </c>
      <c r="J173" s="278">
        <v>50</v>
      </c>
      <c r="K173" s="319"/>
    </row>
    <row r="174" spans="2:11" ht="15" customHeight="1">
      <c r="B174" s="298"/>
      <c r="C174" s="278" t="s">
        <v>835</v>
      </c>
      <c r="D174" s="278"/>
      <c r="E174" s="278"/>
      <c r="F174" s="297" t="s">
        <v>816</v>
      </c>
      <c r="G174" s="278"/>
      <c r="H174" s="278" t="s">
        <v>876</v>
      </c>
      <c r="I174" s="278" t="s">
        <v>812</v>
      </c>
      <c r="J174" s="278">
        <v>50</v>
      </c>
      <c r="K174" s="319"/>
    </row>
    <row r="175" spans="2:11" ht="15" customHeight="1">
      <c r="B175" s="298"/>
      <c r="C175" s="278" t="s">
        <v>126</v>
      </c>
      <c r="D175" s="278"/>
      <c r="E175" s="278"/>
      <c r="F175" s="297" t="s">
        <v>810</v>
      </c>
      <c r="G175" s="278"/>
      <c r="H175" s="278" t="s">
        <v>877</v>
      </c>
      <c r="I175" s="278" t="s">
        <v>878</v>
      </c>
      <c r="J175" s="278"/>
      <c r="K175" s="319"/>
    </row>
    <row r="176" spans="2:11" ht="15" customHeight="1">
      <c r="B176" s="298"/>
      <c r="C176" s="278" t="s">
        <v>64</v>
      </c>
      <c r="D176" s="278"/>
      <c r="E176" s="278"/>
      <c r="F176" s="297" t="s">
        <v>810</v>
      </c>
      <c r="G176" s="278"/>
      <c r="H176" s="278" t="s">
        <v>879</v>
      </c>
      <c r="I176" s="278" t="s">
        <v>880</v>
      </c>
      <c r="J176" s="278">
        <v>1</v>
      </c>
      <c r="K176" s="319"/>
    </row>
    <row r="177" spans="2:11" ht="15" customHeight="1">
      <c r="B177" s="298"/>
      <c r="C177" s="278" t="s">
        <v>60</v>
      </c>
      <c r="D177" s="278"/>
      <c r="E177" s="278"/>
      <c r="F177" s="297" t="s">
        <v>810</v>
      </c>
      <c r="G177" s="278"/>
      <c r="H177" s="278" t="s">
        <v>881</v>
      </c>
      <c r="I177" s="278" t="s">
        <v>812</v>
      </c>
      <c r="J177" s="278">
        <v>20</v>
      </c>
      <c r="K177" s="319"/>
    </row>
    <row r="178" spans="2:11" ht="15" customHeight="1">
      <c r="B178" s="298"/>
      <c r="C178" s="278" t="s">
        <v>127</v>
      </c>
      <c r="D178" s="278"/>
      <c r="E178" s="278"/>
      <c r="F178" s="297" t="s">
        <v>810</v>
      </c>
      <c r="G178" s="278"/>
      <c r="H178" s="278" t="s">
        <v>882</v>
      </c>
      <c r="I178" s="278" t="s">
        <v>812</v>
      </c>
      <c r="J178" s="278">
        <v>255</v>
      </c>
      <c r="K178" s="319"/>
    </row>
    <row r="179" spans="2:11" ht="15" customHeight="1">
      <c r="B179" s="298"/>
      <c r="C179" s="278" t="s">
        <v>128</v>
      </c>
      <c r="D179" s="278"/>
      <c r="E179" s="278"/>
      <c r="F179" s="297" t="s">
        <v>810</v>
      </c>
      <c r="G179" s="278"/>
      <c r="H179" s="278" t="s">
        <v>775</v>
      </c>
      <c r="I179" s="278" t="s">
        <v>812</v>
      </c>
      <c r="J179" s="278">
        <v>10</v>
      </c>
      <c r="K179" s="319"/>
    </row>
    <row r="180" spans="2:11" ht="15" customHeight="1">
      <c r="B180" s="298"/>
      <c r="C180" s="278" t="s">
        <v>129</v>
      </c>
      <c r="D180" s="278"/>
      <c r="E180" s="278"/>
      <c r="F180" s="297" t="s">
        <v>810</v>
      </c>
      <c r="G180" s="278"/>
      <c r="H180" s="278" t="s">
        <v>883</v>
      </c>
      <c r="I180" s="278" t="s">
        <v>844</v>
      </c>
      <c r="J180" s="278"/>
      <c r="K180" s="319"/>
    </row>
    <row r="181" spans="2:11" ht="15" customHeight="1">
      <c r="B181" s="298"/>
      <c r="C181" s="278" t="s">
        <v>884</v>
      </c>
      <c r="D181" s="278"/>
      <c r="E181" s="278"/>
      <c r="F181" s="297" t="s">
        <v>810</v>
      </c>
      <c r="G181" s="278"/>
      <c r="H181" s="278" t="s">
        <v>885</v>
      </c>
      <c r="I181" s="278" t="s">
        <v>844</v>
      </c>
      <c r="J181" s="278"/>
      <c r="K181" s="319"/>
    </row>
    <row r="182" spans="2:11" ht="15" customHeight="1">
      <c r="B182" s="298"/>
      <c r="C182" s="278" t="s">
        <v>873</v>
      </c>
      <c r="D182" s="278"/>
      <c r="E182" s="278"/>
      <c r="F182" s="297" t="s">
        <v>810</v>
      </c>
      <c r="G182" s="278"/>
      <c r="H182" s="278" t="s">
        <v>886</v>
      </c>
      <c r="I182" s="278" t="s">
        <v>844</v>
      </c>
      <c r="J182" s="278"/>
      <c r="K182" s="319"/>
    </row>
    <row r="183" spans="2:11" ht="15" customHeight="1">
      <c r="B183" s="298"/>
      <c r="C183" s="278" t="s">
        <v>131</v>
      </c>
      <c r="D183" s="278"/>
      <c r="E183" s="278"/>
      <c r="F183" s="297" t="s">
        <v>816</v>
      </c>
      <c r="G183" s="278"/>
      <c r="H183" s="278" t="s">
        <v>887</v>
      </c>
      <c r="I183" s="278" t="s">
        <v>812</v>
      </c>
      <c r="J183" s="278">
        <v>50</v>
      </c>
      <c r="K183" s="319"/>
    </row>
    <row r="184" spans="2:11" ht="15" customHeight="1">
      <c r="B184" s="298"/>
      <c r="C184" s="278" t="s">
        <v>888</v>
      </c>
      <c r="D184" s="278"/>
      <c r="E184" s="278"/>
      <c r="F184" s="297" t="s">
        <v>816</v>
      </c>
      <c r="G184" s="278"/>
      <c r="H184" s="278" t="s">
        <v>889</v>
      </c>
      <c r="I184" s="278" t="s">
        <v>890</v>
      </c>
      <c r="J184" s="278"/>
      <c r="K184" s="319"/>
    </row>
    <row r="185" spans="2:11" ht="15" customHeight="1">
      <c r="B185" s="298"/>
      <c r="C185" s="278" t="s">
        <v>891</v>
      </c>
      <c r="D185" s="278"/>
      <c r="E185" s="278"/>
      <c r="F185" s="297" t="s">
        <v>816</v>
      </c>
      <c r="G185" s="278"/>
      <c r="H185" s="278" t="s">
        <v>892</v>
      </c>
      <c r="I185" s="278" t="s">
        <v>890</v>
      </c>
      <c r="J185" s="278"/>
      <c r="K185" s="319"/>
    </row>
    <row r="186" spans="2:11" ht="15" customHeight="1">
      <c r="B186" s="298"/>
      <c r="C186" s="278" t="s">
        <v>893</v>
      </c>
      <c r="D186" s="278"/>
      <c r="E186" s="278"/>
      <c r="F186" s="297" t="s">
        <v>816</v>
      </c>
      <c r="G186" s="278"/>
      <c r="H186" s="278" t="s">
        <v>894</v>
      </c>
      <c r="I186" s="278" t="s">
        <v>890</v>
      </c>
      <c r="J186" s="278"/>
      <c r="K186" s="319"/>
    </row>
    <row r="187" spans="2:11" ht="15" customHeight="1">
      <c r="B187" s="298"/>
      <c r="C187" s="331" t="s">
        <v>895</v>
      </c>
      <c r="D187" s="278"/>
      <c r="E187" s="278"/>
      <c r="F187" s="297" t="s">
        <v>816</v>
      </c>
      <c r="G187" s="278"/>
      <c r="H187" s="278" t="s">
        <v>896</v>
      </c>
      <c r="I187" s="278" t="s">
        <v>897</v>
      </c>
      <c r="J187" s="332" t="s">
        <v>898</v>
      </c>
      <c r="K187" s="319"/>
    </row>
    <row r="188" spans="2:11" ht="15" customHeight="1">
      <c r="B188" s="298"/>
      <c r="C188" s="283" t="s">
        <v>49</v>
      </c>
      <c r="D188" s="278"/>
      <c r="E188" s="278"/>
      <c r="F188" s="297" t="s">
        <v>810</v>
      </c>
      <c r="G188" s="278"/>
      <c r="H188" s="274" t="s">
        <v>899</v>
      </c>
      <c r="I188" s="278" t="s">
        <v>900</v>
      </c>
      <c r="J188" s="278"/>
      <c r="K188" s="319"/>
    </row>
    <row r="189" spans="2:11" ht="15" customHeight="1">
      <c r="B189" s="298"/>
      <c r="C189" s="283" t="s">
        <v>901</v>
      </c>
      <c r="D189" s="278"/>
      <c r="E189" s="278"/>
      <c r="F189" s="297" t="s">
        <v>810</v>
      </c>
      <c r="G189" s="278"/>
      <c r="H189" s="278" t="s">
        <v>902</v>
      </c>
      <c r="I189" s="278" t="s">
        <v>844</v>
      </c>
      <c r="J189" s="278"/>
      <c r="K189" s="319"/>
    </row>
    <row r="190" spans="2:11" ht="15" customHeight="1">
      <c r="B190" s="298"/>
      <c r="C190" s="283" t="s">
        <v>903</v>
      </c>
      <c r="D190" s="278"/>
      <c r="E190" s="278"/>
      <c r="F190" s="297" t="s">
        <v>810</v>
      </c>
      <c r="G190" s="278"/>
      <c r="H190" s="278" t="s">
        <v>904</v>
      </c>
      <c r="I190" s="278" t="s">
        <v>844</v>
      </c>
      <c r="J190" s="278"/>
      <c r="K190" s="319"/>
    </row>
    <row r="191" spans="2:11" ht="15" customHeight="1">
      <c r="B191" s="298"/>
      <c r="C191" s="283" t="s">
        <v>905</v>
      </c>
      <c r="D191" s="278"/>
      <c r="E191" s="278"/>
      <c r="F191" s="297" t="s">
        <v>816</v>
      </c>
      <c r="G191" s="278"/>
      <c r="H191" s="278" t="s">
        <v>906</v>
      </c>
      <c r="I191" s="278" t="s">
        <v>844</v>
      </c>
      <c r="J191" s="278"/>
      <c r="K191" s="319"/>
    </row>
    <row r="192" spans="2:11" ht="15" customHeight="1">
      <c r="B192" s="325"/>
      <c r="C192" s="333"/>
      <c r="D192" s="307"/>
      <c r="E192" s="307"/>
      <c r="F192" s="307"/>
      <c r="G192" s="307"/>
      <c r="H192" s="307"/>
      <c r="I192" s="307"/>
      <c r="J192" s="307"/>
      <c r="K192" s="326"/>
    </row>
    <row r="193" spans="2:11" ht="18.75" customHeight="1">
      <c r="B193" s="274"/>
      <c r="C193" s="278"/>
      <c r="D193" s="278"/>
      <c r="E193" s="278"/>
      <c r="F193" s="297"/>
      <c r="G193" s="278"/>
      <c r="H193" s="278"/>
      <c r="I193" s="278"/>
      <c r="J193" s="278"/>
      <c r="K193" s="274"/>
    </row>
    <row r="194" spans="2:11" ht="18.75" customHeight="1">
      <c r="B194" s="274"/>
      <c r="C194" s="278"/>
      <c r="D194" s="278"/>
      <c r="E194" s="278"/>
      <c r="F194" s="297"/>
      <c r="G194" s="278"/>
      <c r="H194" s="278"/>
      <c r="I194" s="278"/>
      <c r="J194" s="278"/>
      <c r="K194" s="274"/>
    </row>
    <row r="195" spans="2:11" ht="18.75" customHeight="1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spans="2:11" ht="13.5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390" t="s">
        <v>907</v>
      </c>
      <c r="D197" s="390"/>
      <c r="E197" s="390"/>
      <c r="F197" s="390"/>
      <c r="G197" s="390"/>
      <c r="H197" s="390"/>
      <c r="I197" s="390"/>
      <c r="J197" s="390"/>
      <c r="K197" s="270"/>
    </row>
    <row r="198" spans="2:11" ht="25.5" customHeight="1">
      <c r="B198" s="269"/>
      <c r="C198" s="334" t="s">
        <v>908</v>
      </c>
      <c r="D198" s="334"/>
      <c r="E198" s="334"/>
      <c r="F198" s="334" t="s">
        <v>909</v>
      </c>
      <c r="G198" s="335"/>
      <c r="H198" s="395" t="s">
        <v>910</v>
      </c>
      <c r="I198" s="395"/>
      <c r="J198" s="395"/>
      <c r="K198" s="270"/>
    </row>
    <row r="199" spans="2:11" ht="5.25" customHeight="1">
      <c r="B199" s="298"/>
      <c r="C199" s="295"/>
      <c r="D199" s="295"/>
      <c r="E199" s="295"/>
      <c r="F199" s="295"/>
      <c r="G199" s="278"/>
      <c r="H199" s="295"/>
      <c r="I199" s="295"/>
      <c r="J199" s="295"/>
      <c r="K199" s="319"/>
    </row>
    <row r="200" spans="2:11" ht="15" customHeight="1">
      <c r="B200" s="298"/>
      <c r="C200" s="278" t="s">
        <v>900</v>
      </c>
      <c r="D200" s="278"/>
      <c r="E200" s="278"/>
      <c r="F200" s="297" t="s">
        <v>50</v>
      </c>
      <c r="G200" s="278"/>
      <c r="H200" s="392" t="s">
        <v>911</v>
      </c>
      <c r="I200" s="392"/>
      <c r="J200" s="392"/>
      <c r="K200" s="319"/>
    </row>
    <row r="201" spans="2:11" ht="15" customHeight="1">
      <c r="B201" s="298"/>
      <c r="C201" s="304"/>
      <c r="D201" s="278"/>
      <c r="E201" s="278"/>
      <c r="F201" s="297" t="s">
        <v>51</v>
      </c>
      <c r="G201" s="278"/>
      <c r="H201" s="392" t="s">
        <v>912</v>
      </c>
      <c r="I201" s="392"/>
      <c r="J201" s="392"/>
      <c r="K201" s="319"/>
    </row>
    <row r="202" spans="2:11" ht="15" customHeight="1">
      <c r="B202" s="298"/>
      <c r="C202" s="304"/>
      <c r="D202" s="278"/>
      <c r="E202" s="278"/>
      <c r="F202" s="297" t="s">
        <v>54</v>
      </c>
      <c r="G202" s="278"/>
      <c r="H202" s="392" t="s">
        <v>913</v>
      </c>
      <c r="I202" s="392"/>
      <c r="J202" s="392"/>
      <c r="K202" s="319"/>
    </row>
    <row r="203" spans="2:11" ht="15" customHeight="1">
      <c r="B203" s="298"/>
      <c r="C203" s="278"/>
      <c r="D203" s="278"/>
      <c r="E203" s="278"/>
      <c r="F203" s="297" t="s">
        <v>52</v>
      </c>
      <c r="G203" s="278"/>
      <c r="H203" s="392" t="s">
        <v>914</v>
      </c>
      <c r="I203" s="392"/>
      <c r="J203" s="392"/>
      <c r="K203" s="319"/>
    </row>
    <row r="204" spans="2:11" ht="15" customHeight="1">
      <c r="B204" s="298"/>
      <c r="C204" s="278"/>
      <c r="D204" s="278"/>
      <c r="E204" s="278"/>
      <c r="F204" s="297" t="s">
        <v>53</v>
      </c>
      <c r="G204" s="278"/>
      <c r="H204" s="392" t="s">
        <v>915</v>
      </c>
      <c r="I204" s="392"/>
      <c r="J204" s="392"/>
      <c r="K204" s="319"/>
    </row>
    <row r="205" spans="2:11" ht="15" customHeight="1">
      <c r="B205" s="298"/>
      <c r="C205" s="278"/>
      <c r="D205" s="278"/>
      <c r="E205" s="278"/>
      <c r="F205" s="297"/>
      <c r="G205" s="278"/>
      <c r="H205" s="278"/>
      <c r="I205" s="278"/>
      <c r="J205" s="278"/>
      <c r="K205" s="319"/>
    </row>
    <row r="206" spans="2:11" ht="15" customHeight="1">
      <c r="B206" s="298"/>
      <c r="C206" s="278" t="s">
        <v>856</v>
      </c>
      <c r="D206" s="278"/>
      <c r="E206" s="278"/>
      <c r="F206" s="297" t="s">
        <v>86</v>
      </c>
      <c r="G206" s="278"/>
      <c r="H206" s="392" t="s">
        <v>916</v>
      </c>
      <c r="I206" s="392"/>
      <c r="J206" s="392"/>
      <c r="K206" s="319"/>
    </row>
    <row r="207" spans="2:11" ht="15" customHeight="1">
      <c r="B207" s="298"/>
      <c r="C207" s="304"/>
      <c r="D207" s="278"/>
      <c r="E207" s="278"/>
      <c r="F207" s="297" t="s">
        <v>753</v>
      </c>
      <c r="G207" s="278"/>
      <c r="H207" s="392" t="s">
        <v>754</v>
      </c>
      <c r="I207" s="392"/>
      <c r="J207" s="392"/>
      <c r="K207" s="319"/>
    </row>
    <row r="208" spans="2:11" ht="15" customHeight="1">
      <c r="B208" s="298"/>
      <c r="C208" s="278"/>
      <c r="D208" s="278"/>
      <c r="E208" s="278"/>
      <c r="F208" s="297" t="s">
        <v>751</v>
      </c>
      <c r="G208" s="278"/>
      <c r="H208" s="392" t="s">
        <v>917</v>
      </c>
      <c r="I208" s="392"/>
      <c r="J208" s="392"/>
      <c r="K208" s="319"/>
    </row>
    <row r="209" spans="2:11" ht="15" customHeight="1">
      <c r="B209" s="336"/>
      <c r="C209" s="304"/>
      <c r="D209" s="304"/>
      <c r="E209" s="304"/>
      <c r="F209" s="297" t="s">
        <v>755</v>
      </c>
      <c r="G209" s="283"/>
      <c r="H209" s="396" t="s">
        <v>756</v>
      </c>
      <c r="I209" s="396"/>
      <c r="J209" s="396"/>
      <c r="K209" s="337"/>
    </row>
    <row r="210" spans="2:11" ht="15" customHeight="1">
      <c r="B210" s="336"/>
      <c r="C210" s="304"/>
      <c r="D210" s="304"/>
      <c r="E210" s="304"/>
      <c r="F210" s="297" t="s">
        <v>757</v>
      </c>
      <c r="G210" s="283"/>
      <c r="H210" s="396" t="s">
        <v>730</v>
      </c>
      <c r="I210" s="396"/>
      <c r="J210" s="396"/>
      <c r="K210" s="337"/>
    </row>
    <row r="211" spans="2:11" ht="15" customHeight="1">
      <c r="B211" s="336"/>
      <c r="C211" s="304"/>
      <c r="D211" s="304"/>
      <c r="E211" s="304"/>
      <c r="F211" s="338"/>
      <c r="G211" s="283"/>
      <c r="H211" s="339"/>
      <c r="I211" s="339"/>
      <c r="J211" s="339"/>
      <c r="K211" s="337"/>
    </row>
    <row r="212" spans="2:11" ht="15" customHeight="1">
      <c r="B212" s="336"/>
      <c r="C212" s="278" t="s">
        <v>880</v>
      </c>
      <c r="D212" s="304"/>
      <c r="E212" s="304"/>
      <c r="F212" s="297">
        <v>1</v>
      </c>
      <c r="G212" s="283"/>
      <c r="H212" s="396" t="s">
        <v>918</v>
      </c>
      <c r="I212" s="396"/>
      <c r="J212" s="396"/>
      <c r="K212" s="337"/>
    </row>
    <row r="213" spans="2:11" ht="15" customHeight="1">
      <c r="B213" s="336"/>
      <c r="C213" s="304"/>
      <c r="D213" s="304"/>
      <c r="E213" s="304"/>
      <c r="F213" s="297">
        <v>2</v>
      </c>
      <c r="G213" s="283"/>
      <c r="H213" s="396" t="s">
        <v>919</v>
      </c>
      <c r="I213" s="396"/>
      <c r="J213" s="396"/>
      <c r="K213" s="337"/>
    </row>
    <row r="214" spans="2:11" ht="15" customHeight="1">
      <c r="B214" s="336"/>
      <c r="C214" s="304"/>
      <c r="D214" s="304"/>
      <c r="E214" s="304"/>
      <c r="F214" s="297">
        <v>3</v>
      </c>
      <c r="G214" s="283"/>
      <c r="H214" s="396" t="s">
        <v>920</v>
      </c>
      <c r="I214" s="396"/>
      <c r="J214" s="396"/>
      <c r="K214" s="337"/>
    </row>
    <row r="215" spans="2:11" ht="15" customHeight="1">
      <c r="B215" s="336"/>
      <c r="C215" s="304"/>
      <c r="D215" s="304"/>
      <c r="E215" s="304"/>
      <c r="F215" s="297">
        <v>4</v>
      </c>
      <c r="G215" s="283"/>
      <c r="H215" s="396" t="s">
        <v>921</v>
      </c>
      <c r="I215" s="396"/>
      <c r="J215" s="396"/>
      <c r="K215" s="337"/>
    </row>
    <row r="216" spans="2:11" ht="12.75" customHeight="1">
      <c r="B216" s="340"/>
      <c r="C216" s="341"/>
      <c r="D216" s="341"/>
      <c r="E216" s="341"/>
      <c r="F216" s="341"/>
      <c r="G216" s="341"/>
      <c r="H216" s="341"/>
      <c r="I216" s="341"/>
      <c r="J216" s="341"/>
      <c r="K216" s="342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 Zdeněk</dc:creator>
  <cp:keywords/>
  <dc:description/>
  <cp:lastModifiedBy>Danihelková Eva, Mgr.</cp:lastModifiedBy>
  <dcterms:created xsi:type="dcterms:W3CDTF">2017-10-31T11:57:04Z</dcterms:created>
  <dcterms:modified xsi:type="dcterms:W3CDTF">2017-10-31T12:38:58Z</dcterms:modified>
  <cp:category/>
  <cp:version/>
  <cp:contentType/>
  <cp:contentStatus/>
</cp:coreProperties>
</file>