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85" activeTab="0"/>
  </bookViews>
  <sheets>
    <sheet name="Rekapitulace stavby" sheetId="1" r:id="rId1"/>
    <sheet name="01 - SO 01 (p.p.č. 2273-1..." sheetId="2" r:id="rId2"/>
    <sheet name="05 - SO 05 (p.p.č. 1627-1..." sheetId="3" r:id="rId3"/>
    <sheet name="Pokyny pro vyplnění" sheetId="4" r:id="rId4"/>
  </sheets>
  <definedNames>
    <definedName name="_xlnm._FilterDatabase" localSheetId="1" hidden="1">'01 - SO 01 (p.p.č. 2273-1...'!$C$89:$K$89</definedName>
    <definedName name="_xlnm._FilterDatabase" localSheetId="2" hidden="1">'05 - SO 05 (p.p.č. 1627-1...'!$C$89:$K$89</definedName>
    <definedName name="_xlnm.Print_Titles" localSheetId="1">'01 - SO 01 (p.p.č. 2273-1...'!$89:$89</definedName>
    <definedName name="_xlnm.Print_Titles" localSheetId="2">'05 - SO 05 (p.p.č. 1627-1...'!$89:$89</definedName>
    <definedName name="_xlnm.Print_Titles" localSheetId="0">'Rekapitulace stavby'!$49:$49</definedName>
    <definedName name="_xlnm.Print_Area" localSheetId="1">'01 - SO 01 (p.p.č. 2273-1...'!$C$4:$J$36,'01 - SO 01 (p.p.č. 2273-1...'!$C$42:$J$71,'01 - SO 01 (p.p.č. 2273-1...'!$C$77:$K$372</definedName>
    <definedName name="_xlnm.Print_Area" localSheetId="2">'05 - SO 05 (p.p.č. 1627-1...'!$C$4:$J$36,'05 - SO 05 (p.p.č. 1627-1...'!$C$42:$J$71,'05 - SO 05 (p.p.č. 1627-1...'!$C$77:$K$384</definedName>
    <definedName name="_xlnm.Print_Area" localSheetId="3">'Pokyny pro vyplnění'!$B$2:$K$69,'Pokyny pro vyplnění'!$B$72:$K$116,'Pokyny pro vyplnění'!$B$119:$K$188,'Pokyny pro vyplnění'!$B$192:$K$212</definedName>
    <definedName name="_xlnm.Print_Area" localSheetId="0">'Rekapitulace stavby'!$D$4:$AO$33,'Rekapitulace stavby'!$C$39:$AQ$54</definedName>
  </definedNames>
  <calcPr fullCalcOnLoad="1"/>
</workbook>
</file>

<file path=xl/sharedStrings.xml><?xml version="1.0" encoding="utf-8"?>
<sst xmlns="http://schemas.openxmlformats.org/spreadsheetml/2006/main" count="5921" uniqueCount="793">
  <si>
    <t>Export VZ</t>
  </si>
  <si>
    <t>List obsahuje:</t>
  </si>
  <si>
    <t>3.0</t>
  </si>
  <si>
    <t>ZAMOK</t>
  </si>
  <si>
    <t>False</t>
  </si>
  <si>
    <t>{179b7978-c6f9-4c61-b3df-c8b1438961f1}</t>
  </si>
  <si>
    <t>0,01</t>
  </si>
  <si>
    <t>21</t>
  </si>
  <si>
    <t>15</t>
  </si>
  <si>
    <t>REKAPITULACE STAVBY</t>
  </si>
  <si>
    <t>v ---  níže se nacházejí doplnkové a pomocné údaje k sestavám  --- v</t>
  </si>
  <si>
    <t>Návod na vyplnění</t>
  </si>
  <si>
    <t>0,001</t>
  </si>
  <si>
    <t>Kód:</t>
  </si>
  <si>
    <t>201636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</si>
  <si>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</si>
  <si>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</si>
  <si>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Stavba dvou stanovišť podzemních kontejnerů v Chebu</t>
  </si>
  <si>
    <t>0,1</t>
  </si>
  <si>
    <t>KSO:</t>
  </si>
  <si>
    <t/>
  </si>
  <si>
    <t>CC-CZ:</t>
  </si>
  <si>
    <t>1</t>
  </si>
  <si>
    <t>Místo:</t>
  </si>
  <si>
    <t>Cheb</t>
  </si>
  <si>
    <t>Datum:</t>
  </si>
  <si>
    <t>05.10.2016</t>
  </si>
  <si>
    <t>10</t>
  </si>
  <si>
    <t>100</t>
  </si>
  <si>
    <t>Zadavatel:</t>
  </si>
  <si>
    <t>IČ:</t>
  </si>
  <si>
    <t xml:space="preserve"> </t>
  </si>
  <si>
    <t>DIČ:</t>
  </si>
  <si>
    <t>Uchazeč:</t>
  </si>
  <si>
    <t>Vyplň údaj</t>
  </si>
  <si>
    <t>Projektant:</t>
  </si>
  <si>
    <t>Beránek a Hradil Cheb</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</si>
  <si>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</si>
  <si>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</si>
  <si>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</si>
  <si>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</si>
  <si>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</si>
  <si>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</si>
  <si>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</si>
  <si>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</si>
  <si>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</si>
  <si>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</si>
  <si>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</si>
  <si>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</si>
  <si>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</si>
  <si>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</si>
  <si>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</si>
  <si>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</si>
  <si>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</si>
  <si>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</si>
  <si>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</si>
  <si>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</si>
  <si>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</si>
  <si>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</si>
  <si>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</si>
  <si>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</si>
  <si>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</si>
  <si>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</si>
  <si>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</si>
  <si>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</si>
  <si>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</si>
  <si>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</si>
  <si>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</si>
  <si>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</si>
  <si>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</si>
  <si>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</si>
  <si>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</si>
  <si>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</si>
  <si>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</si>
  <si>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</si>
  <si>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</si>
  <si>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</si>
  <si>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</si>
  <si>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SO 01 (p.p.č. 2273/15, k.ú. Cheb)</t>
  </si>
  <si>
    <t>STA</t>
  </si>
  <si>
    <t>{dd6f0fd3-d045-41cc-ad9e-9dcc55fa58f3}</t>
  </si>
  <si>
    <t>2</t>
  </si>
  <si>
    <t>05</t>
  </si>
  <si>
    <t>SO 05 (p.p.č. 1627/1, k.ú. Cheb)</t>
  </si>
  <si>
    <t>{1f0825d4-8a09-4e42-bbf8-ed32c61d4d27}</t>
  </si>
  <si>
    <t>Zpět na list:</t>
  </si>
  <si>
    <t>KRYCÍ LIST SOUPISU</t>
  </si>
  <si>
    <t>Objekt:</t>
  </si>
  <si>
    <t>01 - SO 01 (p.p.č. 2273/15, k.ú. Cheb)</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</si>
  <si>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</si>
  <si>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</si>
  <si>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</si>
  <si>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</si>
  <si>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</si>
  <si>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</si>
  <si>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</si>
  <si>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</si>
  <si>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</si>
  <si>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</si>
  <si>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</si>
  <si>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</si>
  <si>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</si>
  <si>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</si>
  <si>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767 - Konstrukce zámečnické</t>
  </si>
  <si>
    <t>VRN - Vedlejší rozpočtové náklady</t>
  </si>
  <si>
    <t xml:space="preserve">    VRN1 - Průzkumné, geodetické a projektové práce</t>
  </si>
  <si>
    <t xml:space="preserve">    VRN3 - Zařízení staveniště</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</si>
  <si>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</si>
  <si>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</si>
  <si>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</si>
  <si>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</si>
  <si>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</si>
  <si>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</si>
  <si>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</si>
  <si>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</si>
  <si>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</si>
  <si>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</si>
  <si>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</si>
  <si>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</si>
  <si>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</si>
  <si>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</si>
  <si>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</si>
  <si>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</si>
  <si>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</si>
  <si>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</si>
  <si>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</si>
  <si>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</si>
  <si>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113106171</t>
  </si>
  <si>
    <t>Rozebrání dlažeb vozovek pl do 50 m2 ze zámkové dlažby do lože z kameniva</t>
  </si>
  <si>
    <t>m2</t>
  </si>
  <si>
    <t>CS ÚRS 2016 01</t>
  </si>
  <si>
    <t>4</t>
  </si>
  <si>
    <t>-1836344800</t>
  </si>
  <si>
    <t>PP</t>
  </si>
  <si>
    <t>Rozebrání dlažeb a dílců komunikací pro pěší, vozovek a ploch s přemístěním hmot na skládku na vzdálenost do 3 m nebo s naložením na dopravní prostředek vozovek a ploch, s jakoukoliv výplní spár v ploše jednotlivě do 50 m2 ze zámkové dlažby kladené do lože z kameniva</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</si>
  <si>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</si>
  <si>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</si>
  <si>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</si>
  <si>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rozebrání zámkové dlažby do suti</t>
  </si>
  <si>
    <t>5,7*(0,49+0,78)/2</t>
  </si>
  <si>
    <t>Součet</t>
  </si>
  <si>
    <t>113107123</t>
  </si>
  <si>
    <t>Odstranění podkladu pl do 50 m2 z kameniva drceného tl 300 mm</t>
  </si>
  <si>
    <t>2116180236</t>
  </si>
  <si>
    <t>Odstranění podkladů nebo krytů s přemístěním hmot na skládku na vzdálenost do 3 m nebo s naložením na dopravní prostředek v ploše jednotlivě do 50 m2 z kameniva hrubého drceného, o tl. vrstvy přes 200 do 300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</si>
  <si>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</si>
  <si>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odstranění podkladu pod živicí (předpoklad)</t>
  </si>
  <si>
    <t>5,69*(5,76+5,89)/2</t>
  </si>
  <si>
    <t>3</t>
  </si>
  <si>
    <t>113107142</t>
  </si>
  <si>
    <t>Odstranění podkladu pl do 50 m2 živičných tl 100 mm</t>
  </si>
  <si>
    <t>167485112</t>
  </si>
  <si>
    <t>Odstranění podkladů nebo krytů s přemístěním hmot na skládku na vzdálenost do 3 m nebo s naložením na dopravní prostředek v ploše jednotlivě do 50 m2 živičných, o tl. vrstvy přes 50 do 100 mm</t>
  </si>
  <si>
    <t>odstranění živičných vrstev parkoviště (předpoklad)</t>
  </si>
  <si>
    <t>113202111</t>
  </si>
  <si>
    <t>Vytrhání obrub krajníků obrubníků stojatých</t>
  </si>
  <si>
    <t>m</t>
  </si>
  <si>
    <t>-1861390864</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</si>
  <si>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</si>
  <si>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</si>
  <si>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kamenná obruba</t>
  </si>
  <si>
    <t>5,7</t>
  </si>
  <si>
    <t>betonová obruba</t>
  </si>
  <si>
    <t>5,89</t>
  </si>
  <si>
    <t>5</t>
  </si>
  <si>
    <t>131201201</t>
  </si>
  <si>
    <t>Hloubení jam zapažených v hornině tř. 3 objemu do 100 m3</t>
  </si>
  <si>
    <t>m3</t>
  </si>
  <si>
    <t>-509343867</t>
  </si>
  <si>
    <t>Hloubení zapažených jam a zářezů s urovnáním dna do předepsaného profilu a spádu v hornině tř. 3 do 100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</si>
  <si>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t>
  </si>
  <si>
    <t>výkop stavební jámy</t>
  </si>
  <si>
    <t>(((4,23+5,58)/2)*((4,55+5,98)/2)*2,5)</t>
  </si>
  <si>
    <t>6</t>
  </si>
  <si>
    <t>131201209</t>
  </si>
  <si>
    <t>Příplatek za lepivost u hloubení jam zapažených v hornině tř. 3</t>
  </si>
  <si>
    <t>-2039718454</t>
  </si>
  <si>
    <t>Hloubení zapažených jam a zářezů s urovnáním dna do předepsaného profilu a spádu Příplatek k cenám za lepivost horniny tř. 3</t>
  </si>
  <si>
    <t>(((4,23+5,58)/2)*((4,55+5,98)/2)*2,5)*0,5</t>
  </si>
  <si>
    <t>7</t>
  </si>
  <si>
    <t>151101102</t>
  </si>
  <si>
    <t>Zřízení příložného pažení a rozepření stěn rýh hl do 4 m</t>
  </si>
  <si>
    <t>-667726377</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</si>
  <si>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</si>
  <si>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</si>
  <si>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příložné pažení stěn</t>
  </si>
  <si>
    <t>(5,76+5,69+5,89+5,7)*2,9</t>
  </si>
  <si>
    <t>8</t>
  </si>
  <si>
    <t>151101112</t>
  </si>
  <si>
    <t>Odstranění příložného pažení a rozepření stěn rýh hl do 4 m</t>
  </si>
  <si>
    <t>-638372208</t>
  </si>
  <si>
    <t>Odstranění pažení a rozepření stěn rýh pro podzemní vedení s uložením materiálu na vzdálenost do 3 m od kraje výkopu příložné, hloubky přes 2 do 4 m</t>
  </si>
  <si>
    <t>9</t>
  </si>
  <si>
    <t>161101102</t>
  </si>
  <si>
    <t>Svislé přemístění výkopku z horniny tř. 1 až 4 hl výkopu do 4 m</t>
  </si>
  <si>
    <t>895956952</t>
  </si>
  <si>
    <t>Svislé přemístění výkopku bez naložení do dopravní nádoby avšak s vyprázdněním dopravní nádoby na hromadu nebo do dopravního prostředku z horniny tř. 1 až 4, při hloubce výkopu přes 2,5 do 4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</si>
  <si>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</si>
  <si>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((((4,23+5,58)/2)*((4,55+5,98)/2)*2,5)*1,25)</t>
  </si>
  <si>
    <t>162701105</t>
  </si>
  <si>
    <t>Vodorovné přemístění do 10000 m výkopku/sypaniny z horniny tř. 1 až 4</t>
  </si>
  <si>
    <t>1921414190</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</si>
  <si>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</si>
  <si>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</si>
  <si>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11</t>
  </si>
  <si>
    <t>167101101</t>
  </si>
  <si>
    <t>Nakládání výkopku z hornin tř. 1 až 4 do 100 m3</t>
  </si>
  <si>
    <t>-1013587688</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</si>
  <si>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</si>
  <si>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</si>
  <si>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12</t>
  </si>
  <si>
    <t>171201201</t>
  </si>
  <si>
    <t>Uložení sypaniny na skládky</t>
  </si>
  <si>
    <t>-1091686637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</si>
  <si>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</si>
  <si>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13</t>
  </si>
  <si>
    <t>171201211</t>
  </si>
  <si>
    <t>Poplatek za uložení odpadu ze sypaniny na skládce (skládkovné)</t>
  </si>
  <si>
    <t>t</t>
  </si>
  <si>
    <t>-246735275</t>
  </si>
  <si>
    <t>Uložení sypaniny poplatek za uložení sypaniny na skládce (skládkovné)</t>
  </si>
  <si>
    <t>((((4,23+5,58)/2)*((4,55+5,98)/2)*2,5)*1,25)*1,6</t>
  </si>
  <si>
    <t>14</t>
  </si>
  <si>
    <t>181102302</t>
  </si>
  <si>
    <t>Úprava pláně v zářezech se zhutněním</t>
  </si>
  <si>
    <t>-783859204</t>
  </si>
  <si>
    <t>Úprava pláně na stavbách dálnic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</si>
  <si>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</si>
  <si>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zhutnění dna výkopu, včetn urovnání</t>
  </si>
  <si>
    <t>(4,55*4,23)</t>
  </si>
  <si>
    <t>Svislé a kompletní konstrukce</t>
  </si>
  <si>
    <t>31231191R</t>
  </si>
  <si>
    <t>Výplň mezi bloky jímky z betonu prostého tř. C 16/20</t>
  </si>
  <si>
    <t>-893109584</t>
  </si>
  <si>
    <t>výplň z prostého betonu C16/20 mezi prefabrikovanými jímkami kontejnerů</t>
  </si>
  <si>
    <t>(1,9+0,3+1,9)*0,3*2,199</t>
  </si>
  <si>
    <t>(1,8*0,3*2,199)*2</t>
  </si>
  <si>
    <t>16</t>
  </si>
  <si>
    <t>334791112</t>
  </si>
  <si>
    <t>Prostup v betonových zdech z plastových trub DN do 110</t>
  </si>
  <si>
    <t>-800268783</t>
  </si>
  <si>
    <t>Prostup v betonových zdech z plastových trub průměru do DN 110</t>
  </si>
  <si>
    <t xml:space="preserve">Poznámka k souboru cen:
1. V cenách  jsou započteny náklady na nařezání plastového potrubí na potřebnou délku a osazení do     bednění bez výřezu bednění, utěsnění prostupu a bednění tmelem před betonáží. </t>
  </si>
  <si>
    <t>prostup pro odvod kondenzátu</t>
  </si>
  <si>
    <t>0,5</t>
  </si>
  <si>
    <t>Komunikace pozemní</t>
  </si>
  <si>
    <t>17</t>
  </si>
  <si>
    <t>564851111</t>
  </si>
  <si>
    <t>Podklad ze štěrkodrtě ŠD tl 150 mm</t>
  </si>
  <si>
    <t>750538843</t>
  </si>
  <si>
    <t>Podklad ze štěrkodrti ŠD s rozprostřením a zhutněním, po zhutnění tl. 150 mm</t>
  </si>
  <si>
    <t>podklad ze štěrkodrti tl. 150 pod ŽB desku</t>
  </si>
  <si>
    <t>doplnění asfaltové plochy parkoviště</t>
  </si>
  <si>
    <t>(4,1*0,3)</t>
  </si>
  <si>
    <t>(1,1*1,1)/2</t>
  </si>
  <si>
    <t>(4,15*0,3)</t>
  </si>
  <si>
    <t>18</t>
  </si>
  <si>
    <t>572340112</t>
  </si>
  <si>
    <t>Vyspravení krytu komunikací po překopech plochy do 15 m2 asfaltovým betonem ACO (AB) tl 70 mm</t>
  </si>
  <si>
    <t>-1723635443</t>
  </si>
  <si>
    <t>Vyspravení krytu komunikací po překopech inženýrských sítí plochy do 15 m2 asfaltovým betonem ACO (AB), po zhutnění tl. přes 50 do 70 mm</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</si>
  <si>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</si>
  <si>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19</t>
  </si>
  <si>
    <t>596211110</t>
  </si>
  <si>
    <t>Kladení zámkové dlažby komunikací pro pěší tl 60 mm skupiny A pl do 50 m2</t>
  </si>
  <si>
    <t>-1944790127</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</si>
  <si>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</si>
  <si>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</si>
  <si>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kladení dlažby</t>
  </si>
  <si>
    <t>((5,45+5,83)/2)*4,9</t>
  </si>
  <si>
    <t>-(1,9*1,8)*4</t>
  </si>
  <si>
    <t>rozebraná dlažba</t>
  </si>
  <si>
    <t>20</t>
  </si>
  <si>
    <t>M</t>
  </si>
  <si>
    <t>59245212R</t>
  </si>
  <si>
    <t>betonová dlažba tl. 40 mm (dle výběru investora)</t>
  </si>
  <si>
    <t>-1117710062</t>
  </si>
  <si>
    <t>P</t>
  </si>
  <si>
    <t>Poznámka k položce:
spotřeba: 36 kus/m2</t>
  </si>
  <si>
    <t>17,576*1,08 'Přepočtené koeficientem množství</t>
  </si>
  <si>
    <t>Úpravy povrchů, podlahy a osazování výplní</t>
  </si>
  <si>
    <t>631311135</t>
  </si>
  <si>
    <t>Mazanina tl do 240 mm z betonu prostého bez zvýšených nároků na prostředí tř. C 20/25</t>
  </si>
  <si>
    <t>241666779</t>
  </si>
  <si>
    <t>Mazanina z betonu prostého bez zvýšených nároků na prostředí tl. přes 120 do 240 mm tř. C 20/25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</si>
  <si>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</si>
  <si>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podkladní betonová mazanina tl. 150 mm</t>
  </si>
  <si>
    <t>(4,55*4,23*0,15)</t>
  </si>
  <si>
    <t>22</t>
  </si>
  <si>
    <t>631319175</t>
  </si>
  <si>
    <t>Příplatek k mazanině tl do 240 mm za stržení povrchu spodní vrstvy před vložením výztuže</t>
  </si>
  <si>
    <t>1155852654</t>
  </si>
  <si>
    <t>Příplatek k cenám mazanin za stržení povrchu spodní vrstvy mazaniny latí před vložením výztuže nebo pletiva pro tl. obou vrstev mazaniny přes 120 do 240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</si>
  <si>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</si>
  <si>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23</t>
  </si>
  <si>
    <t>631362021</t>
  </si>
  <si>
    <t>Výztuž mazanin svařovanými sítěmi Kari</t>
  </si>
  <si>
    <t>476111400</t>
  </si>
  <si>
    <t>Výztuž mazanin ze svařovaných sítí z drátů typu KARI</t>
  </si>
  <si>
    <t xml:space="preserve">výztuž mazanin </t>
  </si>
  <si>
    <t>síť oko 150/150 mm, drát 8 mm</t>
  </si>
  <si>
    <t>((4,55*4,23)*1,3)*5,4/1000</t>
  </si>
  <si>
    <t>24</t>
  </si>
  <si>
    <t>63511114R</t>
  </si>
  <si>
    <t>Obsyp jímek hrubého kameniva 16-32 včetně zhutnění</t>
  </si>
  <si>
    <t>-266882035</t>
  </si>
  <si>
    <t>-((1,9+0,3+1,9)*0,3*2,199)</t>
  </si>
  <si>
    <t>-((1,8*0,3*2,199)*2)</t>
  </si>
  <si>
    <t>jímky</t>
  </si>
  <si>
    <t>-(1,8*1,9*2,199)*4</t>
  </si>
  <si>
    <t>Ostatní konstrukce a práce, bourání</t>
  </si>
  <si>
    <t>25</t>
  </si>
  <si>
    <t>914111111</t>
  </si>
  <si>
    <t>Montáž svislé dopravní značky do velikosti 1 m2 objímkami na sloupek nebo konzolu</t>
  </si>
  <si>
    <t>kus</t>
  </si>
  <si>
    <t>1606457826</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</si>
  <si>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</si>
  <si>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</si>
  <si>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26</t>
  </si>
  <si>
    <t>404441020</t>
  </si>
  <si>
    <t>značka svislá reflexní zákazová B FeZn NK 500 mm</t>
  </si>
  <si>
    <t>353224776</t>
  </si>
  <si>
    <t>Výrobky a zabezpečovací prvky pro zařízení silniční značky dopravní svislé FeZn  plech FeZn AL     plech Al NK, 3M   povrchová úprava reflexní fólií tř.1 kruhové značky B1-B34, P7, C1 - C14, IJ4b rozměr 500 mm FeZn NK reflexní tř.1</t>
  </si>
  <si>
    <t>27</t>
  </si>
  <si>
    <t>404443330</t>
  </si>
  <si>
    <t>značka svislá reflexní AL- NK 500 x 150 mm</t>
  </si>
  <si>
    <t>1933255058</t>
  </si>
  <si>
    <t>Výrobky a zabezpečovací prvky pro zařízení silniční značky dopravní svislé FeZn  plech FeZn AL     plech Al NK, 3M   povrchová úprava reflexní fólií tř.1 obdélníkové značky E3a, E3b, E4, E5, E8d, E8c, E8a,E8b 500 x 150 mm AL- NK reflexní tř.1</t>
  </si>
  <si>
    <t>28</t>
  </si>
  <si>
    <t>404443170</t>
  </si>
  <si>
    <t>značka svislá reflexní AL- NK 500 X 300 mm</t>
  </si>
  <si>
    <t>711151631</t>
  </si>
  <si>
    <t>Výrobky a zabezpečovací prvky pro zařízení silniční značky dopravní svislé FeZn  plech FeZn AL     plech Al NK, 3M   povrchová úprava reflexní fólií tř.1 obdélníkové značky IS 16a, 16b, 16c,16d,17,E7a,E7b,E12 500 X 300 mm AL- NK reflexní tř.1</t>
  </si>
  <si>
    <t>29</t>
  </si>
  <si>
    <t>914511112</t>
  </si>
  <si>
    <t>Montáž sloupku dopravních značek délky do 3,5 m s betonovým základem a patkou</t>
  </si>
  <si>
    <t>538038006</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</si>
  <si>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</si>
  <si>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</si>
  <si>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30</t>
  </si>
  <si>
    <t>404452250</t>
  </si>
  <si>
    <t>sloupek Zn 60 - 350</t>
  </si>
  <si>
    <t>-1352645030</t>
  </si>
  <si>
    <t>Výrobky a zabezpečovací prvky pro zařízení silniční značky dopravní svislé sloupky Zn 60 - 350</t>
  </si>
  <si>
    <t>31</t>
  </si>
  <si>
    <t>916241213</t>
  </si>
  <si>
    <t>Osazení obrubníku kamenného stojatého s boční opěrou do lože z betonu prostého</t>
  </si>
  <si>
    <t>1985323404</t>
  </si>
  <si>
    <t>Osazení obrubníku kamenného se zřízením lože, s vyplněním a zatřením spár cementovou maltou stojatého s boční opěrou z betonu prostého tř. C 12/15, do lože z betonu prostého téže značky</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</si>
  <si>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</si>
  <si>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osazení kamenných obrub 25x20</t>
  </si>
  <si>
    <t>(5,83+5+4,7+0,8+4,3)</t>
  </si>
  <si>
    <t>32</t>
  </si>
  <si>
    <t>583803330</t>
  </si>
  <si>
    <t>obrubník kamenný přímý, (bPP) žula, OP3 25x20</t>
  </si>
  <si>
    <t>1343691461</t>
  </si>
  <si>
    <t>Výrobky lomařské a kamenické pro komunikace (kostky dlažební, krajníky a obrubníky) obrubníky kamenné žula (materiálová skupina I/2) přímé OP 3  25 x 20</t>
  </si>
  <si>
    <t>20,63*1,02 'Přepočtené koeficientem množství</t>
  </si>
  <si>
    <t>33</t>
  </si>
  <si>
    <t>916991121</t>
  </si>
  <si>
    <t>Lože pod obrubníky, krajníky nebo obruby z dlažebních kostek z betonu prostého</t>
  </si>
  <si>
    <t>-1648486211</t>
  </si>
  <si>
    <t>Lože pod obrubníky, krajníky nebo obruby z dlažebních kostek z betonu prostého tř. C 12/15</t>
  </si>
  <si>
    <t>lože pod obrubníky</t>
  </si>
  <si>
    <t>kamenný obrubník</t>
  </si>
  <si>
    <t>(5,83+5+4,7+0,8+4,3)*0,35*0,3</t>
  </si>
  <si>
    <t>34</t>
  </si>
  <si>
    <t>919735112</t>
  </si>
  <si>
    <t>Řezání stávajícího živičného krytu hl do 100 mm</t>
  </si>
  <si>
    <t>25304949</t>
  </si>
  <si>
    <t>Řezání stávajícího živičného krytu nebo podkladu hloubky přes 50 do 100 mm</t>
  </si>
  <si>
    <t xml:space="preserve">Poznámka k souboru cen:
1. V cenách jsou započteny i náklady na spotřebu vody. </t>
  </si>
  <si>
    <t>zařezání stávající asfaltové plochy (předpoklad hloubky)</t>
  </si>
  <si>
    <t>(5,69+5,76)</t>
  </si>
  <si>
    <t>35</t>
  </si>
  <si>
    <t>977151121</t>
  </si>
  <si>
    <t>Jádrové vrty diamantovými korunkami do D 120 mm do stavebních materiálů</t>
  </si>
  <si>
    <t>-1459591080</t>
  </si>
  <si>
    <t>Jádrové vrty diamantovými korunkami do stavebních materiálů (železobetonu, betonu, cihel, obkladů, dlažeb, kamene) průměru přes 110 do 120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</si>
  <si>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</si>
  <si>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Vrtání do žb kce jímky pro osazení prostupů</t>
  </si>
  <si>
    <t>0,2</t>
  </si>
  <si>
    <t>997</t>
  </si>
  <si>
    <t>Přesun sutě</t>
  </si>
  <si>
    <t>36</t>
  </si>
  <si>
    <t>997002511</t>
  </si>
  <si>
    <t>Vodorovné přemístění suti a vybouraných hmot bez naložení ale se složením a urovnáním do 1 km</t>
  </si>
  <si>
    <t>-1391707636</t>
  </si>
  <si>
    <t>Vodorovné přemístění suti a vybouraných hmot bez naložení, se složením a hrubým urovnáním na vzdálenost do 1 km</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</si>
  <si>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</si>
  <si>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37</t>
  </si>
  <si>
    <t>997002519</t>
  </si>
  <si>
    <t>Příplatek ZKD 1 km přemístění suti a vybouraných hmot</t>
  </si>
  <si>
    <t>-225779990</t>
  </si>
  <si>
    <t>Vodorovné přemístění suti a vybouraných hmot bez naložení, se složením a hrubým urovnáním Příplatek k ceně za každý další i započatý 1 km přes 1 km</t>
  </si>
  <si>
    <t>22,71*10 'Přepočtené koeficientem množství</t>
  </si>
  <si>
    <t>38</t>
  </si>
  <si>
    <t>997002611</t>
  </si>
  <si>
    <t>Nakládání suti a vybouraných hmot</t>
  </si>
  <si>
    <t>1483065491</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</si>
  <si>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</si>
  <si>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</si>
  <si>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39</t>
  </si>
  <si>
    <t>997221815</t>
  </si>
  <si>
    <t>Poplatek za uložení betonového odpadu na skládce (skládkovné)</t>
  </si>
  <si>
    <t>373173160</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</si>
  <si>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</si>
  <si>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</si>
  <si>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hmotnost suti dlažeb</t>
  </si>
  <si>
    <t>1,068</t>
  </si>
  <si>
    <t>hmotnost suti obrub</t>
  </si>
  <si>
    <t>2,376</t>
  </si>
  <si>
    <t>40</t>
  </si>
  <si>
    <t>997221845</t>
  </si>
  <si>
    <t>Poplatek za uložení odpadu z asfaltových povrchů na skládce (skládkovné)</t>
  </si>
  <si>
    <t>393825080</t>
  </si>
  <si>
    <t>Poplatek za uložení stavebního odpadu na skládce (skládkovné) z asfaltových povrchů</t>
  </si>
  <si>
    <t>hmotnost suti živičných</t>
  </si>
  <si>
    <t>5,999</t>
  </si>
  <si>
    <t>41</t>
  </si>
  <si>
    <t>997221855</t>
  </si>
  <si>
    <t>Poplatek za uložení odpadu z kameniva na skládce (skládkovné)</t>
  </si>
  <si>
    <t>24720039</t>
  </si>
  <si>
    <t>Poplatek za uložení stavebního odpadu na skládce (skládkovné) z kameniva</t>
  </si>
  <si>
    <t>hmotnost suti kameniva</t>
  </si>
  <si>
    <t>13,258</t>
  </si>
  <si>
    <t>998</t>
  </si>
  <si>
    <t>Přesun hmot</t>
  </si>
  <si>
    <t>42</t>
  </si>
  <si>
    <t>998223011</t>
  </si>
  <si>
    <t>Přesun hmot pro pozemní komunikace s krytem dlážděným</t>
  </si>
  <si>
    <t>539304638</t>
  </si>
  <si>
    <t>Přesun hmot pro pozemní komunikace s krytem dlážděným dopravní vzdálenost do 200 m jakékoliv délky objektu</t>
  </si>
  <si>
    <t>PSV</t>
  </si>
  <si>
    <t>Práce a dodávky PSV</t>
  </si>
  <si>
    <t>767</t>
  </si>
  <si>
    <t>Konstrukce zámečnické</t>
  </si>
  <si>
    <t>43</t>
  </si>
  <si>
    <t>76799599R</t>
  </si>
  <si>
    <t>D+M podzem. kontejner. sestavy vč. ŽB jímky, technologie (popis viz TZ), vč. jeřábnických prací</t>
  </si>
  <si>
    <t>kpl</t>
  </si>
  <si>
    <t>1290270378</t>
  </si>
  <si>
    <t>Cena dodávky pro jedno stanoviště obsahuje:</t>
  </si>
  <si>
    <t>- kompletní standardní sestavu 4 kpl podzemních kontejnerů o objemu 3 a 5 m3</t>
  </si>
  <si>
    <t>- dopravu od výrobce na stavbu</t>
  </si>
  <si>
    <t>- jeřábnické práce pro osazení ŽB jímky (součást standardní sestavy)</t>
  </si>
  <si>
    <t>- komplexní montáž sestavy a technologie</t>
  </si>
  <si>
    <t>- kontejnerové nádoba o objemu 3 a 5 m3</t>
  </si>
  <si>
    <t>- železobetonová nádrž vč. certifikátu</t>
  </si>
  <si>
    <t>- bezpečnostní plošina zabraňující pádu osoby do jímky o nosnosti 160 kg</t>
  </si>
  <si>
    <t>- dvojhák</t>
  </si>
  <si>
    <t>- pochozí plocha z betonové dlažby</t>
  </si>
  <si>
    <t>- vhazovací šachta</t>
  </si>
  <si>
    <t>- zprovoznění technologie</t>
  </si>
  <si>
    <t>VRN</t>
  </si>
  <si>
    <t>Vedlejší rozpočtové náklady</t>
  </si>
  <si>
    <t>VRN1</t>
  </si>
  <si>
    <t>Průzkumné, geodetické a projektové práce</t>
  </si>
  <si>
    <t>44</t>
  </si>
  <si>
    <t>011324000</t>
  </si>
  <si>
    <t>Archeologický průzkum</t>
  </si>
  <si>
    <t>CS ÚRS 2015 01</t>
  </si>
  <si>
    <t>1024</t>
  </si>
  <si>
    <t>1336187680</t>
  </si>
  <si>
    <t>45</t>
  </si>
  <si>
    <t>012103000</t>
  </si>
  <si>
    <t>Geodetické práce před výstavbou</t>
  </si>
  <si>
    <t>867781306</t>
  </si>
  <si>
    <t>vytýčení sítí</t>
  </si>
  <si>
    <t>46</t>
  </si>
  <si>
    <t>012303000</t>
  </si>
  <si>
    <t>Geodetické práce po výstavbě</t>
  </si>
  <si>
    <t>-227028169</t>
  </si>
  <si>
    <t>dokumentace skutečného zaměření, geometrický plán</t>
  </si>
  <si>
    <t>47</t>
  </si>
  <si>
    <t>013254000</t>
  </si>
  <si>
    <t>Dokumentace skutečného provedení stavby</t>
  </si>
  <si>
    <t>519124580</t>
  </si>
  <si>
    <t>6x papírová verze</t>
  </si>
  <si>
    <t>1x elektronická verze</t>
  </si>
  <si>
    <t>VRN3</t>
  </si>
  <si>
    <t>Zařízení staveniště</t>
  </si>
  <si>
    <t>48</t>
  </si>
  <si>
    <t>030001000</t>
  </si>
  <si>
    <t>21109975</t>
  </si>
  <si>
    <t>zařízení staveniště</t>
  </si>
  <si>
    <t xml:space="preserve"> - mobilní WC</t>
  </si>
  <si>
    <t>49</t>
  </si>
  <si>
    <t>034203000</t>
  </si>
  <si>
    <t>Oplocení staveniště</t>
  </si>
  <si>
    <t>1934528574</t>
  </si>
  <si>
    <t>mobilní oplocení pro zabezpečení stavby - pronájem</t>
  </si>
  <si>
    <t>(8*2+6*2)</t>
  </si>
  <si>
    <t>VRN7</t>
  </si>
  <si>
    <t>Provozní vlivy</t>
  </si>
  <si>
    <t>50</t>
  </si>
  <si>
    <t>079002000</t>
  </si>
  <si>
    <t>Ostatní provozní vlivy</t>
  </si>
  <si>
    <t>2145995683</t>
  </si>
  <si>
    <t>DIO/DIR</t>
  </si>
  <si>
    <t>projednání, vypracování, povolení, zábor stevniště</t>
  </si>
  <si>
    <t>05 - SO 05 (p.p.č. 1627/1, k.ú. Cheb)</t>
  </si>
  <si>
    <t>1132662280</t>
  </si>
  <si>
    <t>4,2*(0,2+0,35)/2</t>
  </si>
  <si>
    <t>1,8*(0,35+0,5)/2</t>
  </si>
  <si>
    <t>((1+1,2)/2)*((0,5+0,6)/2)</t>
  </si>
  <si>
    <t>(3,95*0,6)</t>
  </si>
  <si>
    <t>(0,15*0,5)/2</t>
  </si>
  <si>
    <t>(0,15*1,2)+(0,25*1,2)/2</t>
  </si>
  <si>
    <t>(0,15*1,45)+(0,15*1,45)/2</t>
  </si>
  <si>
    <t>(1*0,25)/2</t>
  </si>
  <si>
    <t>(0,6*0,2)/2</t>
  </si>
  <si>
    <t>790850501</t>
  </si>
  <si>
    <t>567356445</t>
  </si>
  <si>
    <t>(4,35+2,75+1+3,95)</t>
  </si>
  <si>
    <t>2067148872</t>
  </si>
  <si>
    <t>(((10,33+8,426)/2)*((4,225+2,349)/2)*2,5)</t>
  </si>
  <si>
    <t>výkop plochy stavby</t>
  </si>
  <si>
    <t>(4*13,05*0,15)</t>
  </si>
  <si>
    <t>-959695591</t>
  </si>
  <si>
    <t>(((10,33+8,426)/2)*((4,225+2,349)/2)*2,5)*0,5</t>
  </si>
  <si>
    <t>(4*13,05*0,15)*0,5</t>
  </si>
  <si>
    <t>-1032374269</t>
  </si>
  <si>
    <t>((((10,33+8,426)/2)+((4,225+2,861)/2))*2)*2,5</t>
  </si>
  <si>
    <t>-1819228607</t>
  </si>
  <si>
    <t>1998215755</t>
  </si>
  <si>
    <t>(((10,33+8,426)/2)*((4,225+2,349)/2)*2,5)*1,25</t>
  </si>
  <si>
    <t>(4*13,05*0,15)*1,25</t>
  </si>
  <si>
    <t>530591856</t>
  </si>
  <si>
    <t>-776984884</t>
  </si>
  <si>
    <t>1002678530</t>
  </si>
  <si>
    <t>-555195809</t>
  </si>
  <si>
    <t>((((10,33+8,426)/2)*((4,225+2,349)/2)*2,5)*1,25)*1,6</t>
  </si>
  <si>
    <t>((4*13,05*0,15)*1,25¨*1,6</t>
  </si>
  <si>
    <t>-68380328</t>
  </si>
  <si>
    <t>(8,426*2,349)</t>
  </si>
  <si>
    <t>-284099522</t>
  </si>
  <si>
    <t>(1,9*0,3*2,199)*3</t>
  </si>
  <si>
    <t>807485840</t>
  </si>
  <si>
    <t>-174878638</t>
  </si>
  <si>
    <t>podklad ze štěrkodrti pod zámkovou dlažbu</t>
  </si>
  <si>
    <t>(10,26*3,97)</t>
  </si>
  <si>
    <t>-(1,8*1,9)*4</t>
  </si>
  <si>
    <t>59621111R</t>
  </si>
  <si>
    <t>Kladení zámkové dlažby komunikací pro pěší tl 40 mm skupiny A pl do 50 m2</t>
  </si>
  <si>
    <t>1699318736</t>
  </si>
  <si>
    <t>kladení dlažby tl. 40 mm</t>
  </si>
  <si>
    <t>59245219R</t>
  </si>
  <si>
    <t>-1057614698</t>
  </si>
  <si>
    <t>dlaždice betonové dlažba zámková (ČSN EN 1338) dlažba zámková PARKETA 1 m2=50 kusů 20 x 10 x 4     přírodní</t>
  </si>
  <si>
    <t>27,565*1,05 'Přepočtené koeficientem množství</t>
  </si>
  <si>
    <t>694427062</t>
  </si>
  <si>
    <t>(8,426*2,349*0,15)</t>
  </si>
  <si>
    <t>-1258679519</t>
  </si>
  <si>
    <t>-1675077242</t>
  </si>
  <si>
    <t>((8,426*2,349)*1,3)*5,4/1000</t>
  </si>
  <si>
    <t>319651088</t>
  </si>
  <si>
    <t>objem jímek a výplňového betonu - odpočet</t>
  </si>
  <si>
    <t>916231213</t>
  </si>
  <si>
    <t>Osazení chodníkového obrubníku betonového stojatého s boční opěrou do lože z betonu prostého</t>
  </si>
  <si>
    <t>-1911286361</t>
  </si>
  <si>
    <t>Osazení chodníkového obrubníku betonového se zřízením lože, s vyplněním a zatřením spár cementovou maltou stojatého s boční opěrou z betonu prostého tř. C 12/15, do lože z betonu prostého téže značky</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</si>
  <si>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</si>
  <si>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obrubník chodníkový</t>
  </si>
  <si>
    <t>(3,15+4+1,9+1+3,9)</t>
  </si>
  <si>
    <t>592174100</t>
  </si>
  <si>
    <t>obrubník betonový chodníkový ABO 100/10/25 II nat 100x10x25 cm</t>
  </si>
  <si>
    <t>1856099600</t>
  </si>
  <si>
    <t>Obrubníky betonové a železobetonové chodníkové ABO   100/10/25 II   100 x 10 x 25</t>
  </si>
  <si>
    <t>8,82*1,02 'Přepočtené koeficientem množství</t>
  </si>
  <si>
    <t>916331112</t>
  </si>
  <si>
    <t>Osazení zahradního obrubníku betonového do lože z betonu s boční opěrou</t>
  </si>
  <si>
    <t>-137869099</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</si>
  <si>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</si>
  <si>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</si>
  <si>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zahradní obrubník</t>
  </si>
  <si>
    <t>(3,97+10,26+3,6)</t>
  </si>
  <si>
    <t>592173140</t>
  </si>
  <si>
    <t>obrubník betonový zahradní přírodní šedá ABZ 10/95 50x8x25 cm</t>
  </si>
  <si>
    <t>-2126917920</t>
  </si>
  <si>
    <t>Obrubníky betonové a železobetonové obrubníky zahradní ABZ   10/95     50 x 8 x 25</t>
  </si>
  <si>
    <t>Poznámka k položce:
spotřeba: 2 kus/m</t>
  </si>
  <si>
    <t>18,25*2,02 'Přepočtené koeficientem množství</t>
  </si>
  <si>
    <t>818700496</t>
  </si>
  <si>
    <t>(3,15+4+1,9+1+3,9)*0,3*0,2</t>
  </si>
  <si>
    <t>(3,97+10,26+3,6)*0,25*0,2</t>
  </si>
  <si>
    <t>-431943637</t>
  </si>
  <si>
    <t>(0,2+6+2,6+1,2+1,5+0,9+0,6)</t>
  </si>
  <si>
    <t>-2096146492</t>
  </si>
  <si>
    <t>-1879936823</t>
  </si>
  <si>
    <t>1153571503</t>
  </si>
  <si>
    <t>5,834*10 'Přepočtené koeficientem množství</t>
  </si>
  <si>
    <t>-574495576</t>
  </si>
  <si>
    <t>-762142277</t>
  </si>
  <si>
    <t>hmotnost suti beton. obrub</t>
  </si>
  <si>
    <t>2,47</t>
  </si>
  <si>
    <t>1558516129</t>
  </si>
  <si>
    <t>1,045</t>
  </si>
  <si>
    <t>-1038985791</t>
  </si>
  <si>
    <t>2,31</t>
  </si>
  <si>
    <t>-458909260</t>
  </si>
  <si>
    <t>1565177190</t>
  </si>
  <si>
    <t>1541239559</t>
  </si>
  <si>
    <t>-466198125</t>
  </si>
  <si>
    <t>1953564726</t>
  </si>
  <si>
    <t>-465341125</t>
  </si>
  <si>
    <t>94781485</t>
  </si>
  <si>
    <t>1216004108</t>
  </si>
  <si>
    <t>(14*2+6*2)</t>
  </si>
  <si>
    <t>591080924</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</si>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</sst>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6">
    <font>
      <sz val="8"/>
      <name val="Trebuchet MS"/>
      <family val="2"/>
    </font>
    <font>
      <b/>
      <sz val="11"/>
      <name val="Calibri"/>
      <family val="2"/>
    </font>
    <font>
      <i/>
      <sz val="11"/>
      <name val="Calibri"/>
      <family val="2"/>
    </font>
    <font>
      <b/>
      <i/>
      <sz val="11"/>
      <name val="Calibri"/>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u val="single"/>
      <sz val="11"/>
      <color indexed="12"/>
      <name val="Calibri"/>
      <family val="2"/>
    </font>
    <font>
      <u val="single"/>
      <sz val="11"/>
      <color indexed="20"/>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20"/>
      <name val="Trebuchet MS"/>
      <family val="2"/>
    </font>
    <font>
      <sz val="8"/>
      <color indexed="63"/>
      <name val="Trebuchet MS"/>
      <family val="2"/>
    </font>
    <font>
      <sz val="8"/>
      <color indexed="1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sz val="12"/>
      <color indexed="55"/>
      <name val="Trebuchet MS"/>
      <family val="2"/>
    </font>
    <font>
      <b/>
      <sz val="12"/>
      <color indexed="16"/>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8"/>
      <color indexed="12"/>
      <name val="Wingdings 2"/>
      <family val="1"/>
    </font>
    <font>
      <sz val="10"/>
      <color indexed="16"/>
      <name val="Trebuchet MS"/>
      <family val="2"/>
    </font>
    <font>
      <sz val="10"/>
      <name val="Trebuchet MS"/>
      <family val="2"/>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b/>
      <sz val="8"/>
      <color rgb="FF969696"/>
      <name val="Trebuchet MS"/>
      <family val="2"/>
    </font>
    <font>
      <sz val="18"/>
      <color theme="10"/>
      <name val="Wingdings 2"/>
      <family val="1"/>
    </font>
    <font>
      <sz val="10"/>
      <color rgb="FF960000"/>
      <name val="Trebuchet MS"/>
      <family val="2"/>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20" borderId="0" applyNumberFormat="0" applyBorder="0" applyAlignment="0" applyProtection="0"/>
    <xf numFmtId="0" fontId="6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2" borderId="0" applyNumberFormat="0" applyBorder="0" applyAlignment="0" applyProtection="0"/>
    <xf numFmtId="0" fontId="0" fillId="0" borderId="0" applyAlignment="0">
      <protection locked="0"/>
    </xf>
    <xf numFmtId="0" fontId="0" fillId="23" borderId="6" applyNumberFormat="0" applyFont="0" applyAlignment="0" applyProtection="0"/>
    <xf numFmtId="9" fontId="0" fillId="0" borderId="0" applyFont="0" applyFill="0" applyBorder="0" applyAlignment="0" applyProtection="0"/>
    <xf numFmtId="0" fontId="72" fillId="0" borderId="7" applyNumberFormat="0" applyFill="0" applyAlignment="0" applyProtection="0"/>
    <xf numFmtId="0" fontId="73" fillId="0" borderId="0" applyNumberFormat="0" applyFill="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8" applyNumberFormat="0" applyAlignment="0" applyProtection="0"/>
    <xf numFmtId="0" fontId="77" fillId="26" borderId="8" applyNumberFormat="0" applyAlignment="0" applyProtection="0"/>
    <xf numFmtId="0" fontId="78" fillId="26" borderId="9" applyNumberFormat="0" applyAlignment="0" applyProtection="0"/>
    <xf numFmtId="0" fontId="79"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368">
    <xf numFmtId="0" fontId="0" fillId="0" borderId="0" xfId="0" applyFont="1" applyAlignment="1">
      <alignment/>
    </xf>
    <xf numFmtId="0" fontId="0" fillId="0" borderId="0" xfId="0" applyFont="1" applyAlignment="1">
      <alignment vertical="center"/>
    </xf>
    <xf numFmtId="0" fontId="8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81" fillId="0" borderId="0" xfId="0" applyFont="1" applyAlignment="1">
      <alignment vertical="center"/>
    </xf>
    <xf numFmtId="0" fontId="82" fillId="0" borderId="0" xfId="0" applyFont="1" applyAlignment="1">
      <alignment vertical="center"/>
    </xf>
    <xf numFmtId="0" fontId="0" fillId="0" borderId="0" xfId="0" applyFont="1" applyAlignment="1">
      <alignment horizontal="center" vertical="center" wrapText="1"/>
    </xf>
    <xf numFmtId="0" fontId="83" fillId="0" borderId="0" xfId="0" applyFont="1" applyAlignment="1">
      <alignment/>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87" fillId="33" borderId="0" xfId="0" applyFont="1" applyFill="1" applyAlignment="1">
      <alignment horizontal="left" vertical="center"/>
    </xf>
    <xf numFmtId="0" fontId="0" fillId="33" borderId="0" xfId="0" applyFont="1" applyFill="1" applyAlignment="1">
      <alignment/>
    </xf>
    <xf numFmtId="0" fontId="87"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7" fillId="0" borderId="0" xfId="0" applyFont="1" applyBorder="1" applyAlignment="1">
      <alignment horizontal="left" vertical="center"/>
    </xf>
    <xf numFmtId="0" fontId="0" fillId="0" borderId="14" xfId="0" applyFont="1" applyBorder="1" applyAlignment="1">
      <alignment/>
    </xf>
    <xf numFmtId="0" fontId="88" fillId="0" borderId="0" xfId="0" applyFont="1" applyAlignment="1">
      <alignment horizontal="left" vertical="center"/>
    </xf>
    <xf numFmtId="0" fontId="89" fillId="0" borderId="0" xfId="0" applyFont="1" applyAlignment="1">
      <alignment horizontal="left" vertical="center"/>
    </xf>
    <xf numFmtId="0" fontId="90" fillId="0" borderId="0" xfId="0"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top"/>
    </xf>
    <xf numFmtId="0" fontId="90" fillId="0" borderId="0" xfId="0" applyFont="1" applyBorder="1" applyAlignment="1">
      <alignment horizontal="left" vertical="center"/>
    </xf>
    <xf numFmtId="0" fontId="4" fillId="23" borderId="0" xfId="0" applyFont="1" applyFill="1" applyBorder="1" applyAlignment="1" applyProtection="1">
      <alignment horizontal="left" vertical="center"/>
      <protection locked="0"/>
    </xf>
    <xf numFmtId="49" fontId="4" fillId="23" borderId="0" xfId="0" applyNumberFormat="1" applyFont="1" applyFill="1" applyBorder="1" applyAlignment="1" applyProtection="1">
      <alignment horizontal="left" vertical="center"/>
      <protection locked="0"/>
    </xf>
    <xf numFmtId="0" fontId="0" fillId="0" borderId="15" xfId="0" applyFont="1" applyBorder="1" applyAlignment="1">
      <alignment/>
    </xf>
    <xf numFmtId="0" fontId="0" fillId="0" borderId="13" xfId="0" applyFont="1" applyBorder="1" applyAlignment="1">
      <alignment vertical="center"/>
    </xf>
    <xf numFmtId="0" fontId="0" fillId="0" borderId="0" xfId="0" applyFont="1" applyBorder="1" applyAlignment="1">
      <alignment vertical="center"/>
    </xf>
    <xf numFmtId="0" fontId="8" fillId="0" borderId="16" xfId="0" applyFont="1" applyBorder="1" applyAlignment="1">
      <alignment horizontal="left" vertical="center"/>
    </xf>
    <xf numFmtId="0" fontId="0" fillId="0" borderId="16" xfId="0" applyFont="1" applyBorder="1" applyAlignment="1">
      <alignment vertical="center"/>
    </xf>
    <xf numFmtId="0" fontId="0" fillId="0" borderId="14" xfId="0" applyFont="1" applyBorder="1" applyAlignment="1">
      <alignment vertical="center"/>
    </xf>
    <xf numFmtId="0" fontId="80" fillId="0" borderId="0" xfId="0" applyFont="1" applyBorder="1" applyAlignment="1">
      <alignment horizontal="righ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0" xfId="0" applyFont="1" applyBorder="1" applyAlignment="1">
      <alignment horizontal="left" vertical="center"/>
    </xf>
    <xf numFmtId="0" fontId="80" fillId="0" borderId="14" xfId="0" applyFont="1" applyBorder="1" applyAlignment="1">
      <alignment vertical="center"/>
    </xf>
    <xf numFmtId="0" fontId="0" fillId="34" borderId="0" xfId="0" applyFont="1" applyFill="1" applyBorder="1" applyAlignment="1">
      <alignment vertical="center"/>
    </xf>
    <xf numFmtId="0" fontId="5" fillId="34" borderId="17" xfId="0" applyFont="1" applyFill="1" applyBorder="1" applyAlignment="1">
      <alignment horizontal="left" vertical="center"/>
    </xf>
    <xf numFmtId="0" fontId="0" fillId="34" borderId="18" xfId="0" applyFont="1" applyFill="1" applyBorder="1" applyAlignment="1">
      <alignment vertical="center"/>
    </xf>
    <xf numFmtId="0" fontId="5" fillId="34" borderId="18" xfId="0" applyFont="1" applyFill="1" applyBorder="1" applyAlignment="1">
      <alignment horizontal="center" vertical="center"/>
    </xf>
    <xf numFmtId="0" fontId="0" fillId="34" borderId="14"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0" xfId="0" applyFont="1" applyAlignment="1">
      <alignment horizontal="left" vertical="center"/>
    </xf>
    <xf numFmtId="0" fontId="4" fillId="0" borderId="13" xfId="0" applyFont="1" applyBorder="1" applyAlignment="1">
      <alignment vertical="center"/>
    </xf>
    <xf numFmtId="0" fontId="90" fillId="0" borderId="0" xfId="0" applyFont="1" applyAlignment="1">
      <alignment horizontal="left" vertical="center"/>
    </xf>
    <xf numFmtId="0" fontId="5" fillId="0" borderId="13" xfId="0" applyFont="1" applyBorder="1" applyAlignment="1">
      <alignment vertical="center"/>
    </xf>
    <xf numFmtId="0" fontId="5" fillId="0" borderId="0" xfId="0" applyFont="1" applyAlignment="1">
      <alignment horizontal="left" vertical="center"/>
    </xf>
    <xf numFmtId="0" fontId="9" fillId="0" borderId="0" xfId="0" applyFont="1" applyAlignment="1">
      <alignment vertical="center"/>
    </xf>
    <xf numFmtId="173" fontId="4" fillId="0" borderId="0" xfId="0" applyNumberFormat="1" applyFont="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5" borderId="18" xfId="0" applyFont="1" applyFill="1" applyBorder="1" applyAlignment="1">
      <alignment vertical="center"/>
    </xf>
    <xf numFmtId="0" fontId="4" fillId="35" borderId="26" xfId="0" applyFont="1" applyFill="1" applyBorder="1" applyAlignment="1">
      <alignment horizontal="center" vertical="center"/>
    </xf>
    <xf numFmtId="0" fontId="90" fillId="0" borderId="27" xfId="0" applyFont="1" applyBorder="1" applyAlignment="1">
      <alignment horizontal="center" vertical="center" wrapText="1"/>
    </xf>
    <xf numFmtId="0" fontId="90" fillId="0" borderId="28" xfId="0" applyFont="1" applyBorder="1" applyAlignment="1">
      <alignment horizontal="center" vertical="center" wrapText="1"/>
    </xf>
    <xf numFmtId="0" fontId="90" fillId="0" borderId="29" xfId="0" applyFont="1" applyBorder="1" applyAlignment="1">
      <alignment horizontal="center" vertical="center" wrapText="1"/>
    </xf>
    <xf numFmtId="0" fontId="0" fillId="0" borderId="30" xfId="0" applyFont="1" applyBorder="1" applyAlignment="1">
      <alignment vertical="center"/>
    </xf>
    <xf numFmtId="0" fontId="91" fillId="0" borderId="0" xfId="0" applyFont="1" applyAlignment="1">
      <alignment horizontal="left" vertical="center"/>
    </xf>
    <xf numFmtId="0" fontId="91" fillId="0" borderId="0" xfId="0" applyFont="1" applyAlignment="1">
      <alignment vertical="center"/>
    </xf>
    <xf numFmtId="0" fontId="5" fillId="0" borderId="0" xfId="0" applyFont="1" applyAlignment="1">
      <alignment horizontal="center" vertical="center"/>
    </xf>
    <xf numFmtId="4" fontId="92" fillId="0" borderId="24" xfId="0" applyNumberFormat="1" applyFont="1" applyBorder="1" applyAlignment="1">
      <alignment vertical="center"/>
    </xf>
    <xf numFmtId="4" fontId="92" fillId="0" borderId="0" xfId="0" applyNumberFormat="1" applyFont="1" applyBorder="1" applyAlignment="1">
      <alignment vertical="center"/>
    </xf>
    <xf numFmtId="174" fontId="92" fillId="0" borderId="0" xfId="0" applyNumberFormat="1" applyFont="1" applyBorder="1" applyAlignment="1">
      <alignment vertical="center"/>
    </xf>
    <xf numFmtId="4" fontId="92" fillId="0" borderId="25" xfId="0" applyNumberFormat="1" applyFont="1" applyBorder="1" applyAlignment="1">
      <alignment vertical="center"/>
    </xf>
    <xf numFmtId="0" fontId="10" fillId="0" borderId="0" xfId="0" applyFont="1" applyAlignment="1">
      <alignment horizontal="left" vertical="center"/>
    </xf>
    <xf numFmtId="0" fontId="6" fillId="0" borderId="13" xfId="0" applyFont="1" applyBorder="1" applyAlignment="1">
      <alignment vertical="center"/>
    </xf>
    <xf numFmtId="0" fontId="93" fillId="0" borderId="0" xfId="0" applyFont="1" applyAlignment="1">
      <alignment vertical="center"/>
    </xf>
    <xf numFmtId="0" fontId="94" fillId="0" borderId="0" xfId="0" applyFont="1" applyAlignment="1">
      <alignment vertical="center"/>
    </xf>
    <xf numFmtId="0" fontId="11" fillId="0" borderId="0" xfId="0" applyFont="1" applyAlignment="1">
      <alignment horizontal="center" vertical="center"/>
    </xf>
    <xf numFmtId="4" fontId="95" fillId="0" borderId="24" xfId="0" applyNumberFormat="1" applyFont="1" applyBorder="1" applyAlignment="1">
      <alignment vertical="center"/>
    </xf>
    <xf numFmtId="4" fontId="95" fillId="0" borderId="0" xfId="0" applyNumberFormat="1" applyFont="1" applyBorder="1" applyAlignment="1">
      <alignment vertical="center"/>
    </xf>
    <xf numFmtId="174" fontId="95" fillId="0" borderId="0" xfId="0" applyNumberFormat="1" applyFont="1" applyBorder="1" applyAlignment="1">
      <alignment vertical="center"/>
    </xf>
    <xf numFmtId="4" fontId="95" fillId="0" borderId="25" xfId="0" applyNumberFormat="1" applyFont="1" applyBorder="1" applyAlignment="1">
      <alignment vertical="center"/>
    </xf>
    <xf numFmtId="0" fontId="6" fillId="0" borderId="0" xfId="0" applyFont="1" applyAlignment="1">
      <alignment horizontal="left" vertical="center"/>
    </xf>
    <xf numFmtId="4" fontId="95" fillId="0" borderId="31" xfId="0" applyNumberFormat="1" applyFont="1" applyBorder="1" applyAlignment="1">
      <alignment vertical="center"/>
    </xf>
    <xf numFmtId="4" fontId="95" fillId="0" borderId="32" xfId="0" applyNumberFormat="1" applyFont="1" applyBorder="1" applyAlignment="1">
      <alignment vertical="center"/>
    </xf>
    <xf numFmtId="174" fontId="95" fillId="0" borderId="32" xfId="0" applyNumberFormat="1" applyFont="1" applyBorder="1" applyAlignment="1">
      <alignment vertical="center"/>
    </xf>
    <xf numFmtId="4" fontId="95" fillId="0" borderId="33" xfId="0" applyNumberFormat="1" applyFont="1" applyBorder="1" applyAlignment="1">
      <alignment vertical="center"/>
    </xf>
    <xf numFmtId="0" fontId="0" fillId="0" borderId="0" xfId="0" applyFont="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90" fillId="0" borderId="0" xfId="0" applyFont="1" applyBorder="1" applyAlignment="1" applyProtection="1">
      <alignment horizontal="left" vertical="center"/>
      <protection locked="0"/>
    </xf>
    <xf numFmtId="173" fontId="4" fillId="0" borderId="0" xfId="0" applyNumberFormat="1" applyFont="1" applyBorder="1" applyAlignment="1">
      <alignment horizontal="left"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4" xfId="0" applyFont="1" applyBorder="1" applyAlignment="1">
      <alignment vertical="center" wrapText="1"/>
    </xf>
    <xf numFmtId="0" fontId="0" fillId="0" borderId="22" xfId="0" applyFont="1" applyBorder="1" applyAlignment="1" applyProtection="1">
      <alignment vertical="center"/>
      <protection locked="0"/>
    </xf>
    <xf numFmtId="0" fontId="0" fillId="0" borderId="34" xfId="0" applyFont="1" applyBorder="1" applyAlignment="1">
      <alignment vertical="center"/>
    </xf>
    <xf numFmtId="0" fontId="8" fillId="0" borderId="0" xfId="0" applyFont="1" applyBorder="1" applyAlignment="1">
      <alignment horizontal="left" vertical="center"/>
    </xf>
    <xf numFmtId="4" fontId="91" fillId="0" borderId="0" xfId="0" applyNumberFormat="1" applyFont="1" applyBorder="1" applyAlignment="1">
      <alignment vertical="center"/>
    </xf>
    <xf numFmtId="0" fontId="80" fillId="0" borderId="0" xfId="0" applyFont="1" applyBorder="1" applyAlignment="1" applyProtection="1">
      <alignment horizontal="right" vertical="center"/>
      <protection locked="0"/>
    </xf>
    <xf numFmtId="4" fontId="80" fillId="0" borderId="0" xfId="0" applyNumberFormat="1" applyFont="1" applyBorder="1" applyAlignment="1">
      <alignment vertical="center"/>
    </xf>
    <xf numFmtId="172" fontId="80" fillId="0" borderId="0" xfId="0" applyNumberFormat="1" applyFont="1" applyBorder="1" applyAlignment="1" applyProtection="1">
      <alignment horizontal="right" vertical="center"/>
      <protection locked="0"/>
    </xf>
    <xf numFmtId="0" fontId="0" fillId="35" borderId="0" xfId="0" applyFont="1" applyFill="1" applyBorder="1" applyAlignment="1">
      <alignment vertical="center"/>
    </xf>
    <xf numFmtId="0" fontId="5" fillId="35" borderId="17" xfId="0" applyFont="1" applyFill="1" applyBorder="1" applyAlignment="1">
      <alignment horizontal="left" vertical="center"/>
    </xf>
    <xf numFmtId="0" fontId="5" fillId="35" borderId="18" xfId="0" applyFont="1" applyFill="1" applyBorder="1" applyAlignment="1">
      <alignment horizontal="right" vertical="center"/>
    </xf>
    <xf numFmtId="0" fontId="5" fillId="35" borderId="18" xfId="0" applyFont="1" applyFill="1" applyBorder="1" applyAlignment="1">
      <alignment horizontal="center" vertical="center"/>
    </xf>
    <xf numFmtId="0" fontId="0" fillId="35" borderId="18" xfId="0" applyFont="1" applyFill="1" applyBorder="1" applyAlignment="1" applyProtection="1">
      <alignment vertical="center"/>
      <protection locked="0"/>
    </xf>
    <xf numFmtId="4" fontId="5" fillId="35" borderId="18" xfId="0" applyNumberFormat="1" applyFont="1" applyFill="1" applyBorder="1" applyAlignment="1">
      <alignment vertical="center"/>
    </xf>
    <xf numFmtId="0" fontId="0" fillId="35" borderId="35" xfId="0" applyFont="1" applyFill="1" applyBorder="1" applyAlignment="1">
      <alignment vertical="center"/>
    </xf>
    <xf numFmtId="0" fontId="0" fillId="0" borderId="2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4" fillId="35" borderId="0" xfId="0" applyFont="1" applyFill="1" applyBorder="1" applyAlignment="1">
      <alignment horizontal="left" vertical="center"/>
    </xf>
    <xf numFmtId="0" fontId="0" fillId="35" borderId="0" xfId="0" applyFont="1" applyFill="1" applyBorder="1" applyAlignment="1" applyProtection="1">
      <alignment vertical="center"/>
      <protection locked="0"/>
    </xf>
    <xf numFmtId="0" fontId="4" fillId="35" borderId="0" xfId="0" applyFont="1" applyFill="1" applyBorder="1" applyAlignment="1">
      <alignment horizontal="right" vertical="center"/>
    </xf>
    <xf numFmtId="0" fontId="0" fillId="35" borderId="14" xfId="0" applyFont="1" applyFill="1" applyBorder="1" applyAlignment="1">
      <alignment vertical="center"/>
    </xf>
    <xf numFmtId="0" fontId="96" fillId="0" borderId="0" xfId="0" applyFont="1" applyBorder="1" applyAlignment="1">
      <alignment horizontal="lef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32" xfId="0" applyFont="1" applyBorder="1" applyAlignment="1">
      <alignment horizontal="left" vertical="center"/>
    </xf>
    <xf numFmtId="0" fontId="81" fillId="0" borderId="32" xfId="0" applyFont="1" applyBorder="1" applyAlignment="1">
      <alignment vertical="center"/>
    </xf>
    <xf numFmtId="0" fontId="81" fillId="0" borderId="32" xfId="0" applyFont="1" applyBorder="1" applyAlignment="1" applyProtection="1">
      <alignment vertical="center"/>
      <protection locked="0"/>
    </xf>
    <xf numFmtId="4" fontId="81" fillId="0" borderId="32" xfId="0" applyNumberFormat="1" applyFont="1" applyBorder="1" applyAlignment="1">
      <alignment vertical="center"/>
    </xf>
    <xf numFmtId="0" fontId="81" fillId="0" borderId="14" xfId="0" applyFont="1" applyBorder="1" applyAlignment="1">
      <alignmen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32" xfId="0" applyFont="1" applyBorder="1" applyAlignment="1">
      <alignment horizontal="left" vertical="center"/>
    </xf>
    <xf numFmtId="0" fontId="82" fillId="0" borderId="32" xfId="0" applyFont="1" applyBorder="1" applyAlignment="1">
      <alignment vertical="center"/>
    </xf>
    <xf numFmtId="0" fontId="82" fillId="0" borderId="32" xfId="0" applyFont="1" applyBorder="1" applyAlignment="1" applyProtection="1">
      <alignment vertical="center"/>
      <protection locked="0"/>
    </xf>
    <xf numFmtId="4" fontId="82" fillId="0" borderId="32" xfId="0" applyNumberFormat="1" applyFont="1" applyBorder="1" applyAlignment="1">
      <alignment vertical="center"/>
    </xf>
    <xf numFmtId="0" fontId="82" fillId="0" borderId="14" xfId="0" applyFont="1" applyBorder="1" applyAlignment="1">
      <alignment vertical="center"/>
    </xf>
    <xf numFmtId="0" fontId="0" fillId="0" borderId="0" xfId="0" applyFont="1" applyAlignment="1" applyProtection="1">
      <alignment vertical="center"/>
      <protection locked="0"/>
    </xf>
    <xf numFmtId="0" fontId="4" fillId="0" borderId="0" xfId="0" applyFont="1" applyAlignment="1">
      <alignment horizontal="left" vertical="center"/>
    </xf>
    <xf numFmtId="0" fontId="90" fillId="0" borderId="0" xfId="0" applyFont="1" applyAlignment="1" applyProtection="1">
      <alignment horizontal="left" vertical="center"/>
      <protection locked="0"/>
    </xf>
    <xf numFmtId="0" fontId="0" fillId="0" borderId="13" xfId="0" applyFont="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97" fillId="35" borderId="28" xfId="0" applyFont="1" applyFill="1" applyBorder="1" applyAlignment="1" applyProtection="1">
      <alignment horizontal="center" vertical="center" wrapText="1"/>
      <protection locked="0"/>
    </xf>
    <xf numFmtId="0" fontId="4" fillId="35" borderId="29" xfId="0" applyFont="1" applyFill="1" applyBorder="1" applyAlignment="1">
      <alignment horizontal="center" vertical="center" wrapText="1"/>
    </xf>
    <xf numFmtId="4" fontId="91" fillId="0" borderId="0" xfId="0" applyNumberFormat="1" applyFont="1" applyAlignment="1">
      <alignment/>
    </xf>
    <xf numFmtId="174" fontId="98" fillId="0" borderId="22" xfId="0" applyNumberFormat="1" applyFont="1" applyBorder="1" applyAlignment="1">
      <alignment/>
    </xf>
    <xf numFmtId="174" fontId="98" fillId="0" borderId="23" xfId="0" applyNumberFormat="1" applyFont="1" applyBorder="1" applyAlignment="1">
      <alignment/>
    </xf>
    <xf numFmtId="4" fontId="12" fillId="0" borderId="0" xfId="0" applyNumberFormat="1" applyFont="1" applyAlignment="1">
      <alignment vertical="center"/>
    </xf>
    <xf numFmtId="0" fontId="83" fillId="0" borderId="13" xfId="0" applyFont="1" applyBorder="1" applyAlignment="1">
      <alignment/>
    </xf>
    <xf numFmtId="0" fontId="83" fillId="0" borderId="0" xfId="0" applyFont="1" applyAlignment="1">
      <alignment horizontal="left"/>
    </xf>
    <xf numFmtId="0" fontId="81" fillId="0" borderId="0" xfId="0" applyFont="1" applyAlignment="1">
      <alignment horizontal="left"/>
    </xf>
    <xf numFmtId="0" fontId="83" fillId="0" borderId="0" xfId="0" applyFont="1" applyAlignment="1" applyProtection="1">
      <alignment/>
      <protection locked="0"/>
    </xf>
    <xf numFmtId="4" fontId="81" fillId="0" borderId="0" xfId="0" applyNumberFormat="1" applyFont="1" applyAlignment="1">
      <alignment/>
    </xf>
    <xf numFmtId="0" fontId="83" fillId="0" borderId="24" xfId="0" applyFont="1" applyBorder="1" applyAlignment="1">
      <alignment/>
    </xf>
    <xf numFmtId="0" fontId="83" fillId="0" borderId="0" xfId="0" applyFont="1" applyBorder="1" applyAlignment="1">
      <alignment/>
    </xf>
    <xf numFmtId="174" fontId="83" fillId="0" borderId="0" xfId="0" applyNumberFormat="1" applyFont="1" applyBorder="1" applyAlignment="1">
      <alignment/>
    </xf>
    <xf numFmtId="174" fontId="83" fillId="0" borderId="25" xfId="0" applyNumberFormat="1" applyFont="1" applyBorder="1" applyAlignment="1">
      <alignment/>
    </xf>
    <xf numFmtId="0" fontId="83" fillId="0" borderId="0" xfId="0" applyFont="1" applyAlignment="1">
      <alignment horizontal="center"/>
    </xf>
    <xf numFmtId="4" fontId="83" fillId="0" borderId="0" xfId="0" applyNumberFormat="1" applyFont="1" applyAlignment="1">
      <alignment vertical="center"/>
    </xf>
    <xf numFmtId="0" fontId="83" fillId="0" borderId="0" xfId="0" applyFont="1" applyBorder="1" applyAlignment="1">
      <alignment horizontal="left"/>
    </xf>
    <xf numFmtId="0" fontId="82" fillId="0" borderId="0" xfId="0" applyFont="1" applyBorder="1" applyAlignment="1">
      <alignment horizontal="left"/>
    </xf>
    <xf numFmtId="4" fontId="82" fillId="0" borderId="0" xfId="0" applyNumberFormat="1" applyFont="1" applyBorder="1" applyAlignment="1">
      <alignment/>
    </xf>
    <xf numFmtId="0" fontId="0" fillId="0" borderId="13" xfId="0" applyFont="1" applyBorder="1" applyAlignment="1" applyProtection="1">
      <alignment vertical="center"/>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75"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80" fillId="23" borderId="36" xfId="0" applyFont="1" applyFill="1" applyBorder="1" applyAlignment="1" applyProtection="1">
      <alignment horizontal="left" vertical="center"/>
      <protection locked="0"/>
    </xf>
    <xf numFmtId="0" fontId="80" fillId="0" borderId="0" xfId="0" applyFont="1" applyBorder="1" applyAlignment="1">
      <alignment horizontal="center" vertical="center"/>
    </xf>
    <xf numFmtId="174" fontId="80" fillId="0" borderId="0" xfId="0" applyNumberFormat="1" applyFont="1" applyBorder="1" applyAlignment="1">
      <alignment vertical="center"/>
    </xf>
    <xf numFmtId="174" fontId="80" fillId="0" borderId="25" xfId="0" applyNumberFormat="1" applyFont="1" applyBorder="1" applyAlignment="1">
      <alignment vertical="center"/>
    </xf>
    <xf numFmtId="4" fontId="0" fillId="0" borderId="0" xfId="0" applyNumberFormat="1" applyFont="1" applyAlignment="1">
      <alignment vertical="center"/>
    </xf>
    <xf numFmtId="0" fontId="99" fillId="0" borderId="0" xfId="0" applyFont="1" applyAlignment="1">
      <alignment horizontal="left" vertical="center"/>
    </xf>
    <xf numFmtId="0" fontId="13" fillId="0" borderId="0" xfId="0" applyFont="1" applyAlignment="1">
      <alignment horizontal="left" vertical="center" wrapText="1"/>
    </xf>
    <xf numFmtId="0" fontId="100" fillId="0" borderId="0" xfId="0" applyFont="1" applyAlignment="1">
      <alignment vertical="center" wrapText="1"/>
    </xf>
    <xf numFmtId="0" fontId="84" fillId="0" borderId="13" xfId="0" applyFont="1" applyBorder="1" applyAlignment="1">
      <alignment vertical="center"/>
    </xf>
    <xf numFmtId="0" fontId="84" fillId="0" borderId="0" xfId="0" applyFont="1" applyAlignment="1">
      <alignment horizontal="left" vertical="center"/>
    </xf>
    <xf numFmtId="0" fontId="84" fillId="0" borderId="0" xfId="0" applyFont="1" applyAlignment="1">
      <alignment horizontal="left" vertical="center" wrapText="1"/>
    </xf>
    <xf numFmtId="0" fontId="84" fillId="0" borderId="0" xfId="0" applyFont="1" applyAlignment="1">
      <alignment horizontal="left" vertical="center"/>
    </xf>
    <xf numFmtId="0" fontId="84" fillId="0" borderId="0" xfId="0" applyFont="1" applyAlignment="1" applyProtection="1">
      <alignment vertical="center"/>
      <protection locked="0"/>
    </xf>
    <xf numFmtId="0" fontId="84" fillId="0" borderId="24" xfId="0" applyFont="1" applyBorder="1" applyAlignment="1">
      <alignment vertical="center"/>
    </xf>
    <xf numFmtId="0" fontId="84" fillId="0" borderId="0" xfId="0" applyFont="1" applyBorder="1" applyAlignment="1">
      <alignment vertical="center"/>
    </xf>
    <xf numFmtId="0" fontId="84" fillId="0" borderId="25" xfId="0" applyFont="1" applyBorder="1" applyAlignment="1">
      <alignment vertical="center"/>
    </xf>
    <xf numFmtId="0" fontId="85" fillId="0" borderId="13" xfId="0" applyFont="1" applyBorder="1" applyAlignment="1">
      <alignment vertical="center"/>
    </xf>
    <xf numFmtId="0" fontId="85" fillId="0" borderId="0" xfId="0" applyFont="1" applyAlignment="1">
      <alignment horizontal="left" vertical="center"/>
    </xf>
    <xf numFmtId="0" fontId="85" fillId="0" borderId="0" xfId="0" applyFont="1" applyAlignment="1">
      <alignment horizontal="left" vertical="center" wrapText="1"/>
    </xf>
    <xf numFmtId="175" fontId="85" fillId="0" borderId="0" xfId="0" applyNumberFormat="1" applyFont="1" applyAlignment="1">
      <alignment vertical="center"/>
    </xf>
    <xf numFmtId="0" fontId="85" fillId="0" borderId="0" xfId="0" applyFont="1" applyAlignment="1" applyProtection="1">
      <alignment vertical="center"/>
      <protection locked="0"/>
    </xf>
    <xf numFmtId="0" fontId="85" fillId="0" borderId="24" xfId="0" applyFont="1" applyBorder="1" applyAlignment="1">
      <alignment vertical="center"/>
    </xf>
    <xf numFmtId="0" fontId="85" fillId="0" borderId="0" xfId="0" applyFont="1" applyBorder="1" applyAlignment="1">
      <alignment vertical="center"/>
    </xf>
    <xf numFmtId="0" fontId="85" fillId="0" borderId="25" xfId="0" applyFont="1" applyBorder="1" applyAlignment="1">
      <alignment vertical="center"/>
    </xf>
    <xf numFmtId="0" fontId="86" fillId="0" borderId="13" xfId="0" applyFont="1" applyBorder="1" applyAlignment="1">
      <alignment vertical="center"/>
    </xf>
    <xf numFmtId="0" fontId="99" fillId="0" borderId="0" xfId="0" applyFont="1" applyBorder="1" applyAlignment="1">
      <alignment horizontal="left" vertical="center"/>
    </xf>
    <xf numFmtId="0" fontId="86" fillId="0" borderId="0" xfId="0" applyFont="1" applyBorder="1" applyAlignment="1">
      <alignment horizontal="left" vertical="center"/>
    </xf>
    <xf numFmtId="0" fontId="86" fillId="0" borderId="0" xfId="0" applyFont="1" applyBorder="1" applyAlignment="1">
      <alignment horizontal="left" vertical="center" wrapText="1"/>
    </xf>
    <xf numFmtId="175" fontId="86" fillId="0" borderId="0" xfId="0" applyNumberFormat="1" applyFont="1" applyBorder="1" applyAlignment="1">
      <alignment vertical="center"/>
    </xf>
    <xf numFmtId="0" fontId="86" fillId="0" borderId="0" xfId="0" applyFont="1" applyAlignment="1" applyProtection="1">
      <alignment vertical="center"/>
      <protection locked="0"/>
    </xf>
    <xf numFmtId="0" fontId="86" fillId="0" borderId="24" xfId="0" applyFont="1" applyBorder="1" applyAlignment="1">
      <alignment vertical="center"/>
    </xf>
    <xf numFmtId="0" fontId="86" fillId="0" borderId="0" xfId="0" applyFont="1" applyBorder="1" applyAlignment="1">
      <alignment vertical="center"/>
    </xf>
    <xf numFmtId="0" fontId="86" fillId="0" borderId="25" xfId="0" applyFont="1" applyBorder="1" applyAlignment="1">
      <alignment vertical="center"/>
    </xf>
    <xf numFmtId="0" fontId="86" fillId="0" borderId="0" xfId="0" applyFont="1" applyAlignment="1">
      <alignment horizontal="left" vertical="center"/>
    </xf>
    <xf numFmtId="0" fontId="86" fillId="0" borderId="0" xfId="0" applyFont="1" applyAlignment="1">
      <alignment horizontal="left" vertical="center"/>
    </xf>
    <xf numFmtId="0" fontId="86" fillId="0" borderId="0" xfId="0" applyFont="1" applyAlignment="1">
      <alignment horizontal="left" vertical="center" wrapText="1"/>
    </xf>
    <xf numFmtId="175" fontId="86" fillId="0" borderId="0" xfId="0" applyNumberFormat="1" applyFont="1" applyAlignment="1">
      <alignment vertical="center"/>
    </xf>
    <xf numFmtId="0" fontId="101" fillId="0" borderId="36" xfId="0" applyFont="1" applyBorder="1" applyAlignment="1" applyProtection="1">
      <alignment horizontal="center" vertical="center"/>
      <protection/>
    </xf>
    <xf numFmtId="49" fontId="101" fillId="0" borderId="36" xfId="0" applyNumberFormat="1" applyFont="1" applyBorder="1" applyAlignment="1" applyProtection="1">
      <alignment horizontal="left" vertical="center" wrapText="1"/>
      <protection/>
    </xf>
    <xf numFmtId="0" fontId="101" fillId="0" borderId="36" xfId="0" applyFont="1" applyBorder="1" applyAlignment="1" applyProtection="1">
      <alignment horizontal="left" vertical="center" wrapText="1"/>
      <protection/>
    </xf>
    <xf numFmtId="0" fontId="101" fillId="0" borderId="36" xfId="0" applyFont="1" applyBorder="1" applyAlignment="1" applyProtection="1">
      <alignment horizontal="center" vertical="center" wrapText="1"/>
      <protection/>
    </xf>
    <xf numFmtId="175" fontId="101" fillId="0" borderId="36" xfId="0" applyNumberFormat="1" applyFont="1" applyBorder="1" applyAlignment="1" applyProtection="1">
      <alignment vertical="center"/>
      <protection/>
    </xf>
    <xf numFmtId="4" fontId="101" fillId="23" borderId="36" xfId="0" applyNumberFormat="1" applyFont="1" applyFill="1" applyBorder="1" applyAlignment="1" applyProtection="1">
      <alignment vertical="center"/>
      <protection locked="0"/>
    </xf>
    <xf numFmtId="4" fontId="101" fillId="0" borderId="36" xfId="0" applyNumberFormat="1" applyFont="1" applyBorder="1" applyAlignment="1" applyProtection="1">
      <alignment vertical="center"/>
      <protection/>
    </xf>
    <xf numFmtId="0" fontId="101" fillId="0" borderId="13" xfId="0" applyFont="1" applyBorder="1" applyAlignment="1">
      <alignment vertical="center"/>
    </xf>
    <xf numFmtId="0" fontId="101" fillId="23" borderId="36" xfId="0" applyFont="1" applyFill="1" applyBorder="1" applyAlignment="1" applyProtection="1">
      <alignment horizontal="left" vertical="center"/>
      <protection locked="0"/>
    </xf>
    <xf numFmtId="0" fontId="101" fillId="0" borderId="0" xfId="0" applyFont="1" applyBorder="1" applyAlignment="1">
      <alignment horizontal="center" vertical="center"/>
    </xf>
    <xf numFmtId="0" fontId="100" fillId="0" borderId="0" xfId="0" applyFont="1" applyBorder="1" applyAlignment="1">
      <alignment vertical="center" wrapText="1"/>
    </xf>
    <xf numFmtId="0" fontId="13" fillId="0" borderId="0" xfId="0" applyFont="1" applyBorder="1" applyAlignment="1">
      <alignment horizontal="left" vertical="center" wrapText="1"/>
    </xf>
    <xf numFmtId="0" fontId="85" fillId="0" borderId="0" xfId="0" applyFont="1" applyBorder="1" applyAlignment="1">
      <alignment horizontal="left" vertical="center" wrapText="1"/>
    </xf>
    <xf numFmtId="175" fontId="85" fillId="0" borderId="0" xfId="0" applyNumberFormat="1" applyFont="1" applyBorder="1" applyAlignment="1">
      <alignment vertical="center"/>
    </xf>
    <xf numFmtId="0" fontId="86" fillId="0" borderId="31" xfId="0" applyFont="1" applyBorder="1" applyAlignment="1">
      <alignment vertical="center"/>
    </xf>
    <xf numFmtId="0" fontId="86" fillId="0" borderId="32" xfId="0" applyFont="1" applyBorder="1" applyAlignment="1">
      <alignment vertical="center"/>
    </xf>
    <xf numFmtId="0" fontId="86" fillId="0" borderId="33" xfId="0" applyFont="1" applyBorder="1" applyAlignment="1">
      <alignment vertical="center"/>
    </xf>
    <xf numFmtId="0" fontId="0" fillId="0" borderId="0" xfId="0" applyFont="1" applyAlignment="1">
      <alignment/>
    </xf>
    <xf numFmtId="0" fontId="102" fillId="0" borderId="0" xfId="0" applyFont="1" applyAlignment="1">
      <alignment horizontal="left" vertical="top" wrapText="1"/>
    </xf>
    <xf numFmtId="0" fontId="0" fillId="0" borderId="0" xfId="0" applyFont="1" applyAlignment="1">
      <alignment/>
    </xf>
    <xf numFmtId="0" fontId="0" fillId="0" borderId="0" xfId="0" applyFont="1" applyAlignment="1">
      <alignment vertical="center"/>
    </xf>
    <xf numFmtId="0" fontId="80" fillId="0" borderId="0" xfId="0" applyFont="1" applyAlignment="1">
      <alignment vertical="center"/>
    </xf>
    <xf numFmtId="0" fontId="4" fillId="0" borderId="0" xfId="0" applyFont="1" applyBorder="1" applyAlignment="1">
      <alignment horizontal="left" vertical="center"/>
    </xf>
    <xf numFmtId="0" fontId="0" fillId="0" borderId="0" xfId="0" applyFont="1" applyBorder="1" applyAlignment="1">
      <alignment/>
    </xf>
    <xf numFmtId="0" fontId="5" fillId="0" borderId="0" xfId="0" applyFont="1" applyBorder="1" applyAlignment="1">
      <alignment horizontal="left" vertical="top" wrapText="1"/>
    </xf>
    <xf numFmtId="49" fontId="4" fillId="23" borderId="0" xfId="0" applyNumberFormat="1" applyFont="1" applyFill="1" applyBorder="1" applyAlignment="1" applyProtection="1">
      <alignment horizontal="left" vertical="center"/>
      <protection locked="0"/>
    </xf>
    <xf numFmtId="0" fontId="4" fillId="0" borderId="0" xfId="0" applyFont="1" applyBorder="1" applyAlignment="1">
      <alignment horizontal="left" vertical="center" wrapText="1"/>
    </xf>
    <xf numFmtId="4" fontId="8" fillId="0" borderId="16" xfId="0" applyNumberFormat="1" applyFont="1" applyBorder="1" applyAlignment="1">
      <alignment vertical="center"/>
    </xf>
    <xf numFmtId="0" fontId="0" fillId="0" borderId="16" xfId="0" applyFont="1" applyBorder="1" applyAlignment="1">
      <alignment vertical="center"/>
    </xf>
    <xf numFmtId="0" fontId="80" fillId="0" borderId="0" xfId="0" applyFont="1" applyBorder="1" applyAlignment="1">
      <alignment horizontal="right" vertical="center"/>
    </xf>
    <xf numFmtId="0" fontId="0" fillId="0" borderId="0" xfId="0" applyFont="1" applyBorder="1" applyAlignment="1">
      <alignment vertical="center"/>
    </xf>
    <xf numFmtId="172" fontId="80" fillId="0" borderId="0" xfId="0" applyNumberFormat="1" applyFont="1" applyBorder="1" applyAlignment="1">
      <alignment horizontal="center" vertical="center"/>
    </xf>
    <xf numFmtId="0" fontId="80" fillId="0" borderId="0" xfId="0" applyFont="1" applyBorder="1" applyAlignment="1">
      <alignment vertical="center"/>
    </xf>
    <xf numFmtId="4" fontId="102" fillId="0" borderId="0" xfId="0" applyNumberFormat="1" applyFont="1" applyBorder="1" applyAlignment="1">
      <alignment vertical="center"/>
    </xf>
    <xf numFmtId="0" fontId="5" fillId="34" borderId="18" xfId="0" applyFont="1" applyFill="1" applyBorder="1" applyAlignment="1">
      <alignment horizontal="left" vertical="center"/>
    </xf>
    <xf numFmtId="0" fontId="0" fillId="34" borderId="18" xfId="0" applyFont="1" applyFill="1" applyBorder="1" applyAlignment="1">
      <alignment vertical="center"/>
    </xf>
    <xf numFmtId="4" fontId="5" fillId="34" borderId="18" xfId="0" applyNumberFormat="1" applyFont="1" applyFill="1" applyBorder="1" applyAlignment="1">
      <alignment vertical="center"/>
    </xf>
    <xf numFmtId="0" fontId="0" fillId="34" borderId="26"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173" fontId="4" fillId="0" borderId="0" xfId="0" applyNumberFormat="1" applyFont="1" applyAlignment="1">
      <alignment horizontal="left" vertical="center"/>
    </xf>
    <xf numFmtId="0" fontId="4" fillId="0" borderId="0" xfId="0" applyFont="1" applyAlignment="1">
      <alignment vertical="center"/>
    </xf>
    <xf numFmtId="0" fontId="92" fillId="0" borderId="30" xfId="0" applyFont="1" applyBorder="1" applyAlignment="1">
      <alignment horizontal="center" vertical="center"/>
    </xf>
    <xf numFmtId="0" fontId="0" fillId="0" borderId="22" xfId="0" applyFont="1" applyBorder="1" applyAlignment="1">
      <alignment vertical="center"/>
    </xf>
    <xf numFmtId="0" fontId="0" fillId="0" borderId="24" xfId="0" applyFont="1" applyBorder="1" applyAlignment="1">
      <alignment vertical="center"/>
    </xf>
    <xf numFmtId="0" fontId="4" fillId="35" borderId="17" xfId="0" applyFont="1" applyFill="1" applyBorder="1" applyAlignment="1">
      <alignment horizontal="center" vertical="center"/>
    </xf>
    <xf numFmtId="0" fontId="0" fillId="35" borderId="18" xfId="0" applyFont="1" applyFill="1" applyBorder="1" applyAlignment="1">
      <alignment vertical="center"/>
    </xf>
    <xf numFmtId="0" fontId="4" fillId="35" borderId="18" xfId="0" applyFont="1" applyFill="1" applyBorder="1" applyAlignment="1">
      <alignment horizontal="center" vertical="center"/>
    </xf>
    <xf numFmtId="0" fontId="4" fillId="35" borderId="18" xfId="0" applyFont="1" applyFill="1" applyBorder="1" applyAlignment="1">
      <alignment horizontal="right" vertical="center"/>
    </xf>
    <xf numFmtId="4" fontId="94" fillId="0" borderId="0" xfId="0" applyNumberFormat="1" applyFont="1" applyAlignment="1">
      <alignment vertical="center"/>
    </xf>
    <xf numFmtId="0" fontId="94" fillId="0" borderId="0" xfId="0" applyFont="1" applyAlignment="1">
      <alignment vertical="center"/>
    </xf>
    <xf numFmtId="0" fontId="93" fillId="0" borderId="0" xfId="0" applyFont="1" applyAlignment="1">
      <alignment horizontal="left" vertical="center" wrapText="1"/>
    </xf>
    <xf numFmtId="4" fontId="91" fillId="0" borderId="0" xfId="0" applyNumberFormat="1" applyFont="1" applyAlignment="1">
      <alignment horizontal="right" vertical="center"/>
    </xf>
    <xf numFmtId="4" fontId="91" fillId="0" borderId="0" xfId="0" applyNumberFormat="1" applyFont="1" applyAlignment="1">
      <alignment vertical="center"/>
    </xf>
    <xf numFmtId="0" fontId="90"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90" fillId="0" borderId="0" xfId="0" applyFont="1" applyAlignment="1">
      <alignment horizontal="left" vertical="center" wrapText="1"/>
    </xf>
    <xf numFmtId="0" fontId="64" fillId="33" borderId="0" xfId="36" applyFill="1" applyAlignment="1">
      <alignment/>
    </xf>
    <xf numFmtId="0" fontId="103" fillId="0" borderId="0" xfId="36" applyFont="1" applyAlignment="1">
      <alignment horizontal="center" vertical="center"/>
    </xf>
    <xf numFmtId="0" fontId="104" fillId="33" borderId="0" xfId="0" applyFont="1" applyFill="1" applyAlignment="1">
      <alignment horizontal="left" vertical="center"/>
    </xf>
    <xf numFmtId="0" fontId="57" fillId="33" borderId="0" xfId="0" applyFont="1" applyFill="1" applyAlignment="1">
      <alignment vertical="center"/>
    </xf>
    <xf numFmtId="0" fontId="105" fillId="33" borderId="0" xfId="36" applyFont="1" applyFill="1" applyAlignment="1">
      <alignment vertical="center"/>
    </xf>
    <xf numFmtId="0" fontId="87" fillId="33" borderId="0" xfId="0" applyFont="1" applyFill="1" applyAlignment="1" applyProtection="1">
      <alignment horizontal="left" vertical="center"/>
      <protection/>
    </xf>
    <xf numFmtId="0" fontId="57" fillId="33" borderId="0" xfId="0" applyFont="1" applyFill="1" applyAlignment="1" applyProtection="1">
      <alignment vertical="center"/>
      <protection/>
    </xf>
    <xf numFmtId="0" fontId="104" fillId="33" borderId="0" xfId="0" applyFont="1" applyFill="1" applyAlignment="1" applyProtection="1">
      <alignment horizontal="left" vertical="center"/>
      <protection/>
    </xf>
    <xf numFmtId="0" fontId="105" fillId="33" borderId="0" xfId="36" applyFont="1" applyFill="1" applyAlignment="1" applyProtection="1">
      <alignment vertical="center"/>
      <protection/>
    </xf>
    <xf numFmtId="0" fontId="105" fillId="33" borderId="0" xfId="36" applyFont="1" applyFill="1" applyAlignment="1">
      <alignment vertical="center"/>
    </xf>
    <xf numFmtId="0" fontId="57" fillId="33" borderId="0" xfId="0" applyFont="1" applyFill="1" applyAlignment="1" applyProtection="1">
      <alignment vertical="center"/>
      <protection locked="0"/>
    </xf>
    <xf numFmtId="0" fontId="0" fillId="0" borderId="0" xfId="47" applyAlignment="1">
      <alignment vertical="top"/>
      <protection locked="0"/>
    </xf>
    <xf numFmtId="0" fontId="0" fillId="0" borderId="37" xfId="47" applyFont="1" applyBorder="1" applyAlignment="1">
      <alignment vertical="center" wrapText="1"/>
      <protection locked="0"/>
    </xf>
    <xf numFmtId="0" fontId="0" fillId="0" borderId="38" xfId="47" applyFont="1" applyBorder="1" applyAlignment="1">
      <alignment vertical="center" wrapText="1"/>
      <protection locked="0"/>
    </xf>
    <xf numFmtId="0" fontId="0" fillId="0" borderId="39" xfId="47" applyFont="1" applyBorder="1" applyAlignment="1">
      <alignment vertical="center" wrapText="1"/>
      <protection locked="0"/>
    </xf>
    <xf numFmtId="0" fontId="0" fillId="0" borderId="40" xfId="47" applyFont="1" applyBorder="1" applyAlignment="1">
      <alignment horizontal="center" vertical="center" wrapText="1"/>
      <protection locked="0"/>
    </xf>
    <xf numFmtId="0" fontId="7" fillId="0" borderId="0" xfId="47" applyFont="1" applyBorder="1" applyAlignment="1">
      <alignment horizontal="center" vertical="center" wrapText="1"/>
      <protection locked="0"/>
    </xf>
    <xf numFmtId="0" fontId="0" fillId="0" borderId="41" xfId="47" applyFont="1" applyBorder="1" applyAlignment="1">
      <alignment horizontal="center" vertical="center" wrapText="1"/>
      <protection locked="0"/>
    </xf>
    <xf numFmtId="0" fontId="0" fillId="0" borderId="0" xfId="47" applyAlignment="1">
      <alignment horizontal="center" vertical="center"/>
      <protection locked="0"/>
    </xf>
    <xf numFmtId="0" fontId="0" fillId="0" borderId="40" xfId="47" applyFont="1" applyBorder="1" applyAlignment="1">
      <alignment vertical="center" wrapText="1"/>
      <protection locked="0"/>
    </xf>
    <xf numFmtId="0" fontId="11" fillId="0" borderId="42" xfId="47" applyFont="1" applyBorder="1" applyAlignment="1">
      <alignment horizontal="left" wrapText="1"/>
      <protection locked="0"/>
    </xf>
    <xf numFmtId="0" fontId="0" fillId="0" borderId="41" xfId="47" applyFont="1" applyBorder="1" applyAlignment="1">
      <alignment vertical="center" wrapText="1"/>
      <protection locked="0"/>
    </xf>
    <xf numFmtId="0" fontId="11" fillId="0" borderId="0" xfId="47" applyFont="1" applyBorder="1" applyAlignment="1">
      <alignment horizontal="left" vertical="center" wrapText="1"/>
      <protection locked="0"/>
    </xf>
    <xf numFmtId="0" fontId="4" fillId="0" borderId="0" xfId="47" applyFont="1" applyBorder="1" applyAlignment="1">
      <alignment horizontal="left" vertical="center" wrapText="1"/>
      <protection locked="0"/>
    </xf>
    <xf numFmtId="0" fontId="4" fillId="0" borderId="40" xfId="47" applyFont="1" applyBorder="1" applyAlignment="1">
      <alignment vertical="center" wrapText="1"/>
      <protection locked="0"/>
    </xf>
    <xf numFmtId="0" fontId="4" fillId="0" borderId="0" xfId="47" applyFont="1" applyBorder="1" applyAlignment="1">
      <alignment horizontal="left" vertical="center" wrapText="1"/>
      <protection locked="0"/>
    </xf>
    <xf numFmtId="0" fontId="4" fillId="0" borderId="0" xfId="47" applyFont="1" applyBorder="1" applyAlignment="1">
      <alignment vertical="center" wrapText="1"/>
      <protection locked="0"/>
    </xf>
    <xf numFmtId="0" fontId="4" fillId="0" borderId="0" xfId="47" applyFont="1" applyBorder="1" applyAlignment="1">
      <alignment vertical="center"/>
      <protection locked="0"/>
    </xf>
    <xf numFmtId="0" fontId="4" fillId="0" borderId="0" xfId="47" applyFont="1" applyBorder="1" applyAlignment="1">
      <alignment horizontal="left" vertical="center"/>
      <protection locked="0"/>
    </xf>
    <xf numFmtId="49" fontId="4" fillId="0" borderId="0" xfId="47" applyNumberFormat="1" applyFont="1" applyBorder="1" applyAlignment="1">
      <alignment horizontal="left" vertical="center" wrapText="1"/>
      <protection locked="0"/>
    </xf>
    <xf numFmtId="49" fontId="4" fillId="0" borderId="0" xfId="47" applyNumberFormat="1" applyFont="1" applyBorder="1" applyAlignment="1">
      <alignment vertical="center" wrapText="1"/>
      <protection locked="0"/>
    </xf>
    <xf numFmtId="0" fontId="0" fillId="0" borderId="43" xfId="47" applyFont="1" applyBorder="1" applyAlignment="1">
      <alignment vertical="center" wrapText="1"/>
      <protection locked="0"/>
    </xf>
    <xf numFmtId="0" fontId="57" fillId="0" borderId="42" xfId="47" applyFont="1" applyBorder="1" applyAlignment="1">
      <alignment vertical="center" wrapText="1"/>
      <protection locked="0"/>
    </xf>
    <xf numFmtId="0" fontId="0" fillId="0" borderId="44" xfId="47" applyFont="1" applyBorder="1" applyAlignment="1">
      <alignment vertical="center" wrapText="1"/>
      <protection locked="0"/>
    </xf>
    <xf numFmtId="0" fontId="0" fillId="0" borderId="0" xfId="47" applyFont="1" applyBorder="1" applyAlignment="1">
      <alignment vertical="top"/>
      <protection locked="0"/>
    </xf>
    <xf numFmtId="0" fontId="0" fillId="0" borderId="0" xfId="47" applyFont="1" applyAlignment="1">
      <alignment vertical="top"/>
      <protection locked="0"/>
    </xf>
    <xf numFmtId="0" fontId="0" fillId="0" borderId="37" xfId="47" applyFont="1" applyBorder="1" applyAlignment="1">
      <alignment horizontal="left" vertical="center"/>
      <protection locked="0"/>
    </xf>
    <xf numFmtId="0" fontId="0" fillId="0" borderId="38" xfId="47" applyFont="1" applyBorder="1" applyAlignment="1">
      <alignment horizontal="left" vertical="center"/>
      <protection locked="0"/>
    </xf>
    <xf numFmtId="0" fontId="0" fillId="0" borderId="39" xfId="47" applyFont="1" applyBorder="1" applyAlignment="1">
      <alignment horizontal="left" vertical="center"/>
      <protection locked="0"/>
    </xf>
    <xf numFmtId="0" fontId="0" fillId="0" borderId="40" xfId="47" applyFont="1" applyBorder="1" applyAlignment="1">
      <alignment horizontal="left" vertical="center"/>
      <protection locked="0"/>
    </xf>
    <xf numFmtId="0" fontId="7" fillId="0" borderId="0" xfId="47" applyFont="1" applyBorder="1" applyAlignment="1">
      <alignment horizontal="center" vertical="center"/>
      <protection locked="0"/>
    </xf>
    <xf numFmtId="0" fontId="0" fillId="0" borderId="41" xfId="47" applyFont="1" applyBorder="1" applyAlignment="1">
      <alignment horizontal="left" vertical="center"/>
      <protection locked="0"/>
    </xf>
    <xf numFmtId="0" fontId="11" fillId="0" borderId="0" xfId="47" applyFont="1" applyBorder="1" applyAlignment="1">
      <alignment horizontal="left" vertical="center"/>
      <protection locked="0"/>
    </xf>
    <xf numFmtId="0" fontId="6" fillId="0" borderId="0" xfId="47" applyFont="1" applyAlignment="1">
      <alignment horizontal="left" vertical="center"/>
      <protection locked="0"/>
    </xf>
    <xf numFmtId="0" fontId="11" fillId="0" borderId="42" xfId="47" applyFont="1" applyBorder="1" applyAlignment="1">
      <alignment horizontal="left" vertical="center"/>
      <protection locked="0"/>
    </xf>
    <xf numFmtId="0" fontId="11" fillId="0" borderId="42" xfId="47" applyFont="1" applyBorder="1" applyAlignment="1">
      <alignment horizontal="center" vertical="center"/>
      <protection locked="0"/>
    </xf>
    <xf numFmtId="0" fontId="6" fillId="0" borderId="42" xfId="47" applyFont="1" applyBorder="1" applyAlignment="1">
      <alignment horizontal="left" vertical="center"/>
      <protection locked="0"/>
    </xf>
    <xf numFmtId="0" fontId="9" fillId="0" borderId="0" xfId="47" applyFont="1" applyBorder="1" applyAlignment="1">
      <alignment horizontal="left" vertical="center"/>
      <protection locked="0"/>
    </xf>
    <xf numFmtId="0" fontId="4" fillId="0" borderId="0" xfId="47" applyFont="1" applyAlignment="1">
      <alignment horizontal="left" vertical="center"/>
      <protection locked="0"/>
    </xf>
    <xf numFmtId="0" fontId="4" fillId="0" borderId="0" xfId="47" applyFont="1" applyBorder="1" applyAlignment="1">
      <alignment horizontal="center" vertical="center"/>
      <protection locked="0"/>
    </xf>
    <xf numFmtId="0" fontId="4" fillId="0" borderId="40" xfId="47" applyFont="1" applyBorder="1" applyAlignment="1">
      <alignment horizontal="left" vertical="center"/>
      <protection locked="0"/>
    </xf>
    <xf numFmtId="0" fontId="4" fillId="0" borderId="0" xfId="47" applyFont="1" applyFill="1" applyBorder="1" applyAlignment="1">
      <alignment horizontal="left" vertical="center"/>
      <protection locked="0"/>
    </xf>
    <xf numFmtId="0" fontId="4" fillId="0" borderId="0" xfId="47" applyFont="1" applyFill="1" applyBorder="1" applyAlignment="1">
      <alignment horizontal="center" vertical="center"/>
      <protection locked="0"/>
    </xf>
    <xf numFmtId="0" fontId="0" fillId="0" borderId="43" xfId="47" applyFont="1" applyBorder="1" applyAlignment="1">
      <alignment horizontal="left" vertical="center"/>
      <protection locked="0"/>
    </xf>
    <xf numFmtId="0" fontId="57" fillId="0" borderId="42" xfId="47" applyFont="1" applyBorder="1" applyAlignment="1">
      <alignment horizontal="left" vertical="center"/>
      <protection locked="0"/>
    </xf>
    <xf numFmtId="0" fontId="0" fillId="0" borderId="44" xfId="47" applyFont="1" applyBorder="1" applyAlignment="1">
      <alignment horizontal="left" vertical="center"/>
      <protection locked="0"/>
    </xf>
    <xf numFmtId="0" fontId="0" fillId="0" borderId="0" xfId="47" applyFont="1" applyBorder="1" applyAlignment="1">
      <alignment horizontal="left" vertical="center"/>
      <protection locked="0"/>
    </xf>
    <xf numFmtId="0" fontId="57" fillId="0" borderId="0" xfId="47" applyFont="1" applyBorder="1" applyAlignment="1">
      <alignment horizontal="left" vertical="center"/>
      <protection locked="0"/>
    </xf>
    <xf numFmtId="0" fontId="6" fillId="0" borderId="0" xfId="47" applyFont="1" applyBorder="1" applyAlignment="1">
      <alignment horizontal="left" vertical="center"/>
      <protection locked="0"/>
    </xf>
    <xf numFmtId="0" fontId="4" fillId="0" borderId="42" xfId="47" applyFont="1" applyBorder="1" applyAlignment="1">
      <alignment horizontal="left" vertical="center"/>
      <protection locked="0"/>
    </xf>
    <xf numFmtId="0" fontId="0" fillId="0" borderId="0" xfId="47" applyFont="1" applyBorder="1" applyAlignment="1">
      <alignment horizontal="left" vertical="center" wrapText="1"/>
      <protection locked="0"/>
    </xf>
    <xf numFmtId="0" fontId="4" fillId="0" borderId="0" xfId="47" applyFont="1" applyBorder="1" applyAlignment="1">
      <alignment horizontal="center" vertical="center" wrapText="1"/>
      <protection locked="0"/>
    </xf>
    <xf numFmtId="0" fontId="0" fillId="0" borderId="37" xfId="47" applyFont="1" applyBorder="1" applyAlignment="1">
      <alignment horizontal="left" vertical="center" wrapText="1"/>
      <protection locked="0"/>
    </xf>
    <xf numFmtId="0" fontId="0" fillId="0" borderId="38" xfId="47" applyFont="1" applyBorder="1" applyAlignment="1">
      <alignment horizontal="left" vertical="center" wrapText="1"/>
      <protection locked="0"/>
    </xf>
    <xf numFmtId="0" fontId="0" fillId="0" borderId="39" xfId="47" applyFont="1" applyBorder="1" applyAlignment="1">
      <alignment horizontal="left" vertical="center" wrapText="1"/>
      <protection locked="0"/>
    </xf>
    <xf numFmtId="0" fontId="0" fillId="0" borderId="40" xfId="47" applyFont="1" applyBorder="1" applyAlignment="1">
      <alignment horizontal="left" vertical="center" wrapText="1"/>
      <protection locked="0"/>
    </xf>
    <xf numFmtId="0" fontId="0" fillId="0" borderId="41" xfId="47" applyFont="1" applyBorder="1" applyAlignment="1">
      <alignment horizontal="left" vertical="center" wrapText="1"/>
      <protection locked="0"/>
    </xf>
    <xf numFmtId="0" fontId="6" fillId="0" borderId="40" xfId="47" applyFont="1" applyBorder="1" applyAlignment="1">
      <alignment horizontal="left" vertical="center" wrapText="1"/>
      <protection locked="0"/>
    </xf>
    <xf numFmtId="0" fontId="6" fillId="0" borderId="41"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4" fillId="0" borderId="41" xfId="47" applyFont="1" applyBorder="1" applyAlignment="1">
      <alignment horizontal="left" vertical="center"/>
      <protection locked="0"/>
    </xf>
    <xf numFmtId="0" fontId="4" fillId="0" borderId="43" xfId="47" applyFont="1" applyBorder="1" applyAlignment="1">
      <alignment horizontal="left" vertical="center" wrapText="1"/>
      <protection locked="0"/>
    </xf>
    <xf numFmtId="0" fontId="4" fillId="0" borderId="42" xfId="47" applyFont="1" applyBorder="1" applyAlignment="1">
      <alignment horizontal="left" vertical="center" wrapText="1"/>
      <protection locked="0"/>
    </xf>
    <xf numFmtId="0" fontId="4" fillId="0" borderId="44" xfId="47" applyFont="1" applyBorder="1" applyAlignment="1">
      <alignment horizontal="left" vertical="center" wrapText="1"/>
      <protection locked="0"/>
    </xf>
    <xf numFmtId="0" fontId="4" fillId="0" borderId="0" xfId="47" applyFont="1" applyBorder="1" applyAlignment="1">
      <alignment horizontal="left" vertical="top"/>
      <protection locked="0"/>
    </xf>
    <xf numFmtId="0" fontId="4" fillId="0" borderId="0" xfId="47" applyFont="1" applyBorder="1" applyAlignment="1">
      <alignment horizontal="center" vertical="top"/>
      <protection locked="0"/>
    </xf>
    <xf numFmtId="0" fontId="4" fillId="0" borderId="43" xfId="47" applyFont="1" applyBorder="1" applyAlignment="1">
      <alignment horizontal="left" vertical="center"/>
      <protection locked="0"/>
    </xf>
    <xf numFmtId="0" fontId="4" fillId="0" borderId="44" xfId="47" applyFont="1" applyBorder="1" applyAlignment="1">
      <alignment horizontal="left" vertical="center"/>
      <protection locked="0"/>
    </xf>
    <xf numFmtId="0" fontId="6" fillId="0" borderId="0" xfId="47" applyFont="1" applyAlignment="1">
      <alignment vertical="center"/>
      <protection locked="0"/>
    </xf>
    <xf numFmtId="0" fontId="11" fillId="0" borderId="0" xfId="47" applyFont="1" applyBorder="1" applyAlignment="1">
      <alignment vertical="center"/>
      <protection locked="0"/>
    </xf>
    <xf numFmtId="0" fontId="6" fillId="0" borderId="42" xfId="47" applyFont="1" applyBorder="1" applyAlignment="1">
      <alignment vertical="center"/>
      <protection locked="0"/>
    </xf>
    <xf numFmtId="0" fontId="11" fillId="0" borderId="42" xfId="47" applyFont="1" applyBorder="1" applyAlignment="1">
      <alignment vertical="center"/>
      <protection locked="0"/>
    </xf>
    <xf numFmtId="0" fontId="0" fillId="0" borderId="0" xfId="47" applyBorder="1" applyAlignment="1">
      <alignment vertical="top"/>
      <protection locked="0"/>
    </xf>
    <xf numFmtId="49" fontId="4" fillId="0" borderId="0" xfId="47" applyNumberFormat="1" applyFont="1" applyBorder="1" applyAlignment="1">
      <alignment horizontal="left" vertical="center"/>
      <protection locked="0"/>
    </xf>
    <xf numFmtId="0" fontId="0" fillId="0" borderId="42" xfId="47" applyBorder="1" applyAlignment="1">
      <alignment vertical="top"/>
      <protection locked="0"/>
    </xf>
    <xf numFmtId="0" fontId="4" fillId="0" borderId="38" xfId="47" applyFont="1" applyBorder="1" applyAlignment="1">
      <alignment horizontal="left" vertical="center" wrapText="1"/>
      <protection locked="0"/>
    </xf>
    <xf numFmtId="0" fontId="4" fillId="0" borderId="38" xfId="47" applyFont="1" applyBorder="1" applyAlignment="1">
      <alignment horizontal="left" vertical="center"/>
      <protection locked="0"/>
    </xf>
    <xf numFmtId="0" fontId="4" fillId="0" borderId="38" xfId="47" applyFont="1" applyBorder="1" applyAlignment="1">
      <alignment horizontal="center" vertical="center"/>
      <protection locked="0"/>
    </xf>
    <xf numFmtId="0" fontId="11" fillId="0" borderId="42" xfId="47" applyFont="1" applyBorder="1" applyAlignment="1">
      <alignment horizontal="left"/>
      <protection locked="0"/>
    </xf>
    <xf numFmtId="0" fontId="6" fillId="0" borderId="42" xfId="47" applyFont="1" applyBorder="1" applyAlignment="1">
      <alignment/>
      <protection locked="0"/>
    </xf>
    <xf numFmtId="0" fontId="11" fillId="0" borderId="42" xfId="47" applyFont="1" applyBorder="1" applyAlignment="1">
      <alignment horizontal="left"/>
      <protection locked="0"/>
    </xf>
    <xf numFmtId="0" fontId="4" fillId="0" borderId="0" xfId="47" applyFont="1" applyBorder="1" applyAlignment="1">
      <alignment horizontal="left" vertical="center"/>
      <protection locked="0"/>
    </xf>
    <xf numFmtId="0" fontId="0" fillId="0" borderId="40" xfId="47" applyFont="1" applyBorder="1" applyAlignment="1">
      <alignment vertical="top"/>
      <protection locked="0"/>
    </xf>
    <xf numFmtId="0" fontId="4" fillId="0" borderId="0" xfId="47" applyFont="1" applyBorder="1" applyAlignment="1">
      <alignment horizontal="left" vertical="top"/>
      <protection locked="0"/>
    </xf>
    <xf numFmtId="0" fontId="0" fillId="0" borderId="41" xfId="47" applyFont="1" applyBorder="1" applyAlignment="1">
      <alignment vertical="top"/>
      <protection locked="0"/>
    </xf>
    <xf numFmtId="0" fontId="0" fillId="0" borderId="0" xfId="47" applyFont="1" applyBorder="1" applyAlignment="1">
      <alignment horizontal="center" vertical="center"/>
      <protection locked="0"/>
    </xf>
    <xf numFmtId="0" fontId="0" fillId="0" borderId="0" xfId="47" applyFont="1" applyBorder="1" applyAlignment="1">
      <alignment horizontal="left" vertical="top"/>
      <protection locked="0"/>
    </xf>
    <xf numFmtId="0" fontId="0" fillId="0" borderId="43" xfId="47" applyFont="1" applyBorder="1" applyAlignment="1">
      <alignment vertical="top"/>
      <protection locked="0"/>
    </xf>
    <xf numFmtId="0" fontId="0" fillId="0" borderId="42" xfId="47" applyFont="1" applyBorder="1" applyAlignment="1">
      <alignment vertical="top"/>
      <protection locked="0"/>
    </xf>
    <xf numFmtId="0" fontId="0" fillId="0" borderId="44" xfId="47" applyFont="1" applyBorder="1" applyAlignment="1">
      <alignment vertical="top"/>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Data\System\Temp\rad070CC.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Data\System\Temp\radF4C49.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Data\System\Temp\rad6BE20.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rad070CC.tmp" descr="C:\KrosData\System\Temp\rad070CC.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F4C49.tmp" descr="C:\KrosData\System\Temp\radF4C49.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6BE20.tmp" descr="C:\KrosData\System\Temp\rad6BE20.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72" t="s">
        <v>0</v>
      </c>
      <c r="B1" s="273"/>
      <c r="C1" s="273"/>
      <c r="D1" s="274" t="s">
        <v>1</v>
      </c>
      <c r="E1" s="273"/>
      <c r="F1" s="273"/>
      <c r="G1" s="273"/>
      <c r="H1" s="273"/>
      <c r="I1" s="273"/>
      <c r="J1" s="273"/>
      <c r="K1" s="275" t="s">
        <v>610</v>
      </c>
      <c r="L1" s="275"/>
      <c r="M1" s="275"/>
      <c r="N1" s="275"/>
      <c r="O1" s="275"/>
      <c r="P1" s="275"/>
      <c r="Q1" s="275"/>
      <c r="R1" s="275"/>
      <c r="S1" s="275"/>
      <c r="T1" s="273"/>
      <c r="U1" s="273"/>
      <c r="V1" s="273"/>
      <c r="W1" s="275" t="s">
        <v>611</v>
      </c>
      <c r="X1" s="275"/>
      <c r="Y1" s="275"/>
      <c r="Z1" s="275"/>
      <c r="AA1" s="275"/>
      <c r="AB1" s="275"/>
      <c r="AC1" s="275"/>
      <c r="AD1" s="275"/>
      <c r="AE1" s="275"/>
      <c r="AF1" s="275"/>
      <c r="AG1" s="275"/>
      <c r="AH1" s="275"/>
      <c r="AI1" s="267"/>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75" customHeight="1">
      <c r="AR2" s="228"/>
      <c r="AS2" s="228"/>
      <c r="AT2" s="228"/>
      <c r="AU2" s="228"/>
      <c r="AV2" s="228"/>
      <c r="AW2" s="228"/>
      <c r="AX2" s="228"/>
      <c r="AY2" s="228"/>
      <c r="AZ2" s="228"/>
      <c r="BA2" s="228"/>
      <c r="BB2" s="228"/>
      <c r="BC2" s="228"/>
      <c r="BD2" s="228"/>
      <c r="BE2" s="228"/>
      <c r="BS2" s="17" t="s">
        <v>6</v>
      </c>
      <c r="BT2" s="17" t="s">
        <v>7</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7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25" customHeight="1">
      <c r="B5" s="21"/>
      <c r="C5" s="22"/>
      <c r="D5" s="27" t="s">
        <v>13</v>
      </c>
      <c r="E5" s="22"/>
      <c r="F5" s="22"/>
      <c r="G5" s="22"/>
      <c r="H5" s="22"/>
      <c r="I5" s="22"/>
      <c r="J5" s="22"/>
      <c r="K5" s="231" t="s">
        <v>14</v>
      </c>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2"/>
      <c r="AQ5" s="24"/>
      <c r="BE5" s="227" t="s">
        <v>15</v>
      </c>
      <c r="BS5" s="17" t="s">
        <v>6</v>
      </c>
    </row>
    <row r="6" spans="2:71" ht="36.75" customHeight="1">
      <c r="B6" s="21"/>
      <c r="C6" s="22"/>
      <c r="D6" s="29" t="s">
        <v>16</v>
      </c>
      <c r="E6" s="22"/>
      <c r="F6" s="22"/>
      <c r="G6" s="22"/>
      <c r="H6" s="22"/>
      <c r="I6" s="22"/>
      <c r="J6" s="22"/>
      <c r="K6" s="233" t="s">
        <v>17</v>
      </c>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2"/>
      <c r="AQ6" s="24"/>
      <c r="BE6" s="228"/>
      <c r="BS6" s="17" t="s">
        <v>18</v>
      </c>
    </row>
    <row r="7" spans="2:71" ht="14.2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20</v>
      </c>
      <c r="AO7" s="22"/>
      <c r="AP7" s="22"/>
      <c r="AQ7" s="24"/>
      <c r="BE7" s="228"/>
      <c r="BS7" s="17" t="s">
        <v>22</v>
      </c>
    </row>
    <row r="8" spans="2:71" ht="14.25" customHeight="1">
      <c r="B8" s="21"/>
      <c r="C8" s="22"/>
      <c r="D8" s="30" t="s">
        <v>23</v>
      </c>
      <c r="E8" s="22"/>
      <c r="F8" s="22"/>
      <c r="G8" s="22"/>
      <c r="H8" s="22"/>
      <c r="I8" s="22"/>
      <c r="J8" s="22"/>
      <c r="K8" s="28" t="s">
        <v>24</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25</v>
      </c>
      <c r="AL8" s="22"/>
      <c r="AM8" s="22"/>
      <c r="AN8" s="31" t="s">
        <v>26</v>
      </c>
      <c r="AO8" s="22"/>
      <c r="AP8" s="22"/>
      <c r="AQ8" s="24"/>
      <c r="BE8" s="228"/>
      <c r="BS8" s="17" t="s">
        <v>27</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28"/>
      <c r="BS9" s="17" t="s">
        <v>28</v>
      </c>
    </row>
    <row r="10" spans="2:71" ht="14.25" customHeight="1">
      <c r="B10" s="21"/>
      <c r="C10" s="22"/>
      <c r="D10" s="30" t="s">
        <v>29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30</v>
      </c>
      <c r="AL10" s="22"/>
      <c r="AM10" s="22"/>
      <c r="AN10" s="28" t="s">
        <v>20</v>
      </c>
      <c r="AO10" s="22"/>
      <c r="AP10" s="22"/>
      <c r="AQ10" s="24"/>
      <c r="BE10" s="228"/>
      <c r="BS10" s="17" t="s">
        <v>18</v>
      </c>
    </row>
    <row r="11" spans="2:71" ht="18" customHeight="1">
      <c r="B11" s="21"/>
      <c r="C11" s="22"/>
      <c r="D11" s="22"/>
      <c r="E11" s="28"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32</v>
      </c>
      <c r="AL11" s="22"/>
      <c r="AM11" s="22"/>
      <c r="AN11" s="28" t="s">
        <v>20</v>
      </c>
      <c r="AO11" s="22"/>
      <c r="AP11" s="22"/>
      <c r="AQ11" s="24"/>
      <c r="BE11" s="228"/>
      <c r="BS11" s="17" t="s">
        <v>18</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28"/>
      <c r="BS12" s="17" t="s">
        <v>18</v>
      </c>
    </row>
    <row r="13" spans="2:71" ht="14.25" customHeight="1">
      <c r="B13" s="21"/>
      <c r="C13" s="22"/>
      <c r="D13" s="30"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30</v>
      </c>
      <c r="AL13" s="22"/>
      <c r="AM13" s="22"/>
      <c r="AN13" s="32" t="s">
        <v>34</v>
      </c>
      <c r="AO13" s="22"/>
      <c r="AP13" s="22"/>
      <c r="AQ13" s="24"/>
      <c r="BE13" s="228"/>
      <c r="BS13" s="17" t="s">
        <v>18</v>
      </c>
    </row>
    <row r="14" spans="2:71" ht="15">
      <c r="B14" s="21"/>
      <c r="C14" s="22"/>
      <c r="D14" s="22"/>
      <c r="E14" s="234" t="s">
        <v>34</v>
      </c>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30" t="s">
        <v>32</v>
      </c>
      <c r="AL14" s="22"/>
      <c r="AM14" s="22"/>
      <c r="AN14" s="32" t="s">
        <v>34</v>
      </c>
      <c r="AO14" s="22"/>
      <c r="AP14" s="22"/>
      <c r="AQ14" s="24"/>
      <c r="BE14" s="228"/>
      <c r="BS14" s="17" t="s">
        <v>18</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28"/>
      <c r="BS15" s="17" t="s">
        <v>4</v>
      </c>
    </row>
    <row r="16" spans="2:71" ht="14.25" customHeight="1">
      <c r="B16" s="21"/>
      <c r="C16" s="22"/>
      <c r="D16" s="30"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30</v>
      </c>
      <c r="AL16" s="22"/>
      <c r="AM16" s="22"/>
      <c r="AN16" s="28" t="s">
        <v>20</v>
      </c>
      <c r="AO16" s="22"/>
      <c r="AP16" s="22"/>
      <c r="AQ16" s="24"/>
      <c r="BE16" s="228"/>
      <c r="BS16" s="17" t="s">
        <v>4</v>
      </c>
    </row>
    <row r="17" spans="2:71" ht="18" customHeight="1">
      <c r="B17" s="21"/>
      <c r="C17" s="22"/>
      <c r="D17" s="22"/>
      <c r="E17" s="28"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32</v>
      </c>
      <c r="AL17" s="22"/>
      <c r="AM17" s="22"/>
      <c r="AN17" s="28" t="s">
        <v>20</v>
      </c>
      <c r="AO17" s="22"/>
      <c r="AP17" s="22"/>
      <c r="AQ17" s="24"/>
      <c r="BE17" s="228"/>
      <c r="BS17" s="17" t="s">
        <v>37</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28"/>
      <c r="BS18" s="17" t="s">
        <v>6</v>
      </c>
    </row>
    <row r="19" spans="2:71" ht="14.25" customHeight="1">
      <c r="B19" s="21"/>
      <c r="C19" s="22"/>
      <c r="D19" s="30" t="s">
        <v>38</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28"/>
      <c r="BS19" s="17" t="s">
        <v>6</v>
      </c>
    </row>
    <row r="20" spans="2:71" ht="22.5" customHeight="1">
      <c r="B20" s="21"/>
      <c r="C20" s="22"/>
      <c r="D20" s="22"/>
      <c r="E20" s="235" t="s">
        <v>20</v>
      </c>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2"/>
      <c r="AP20" s="22"/>
      <c r="AQ20" s="24"/>
      <c r="BE20" s="228"/>
      <c r="BS20" s="17" t="s">
        <v>4</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28"/>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28"/>
    </row>
    <row r="23" spans="2:57" s="1" customFormat="1" ht="25.5" customHeight="1">
      <c r="B23" s="34"/>
      <c r="C23" s="35"/>
      <c r="D23" s="36" t="s">
        <v>39</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36">
        <f>ROUND(AG51,2)</f>
        <v>0</v>
      </c>
      <c r="AL23" s="237"/>
      <c r="AM23" s="237"/>
      <c r="AN23" s="237"/>
      <c r="AO23" s="237"/>
      <c r="AP23" s="35"/>
      <c r="AQ23" s="38"/>
      <c r="BE23" s="229"/>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29"/>
    </row>
    <row r="25" spans="2:57" s="1" customFormat="1" ht="13.5">
      <c r="B25" s="34"/>
      <c r="C25" s="35"/>
      <c r="D25" s="35"/>
      <c r="E25" s="35"/>
      <c r="F25" s="35"/>
      <c r="G25" s="35"/>
      <c r="H25" s="35"/>
      <c r="I25" s="35"/>
      <c r="J25" s="35"/>
      <c r="K25" s="35"/>
      <c r="L25" s="238" t="s">
        <v>40</v>
      </c>
      <c r="M25" s="239"/>
      <c r="N25" s="239"/>
      <c r="O25" s="239"/>
      <c r="P25" s="35"/>
      <c r="Q25" s="35"/>
      <c r="R25" s="35"/>
      <c r="S25" s="35"/>
      <c r="T25" s="35"/>
      <c r="U25" s="35"/>
      <c r="V25" s="35"/>
      <c r="W25" s="238" t="s">
        <v>41</v>
      </c>
      <c r="X25" s="239"/>
      <c r="Y25" s="239"/>
      <c r="Z25" s="239"/>
      <c r="AA25" s="239"/>
      <c r="AB25" s="239"/>
      <c r="AC25" s="239"/>
      <c r="AD25" s="239"/>
      <c r="AE25" s="239"/>
      <c r="AF25" s="35"/>
      <c r="AG25" s="35"/>
      <c r="AH25" s="35"/>
      <c r="AI25" s="35"/>
      <c r="AJ25" s="35"/>
      <c r="AK25" s="238" t="s">
        <v>42</v>
      </c>
      <c r="AL25" s="239"/>
      <c r="AM25" s="239"/>
      <c r="AN25" s="239"/>
      <c r="AO25" s="239"/>
      <c r="AP25" s="35"/>
      <c r="AQ25" s="38"/>
      <c r="BE25" s="229"/>
    </row>
    <row r="26" spans="2:57" s="2" customFormat="1" ht="14.25" customHeight="1">
      <c r="B26" s="40"/>
      <c r="C26" s="41"/>
      <c r="D26" s="42" t="s">
        <v>43</v>
      </c>
      <c r="E26" s="41"/>
      <c r="F26" s="42" t="s">
        <v>44</v>
      </c>
      <c r="G26" s="41"/>
      <c r="H26" s="41"/>
      <c r="I26" s="41"/>
      <c r="J26" s="41"/>
      <c r="K26" s="41"/>
      <c r="L26" s="240">
        <v>0.21</v>
      </c>
      <c r="M26" s="241"/>
      <c r="N26" s="241"/>
      <c r="O26" s="241"/>
      <c r="P26" s="41"/>
      <c r="Q26" s="41"/>
      <c r="R26" s="41"/>
      <c r="S26" s="41"/>
      <c r="T26" s="41"/>
      <c r="U26" s="41"/>
      <c r="V26" s="41"/>
      <c r="W26" s="242">
        <f>ROUND(AZ51,2)</f>
        <v>0</v>
      </c>
      <c r="X26" s="241"/>
      <c r="Y26" s="241"/>
      <c r="Z26" s="241"/>
      <c r="AA26" s="241"/>
      <c r="AB26" s="241"/>
      <c r="AC26" s="241"/>
      <c r="AD26" s="241"/>
      <c r="AE26" s="241"/>
      <c r="AF26" s="41"/>
      <c r="AG26" s="41"/>
      <c r="AH26" s="41"/>
      <c r="AI26" s="41"/>
      <c r="AJ26" s="41"/>
      <c r="AK26" s="242">
        <f>ROUND(AV51,2)</f>
        <v>0</v>
      </c>
      <c r="AL26" s="241"/>
      <c r="AM26" s="241"/>
      <c r="AN26" s="241"/>
      <c r="AO26" s="241"/>
      <c r="AP26" s="41"/>
      <c r="AQ26" s="43"/>
      <c r="BE26" s="230"/>
    </row>
    <row r="27" spans="2:57" s="2" customFormat="1" ht="14.25" customHeight="1">
      <c r="B27" s="40"/>
      <c r="C27" s="41"/>
      <c r="D27" s="41"/>
      <c r="E27" s="41"/>
      <c r="F27" s="42" t="s">
        <v>45</v>
      </c>
      <c r="G27" s="41"/>
      <c r="H27" s="41"/>
      <c r="I27" s="41"/>
      <c r="J27" s="41"/>
      <c r="K27" s="41"/>
      <c r="L27" s="240">
        <v>0.15</v>
      </c>
      <c r="M27" s="241"/>
      <c r="N27" s="241"/>
      <c r="O27" s="241"/>
      <c r="P27" s="41"/>
      <c r="Q27" s="41"/>
      <c r="R27" s="41"/>
      <c r="S27" s="41"/>
      <c r="T27" s="41"/>
      <c r="U27" s="41"/>
      <c r="V27" s="41"/>
      <c r="W27" s="242">
        <f>ROUND(BA51,2)</f>
        <v>0</v>
      </c>
      <c r="X27" s="241"/>
      <c r="Y27" s="241"/>
      <c r="Z27" s="241"/>
      <c r="AA27" s="241"/>
      <c r="AB27" s="241"/>
      <c r="AC27" s="241"/>
      <c r="AD27" s="241"/>
      <c r="AE27" s="241"/>
      <c r="AF27" s="41"/>
      <c r="AG27" s="41"/>
      <c r="AH27" s="41"/>
      <c r="AI27" s="41"/>
      <c r="AJ27" s="41"/>
      <c r="AK27" s="242">
        <f>ROUND(AW51,2)</f>
        <v>0</v>
      </c>
      <c r="AL27" s="241"/>
      <c r="AM27" s="241"/>
      <c r="AN27" s="241"/>
      <c r="AO27" s="241"/>
      <c r="AP27" s="41"/>
      <c r="AQ27" s="43"/>
      <c r="BE27" s="230"/>
    </row>
    <row r="28" spans="2:57" s="2" customFormat="1" ht="14.25" customHeight="1" hidden="1">
      <c r="B28" s="40"/>
      <c r="C28" s="41"/>
      <c r="D28" s="41"/>
      <c r="E28" s="41"/>
      <c r="F28" s="42" t="s">
        <v>46</v>
      </c>
      <c r="G28" s="41"/>
      <c r="H28" s="41"/>
      <c r="I28" s="41"/>
      <c r="J28" s="41"/>
      <c r="K28" s="41"/>
      <c r="L28" s="240">
        <v>0.21</v>
      </c>
      <c r="M28" s="241"/>
      <c r="N28" s="241"/>
      <c r="O28" s="241"/>
      <c r="P28" s="41"/>
      <c r="Q28" s="41"/>
      <c r="R28" s="41"/>
      <c r="S28" s="41"/>
      <c r="T28" s="41"/>
      <c r="U28" s="41"/>
      <c r="V28" s="41"/>
      <c r="W28" s="242">
        <f>ROUND(BB51,2)</f>
        <v>0</v>
      </c>
      <c r="X28" s="241"/>
      <c r="Y28" s="241"/>
      <c r="Z28" s="241"/>
      <c r="AA28" s="241"/>
      <c r="AB28" s="241"/>
      <c r="AC28" s="241"/>
      <c r="AD28" s="241"/>
      <c r="AE28" s="241"/>
      <c r="AF28" s="41"/>
      <c r="AG28" s="41"/>
      <c r="AH28" s="41"/>
      <c r="AI28" s="41"/>
      <c r="AJ28" s="41"/>
      <c r="AK28" s="242">
        <v>0</v>
      </c>
      <c r="AL28" s="241"/>
      <c r="AM28" s="241"/>
      <c r="AN28" s="241"/>
      <c r="AO28" s="241"/>
      <c r="AP28" s="41"/>
      <c r="AQ28" s="43"/>
      <c r="BE28" s="230"/>
    </row>
    <row r="29" spans="2:57" s="2" customFormat="1" ht="14.25" customHeight="1" hidden="1">
      <c r="B29" s="40"/>
      <c r="C29" s="41"/>
      <c r="D29" s="41"/>
      <c r="E29" s="41"/>
      <c r="F29" s="42" t="s">
        <v>47</v>
      </c>
      <c r="G29" s="41"/>
      <c r="H29" s="41"/>
      <c r="I29" s="41"/>
      <c r="J29" s="41"/>
      <c r="K29" s="41"/>
      <c r="L29" s="240">
        <v>0.15</v>
      </c>
      <c r="M29" s="241"/>
      <c r="N29" s="241"/>
      <c r="O29" s="241"/>
      <c r="P29" s="41"/>
      <c r="Q29" s="41"/>
      <c r="R29" s="41"/>
      <c r="S29" s="41"/>
      <c r="T29" s="41"/>
      <c r="U29" s="41"/>
      <c r="V29" s="41"/>
      <c r="W29" s="242">
        <f>ROUND(BC51,2)</f>
        <v>0</v>
      </c>
      <c r="X29" s="241"/>
      <c r="Y29" s="241"/>
      <c r="Z29" s="241"/>
      <c r="AA29" s="241"/>
      <c r="AB29" s="241"/>
      <c r="AC29" s="241"/>
      <c r="AD29" s="241"/>
      <c r="AE29" s="241"/>
      <c r="AF29" s="41"/>
      <c r="AG29" s="41"/>
      <c r="AH29" s="41"/>
      <c r="AI29" s="41"/>
      <c r="AJ29" s="41"/>
      <c r="AK29" s="242">
        <v>0</v>
      </c>
      <c r="AL29" s="241"/>
      <c r="AM29" s="241"/>
      <c r="AN29" s="241"/>
      <c r="AO29" s="241"/>
      <c r="AP29" s="41"/>
      <c r="AQ29" s="43"/>
      <c r="BE29" s="230"/>
    </row>
    <row r="30" spans="2:57" s="2" customFormat="1" ht="14.25" customHeight="1" hidden="1">
      <c r="B30" s="40"/>
      <c r="C30" s="41"/>
      <c r="D30" s="41"/>
      <c r="E30" s="41"/>
      <c r="F30" s="42" t="s">
        <v>48</v>
      </c>
      <c r="G30" s="41"/>
      <c r="H30" s="41"/>
      <c r="I30" s="41"/>
      <c r="J30" s="41"/>
      <c r="K30" s="41"/>
      <c r="L30" s="240">
        <v>0</v>
      </c>
      <c r="M30" s="241"/>
      <c r="N30" s="241"/>
      <c r="O30" s="241"/>
      <c r="P30" s="41"/>
      <c r="Q30" s="41"/>
      <c r="R30" s="41"/>
      <c r="S30" s="41"/>
      <c r="T30" s="41"/>
      <c r="U30" s="41"/>
      <c r="V30" s="41"/>
      <c r="W30" s="242">
        <f>ROUND(BD51,2)</f>
        <v>0</v>
      </c>
      <c r="X30" s="241"/>
      <c r="Y30" s="241"/>
      <c r="Z30" s="241"/>
      <c r="AA30" s="241"/>
      <c r="AB30" s="241"/>
      <c r="AC30" s="241"/>
      <c r="AD30" s="241"/>
      <c r="AE30" s="241"/>
      <c r="AF30" s="41"/>
      <c r="AG30" s="41"/>
      <c r="AH30" s="41"/>
      <c r="AI30" s="41"/>
      <c r="AJ30" s="41"/>
      <c r="AK30" s="242">
        <v>0</v>
      </c>
      <c r="AL30" s="241"/>
      <c r="AM30" s="241"/>
      <c r="AN30" s="241"/>
      <c r="AO30" s="241"/>
      <c r="AP30" s="41"/>
      <c r="AQ30" s="43"/>
      <c r="BE30" s="230"/>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29"/>
    </row>
    <row r="32" spans="2:57" s="1" customFormat="1" ht="25.5" customHeight="1">
      <c r="B32" s="34"/>
      <c r="C32" s="44"/>
      <c r="D32" s="45" t="s">
        <v>49</v>
      </c>
      <c r="E32" s="46"/>
      <c r="F32" s="46"/>
      <c r="G32" s="46"/>
      <c r="H32" s="46"/>
      <c r="I32" s="46"/>
      <c r="J32" s="46"/>
      <c r="K32" s="46"/>
      <c r="L32" s="46"/>
      <c r="M32" s="46"/>
      <c r="N32" s="46"/>
      <c r="O32" s="46"/>
      <c r="P32" s="46"/>
      <c r="Q32" s="46"/>
      <c r="R32" s="46"/>
      <c r="S32" s="46"/>
      <c r="T32" s="47" t="s">
        <v>50</v>
      </c>
      <c r="U32" s="46"/>
      <c r="V32" s="46"/>
      <c r="W32" s="46"/>
      <c r="X32" s="243" t="s">
        <v>51</v>
      </c>
      <c r="Y32" s="244"/>
      <c r="Z32" s="244"/>
      <c r="AA32" s="244"/>
      <c r="AB32" s="244"/>
      <c r="AC32" s="46"/>
      <c r="AD32" s="46"/>
      <c r="AE32" s="46"/>
      <c r="AF32" s="46"/>
      <c r="AG32" s="46"/>
      <c r="AH32" s="46"/>
      <c r="AI32" s="46"/>
      <c r="AJ32" s="46"/>
      <c r="AK32" s="245">
        <f>SUM(AK23:AK30)</f>
        <v>0</v>
      </c>
      <c r="AL32" s="244"/>
      <c r="AM32" s="244"/>
      <c r="AN32" s="244"/>
      <c r="AO32" s="246"/>
      <c r="AP32" s="44"/>
      <c r="AQ32" s="48"/>
      <c r="BE32" s="229"/>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7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4"/>
    </row>
    <row r="39" spans="2:44" s="1" customFormat="1" ht="36.75" customHeight="1">
      <c r="B39" s="34"/>
      <c r="C39" s="54" t="s">
        <v>52</v>
      </c>
      <c r="AR39" s="34"/>
    </row>
    <row r="40" spans="2:44" s="1" customFormat="1" ht="6.75" customHeight="1">
      <c r="B40" s="34"/>
      <c r="AR40" s="34"/>
    </row>
    <row r="41" spans="2:44" s="3" customFormat="1" ht="14.25" customHeight="1">
      <c r="B41" s="55"/>
      <c r="C41" s="56" t="s">
        <v>13</v>
      </c>
      <c r="L41" s="3" t="str">
        <f>K5</f>
        <v>201636</v>
      </c>
      <c r="AR41" s="55"/>
    </row>
    <row r="42" spans="2:44" s="4" customFormat="1" ht="36.75" customHeight="1">
      <c r="B42" s="57"/>
      <c r="C42" s="58" t="s">
        <v>16</v>
      </c>
      <c r="L42" s="247" t="str">
        <f>K6</f>
        <v>Stavba dvou stanovišť podzemních kontejnerů v Chebu</v>
      </c>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R42" s="57"/>
    </row>
    <row r="43" spans="2:44" s="1" customFormat="1" ht="6.75" customHeight="1">
      <c r="B43" s="34"/>
      <c r="AR43" s="34"/>
    </row>
    <row r="44" spans="2:44" s="1" customFormat="1" ht="15">
      <c r="B44" s="34"/>
      <c r="C44" s="56" t="s">
        <v>23</v>
      </c>
      <c r="L44" s="59" t="str">
        <f>IF(K8="","",K8)</f>
        <v>Cheb</v>
      </c>
      <c r="AI44" s="56" t="s">
        <v>25</v>
      </c>
      <c r="AM44" s="249" t="str">
        <f>IF(AN8="","",AN8)</f>
        <v>05.10.2016</v>
      </c>
      <c r="AN44" s="229"/>
      <c r="AR44" s="34"/>
    </row>
    <row r="45" spans="2:44" s="1" customFormat="1" ht="6.75" customHeight="1">
      <c r="B45" s="34"/>
      <c r="AR45" s="34"/>
    </row>
    <row r="46" spans="2:56" s="1" customFormat="1" ht="15">
      <c r="B46" s="34"/>
      <c r="C46" s="56" t="s">
        <v>29</v>
      </c>
      <c r="L46" s="3" t="str">
        <f>IF(E11="","",E11)</f>
        <v> </v>
      </c>
      <c r="AI46" s="56" t="s">
        <v>35</v>
      </c>
      <c r="AM46" s="250" t="str">
        <f>IF(E17="","",E17)</f>
        <v>Beránek a Hradil Cheb</v>
      </c>
      <c r="AN46" s="229"/>
      <c r="AO46" s="229"/>
      <c r="AP46" s="229"/>
      <c r="AR46" s="34"/>
      <c r="AS46" s="251" t="s">
        <v>53</v>
      </c>
      <c r="AT46" s="252"/>
      <c r="AU46" s="61"/>
      <c r="AV46" s="61"/>
      <c r="AW46" s="61"/>
      <c r="AX46" s="61"/>
      <c r="AY46" s="61"/>
      <c r="AZ46" s="61"/>
      <c r="BA46" s="61"/>
      <c r="BB46" s="61"/>
      <c r="BC46" s="61"/>
      <c r="BD46" s="62"/>
    </row>
    <row r="47" spans="2:56" s="1" customFormat="1" ht="15">
      <c r="B47" s="34"/>
      <c r="C47" s="56" t="s">
        <v>33</v>
      </c>
      <c r="L47" s="3">
        <f>IF(E14="Vyplň údaj","",E14)</f>
      </c>
      <c r="AR47" s="34"/>
      <c r="AS47" s="253"/>
      <c r="AT47" s="239"/>
      <c r="AU47" s="35"/>
      <c r="AV47" s="35"/>
      <c r="AW47" s="35"/>
      <c r="AX47" s="35"/>
      <c r="AY47" s="35"/>
      <c r="AZ47" s="35"/>
      <c r="BA47" s="35"/>
      <c r="BB47" s="35"/>
      <c r="BC47" s="35"/>
      <c r="BD47" s="64"/>
    </row>
    <row r="48" spans="2:56" s="1" customFormat="1" ht="10.5" customHeight="1">
      <c r="B48" s="34"/>
      <c r="AR48" s="34"/>
      <c r="AS48" s="253"/>
      <c r="AT48" s="239"/>
      <c r="AU48" s="35"/>
      <c r="AV48" s="35"/>
      <c r="AW48" s="35"/>
      <c r="AX48" s="35"/>
      <c r="AY48" s="35"/>
      <c r="AZ48" s="35"/>
      <c r="BA48" s="35"/>
      <c r="BB48" s="35"/>
      <c r="BC48" s="35"/>
      <c r="BD48" s="64"/>
    </row>
    <row r="49" spans="2:56" s="1" customFormat="1" ht="29.25" customHeight="1">
      <c r="B49" s="34"/>
      <c r="C49" s="254" t="s">
        <v>54</v>
      </c>
      <c r="D49" s="255"/>
      <c r="E49" s="255"/>
      <c r="F49" s="255"/>
      <c r="G49" s="255"/>
      <c r="H49" s="65"/>
      <c r="I49" s="256" t="s">
        <v>55</v>
      </c>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7" t="s">
        <v>56</v>
      </c>
      <c r="AH49" s="255"/>
      <c r="AI49" s="255"/>
      <c r="AJ49" s="255"/>
      <c r="AK49" s="255"/>
      <c r="AL49" s="255"/>
      <c r="AM49" s="255"/>
      <c r="AN49" s="256" t="s">
        <v>57</v>
      </c>
      <c r="AO49" s="255"/>
      <c r="AP49" s="255"/>
      <c r="AQ49" s="66" t="s">
        <v>58</v>
      </c>
      <c r="AR49" s="34"/>
      <c r="AS49" s="67" t="s">
        <v>59</v>
      </c>
      <c r="AT49" s="68" t="s">
        <v>60</v>
      </c>
      <c r="AU49" s="68" t="s">
        <v>61</v>
      </c>
      <c r="AV49" s="68" t="s">
        <v>62</v>
      </c>
      <c r="AW49" s="68" t="s">
        <v>63</v>
      </c>
      <c r="AX49" s="68" t="s">
        <v>64</v>
      </c>
      <c r="AY49" s="68" t="s">
        <v>65</v>
      </c>
      <c r="AZ49" s="68" t="s">
        <v>66</v>
      </c>
      <c r="BA49" s="68" t="s">
        <v>67</v>
      </c>
      <c r="BB49" s="68" t="s">
        <v>68</v>
      </c>
      <c r="BC49" s="68" t="s">
        <v>69</v>
      </c>
      <c r="BD49" s="69" t="s">
        <v>70</v>
      </c>
    </row>
    <row r="50" spans="2:56" s="1" customFormat="1" ht="10.5" customHeight="1">
      <c r="B50" s="34"/>
      <c r="AR50" s="34"/>
      <c r="AS50" s="70"/>
      <c r="AT50" s="61"/>
      <c r="AU50" s="61"/>
      <c r="AV50" s="61"/>
      <c r="AW50" s="61"/>
      <c r="AX50" s="61"/>
      <c r="AY50" s="61"/>
      <c r="AZ50" s="61"/>
      <c r="BA50" s="61"/>
      <c r="BB50" s="61"/>
      <c r="BC50" s="61"/>
      <c r="BD50" s="62"/>
    </row>
    <row r="51" spans="2:90" s="4" customFormat="1" ht="32.25" customHeight="1">
      <c r="B51" s="57"/>
      <c r="C51" s="71" t="s">
        <v>71</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261">
        <f>ROUND(SUM(AG52:AG53),2)</f>
        <v>0</v>
      </c>
      <c r="AH51" s="261"/>
      <c r="AI51" s="261"/>
      <c r="AJ51" s="261"/>
      <c r="AK51" s="261"/>
      <c r="AL51" s="261"/>
      <c r="AM51" s="261"/>
      <c r="AN51" s="262">
        <f>SUM(AG51,AT51)</f>
        <v>0</v>
      </c>
      <c r="AO51" s="262"/>
      <c r="AP51" s="262"/>
      <c r="AQ51" s="73" t="s">
        <v>20</v>
      </c>
      <c r="AR51" s="57"/>
      <c r="AS51" s="74">
        <f>ROUND(SUM(AS52:AS53),2)</f>
        <v>0</v>
      </c>
      <c r="AT51" s="75">
        <f>ROUND(SUM(AV51:AW51),2)</f>
        <v>0</v>
      </c>
      <c r="AU51" s="76">
        <f>ROUND(SUM(AU52:AU53),5)</f>
        <v>0</v>
      </c>
      <c r="AV51" s="75">
        <f>ROUND(AZ51*L26,2)</f>
        <v>0</v>
      </c>
      <c r="AW51" s="75">
        <f>ROUND(BA51*L27,2)</f>
        <v>0</v>
      </c>
      <c r="AX51" s="75">
        <f>ROUND(BB51*L26,2)</f>
        <v>0</v>
      </c>
      <c r="AY51" s="75">
        <f>ROUND(BC51*L27,2)</f>
        <v>0</v>
      </c>
      <c r="AZ51" s="75">
        <f>ROUND(SUM(AZ52:AZ53),2)</f>
        <v>0</v>
      </c>
      <c r="BA51" s="75">
        <f>ROUND(SUM(BA52:BA53),2)</f>
        <v>0</v>
      </c>
      <c r="BB51" s="75">
        <f>ROUND(SUM(BB52:BB53),2)</f>
        <v>0</v>
      </c>
      <c r="BC51" s="75">
        <f>ROUND(SUM(BC52:BC53),2)</f>
        <v>0</v>
      </c>
      <c r="BD51" s="77">
        <f>ROUND(SUM(BD52:BD53),2)</f>
        <v>0</v>
      </c>
      <c r="BS51" s="58" t="s">
        <v>72</v>
      </c>
      <c r="BT51" s="58" t="s">
        <v>73</v>
      </c>
      <c r="BU51" s="78" t="s">
        <v>74</v>
      </c>
      <c r="BV51" s="58" t="s">
        <v>75</v>
      </c>
      <c r="BW51" s="58" t="s">
        <v>5</v>
      </c>
      <c r="BX51" s="58" t="s">
        <v>76</v>
      </c>
      <c r="CL51" s="58" t="s">
        <v>20</v>
      </c>
    </row>
    <row r="52" spans="1:91" s="5" customFormat="1" ht="27" customHeight="1">
      <c r="A52" s="268" t="s">
        <v>612</v>
      </c>
      <c r="B52" s="79"/>
      <c r="C52" s="80"/>
      <c r="D52" s="260" t="s">
        <v>77</v>
      </c>
      <c r="E52" s="259"/>
      <c r="F52" s="259"/>
      <c r="G52" s="259"/>
      <c r="H52" s="259"/>
      <c r="I52" s="81"/>
      <c r="J52" s="260" t="s">
        <v>78</v>
      </c>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8">
        <f>'01 - SO 01 (p.p.č. 2273-1...'!J27</f>
        <v>0</v>
      </c>
      <c r="AH52" s="259"/>
      <c r="AI52" s="259"/>
      <c r="AJ52" s="259"/>
      <c r="AK52" s="259"/>
      <c r="AL52" s="259"/>
      <c r="AM52" s="259"/>
      <c r="AN52" s="258">
        <f>SUM(AG52,AT52)</f>
        <v>0</v>
      </c>
      <c r="AO52" s="259"/>
      <c r="AP52" s="259"/>
      <c r="AQ52" s="82" t="s">
        <v>79</v>
      </c>
      <c r="AR52" s="79"/>
      <c r="AS52" s="83">
        <v>0</v>
      </c>
      <c r="AT52" s="84">
        <f>ROUND(SUM(AV52:AW52),2)</f>
        <v>0</v>
      </c>
      <c r="AU52" s="85">
        <f>'01 - SO 01 (p.p.č. 2273-1...'!P90</f>
        <v>0</v>
      </c>
      <c r="AV52" s="84">
        <f>'01 - SO 01 (p.p.č. 2273-1...'!J30</f>
        <v>0</v>
      </c>
      <c r="AW52" s="84">
        <f>'01 - SO 01 (p.p.č. 2273-1...'!J31</f>
        <v>0</v>
      </c>
      <c r="AX52" s="84">
        <f>'01 - SO 01 (p.p.č. 2273-1...'!J32</f>
        <v>0</v>
      </c>
      <c r="AY52" s="84">
        <f>'01 - SO 01 (p.p.č. 2273-1...'!J33</f>
        <v>0</v>
      </c>
      <c r="AZ52" s="84">
        <f>'01 - SO 01 (p.p.č. 2273-1...'!F30</f>
        <v>0</v>
      </c>
      <c r="BA52" s="84">
        <f>'01 - SO 01 (p.p.č. 2273-1...'!F31</f>
        <v>0</v>
      </c>
      <c r="BB52" s="84">
        <f>'01 - SO 01 (p.p.č. 2273-1...'!F32</f>
        <v>0</v>
      </c>
      <c r="BC52" s="84">
        <f>'01 - SO 01 (p.p.č. 2273-1...'!F33</f>
        <v>0</v>
      </c>
      <c r="BD52" s="86">
        <f>'01 - SO 01 (p.p.č. 2273-1...'!F34</f>
        <v>0</v>
      </c>
      <c r="BT52" s="87" t="s">
        <v>22</v>
      </c>
      <c r="BV52" s="87" t="s">
        <v>75</v>
      </c>
      <c r="BW52" s="87" t="s">
        <v>80</v>
      </c>
      <c r="BX52" s="87" t="s">
        <v>5</v>
      </c>
      <c r="CL52" s="87" t="s">
        <v>20</v>
      </c>
      <c r="CM52" s="87" t="s">
        <v>81</v>
      </c>
    </row>
    <row r="53" spans="1:91" s="5" customFormat="1" ht="27" customHeight="1">
      <c r="A53" s="268" t="s">
        <v>612</v>
      </c>
      <c r="B53" s="79"/>
      <c r="C53" s="80"/>
      <c r="D53" s="260" t="s">
        <v>82</v>
      </c>
      <c r="E53" s="259"/>
      <c r="F53" s="259"/>
      <c r="G53" s="259"/>
      <c r="H53" s="259"/>
      <c r="I53" s="81"/>
      <c r="J53" s="260" t="s">
        <v>83</v>
      </c>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8">
        <f>'05 - SO 05 (p.p.č. 1627-1...'!J27</f>
        <v>0</v>
      </c>
      <c r="AH53" s="259"/>
      <c r="AI53" s="259"/>
      <c r="AJ53" s="259"/>
      <c r="AK53" s="259"/>
      <c r="AL53" s="259"/>
      <c r="AM53" s="259"/>
      <c r="AN53" s="258">
        <f>SUM(AG53,AT53)</f>
        <v>0</v>
      </c>
      <c r="AO53" s="259"/>
      <c r="AP53" s="259"/>
      <c r="AQ53" s="82" t="s">
        <v>79</v>
      </c>
      <c r="AR53" s="79"/>
      <c r="AS53" s="88">
        <v>0</v>
      </c>
      <c r="AT53" s="89">
        <f>ROUND(SUM(AV53:AW53),2)</f>
        <v>0</v>
      </c>
      <c r="AU53" s="90">
        <f>'05 - SO 05 (p.p.č. 1627-1...'!P90</f>
        <v>0</v>
      </c>
      <c r="AV53" s="89">
        <f>'05 - SO 05 (p.p.č. 1627-1...'!J30</f>
        <v>0</v>
      </c>
      <c r="AW53" s="89">
        <f>'05 - SO 05 (p.p.č. 1627-1...'!J31</f>
        <v>0</v>
      </c>
      <c r="AX53" s="89">
        <f>'05 - SO 05 (p.p.č. 1627-1...'!J32</f>
        <v>0</v>
      </c>
      <c r="AY53" s="89">
        <f>'05 - SO 05 (p.p.č. 1627-1...'!J33</f>
        <v>0</v>
      </c>
      <c r="AZ53" s="89">
        <f>'05 - SO 05 (p.p.č. 1627-1...'!F30</f>
        <v>0</v>
      </c>
      <c r="BA53" s="89">
        <f>'05 - SO 05 (p.p.č. 1627-1...'!F31</f>
        <v>0</v>
      </c>
      <c r="BB53" s="89">
        <f>'05 - SO 05 (p.p.č. 1627-1...'!F32</f>
        <v>0</v>
      </c>
      <c r="BC53" s="89">
        <f>'05 - SO 05 (p.p.č. 1627-1...'!F33</f>
        <v>0</v>
      </c>
      <c r="BD53" s="91">
        <f>'05 - SO 05 (p.p.č. 1627-1...'!F34</f>
        <v>0</v>
      </c>
      <c r="BT53" s="87" t="s">
        <v>22</v>
      </c>
      <c r="BV53" s="87" t="s">
        <v>75</v>
      </c>
      <c r="BW53" s="87" t="s">
        <v>84</v>
      </c>
      <c r="BX53" s="87" t="s">
        <v>5</v>
      </c>
      <c r="CL53" s="87" t="s">
        <v>20</v>
      </c>
      <c r="CM53" s="87" t="s">
        <v>81</v>
      </c>
    </row>
    <row r="54" spans="2:44" s="1" customFormat="1" ht="30" customHeight="1">
      <c r="B54" s="34"/>
      <c r="AR54" s="34"/>
    </row>
    <row r="55" spans="2:44" s="1" customFormat="1" ht="6.75" customHeight="1">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34"/>
    </row>
  </sheetData>
  <sheetProtection password="CC35" sheet="1" objects="1" scenarios="1" formatColumns="0" formatRows="0" sort="0" autoFilter="0"/>
  <mergeCells count="45">
    <mergeCell ref="AR2:BE2"/>
    <mergeCell ref="AN53:AP53"/>
    <mergeCell ref="AG53:AM53"/>
    <mergeCell ref="D53:H53"/>
    <mergeCell ref="J53:AF53"/>
    <mergeCell ref="AG51:AM51"/>
    <mergeCell ref="AN51:AP51"/>
    <mergeCell ref="C49:G49"/>
    <mergeCell ref="I49:AF49"/>
    <mergeCell ref="AG49:AM49"/>
    <mergeCell ref="AN49:AP49"/>
    <mergeCell ref="AN52:AP52"/>
    <mergeCell ref="AG52:AM52"/>
    <mergeCell ref="D52:H52"/>
    <mergeCell ref="J52:AF52"/>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01 - SO 01 (p.p.č. 2273-1...'!C2" tooltip="01 - SO 01 (p.p.č. 2273-1..." display="/"/>
    <hyperlink ref="A53" location="'05 - SO 05 (p.p.č. 1627-1...'!C2" tooltip="05 - SO 05 (p.p.č. 1627-1..."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7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70"/>
      <c r="C1" s="270"/>
      <c r="D1" s="269" t="s">
        <v>1</v>
      </c>
      <c r="E1" s="270"/>
      <c r="F1" s="271" t="s">
        <v>613</v>
      </c>
      <c r="G1" s="276" t="s">
        <v>614</v>
      </c>
      <c r="H1" s="276"/>
      <c r="I1" s="277"/>
      <c r="J1" s="271" t="s">
        <v>615</v>
      </c>
      <c r="K1" s="269" t="s">
        <v>85</v>
      </c>
      <c r="L1" s="271" t="s">
        <v>616</v>
      </c>
      <c r="M1" s="271"/>
      <c r="N1" s="271"/>
      <c r="O1" s="271"/>
      <c r="P1" s="271"/>
      <c r="Q1" s="271"/>
      <c r="R1" s="271"/>
      <c r="S1" s="271"/>
      <c r="T1" s="271"/>
      <c r="U1" s="267"/>
      <c r="V1" s="267"/>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28"/>
      <c r="M2" s="228"/>
      <c r="N2" s="228"/>
      <c r="O2" s="228"/>
      <c r="P2" s="228"/>
      <c r="Q2" s="228"/>
      <c r="R2" s="228"/>
      <c r="S2" s="228"/>
      <c r="T2" s="228"/>
      <c r="U2" s="228"/>
      <c r="V2" s="228"/>
      <c r="AT2" s="17" t="s">
        <v>80</v>
      </c>
    </row>
    <row r="3" spans="2:46" ht="6.75" customHeight="1">
      <c r="B3" s="18"/>
      <c r="C3" s="19"/>
      <c r="D3" s="19"/>
      <c r="E3" s="19"/>
      <c r="F3" s="19"/>
      <c r="G3" s="19"/>
      <c r="H3" s="19"/>
      <c r="I3" s="93"/>
      <c r="J3" s="19"/>
      <c r="K3" s="20"/>
      <c r="AT3" s="17" t="s">
        <v>81</v>
      </c>
    </row>
    <row r="4" spans="2:46" ht="36.75" customHeight="1">
      <c r="B4" s="21"/>
      <c r="C4" s="22"/>
      <c r="D4" s="23" t="s">
        <v>86</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3" t="str">
        <f>'Rekapitulace stavby'!K6</f>
        <v>Stavba dvou stanovišť podzemních kontejnerů v Chebu</v>
      </c>
      <c r="F7" s="232"/>
      <c r="G7" s="232"/>
      <c r="H7" s="232"/>
      <c r="I7" s="94"/>
      <c r="J7" s="22"/>
      <c r="K7" s="24"/>
    </row>
    <row r="8" spans="2:11" s="1" customFormat="1" ht="15">
      <c r="B8" s="34"/>
      <c r="C8" s="35"/>
      <c r="D8" s="30" t="s">
        <v>87</v>
      </c>
      <c r="E8" s="35"/>
      <c r="F8" s="35"/>
      <c r="G8" s="35"/>
      <c r="H8" s="35"/>
      <c r="I8" s="95"/>
      <c r="J8" s="35"/>
      <c r="K8" s="38"/>
    </row>
    <row r="9" spans="2:11" s="1" customFormat="1" ht="36.75" customHeight="1">
      <c r="B9" s="34"/>
      <c r="C9" s="35"/>
      <c r="D9" s="35"/>
      <c r="E9" s="264" t="s">
        <v>88</v>
      </c>
      <c r="F9" s="239"/>
      <c r="G9" s="239"/>
      <c r="H9" s="239"/>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20</v>
      </c>
      <c r="G11" s="35"/>
      <c r="H11" s="35"/>
      <c r="I11" s="96" t="s">
        <v>21</v>
      </c>
      <c r="J11" s="28" t="s">
        <v>20</v>
      </c>
      <c r="K11" s="38"/>
    </row>
    <row r="12" spans="2:11" s="1" customFormat="1" ht="14.25" customHeight="1">
      <c r="B12" s="34"/>
      <c r="C12" s="35"/>
      <c r="D12" s="30" t="s">
        <v>23</v>
      </c>
      <c r="E12" s="35"/>
      <c r="F12" s="28" t="s">
        <v>24</v>
      </c>
      <c r="G12" s="35"/>
      <c r="H12" s="35"/>
      <c r="I12" s="96" t="s">
        <v>25</v>
      </c>
      <c r="J12" s="97" t="str">
        <f>'Rekapitulace stavby'!AN8</f>
        <v>05.10.2016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29</v>
      </c>
      <c r="E14" s="35"/>
      <c r="F14" s="35"/>
      <c r="G14" s="35"/>
      <c r="H14" s="35"/>
      <c r="I14" s="96" t="s">
        <v>30</v>
      </c>
      <c r="J14" s="28">
        <f>IF('Rekapitulace stavby'!AN10="","",'Rekapitulace stavby'!AN10)</f>
      </c>
      <c r="K14" s="38"/>
    </row>
    <row r="15" spans="2:11" s="1" customFormat="1" ht="18" customHeight="1">
      <c r="B15" s="34"/>
      <c r="C15" s="35"/>
      <c r="D15" s="35"/>
      <c r="E15" s="28" t="str">
        <f>IF('Rekapitulace stavby'!E11="","",'Rekapitulace stavby'!E11)</f>
        <v> </v>
      </c>
      <c r="F15" s="35"/>
      <c r="G15" s="35"/>
      <c r="H15" s="35"/>
      <c r="I15" s="96" t="s">
        <v>32</v>
      </c>
      <c r="J15" s="28">
        <f>IF('Rekapitulace stavby'!AN11="","",'Rekapitulace stavby'!AN11)</f>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30</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35</v>
      </c>
      <c r="E20" s="35"/>
      <c r="F20" s="35"/>
      <c r="G20" s="35"/>
      <c r="H20" s="35"/>
      <c r="I20" s="96" t="s">
        <v>30</v>
      </c>
      <c r="J20" s="28" t="s">
        <v>20</v>
      </c>
      <c r="K20" s="38"/>
    </row>
    <row r="21" spans="2:11" s="1" customFormat="1" ht="18" customHeight="1">
      <c r="B21" s="34"/>
      <c r="C21" s="35"/>
      <c r="D21" s="35"/>
      <c r="E21" s="28" t="s">
        <v>36</v>
      </c>
      <c r="F21" s="35"/>
      <c r="G21" s="35"/>
      <c r="H21" s="35"/>
      <c r="I21" s="96" t="s">
        <v>32</v>
      </c>
      <c r="J21" s="28" t="s">
        <v>20</v>
      </c>
      <c r="K21" s="38"/>
    </row>
    <row r="22" spans="2:11" s="1" customFormat="1" ht="6.75" customHeight="1">
      <c r="B22" s="34"/>
      <c r="C22" s="35"/>
      <c r="D22" s="35"/>
      <c r="E22" s="35"/>
      <c r="F22" s="35"/>
      <c r="G22" s="35"/>
      <c r="H22" s="35"/>
      <c r="I22" s="95"/>
      <c r="J22" s="35"/>
      <c r="K22" s="38"/>
    </row>
    <row r="23" spans="2:11" s="1" customFormat="1" ht="14.25" customHeight="1">
      <c r="B23" s="34"/>
      <c r="C23" s="35"/>
      <c r="D23" s="30" t="s">
        <v>38</v>
      </c>
      <c r="E23" s="35"/>
      <c r="F23" s="35"/>
      <c r="G23" s="35"/>
      <c r="H23" s="35"/>
      <c r="I23" s="95"/>
      <c r="J23" s="35"/>
      <c r="K23" s="38"/>
    </row>
    <row r="24" spans="2:11" s="6" customFormat="1" ht="22.5" customHeight="1">
      <c r="B24" s="98"/>
      <c r="C24" s="99"/>
      <c r="D24" s="99"/>
      <c r="E24" s="235" t="s">
        <v>20</v>
      </c>
      <c r="F24" s="265"/>
      <c r="G24" s="265"/>
      <c r="H24" s="265"/>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39</v>
      </c>
      <c r="E27" s="35"/>
      <c r="F27" s="35"/>
      <c r="G27" s="35"/>
      <c r="H27" s="35"/>
      <c r="I27" s="95"/>
      <c r="J27" s="105">
        <f>ROUND(J90,2)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41</v>
      </c>
      <c r="G29" s="35"/>
      <c r="H29" s="35"/>
      <c r="I29" s="106" t="s">
        <v>40</v>
      </c>
      <c r="J29" s="39" t="s">
        <v>42</v>
      </c>
      <c r="K29" s="38"/>
    </row>
    <row r="30" spans="2:11" s="1" customFormat="1" ht="14.25" customHeight="1">
      <c r="B30" s="34"/>
      <c r="C30" s="35"/>
      <c r="D30" s="42" t="s">
        <v>43</v>
      </c>
      <c r="E30" s="42" t="s">
        <v>44</v>
      </c>
      <c r="F30" s="107">
        <f>ROUND(SUM(BE90:BE372),2)</f>
        <v>0</v>
      </c>
      <c r="G30" s="35"/>
      <c r="H30" s="35"/>
      <c r="I30" s="108">
        <v>0.21</v>
      </c>
      <c r="J30" s="107">
        <f>ROUND(ROUND((SUM(BE90:BE372)),2)*I30,2)</f>
        <v>0</v>
      </c>
      <c r="K30" s="38"/>
    </row>
    <row r="31" spans="2:11" s="1" customFormat="1" ht="14.25" customHeight="1">
      <c r="B31" s="34"/>
      <c r="C31" s="35"/>
      <c r="D31" s="35"/>
      <c r="E31" s="42" t="s">
        <v>45</v>
      </c>
      <c r="F31" s="107">
        <f>ROUND(SUM(BF90:BF372),2)</f>
        <v>0</v>
      </c>
      <c r="G31" s="35"/>
      <c r="H31" s="35"/>
      <c r="I31" s="108">
        <v>0.15</v>
      </c>
      <c r="J31" s="107">
        <f>ROUND(ROUND((SUM(BF90:BF372)),2)*I31,2)</f>
        <v>0</v>
      </c>
      <c r="K31" s="38"/>
    </row>
    <row r="32" spans="2:11" s="1" customFormat="1" ht="14.25" customHeight="1" hidden="1">
      <c r="B32" s="34"/>
      <c r="C32" s="35"/>
      <c r="D32" s="35"/>
      <c r="E32" s="42" t="s">
        <v>46</v>
      </c>
      <c r="F32" s="107">
        <f>ROUND(SUM(BG90:BG372),2)</f>
        <v>0</v>
      </c>
      <c r="G32" s="35"/>
      <c r="H32" s="35"/>
      <c r="I32" s="108">
        <v>0.21</v>
      </c>
      <c r="J32" s="107">
        <v>0</v>
      </c>
      <c r="K32" s="38"/>
    </row>
    <row r="33" spans="2:11" s="1" customFormat="1" ht="14.25" customHeight="1" hidden="1">
      <c r="B33" s="34"/>
      <c r="C33" s="35"/>
      <c r="D33" s="35"/>
      <c r="E33" s="42" t="s">
        <v>47</v>
      </c>
      <c r="F33" s="107">
        <f>ROUND(SUM(BH90:BH372),2)</f>
        <v>0</v>
      </c>
      <c r="G33" s="35"/>
      <c r="H33" s="35"/>
      <c r="I33" s="108">
        <v>0.15</v>
      </c>
      <c r="J33" s="107">
        <v>0</v>
      </c>
      <c r="K33" s="38"/>
    </row>
    <row r="34" spans="2:11" s="1" customFormat="1" ht="14.25" customHeight="1" hidden="1">
      <c r="B34" s="34"/>
      <c r="C34" s="35"/>
      <c r="D34" s="35"/>
      <c r="E34" s="42" t="s">
        <v>48</v>
      </c>
      <c r="F34" s="107">
        <f>ROUND(SUM(BI90:BI372),2)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49</v>
      </c>
      <c r="E36" s="65"/>
      <c r="F36" s="65"/>
      <c r="G36" s="111" t="s">
        <v>50</v>
      </c>
      <c r="H36" s="112" t="s">
        <v>51</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89</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3" t="str">
        <f>E7</f>
        <v>Stavba dvou stanovišť podzemních kontejnerů v Chebu</v>
      </c>
      <c r="F45" s="239"/>
      <c r="G45" s="239"/>
      <c r="H45" s="239"/>
      <c r="I45" s="95"/>
      <c r="J45" s="35"/>
      <c r="K45" s="38"/>
    </row>
    <row r="46" spans="2:11" s="1" customFormat="1" ht="14.25" customHeight="1">
      <c r="B46" s="34"/>
      <c r="C46" s="30" t="s">
        <v>87</v>
      </c>
      <c r="D46" s="35"/>
      <c r="E46" s="35"/>
      <c r="F46" s="35"/>
      <c r="G46" s="35"/>
      <c r="H46" s="35"/>
      <c r="I46" s="95"/>
      <c r="J46" s="35"/>
      <c r="K46" s="38"/>
    </row>
    <row r="47" spans="2:11" s="1" customFormat="1" ht="23.25" customHeight="1">
      <c r="B47" s="34"/>
      <c r="C47" s="35"/>
      <c r="D47" s="35"/>
      <c r="E47" s="264" t="str">
        <f>E9</f>
        <v>01 - SO 01 (p.p.č. 2273/15, k.ú. Cheb)</v>
      </c>
      <c r="F47" s="239"/>
      <c r="G47" s="239"/>
      <c r="H47" s="239"/>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23</v>
      </c>
      <c r="D49" s="35"/>
      <c r="E49" s="35"/>
      <c r="F49" s="28" t="str">
        <f>F12</f>
        <v>Cheb</v>
      </c>
      <c r="G49" s="35"/>
      <c r="H49" s="35"/>
      <c r="I49" s="96" t="s">
        <v>25</v>
      </c>
      <c r="J49" s="97" t="str">
        <f>IF(J12="","",J12)</f>
        <v>05.10.2016</v>
      </c>
      <c r="K49" s="38"/>
    </row>
    <row r="50" spans="2:11" s="1" customFormat="1" ht="6.75" customHeight="1">
      <c r="B50" s="34"/>
      <c r="C50" s="35"/>
      <c r="D50" s="35"/>
      <c r="E50" s="35"/>
      <c r="F50" s="35"/>
      <c r="G50" s="35"/>
      <c r="H50" s="35"/>
      <c r="I50" s="95"/>
      <c r="J50" s="35"/>
      <c r="K50" s="38"/>
    </row>
    <row r="51" spans="2:11" s="1" customFormat="1" ht="15">
      <c r="B51" s="34"/>
      <c r="C51" s="30" t="s">
        <v>29</v>
      </c>
      <c r="D51" s="35"/>
      <c r="E51" s="35"/>
      <c r="F51" s="28" t="str">
        <f>E15</f>
        <v> </v>
      </c>
      <c r="G51" s="35"/>
      <c r="H51" s="35"/>
      <c r="I51" s="96" t="s">
        <v>35</v>
      </c>
      <c r="J51" s="28" t="str">
        <f>E21</f>
        <v>Beránek a Hradil Cheb</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90</v>
      </c>
      <c r="D54" s="109"/>
      <c r="E54" s="109"/>
      <c r="F54" s="109"/>
      <c r="G54" s="109"/>
      <c r="H54" s="109"/>
      <c r="I54" s="120"/>
      <c r="J54" s="121" t="s">
        <v>91</v>
      </c>
      <c r="K54" s="122"/>
    </row>
    <row r="55" spans="2:11" s="1" customFormat="1" ht="9.75" customHeight="1">
      <c r="B55" s="34"/>
      <c r="C55" s="35"/>
      <c r="D55" s="35"/>
      <c r="E55" s="35"/>
      <c r="F55" s="35"/>
      <c r="G55" s="35"/>
      <c r="H55" s="35"/>
      <c r="I55" s="95"/>
      <c r="J55" s="35"/>
      <c r="K55" s="38"/>
    </row>
    <row r="56" spans="2:47" s="1" customFormat="1" ht="29.25" customHeight="1">
      <c r="B56" s="34"/>
      <c r="C56" s="123" t="s">
        <v>92</v>
      </c>
      <c r="D56" s="35"/>
      <c r="E56" s="35"/>
      <c r="F56" s="35"/>
      <c r="G56" s="35"/>
      <c r="H56" s="35"/>
      <c r="I56" s="95"/>
      <c r="J56" s="105">
        <f>J90</f>
        <v>0</v>
      </c>
      <c r="K56" s="38"/>
      <c r="AU56" s="17" t="s">
        <v>93</v>
      </c>
    </row>
    <row r="57" spans="2:11" s="7" customFormat="1" ht="24.75" customHeight="1">
      <c r="B57" s="124"/>
      <c r="C57" s="125"/>
      <c r="D57" s="126" t="s">
        <v>94</v>
      </c>
      <c r="E57" s="127"/>
      <c r="F57" s="127"/>
      <c r="G57" s="127"/>
      <c r="H57" s="127"/>
      <c r="I57" s="128"/>
      <c r="J57" s="129">
        <f>J91</f>
        <v>0</v>
      </c>
      <c r="K57" s="130"/>
    </row>
    <row r="58" spans="2:11" s="8" customFormat="1" ht="19.5" customHeight="1">
      <c r="B58" s="131"/>
      <c r="C58" s="132"/>
      <c r="D58" s="133" t="s">
        <v>95</v>
      </c>
      <c r="E58" s="134"/>
      <c r="F58" s="134"/>
      <c r="G58" s="134"/>
      <c r="H58" s="134"/>
      <c r="I58" s="135"/>
      <c r="J58" s="136">
        <f>J92</f>
        <v>0</v>
      </c>
      <c r="K58" s="137"/>
    </row>
    <row r="59" spans="2:11" s="8" customFormat="1" ht="19.5" customHeight="1">
      <c r="B59" s="131"/>
      <c r="C59" s="132"/>
      <c r="D59" s="133" t="s">
        <v>96</v>
      </c>
      <c r="E59" s="134"/>
      <c r="F59" s="134"/>
      <c r="G59" s="134"/>
      <c r="H59" s="134"/>
      <c r="I59" s="135"/>
      <c r="J59" s="136">
        <f>J178</f>
        <v>0</v>
      </c>
      <c r="K59" s="137"/>
    </row>
    <row r="60" spans="2:11" s="8" customFormat="1" ht="19.5" customHeight="1">
      <c r="B60" s="131"/>
      <c r="C60" s="132"/>
      <c r="D60" s="133" t="s">
        <v>97</v>
      </c>
      <c r="E60" s="134"/>
      <c r="F60" s="134"/>
      <c r="G60" s="134"/>
      <c r="H60" s="134"/>
      <c r="I60" s="135"/>
      <c r="J60" s="136">
        <f>J190</f>
        <v>0</v>
      </c>
      <c r="K60" s="137"/>
    </row>
    <row r="61" spans="2:11" s="8" customFormat="1" ht="19.5" customHeight="1">
      <c r="B61" s="131"/>
      <c r="C61" s="132"/>
      <c r="D61" s="133" t="s">
        <v>98</v>
      </c>
      <c r="E61" s="134"/>
      <c r="F61" s="134"/>
      <c r="G61" s="134"/>
      <c r="H61" s="134"/>
      <c r="I61" s="135"/>
      <c r="J61" s="136">
        <f>J220</f>
        <v>0</v>
      </c>
      <c r="K61" s="137"/>
    </row>
    <row r="62" spans="2:11" s="8" customFormat="1" ht="19.5" customHeight="1">
      <c r="B62" s="131"/>
      <c r="C62" s="132"/>
      <c r="D62" s="133" t="s">
        <v>99</v>
      </c>
      <c r="E62" s="134"/>
      <c r="F62" s="134"/>
      <c r="G62" s="134"/>
      <c r="H62" s="134"/>
      <c r="I62" s="135"/>
      <c r="J62" s="136">
        <f>J248</f>
        <v>0</v>
      </c>
      <c r="K62" s="137"/>
    </row>
    <row r="63" spans="2:11" s="8" customFormat="1" ht="19.5" customHeight="1">
      <c r="B63" s="131"/>
      <c r="C63" s="132"/>
      <c r="D63" s="133" t="s">
        <v>100</v>
      </c>
      <c r="E63" s="134"/>
      <c r="F63" s="134"/>
      <c r="G63" s="134"/>
      <c r="H63" s="134"/>
      <c r="I63" s="135"/>
      <c r="J63" s="136">
        <f>J290</f>
        <v>0</v>
      </c>
      <c r="K63" s="137"/>
    </row>
    <row r="64" spans="2:11" s="8" customFormat="1" ht="19.5" customHeight="1">
      <c r="B64" s="131"/>
      <c r="C64" s="132"/>
      <c r="D64" s="133" t="s">
        <v>101</v>
      </c>
      <c r="E64" s="134"/>
      <c r="F64" s="134"/>
      <c r="G64" s="134"/>
      <c r="H64" s="134"/>
      <c r="I64" s="135"/>
      <c r="J64" s="136">
        <f>J321</f>
        <v>0</v>
      </c>
      <c r="K64" s="137"/>
    </row>
    <row r="65" spans="2:11" s="7" customFormat="1" ht="24.75" customHeight="1">
      <c r="B65" s="124"/>
      <c r="C65" s="125"/>
      <c r="D65" s="126" t="s">
        <v>102</v>
      </c>
      <c r="E65" s="127"/>
      <c r="F65" s="127"/>
      <c r="G65" s="127"/>
      <c r="H65" s="127"/>
      <c r="I65" s="128"/>
      <c r="J65" s="129">
        <f>J324</f>
        <v>0</v>
      </c>
      <c r="K65" s="130"/>
    </row>
    <row r="66" spans="2:11" s="8" customFormat="1" ht="19.5" customHeight="1">
      <c r="B66" s="131"/>
      <c r="C66" s="132"/>
      <c r="D66" s="133" t="s">
        <v>103</v>
      </c>
      <c r="E66" s="134"/>
      <c r="F66" s="134"/>
      <c r="G66" s="134"/>
      <c r="H66" s="134"/>
      <c r="I66" s="135"/>
      <c r="J66" s="136">
        <f>J325</f>
        <v>0</v>
      </c>
      <c r="K66" s="137"/>
    </row>
    <row r="67" spans="2:11" s="7" customFormat="1" ht="24.75" customHeight="1">
      <c r="B67" s="124"/>
      <c r="C67" s="125"/>
      <c r="D67" s="126" t="s">
        <v>104</v>
      </c>
      <c r="E67" s="127"/>
      <c r="F67" s="127"/>
      <c r="G67" s="127"/>
      <c r="H67" s="127"/>
      <c r="I67" s="128"/>
      <c r="J67" s="129">
        <f>J341</f>
        <v>0</v>
      </c>
      <c r="K67" s="130"/>
    </row>
    <row r="68" spans="2:11" s="8" customFormat="1" ht="19.5" customHeight="1">
      <c r="B68" s="131"/>
      <c r="C68" s="132"/>
      <c r="D68" s="133" t="s">
        <v>105</v>
      </c>
      <c r="E68" s="134"/>
      <c r="F68" s="134"/>
      <c r="G68" s="134"/>
      <c r="H68" s="134"/>
      <c r="I68" s="135"/>
      <c r="J68" s="136">
        <f>J342</f>
        <v>0</v>
      </c>
      <c r="K68" s="137"/>
    </row>
    <row r="69" spans="2:11" s="8" customFormat="1" ht="19.5" customHeight="1">
      <c r="B69" s="131"/>
      <c r="C69" s="132"/>
      <c r="D69" s="133" t="s">
        <v>106</v>
      </c>
      <c r="E69" s="134"/>
      <c r="F69" s="134"/>
      <c r="G69" s="134"/>
      <c r="H69" s="134"/>
      <c r="I69" s="135"/>
      <c r="J69" s="136">
        <f>J357</f>
        <v>0</v>
      </c>
      <c r="K69" s="137"/>
    </row>
    <row r="70" spans="2:11" s="8" customFormat="1" ht="19.5" customHeight="1">
      <c r="B70" s="131"/>
      <c r="C70" s="132"/>
      <c r="D70" s="133" t="s">
        <v>107</v>
      </c>
      <c r="E70" s="134"/>
      <c r="F70" s="134"/>
      <c r="G70" s="134"/>
      <c r="H70" s="134"/>
      <c r="I70" s="135"/>
      <c r="J70" s="136">
        <f>J367</f>
        <v>0</v>
      </c>
      <c r="K70" s="137"/>
    </row>
    <row r="71" spans="2:11" s="1" customFormat="1" ht="21.75" customHeight="1">
      <c r="B71" s="34"/>
      <c r="C71" s="35"/>
      <c r="D71" s="35"/>
      <c r="E71" s="35"/>
      <c r="F71" s="35"/>
      <c r="G71" s="35"/>
      <c r="H71" s="35"/>
      <c r="I71" s="95"/>
      <c r="J71" s="35"/>
      <c r="K71" s="38"/>
    </row>
    <row r="72" spans="2:11" s="1" customFormat="1" ht="6.75" customHeight="1">
      <c r="B72" s="49"/>
      <c r="C72" s="50"/>
      <c r="D72" s="50"/>
      <c r="E72" s="50"/>
      <c r="F72" s="50"/>
      <c r="G72" s="50"/>
      <c r="H72" s="50"/>
      <c r="I72" s="116"/>
      <c r="J72" s="50"/>
      <c r="K72" s="51"/>
    </row>
    <row r="76" spans="2:12" s="1" customFormat="1" ht="6.75" customHeight="1">
      <c r="B76" s="52"/>
      <c r="C76" s="53"/>
      <c r="D76" s="53"/>
      <c r="E76" s="53"/>
      <c r="F76" s="53"/>
      <c r="G76" s="53"/>
      <c r="H76" s="53"/>
      <c r="I76" s="117"/>
      <c r="J76" s="53"/>
      <c r="K76" s="53"/>
      <c r="L76" s="34"/>
    </row>
    <row r="77" spans="2:12" s="1" customFormat="1" ht="36.75" customHeight="1">
      <c r="B77" s="34"/>
      <c r="C77" s="54" t="s">
        <v>108</v>
      </c>
      <c r="I77" s="138"/>
      <c r="L77" s="34"/>
    </row>
    <row r="78" spans="2:12" s="1" customFormat="1" ht="6.75" customHeight="1">
      <c r="B78" s="34"/>
      <c r="I78" s="138"/>
      <c r="L78" s="34"/>
    </row>
    <row r="79" spans="2:12" s="1" customFormat="1" ht="14.25" customHeight="1">
      <c r="B79" s="34"/>
      <c r="C79" s="56" t="s">
        <v>16</v>
      </c>
      <c r="I79" s="138"/>
      <c r="L79" s="34"/>
    </row>
    <row r="80" spans="2:12" s="1" customFormat="1" ht="22.5" customHeight="1">
      <c r="B80" s="34"/>
      <c r="E80" s="266" t="str">
        <f>E7</f>
        <v>Stavba dvou stanovišť podzemních kontejnerů v Chebu</v>
      </c>
      <c r="F80" s="229"/>
      <c r="G80" s="229"/>
      <c r="H80" s="229"/>
      <c r="I80" s="138"/>
      <c r="L80" s="34"/>
    </row>
    <row r="81" spans="2:12" s="1" customFormat="1" ht="14.25" customHeight="1">
      <c r="B81" s="34"/>
      <c r="C81" s="56" t="s">
        <v>87</v>
      </c>
      <c r="I81" s="138"/>
      <c r="L81" s="34"/>
    </row>
    <row r="82" spans="2:12" s="1" customFormat="1" ht="23.25" customHeight="1">
      <c r="B82" s="34"/>
      <c r="E82" s="247" t="str">
        <f>E9</f>
        <v>01 - SO 01 (p.p.č. 2273/15, k.ú. Cheb)</v>
      </c>
      <c r="F82" s="229"/>
      <c r="G82" s="229"/>
      <c r="H82" s="229"/>
      <c r="I82" s="138"/>
      <c r="L82" s="34"/>
    </row>
    <row r="83" spans="2:12" s="1" customFormat="1" ht="6.75" customHeight="1">
      <c r="B83" s="34"/>
      <c r="I83" s="138"/>
      <c r="L83" s="34"/>
    </row>
    <row r="84" spans="2:12" s="1" customFormat="1" ht="18" customHeight="1">
      <c r="B84" s="34"/>
      <c r="C84" s="56" t="s">
        <v>23</v>
      </c>
      <c r="F84" s="139" t="str">
        <f>F12</f>
        <v>Cheb</v>
      </c>
      <c r="I84" s="140" t="s">
        <v>25</v>
      </c>
      <c r="J84" s="60" t="str">
        <f>IF(J12="","",J12)</f>
        <v>05.10.2016</v>
      </c>
      <c r="L84" s="34"/>
    </row>
    <row r="85" spans="2:12" s="1" customFormat="1" ht="6.75" customHeight="1">
      <c r="B85" s="34"/>
      <c r="I85" s="138"/>
      <c r="L85" s="34"/>
    </row>
    <row r="86" spans="2:12" s="1" customFormat="1" ht="15">
      <c r="B86" s="34"/>
      <c r="C86" s="56" t="s">
        <v>29</v>
      </c>
      <c r="F86" s="139" t="str">
        <f>E15</f>
        <v> </v>
      </c>
      <c r="I86" s="140" t="s">
        <v>35</v>
      </c>
      <c r="J86" s="139" t="str">
        <f>E21</f>
        <v>Beránek a Hradil Cheb</v>
      </c>
      <c r="L86" s="34"/>
    </row>
    <row r="87" spans="2:12" s="1" customFormat="1" ht="14.25" customHeight="1">
      <c r="B87" s="34"/>
      <c r="C87" s="56" t="s">
        <v>33</v>
      </c>
      <c r="F87" s="139">
        <f>IF(E18="","",E18)</f>
      </c>
      <c r="I87" s="138"/>
      <c r="L87" s="34"/>
    </row>
    <row r="88" spans="2:12" s="1" customFormat="1" ht="9.75" customHeight="1">
      <c r="B88" s="34"/>
      <c r="I88" s="138"/>
      <c r="L88" s="34"/>
    </row>
    <row r="89" spans="2:20" s="9" customFormat="1" ht="29.25" customHeight="1">
      <c r="B89" s="141"/>
      <c r="C89" s="142" t="s">
        <v>109</v>
      </c>
      <c r="D89" s="143" t="s">
        <v>58</v>
      </c>
      <c r="E89" s="143" t="s">
        <v>54</v>
      </c>
      <c r="F89" s="143" t="s">
        <v>110</v>
      </c>
      <c r="G89" s="143" t="s">
        <v>111</v>
      </c>
      <c r="H89" s="143" t="s">
        <v>112</v>
      </c>
      <c r="I89" s="144" t="s">
        <v>113</v>
      </c>
      <c r="J89" s="143" t="s">
        <v>91</v>
      </c>
      <c r="K89" s="145" t="s">
        <v>114</v>
      </c>
      <c r="L89" s="141"/>
      <c r="M89" s="67" t="s">
        <v>115</v>
      </c>
      <c r="N89" s="68" t="s">
        <v>43</v>
      </c>
      <c r="O89" s="68" t="s">
        <v>116</v>
      </c>
      <c r="P89" s="68" t="s">
        <v>117</v>
      </c>
      <c r="Q89" s="68" t="s">
        <v>118</v>
      </c>
      <c r="R89" s="68" t="s">
        <v>119</v>
      </c>
      <c r="S89" s="68" t="s">
        <v>120</v>
      </c>
      <c r="T89" s="69" t="s">
        <v>121</v>
      </c>
    </row>
    <row r="90" spans="2:63" s="1" customFormat="1" ht="29.25" customHeight="1">
      <c r="B90" s="34"/>
      <c r="C90" s="71" t="s">
        <v>92</v>
      </c>
      <c r="I90" s="138"/>
      <c r="J90" s="146">
        <f>BK90</f>
        <v>0</v>
      </c>
      <c r="L90" s="34"/>
      <c r="M90" s="70"/>
      <c r="N90" s="61"/>
      <c r="O90" s="61"/>
      <c r="P90" s="147">
        <f>P91+P324+P341</f>
        <v>0</v>
      </c>
      <c r="Q90" s="61"/>
      <c r="R90" s="147">
        <f>R91+R324+R341</f>
        <v>88.69130967</v>
      </c>
      <c r="S90" s="61"/>
      <c r="T90" s="148">
        <f>T91+T324+T341</f>
        <v>22.709514</v>
      </c>
      <c r="AT90" s="17" t="s">
        <v>72</v>
      </c>
      <c r="AU90" s="17" t="s">
        <v>93</v>
      </c>
      <c r="BK90" s="149">
        <f>BK91+BK324+BK341</f>
        <v>0</v>
      </c>
    </row>
    <row r="91" spans="2:63" s="10" customFormat="1" ht="36.75" customHeight="1">
      <c r="B91" s="150"/>
      <c r="D91" s="151" t="s">
        <v>72</v>
      </c>
      <c r="E91" s="152" t="s">
        <v>122</v>
      </c>
      <c r="F91" s="152" t="s">
        <v>123</v>
      </c>
      <c r="I91" s="153"/>
      <c r="J91" s="154">
        <f>BK91</f>
        <v>0</v>
      </c>
      <c r="L91" s="150"/>
      <c r="M91" s="155"/>
      <c r="N91" s="156"/>
      <c r="O91" s="156"/>
      <c r="P91" s="157">
        <f>P92+P178+P190+P220+P248+P290+P321</f>
        <v>0</v>
      </c>
      <c r="Q91" s="156"/>
      <c r="R91" s="157">
        <f>R92+R178+R190+R220+R248+R290+R321</f>
        <v>88.10130966999999</v>
      </c>
      <c r="S91" s="156"/>
      <c r="T91" s="158">
        <f>T92+T178+T190+T220+T248+T290+T321</f>
        <v>22.709514</v>
      </c>
      <c r="AR91" s="151" t="s">
        <v>22</v>
      </c>
      <c r="AT91" s="159" t="s">
        <v>72</v>
      </c>
      <c r="AU91" s="159" t="s">
        <v>73</v>
      </c>
      <c r="AY91" s="151" t="s">
        <v>124</v>
      </c>
      <c r="BK91" s="160">
        <f>BK92+BK178+BK190+BK220+BK248+BK290+BK321</f>
        <v>0</v>
      </c>
    </row>
    <row r="92" spans="2:63" s="10" customFormat="1" ht="19.5" customHeight="1">
      <c r="B92" s="150"/>
      <c r="D92" s="161" t="s">
        <v>72</v>
      </c>
      <c r="E92" s="162" t="s">
        <v>22</v>
      </c>
      <c r="F92" s="162" t="s">
        <v>125</v>
      </c>
      <c r="I92" s="153"/>
      <c r="J92" s="163">
        <f>BK92</f>
        <v>0</v>
      </c>
      <c r="L92" s="150"/>
      <c r="M92" s="155"/>
      <c r="N92" s="156"/>
      <c r="O92" s="156"/>
      <c r="P92" s="157">
        <f>SUM(P93:P177)</f>
        <v>0</v>
      </c>
      <c r="Q92" s="156"/>
      <c r="R92" s="157">
        <f>SUM(R93:R177)</f>
        <v>0.0567936</v>
      </c>
      <c r="S92" s="156"/>
      <c r="T92" s="158">
        <f>SUM(T93:T177)</f>
        <v>22.700514</v>
      </c>
      <c r="AR92" s="151" t="s">
        <v>22</v>
      </c>
      <c r="AT92" s="159" t="s">
        <v>72</v>
      </c>
      <c r="AU92" s="159" t="s">
        <v>22</v>
      </c>
      <c r="AY92" s="151" t="s">
        <v>124</v>
      </c>
      <c r="BK92" s="160">
        <f>SUM(BK93:BK177)</f>
        <v>0</v>
      </c>
    </row>
    <row r="93" spans="2:65" s="1" customFormat="1" ht="22.5" customHeight="1">
      <c r="B93" s="164"/>
      <c r="C93" s="165" t="s">
        <v>22</v>
      </c>
      <c r="D93" s="165" t="s">
        <v>126</v>
      </c>
      <c r="E93" s="166" t="s">
        <v>127</v>
      </c>
      <c r="F93" s="167" t="s">
        <v>128</v>
      </c>
      <c r="G93" s="168" t="s">
        <v>129</v>
      </c>
      <c r="H93" s="169">
        <v>3.62</v>
      </c>
      <c r="I93" s="170"/>
      <c r="J93" s="171">
        <f>ROUND(I93*H93,2)</f>
        <v>0</v>
      </c>
      <c r="K93" s="167" t="s">
        <v>130</v>
      </c>
      <c r="L93" s="34"/>
      <c r="M93" s="172" t="s">
        <v>20</v>
      </c>
      <c r="N93" s="173" t="s">
        <v>44</v>
      </c>
      <c r="O93" s="35"/>
      <c r="P93" s="174">
        <f>O93*H93</f>
        <v>0</v>
      </c>
      <c r="Q93" s="174">
        <v>0</v>
      </c>
      <c r="R93" s="174">
        <f>Q93*H93</f>
        <v>0</v>
      </c>
      <c r="S93" s="174">
        <v>0.295</v>
      </c>
      <c r="T93" s="175">
        <f>S93*H93</f>
        <v>1.0679</v>
      </c>
      <c r="AR93" s="17" t="s">
        <v>131</v>
      </c>
      <c r="AT93" s="17" t="s">
        <v>126</v>
      </c>
      <c r="AU93" s="17" t="s">
        <v>81</v>
      </c>
      <c r="AY93" s="17" t="s">
        <v>124</v>
      </c>
      <c r="BE93" s="176">
        <f>IF(N93="základní",J93,0)</f>
        <v>0</v>
      </c>
      <c r="BF93" s="176">
        <f>IF(N93="snížená",J93,0)</f>
        <v>0</v>
      </c>
      <c r="BG93" s="176">
        <f>IF(N93="zákl. přenesená",J93,0)</f>
        <v>0</v>
      </c>
      <c r="BH93" s="176">
        <f>IF(N93="sníž. přenesená",J93,0)</f>
        <v>0</v>
      </c>
      <c r="BI93" s="176">
        <f>IF(N93="nulová",J93,0)</f>
        <v>0</v>
      </c>
      <c r="BJ93" s="17" t="s">
        <v>22</v>
      </c>
      <c r="BK93" s="176">
        <f>ROUND(I93*H93,2)</f>
        <v>0</v>
      </c>
      <c r="BL93" s="17" t="s">
        <v>131</v>
      </c>
      <c r="BM93" s="17" t="s">
        <v>132</v>
      </c>
    </row>
    <row r="94" spans="2:47" s="1" customFormat="1" ht="40.5">
      <c r="B94" s="34"/>
      <c r="D94" s="177" t="s">
        <v>133</v>
      </c>
      <c r="F94" s="178" t="s">
        <v>134</v>
      </c>
      <c r="I94" s="138"/>
      <c r="L94" s="34"/>
      <c r="M94" s="63"/>
      <c r="N94" s="35"/>
      <c r="O94" s="35"/>
      <c r="P94" s="35"/>
      <c r="Q94" s="35"/>
      <c r="R94" s="35"/>
      <c r="S94" s="35"/>
      <c r="T94" s="64"/>
      <c r="AT94" s="17" t="s">
        <v>133</v>
      </c>
      <c r="AU94" s="17" t="s">
        <v>81</v>
      </c>
    </row>
    <row r="95" spans="2:47" s="1" customFormat="1" ht="175.5">
      <c r="B95" s="34"/>
      <c r="D95" s="177" t="s">
        <v>135</v>
      </c>
      <c r="F95" s="179" t="s">
        <v>136</v>
      </c>
      <c r="I95" s="138"/>
      <c r="L95" s="34"/>
      <c r="M95" s="63"/>
      <c r="N95" s="35"/>
      <c r="O95" s="35"/>
      <c r="P95" s="35"/>
      <c r="Q95" s="35"/>
      <c r="R95" s="35"/>
      <c r="S95" s="35"/>
      <c r="T95" s="64"/>
      <c r="AT95" s="17" t="s">
        <v>135</v>
      </c>
      <c r="AU95" s="17" t="s">
        <v>81</v>
      </c>
    </row>
    <row r="96" spans="2:51" s="11" customFormat="1" ht="13.5">
      <c r="B96" s="180"/>
      <c r="D96" s="177" t="s">
        <v>137</v>
      </c>
      <c r="E96" s="181" t="s">
        <v>20</v>
      </c>
      <c r="F96" s="182" t="s">
        <v>138</v>
      </c>
      <c r="H96" s="183" t="s">
        <v>20</v>
      </c>
      <c r="I96" s="184"/>
      <c r="L96" s="180"/>
      <c r="M96" s="185"/>
      <c r="N96" s="186"/>
      <c r="O96" s="186"/>
      <c r="P96" s="186"/>
      <c r="Q96" s="186"/>
      <c r="R96" s="186"/>
      <c r="S96" s="186"/>
      <c r="T96" s="187"/>
      <c r="AT96" s="183" t="s">
        <v>137</v>
      </c>
      <c r="AU96" s="183" t="s">
        <v>81</v>
      </c>
      <c r="AV96" s="11" t="s">
        <v>22</v>
      </c>
      <c r="AW96" s="11" t="s">
        <v>37</v>
      </c>
      <c r="AX96" s="11" t="s">
        <v>73</v>
      </c>
      <c r="AY96" s="183" t="s">
        <v>124</v>
      </c>
    </row>
    <row r="97" spans="2:51" s="12" customFormat="1" ht="13.5">
      <c r="B97" s="188"/>
      <c r="D97" s="177" t="s">
        <v>137</v>
      </c>
      <c r="E97" s="189" t="s">
        <v>20</v>
      </c>
      <c r="F97" s="190" t="s">
        <v>139</v>
      </c>
      <c r="H97" s="191">
        <v>3.62</v>
      </c>
      <c r="I97" s="192"/>
      <c r="L97" s="188"/>
      <c r="M97" s="193"/>
      <c r="N97" s="194"/>
      <c r="O97" s="194"/>
      <c r="P97" s="194"/>
      <c r="Q97" s="194"/>
      <c r="R97" s="194"/>
      <c r="S97" s="194"/>
      <c r="T97" s="195"/>
      <c r="AT97" s="189" t="s">
        <v>137</v>
      </c>
      <c r="AU97" s="189" t="s">
        <v>81</v>
      </c>
      <c r="AV97" s="12" t="s">
        <v>81</v>
      </c>
      <c r="AW97" s="12" t="s">
        <v>37</v>
      </c>
      <c r="AX97" s="12" t="s">
        <v>73</v>
      </c>
      <c r="AY97" s="189" t="s">
        <v>124</v>
      </c>
    </row>
    <row r="98" spans="2:51" s="13" customFormat="1" ht="13.5">
      <c r="B98" s="196"/>
      <c r="D98" s="197" t="s">
        <v>137</v>
      </c>
      <c r="E98" s="198" t="s">
        <v>20</v>
      </c>
      <c r="F98" s="199" t="s">
        <v>140</v>
      </c>
      <c r="H98" s="200">
        <v>3.62</v>
      </c>
      <c r="I98" s="201"/>
      <c r="L98" s="196"/>
      <c r="M98" s="202"/>
      <c r="N98" s="203"/>
      <c r="O98" s="203"/>
      <c r="P98" s="203"/>
      <c r="Q98" s="203"/>
      <c r="R98" s="203"/>
      <c r="S98" s="203"/>
      <c r="T98" s="204"/>
      <c r="AT98" s="205" t="s">
        <v>137</v>
      </c>
      <c r="AU98" s="205" t="s">
        <v>81</v>
      </c>
      <c r="AV98" s="13" t="s">
        <v>131</v>
      </c>
      <c r="AW98" s="13" t="s">
        <v>37</v>
      </c>
      <c r="AX98" s="13" t="s">
        <v>22</v>
      </c>
      <c r="AY98" s="205" t="s">
        <v>124</v>
      </c>
    </row>
    <row r="99" spans="2:65" s="1" customFormat="1" ht="22.5" customHeight="1">
      <c r="B99" s="164"/>
      <c r="C99" s="165" t="s">
        <v>81</v>
      </c>
      <c r="D99" s="165" t="s">
        <v>126</v>
      </c>
      <c r="E99" s="166" t="s">
        <v>141</v>
      </c>
      <c r="F99" s="167" t="s">
        <v>142</v>
      </c>
      <c r="G99" s="168" t="s">
        <v>129</v>
      </c>
      <c r="H99" s="169">
        <v>33.144</v>
      </c>
      <c r="I99" s="170"/>
      <c r="J99" s="171">
        <f>ROUND(I99*H99,2)</f>
        <v>0</v>
      </c>
      <c r="K99" s="167" t="s">
        <v>130</v>
      </c>
      <c r="L99" s="34"/>
      <c r="M99" s="172" t="s">
        <v>20</v>
      </c>
      <c r="N99" s="173" t="s">
        <v>44</v>
      </c>
      <c r="O99" s="35"/>
      <c r="P99" s="174">
        <f>O99*H99</f>
        <v>0</v>
      </c>
      <c r="Q99" s="174">
        <v>0</v>
      </c>
      <c r="R99" s="174">
        <f>Q99*H99</f>
        <v>0</v>
      </c>
      <c r="S99" s="174">
        <v>0.4</v>
      </c>
      <c r="T99" s="175">
        <f>S99*H99</f>
        <v>13.2576</v>
      </c>
      <c r="AR99" s="17" t="s">
        <v>131</v>
      </c>
      <c r="AT99" s="17" t="s">
        <v>126</v>
      </c>
      <c r="AU99" s="17" t="s">
        <v>81</v>
      </c>
      <c r="AY99" s="17" t="s">
        <v>124</v>
      </c>
      <c r="BE99" s="176">
        <f>IF(N99="základní",J99,0)</f>
        <v>0</v>
      </c>
      <c r="BF99" s="176">
        <f>IF(N99="snížená",J99,0)</f>
        <v>0</v>
      </c>
      <c r="BG99" s="176">
        <f>IF(N99="zákl. přenesená",J99,0)</f>
        <v>0</v>
      </c>
      <c r="BH99" s="176">
        <f>IF(N99="sníž. přenesená",J99,0)</f>
        <v>0</v>
      </c>
      <c r="BI99" s="176">
        <f>IF(N99="nulová",J99,0)</f>
        <v>0</v>
      </c>
      <c r="BJ99" s="17" t="s">
        <v>22</v>
      </c>
      <c r="BK99" s="176">
        <f>ROUND(I99*H99,2)</f>
        <v>0</v>
      </c>
      <c r="BL99" s="17" t="s">
        <v>131</v>
      </c>
      <c r="BM99" s="17" t="s">
        <v>143</v>
      </c>
    </row>
    <row r="100" spans="2:47" s="1" customFormat="1" ht="40.5">
      <c r="B100" s="34"/>
      <c r="D100" s="177" t="s">
        <v>133</v>
      </c>
      <c r="F100" s="178" t="s">
        <v>144</v>
      </c>
      <c r="I100" s="138"/>
      <c r="L100" s="34"/>
      <c r="M100" s="63"/>
      <c r="N100" s="35"/>
      <c r="O100" s="35"/>
      <c r="P100" s="35"/>
      <c r="Q100" s="35"/>
      <c r="R100" s="35"/>
      <c r="S100" s="35"/>
      <c r="T100" s="64"/>
      <c r="AT100" s="17" t="s">
        <v>133</v>
      </c>
      <c r="AU100" s="17" t="s">
        <v>81</v>
      </c>
    </row>
    <row r="101" spans="2:47" s="1" customFormat="1" ht="175.5">
      <c r="B101" s="34"/>
      <c r="D101" s="177" t="s">
        <v>135</v>
      </c>
      <c r="F101" s="179" t="s">
        <v>145</v>
      </c>
      <c r="I101" s="138"/>
      <c r="L101" s="34"/>
      <c r="M101" s="63"/>
      <c r="N101" s="35"/>
      <c r="O101" s="35"/>
      <c r="P101" s="35"/>
      <c r="Q101" s="35"/>
      <c r="R101" s="35"/>
      <c r="S101" s="35"/>
      <c r="T101" s="64"/>
      <c r="AT101" s="17" t="s">
        <v>135</v>
      </c>
      <c r="AU101" s="17" t="s">
        <v>81</v>
      </c>
    </row>
    <row r="102" spans="2:51" s="11" customFormat="1" ht="13.5">
      <c r="B102" s="180"/>
      <c r="D102" s="177" t="s">
        <v>137</v>
      </c>
      <c r="E102" s="181" t="s">
        <v>20</v>
      </c>
      <c r="F102" s="182" t="s">
        <v>146</v>
      </c>
      <c r="H102" s="183" t="s">
        <v>20</v>
      </c>
      <c r="I102" s="184"/>
      <c r="L102" s="180"/>
      <c r="M102" s="185"/>
      <c r="N102" s="186"/>
      <c r="O102" s="186"/>
      <c r="P102" s="186"/>
      <c r="Q102" s="186"/>
      <c r="R102" s="186"/>
      <c r="S102" s="186"/>
      <c r="T102" s="187"/>
      <c r="AT102" s="183" t="s">
        <v>137</v>
      </c>
      <c r="AU102" s="183" t="s">
        <v>81</v>
      </c>
      <c r="AV102" s="11" t="s">
        <v>22</v>
      </c>
      <c r="AW102" s="11" t="s">
        <v>37</v>
      </c>
      <c r="AX102" s="11" t="s">
        <v>73</v>
      </c>
      <c r="AY102" s="183" t="s">
        <v>124</v>
      </c>
    </row>
    <row r="103" spans="2:51" s="12" customFormat="1" ht="13.5">
      <c r="B103" s="188"/>
      <c r="D103" s="177" t="s">
        <v>137</v>
      </c>
      <c r="E103" s="189" t="s">
        <v>20</v>
      </c>
      <c r="F103" s="190" t="s">
        <v>147</v>
      </c>
      <c r="H103" s="191">
        <v>33.144</v>
      </c>
      <c r="I103" s="192"/>
      <c r="L103" s="188"/>
      <c r="M103" s="193"/>
      <c r="N103" s="194"/>
      <c r="O103" s="194"/>
      <c r="P103" s="194"/>
      <c r="Q103" s="194"/>
      <c r="R103" s="194"/>
      <c r="S103" s="194"/>
      <c r="T103" s="195"/>
      <c r="AT103" s="189" t="s">
        <v>137</v>
      </c>
      <c r="AU103" s="189" t="s">
        <v>81</v>
      </c>
      <c r="AV103" s="12" t="s">
        <v>81</v>
      </c>
      <c r="AW103" s="12" t="s">
        <v>37</v>
      </c>
      <c r="AX103" s="12" t="s">
        <v>73</v>
      </c>
      <c r="AY103" s="189" t="s">
        <v>124</v>
      </c>
    </row>
    <row r="104" spans="2:51" s="13" customFormat="1" ht="13.5">
      <c r="B104" s="196"/>
      <c r="D104" s="197" t="s">
        <v>137</v>
      </c>
      <c r="E104" s="198" t="s">
        <v>20</v>
      </c>
      <c r="F104" s="199" t="s">
        <v>140</v>
      </c>
      <c r="H104" s="200">
        <v>33.144</v>
      </c>
      <c r="I104" s="201"/>
      <c r="L104" s="196"/>
      <c r="M104" s="202"/>
      <c r="N104" s="203"/>
      <c r="O104" s="203"/>
      <c r="P104" s="203"/>
      <c r="Q104" s="203"/>
      <c r="R104" s="203"/>
      <c r="S104" s="203"/>
      <c r="T104" s="204"/>
      <c r="AT104" s="205" t="s">
        <v>137</v>
      </c>
      <c r="AU104" s="205" t="s">
        <v>81</v>
      </c>
      <c r="AV104" s="13" t="s">
        <v>131</v>
      </c>
      <c r="AW104" s="13" t="s">
        <v>37</v>
      </c>
      <c r="AX104" s="13" t="s">
        <v>22</v>
      </c>
      <c r="AY104" s="205" t="s">
        <v>124</v>
      </c>
    </row>
    <row r="105" spans="2:65" s="1" customFormat="1" ht="22.5" customHeight="1">
      <c r="B105" s="164"/>
      <c r="C105" s="165" t="s">
        <v>148</v>
      </c>
      <c r="D105" s="165" t="s">
        <v>126</v>
      </c>
      <c r="E105" s="166" t="s">
        <v>149</v>
      </c>
      <c r="F105" s="167" t="s">
        <v>150</v>
      </c>
      <c r="G105" s="168" t="s">
        <v>129</v>
      </c>
      <c r="H105" s="169">
        <v>33.144</v>
      </c>
      <c r="I105" s="170"/>
      <c r="J105" s="171">
        <f>ROUND(I105*H105,2)</f>
        <v>0</v>
      </c>
      <c r="K105" s="167" t="s">
        <v>130</v>
      </c>
      <c r="L105" s="34"/>
      <c r="M105" s="172" t="s">
        <v>20</v>
      </c>
      <c r="N105" s="173" t="s">
        <v>44</v>
      </c>
      <c r="O105" s="35"/>
      <c r="P105" s="174">
        <f>O105*H105</f>
        <v>0</v>
      </c>
      <c r="Q105" s="174">
        <v>0</v>
      </c>
      <c r="R105" s="174">
        <f>Q105*H105</f>
        <v>0</v>
      </c>
      <c r="S105" s="174">
        <v>0.181</v>
      </c>
      <c r="T105" s="175">
        <f>S105*H105</f>
        <v>5.999064</v>
      </c>
      <c r="AR105" s="17" t="s">
        <v>131</v>
      </c>
      <c r="AT105" s="17" t="s">
        <v>126</v>
      </c>
      <c r="AU105" s="17" t="s">
        <v>81</v>
      </c>
      <c r="AY105" s="17" t="s">
        <v>124</v>
      </c>
      <c r="BE105" s="176">
        <f>IF(N105="základní",J105,0)</f>
        <v>0</v>
      </c>
      <c r="BF105" s="176">
        <f>IF(N105="snížená",J105,0)</f>
        <v>0</v>
      </c>
      <c r="BG105" s="176">
        <f>IF(N105="zákl. přenesená",J105,0)</f>
        <v>0</v>
      </c>
      <c r="BH105" s="176">
        <f>IF(N105="sníž. přenesená",J105,0)</f>
        <v>0</v>
      </c>
      <c r="BI105" s="176">
        <f>IF(N105="nulová",J105,0)</f>
        <v>0</v>
      </c>
      <c r="BJ105" s="17" t="s">
        <v>22</v>
      </c>
      <c r="BK105" s="176">
        <f>ROUND(I105*H105,2)</f>
        <v>0</v>
      </c>
      <c r="BL105" s="17" t="s">
        <v>131</v>
      </c>
      <c r="BM105" s="17" t="s">
        <v>151</v>
      </c>
    </row>
    <row r="106" spans="2:47" s="1" customFormat="1" ht="40.5">
      <c r="B106" s="34"/>
      <c r="D106" s="177" t="s">
        <v>133</v>
      </c>
      <c r="F106" s="178" t="s">
        <v>152</v>
      </c>
      <c r="I106" s="138"/>
      <c r="L106" s="34"/>
      <c r="M106" s="63"/>
      <c r="N106" s="35"/>
      <c r="O106" s="35"/>
      <c r="P106" s="35"/>
      <c r="Q106" s="35"/>
      <c r="R106" s="35"/>
      <c r="S106" s="35"/>
      <c r="T106" s="64"/>
      <c r="AT106" s="17" t="s">
        <v>133</v>
      </c>
      <c r="AU106" s="17" t="s">
        <v>81</v>
      </c>
    </row>
    <row r="107" spans="2:47" s="1" customFormat="1" ht="175.5">
      <c r="B107" s="34"/>
      <c r="D107" s="177" t="s">
        <v>135</v>
      </c>
      <c r="F107" s="179" t="s">
        <v>145</v>
      </c>
      <c r="I107" s="138"/>
      <c r="L107" s="34"/>
      <c r="M107" s="63"/>
      <c r="N107" s="35"/>
      <c r="O107" s="35"/>
      <c r="P107" s="35"/>
      <c r="Q107" s="35"/>
      <c r="R107" s="35"/>
      <c r="S107" s="35"/>
      <c r="T107" s="64"/>
      <c r="AT107" s="17" t="s">
        <v>135</v>
      </c>
      <c r="AU107" s="17" t="s">
        <v>81</v>
      </c>
    </row>
    <row r="108" spans="2:51" s="11" customFormat="1" ht="13.5">
      <c r="B108" s="180"/>
      <c r="D108" s="177" t="s">
        <v>137</v>
      </c>
      <c r="E108" s="181" t="s">
        <v>20</v>
      </c>
      <c r="F108" s="182" t="s">
        <v>153</v>
      </c>
      <c r="H108" s="183" t="s">
        <v>20</v>
      </c>
      <c r="I108" s="184"/>
      <c r="L108" s="180"/>
      <c r="M108" s="185"/>
      <c r="N108" s="186"/>
      <c r="O108" s="186"/>
      <c r="P108" s="186"/>
      <c r="Q108" s="186"/>
      <c r="R108" s="186"/>
      <c r="S108" s="186"/>
      <c r="T108" s="187"/>
      <c r="AT108" s="183" t="s">
        <v>137</v>
      </c>
      <c r="AU108" s="183" t="s">
        <v>81</v>
      </c>
      <c r="AV108" s="11" t="s">
        <v>22</v>
      </c>
      <c r="AW108" s="11" t="s">
        <v>37</v>
      </c>
      <c r="AX108" s="11" t="s">
        <v>73</v>
      </c>
      <c r="AY108" s="183" t="s">
        <v>124</v>
      </c>
    </row>
    <row r="109" spans="2:51" s="12" customFormat="1" ht="13.5">
      <c r="B109" s="188"/>
      <c r="D109" s="177" t="s">
        <v>137</v>
      </c>
      <c r="E109" s="189" t="s">
        <v>20</v>
      </c>
      <c r="F109" s="190" t="s">
        <v>147</v>
      </c>
      <c r="H109" s="191">
        <v>33.144</v>
      </c>
      <c r="I109" s="192"/>
      <c r="L109" s="188"/>
      <c r="M109" s="193"/>
      <c r="N109" s="194"/>
      <c r="O109" s="194"/>
      <c r="P109" s="194"/>
      <c r="Q109" s="194"/>
      <c r="R109" s="194"/>
      <c r="S109" s="194"/>
      <c r="T109" s="195"/>
      <c r="AT109" s="189" t="s">
        <v>137</v>
      </c>
      <c r="AU109" s="189" t="s">
        <v>81</v>
      </c>
      <c r="AV109" s="12" t="s">
        <v>81</v>
      </c>
      <c r="AW109" s="12" t="s">
        <v>37</v>
      </c>
      <c r="AX109" s="12" t="s">
        <v>73</v>
      </c>
      <c r="AY109" s="189" t="s">
        <v>124</v>
      </c>
    </row>
    <row r="110" spans="2:51" s="13" customFormat="1" ht="13.5">
      <c r="B110" s="196"/>
      <c r="D110" s="197" t="s">
        <v>137</v>
      </c>
      <c r="E110" s="198" t="s">
        <v>20</v>
      </c>
      <c r="F110" s="199" t="s">
        <v>140</v>
      </c>
      <c r="H110" s="200">
        <v>33.144</v>
      </c>
      <c r="I110" s="201"/>
      <c r="L110" s="196"/>
      <c r="M110" s="202"/>
      <c r="N110" s="203"/>
      <c r="O110" s="203"/>
      <c r="P110" s="203"/>
      <c r="Q110" s="203"/>
      <c r="R110" s="203"/>
      <c r="S110" s="203"/>
      <c r="T110" s="204"/>
      <c r="AT110" s="205" t="s">
        <v>137</v>
      </c>
      <c r="AU110" s="205" t="s">
        <v>81</v>
      </c>
      <c r="AV110" s="13" t="s">
        <v>131</v>
      </c>
      <c r="AW110" s="13" t="s">
        <v>37</v>
      </c>
      <c r="AX110" s="13" t="s">
        <v>22</v>
      </c>
      <c r="AY110" s="205" t="s">
        <v>124</v>
      </c>
    </row>
    <row r="111" spans="2:65" s="1" customFormat="1" ht="22.5" customHeight="1">
      <c r="B111" s="164"/>
      <c r="C111" s="165" t="s">
        <v>131</v>
      </c>
      <c r="D111" s="165" t="s">
        <v>126</v>
      </c>
      <c r="E111" s="166" t="s">
        <v>154</v>
      </c>
      <c r="F111" s="167" t="s">
        <v>155</v>
      </c>
      <c r="G111" s="168" t="s">
        <v>156</v>
      </c>
      <c r="H111" s="169">
        <v>11.59</v>
      </c>
      <c r="I111" s="170"/>
      <c r="J111" s="171">
        <f>ROUND(I111*H111,2)</f>
        <v>0</v>
      </c>
      <c r="K111" s="167" t="s">
        <v>130</v>
      </c>
      <c r="L111" s="34"/>
      <c r="M111" s="172" t="s">
        <v>20</v>
      </c>
      <c r="N111" s="173" t="s">
        <v>44</v>
      </c>
      <c r="O111" s="35"/>
      <c r="P111" s="174">
        <f>O111*H111</f>
        <v>0</v>
      </c>
      <c r="Q111" s="174">
        <v>0</v>
      </c>
      <c r="R111" s="174">
        <f>Q111*H111</f>
        <v>0</v>
      </c>
      <c r="S111" s="174">
        <v>0.205</v>
      </c>
      <c r="T111" s="175">
        <f>S111*H111</f>
        <v>2.37595</v>
      </c>
      <c r="AR111" s="17" t="s">
        <v>131</v>
      </c>
      <c r="AT111" s="17" t="s">
        <v>126</v>
      </c>
      <c r="AU111" s="17" t="s">
        <v>81</v>
      </c>
      <c r="AY111" s="17" t="s">
        <v>124</v>
      </c>
      <c r="BE111" s="176">
        <f>IF(N111="základní",J111,0)</f>
        <v>0</v>
      </c>
      <c r="BF111" s="176">
        <f>IF(N111="snížená",J111,0)</f>
        <v>0</v>
      </c>
      <c r="BG111" s="176">
        <f>IF(N111="zákl. přenesená",J111,0)</f>
        <v>0</v>
      </c>
      <c r="BH111" s="176">
        <f>IF(N111="sníž. přenesená",J111,0)</f>
        <v>0</v>
      </c>
      <c r="BI111" s="176">
        <f>IF(N111="nulová",J111,0)</f>
        <v>0</v>
      </c>
      <c r="BJ111" s="17" t="s">
        <v>22</v>
      </c>
      <c r="BK111" s="176">
        <f>ROUND(I111*H111,2)</f>
        <v>0</v>
      </c>
      <c r="BL111" s="17" t="s">
        <v>131</v>
      </c>
      <c r="BM111" s="17" t="s">
        <v>157</v>
      </c>
    </row>
    <row r="112" spans="2:47" s="1" customFormat="1" ht="27">
      <c r="B112" s="34"/>
      <c r="D112" s="177" t="s">
        <v>133</v>
      </c>
      <c r="F112" s="178" t="s">
        <v>158</v>
      </c>
      <c r="I112" s="138"/>
      <c r="L112" s="34"/>
      <c r="M112" s="63"/>
      <c r="N112" s="35"/>
      <c r="O112" s="35"/>
      <c r="P112" s="35"/>
      <c r="Q112" s="35"/>
      <c r="R112" s="35"/>
      <c r="S112" s="35"/>
      <c r="T112" s="64"/>
      <c r="AT112" s="17" t="s">
        <v>133</v>
      </c>
      <c r="AU112" s="17" t="s">
        <v>81</v>
      </c>
    </row>
    <row r="113" spans="2:47" s="1" customFormat="1" ht="162">
      <c r="B113" s="34"/>
      <c r="D113" s="177" t="s">
        <v>135</v>
      </c>
      <c r="F113" s="179" t="s">
        <v>159</v>
      </c>
      <c r="I113" s="138"/>
      <c r="L113" s="34"/>
      <c r="M113" s="63"/>
      <c r="N113" s="35"/>
      <c r="O113" s="35"/>
      <c r="P113" s="35"/>
      <c r="Q113" s="35"/>
      <c r="R113" s="35"/>
      <c r="S113" s="35"/>
      <c r="T113" s="64"/>
      <c r="AT113" s="17" t="s">
        <v>135</v>
      </c>
      <c r="AU113" s="17" t="s">
        <v>81</v>
      </c>
    </row>
    <row r="114" spans="2:51" s="11" customFormat="1" ht="13.5">
      <c r="B114" s="180"/>
      <c r="D114" s="177" t="s">
        <v>137</v>
      </c>
      <c r="E114" s="181" t="s">
        <v>20</v>
      </c>
      <c r="F114" s="182" t="s">
        <v>160</v>
      </c>
      <c r="H114" s="183" t="s">
        <v>20</v>
      </c>
      <c r="I114" s="184"/>
      <c r="L114" s="180"/>
      <c r="M114" s="185"/>
      <c r="N114" s="186"/>
      <c r="O114" s="186"/>
      <c r="P114" s="186"/>
      <c r="Q114" s="186"/>
      <c r="R114" s="186"/>
      <c r="S114" s="186"/>
      <c r="T114" s="187"/>
      <c r="AT114" s="183" t="s">
        <v>137</v>
      </c>
      <c r="AU114" s="183" t="s">
        <v>81</v>
      </c>
      <c r="AV114" s="11" t="s">
        <v>22</v>
      </c>
      <c r="AW114" s="11" t="s">
        <v>37</v>
      </c>
      <c r="AX114" s="11" t="s">
        <v>73</v>
      </c>
      <c r="AY114" s="183" t="s">
        <v>124</v>
      </c>
    </row>
    <row r="115" spans="2:51" s="12" customFormat="1" ht="13.5">
      <c r="B115" s="188"/>
      <c r="D115" s="177" t="s">
        <v>137</v>
      </c>
      <c r="E115" s="189" t="s">
        <v>20</v>
      </c>
      <c r="F115" s="190" t="s">
        <v>161</v>
      </c>
      <c r="H115" s="191">
        <v>5.7</v>
      </c>
      <c r="I115" s="192"/>
      <c r="L115" s="188"/>
      <c r="M115" s="193"/>
      <c r="N115" s="194"/>
      <c r="O115" s="194"/>
      <c r="P115" s="194"/>
      <c r="Q115" s="194"/>
      <c r="R115" s="194"/>
      <c r="S115" s="194"/>
      <c r="T115" s="195"/>
      <c r="AT115" s="189" t="s">
        <v>137</v>
      </c>
      <c r="AU115" s="189" t="s">
        <v>81</v>
      </c>
      <c r="AV115" s="12" t="s">
        <v>81</v>
      </c>
      <c r="AW115" s="12" t="s">
        <v>37</v>
      </c>
      <c r="AX115" s="12" t="s">
        <v>73</v>
      </c>
      <c r="AY115" s="189" t="s">
        <v>124</v>
      </c>
    </row>
    <row r="116" spans="2:51" s="11" customFormat="1" ht="13.5">
      <c r="B116" s="180"/>
      <c r="D116" s="177" t="s">
        <v>137</v>
      </c>
      <c r="E116" s="181" t="s">
        <v>20</v>
      </c>
      <c r="F116" s="182" t="s">
        <v>162</v>
      </c>
      <c r="H116" s="183" t="s">
        <v>20</v>
      </c>
      <c r="I116" s="184"/>
      <c r="L116" s="180"/>
      <c r="M116" s="185"/>
      <c r="N116" s="186"/>
      <c r="O116" s="186"/>
      <c r="P116" s="186"/>
      <c r="Q116" s="186"/>
      <c r="R116" s="186"/>
      <c r="S116" s="186"/>
      <c r="T116" s="187"/>
      <c r="AT116" s="183" t="s">
        <v>137</v>
      </c>
      <c r="AU116" s="183" t="s">
        <v>81</v>
      </c>
      <c r="AV116" s="11" t="s">
        <v>22</v>
      </c>
      <c r="AW116" s="11" t="s">
        <v>37</v>
      </c>
      <c r="AX116" s="11" t="s">
        <v>73</v>
      </c>
      <c r="AY116" s="183" t="s">
        <v>124</v>
      </c>
    </row>
    <row r="117" spans="2:51" s="12" customFormat="1" ht="13.5">
      <c r="B117" s="188"/>
      <c r="D117" s="177" t="s">
        <v>137</v>
      </c>
      <c r="E117" s="189" t="s">
        <v>20</v>
      </c>
      <c r="F117" s="190" t="s">
        <v>163</v>
      </c>
      <c r="H117" s="191">
        <v>5.89</v>
      </c>
      <c r="I117" s="192"/>
      <c r="L117" s="188"/>
      <c r="M117" s="193"/>
      <c r="N117" s="194"/>
      <c r="O117" s="194"/>
      <c r="P117" s="194"/>
      <c r="Q117" s="194"/>
      <c r="R117" s="194"/>
      <c r="S117" s="194"/>
      <c r="T117" s="195"/>
      <c r="AT117" s="189" t="s">
        <v>137</v>
      </c>
      <c r="AU117" s="189" t="s">
        <v>81</v>
      </c>
      <c r="AV117" s="12" t="s">
        <v>81</v>
      </c>
      <c r="AW117" s="12" t="s">
        <v>37</v>
      </c>
      <c r="AX117" s="12" t="s">
        <v>73</v>
      </c>
      <c r="AY117" s="189" t="s">
        <v>124</v>
      </c>
    </row>
    <row r="118" spans="2:51" s="13" customFormat="1" ht="13.5">
      <c r="B118" s="196"/>
      <c r="D118" s="197" t="s">
        <v>137</v>
      </c>
      <c r="E118" s="198" t="s">
        <v>20</v>
      </c>
      <c r="F118" s="199" t="s">
        <v>140</v>
      </c>
      <c r="H118" s="200">
        <v>11.59</v>
      </c>
      <c r="I118" s="201"/>
      <c r="L118" s="196"/>
      <c r="M118" s="202"/>
      <c r="N118" s="203"/>
      <c r="O118" s="203"/>
      <c r="P118" s="203"/>
      <c r="Q118" s="203"/>
      <c r="R118" s="203"/>
      <c r="S118" s="203"/>
      <c r="T118" s="204"/>
      <c r="AT118" s="205" t="s">
        <v>137</v>
      </c>
      <c r="AU118" s="205" t="s">
        <v>81</v>
      </c>
      <c r="AV118" s="13" t="s">
        <v>131</v>
      </c>
      <c r="AW118" s="13" t="s">
        <v>37</v>
      </c>
      <c r="AX118" s="13" t="s">
        <v>22</v>
      </c>
      <c r="AY118" s="205" t="s">
        <v>124</v>
      </c>
    </row>
    <row r="119" spans="2:65" s="1" customFormat="1" ht="22.5" customHeight="1">
      <c r="B119" s="164"/>
      <c r="C119" s="165" t="s">
        <v>164</v>
      </c>
      <c r="D119" s="165" t="s">
        <v>126</v>
      </c>
      <c r="E119" s="166" t="s">
        <v>165</v>
      </c>
      <c r="F119" s="167" t="s">
        <v>166</v>
      </c>
      <c r="G119" s="168" t="s">
        <v>167</v>
      </c>
      <c r="H119" s="169">
        <v>64.562</v>
      </c>
      <c r="I119" s="170"/>
      <c r="J119" s="171">
        <f>ROUND(I119*H119,2)</f>
        <v>0</v>
      </c>
      <c r="K119" s="167" t="s">
        <v>130</v>
      </c>
      <c r="L119" s="34"/>
      <c r="M119" s="172" t="s">
        <v>20</v>
      </c>
      <c r="N119" s="173" t="s">
        <v>44</v>
      </c>
      <c r="O119" s="35"/>
      <c r="P119" s="174">
        <f>O119*H119</f>
        <v>0</v>
      </c>
      <c r="Q119" s="174">
        <v>0</v>
      </c>
      <c r="R119" s="174">
        <f>Q119*H119</f>
        <v>0</v>
      </c>
      <c r="S119" s="174">
        <v>0</v>
      </c>
      <c r="T119" s="175">
        <f>S119*H119</f>
        <v>0</v>
      </c>
      <c r="AR119" s="17" t="s">
        <v>131</v>
      </c>
      <c r="AT119" s="17" t="s">
        <v>126</v>
      </c>
      <c r="AU119" s="17" t="s">
        <v>81</v>
      </c>
      <c r="AY119" s="17" t="s">
        <v>124</v>
      </c>
      <c r="BE119" s="176">
        <f>IF(N119="základní",J119,0)</f>
        <v>0</v>
      </c>
      <c r="BF119" s="176">
        <f>IF(N119="snížená",J119,0)</f>
        <v>0</v>
      </c>
      <c r="BG119" s="176">
        <f>IF(N119="zákl. přenesená",J119,0)</f>
        <v>0</v>
      </c>
      <c r="BH119" s="176">
        <f>IF(N119="sníž. přenesená",J119,0)</f>
        <v>0</v>
      </c>
      <c r="BI119" s="176">
        <f>IF(N119="nulová",J119,0)</f>
        <v>0</v>
      </c>
      <c r="BJ119" s="17" t="s">
        <v>22</v>
      </c>
      <c r="BK119" s="176">
        <f>ROUND(I119*H119,2)</f>
        <v>0</v>
      </c>
      <c r="BL119" s="17" t="s">
        <v>131</v>
      </c>
      <c r="BM119" s="17" t="s">
        <v>168</v>
      </c>
    </row>
    <row r="120" spans="2:47" s="1" customFormat="1" ht="27">
      <c r="B120" s="34"/>
      <c r="D120" s="177" t="s">
        <v>133</v>
      </c>
      <c r="F120" s="178" t="s">
        <v>169</v>
      </c>
      <c r="I120" s="138"/>
      <c r="L120" s="34"/>
      <c r="M120" s="63"/>
      <c r="N120" s="35"/>
      <c r="O120" s="35"/>
      <c r="P120" s="35"/>
      <c r="Q120" s="35"/>
      <c r="R120" s="35"/>
      <c r="S120" s="35"/>
      <c r="T120" s="64"/>
      <c r="AT120" s="17" t="s">
        <v>133</v>
      </c>
      <c r="AU120" s="17" t="s">
        <v>81</v>
      </c>
    </row>
    <row r="121" spans="2:47" s="1" customFormat="1" ht="81">
      <c r="B121" s="34"/>
      <c r="D121" s="177" t="s">
        <v>135</v>
      </c>
      <c r="F121" s="179" t="s">
        <v>170</v>
      </c>
      <c r="I121" s="138"/>
      <c r="L121" s="34"/>
      <c r="M121" s="63"/>
      <c r="N121" s="35"/>
      <c r="O121" s="35"/>
      <c r="P121" s="35"/>
      <c r="Q121" s="35"/>
      <c r="R121" s="35"/>
      <c r="S121" s="35"/>
      <c r="T121" s="64"/>
      <c r="AT121" s="17" t="s">
        <v>135</v>
      </c>
      <c r="AU121" s="17" t="s">
        <v>81</v>
      </c>
    </row>
    <row r="122" spans="2:51" s="11" customFormat="1" ht="13.5">
      <c r="B122" s="180"/>
      <c r="D122" s="177" t="s">
        <v>137</v>
      </c>
      <c r="E122" s="181" t="s">
        <v>20</v>
      </c>
      <c r="F122" s="182" t="s">
        <v>171</v>
      </c>
      <c r="H122" s="183" t="s">
        <v>20</v>
      </c>
      <c r="I122" s="184"/>
      <c r="L122" s="180"/>
      <c r="M122" s="185"/>
      <c r="N122" s="186"/>
      <c r="O122" s="186"/>
      <c r="P122" s="186"/>
      <c r="Q122" s="186"/>
      <c r="R122" s="186"/>
      <c r="S122" s="186"/>
      <c r="T122" s="187"/>
      <c r="AT122" s="183" t="s">
        <v>137</v>
      </c>
      <c r="AU122" s="183" t="s">
        <v>81</v>
      </c>
      <c r="AV122" s="11" t="s">
        <v>22</v>
      </c>
      <c r="AW122" s="11" t="s">
        <v>37</v>
      </c>
      <c r="AX122" s="11" t="s">
        <v>73</v>
      </c>
      <c r="AY122" s="183" t="s">
        <v>124</v>
      </c>
    </row>
    <row r="123" spans="2:51" s="12" customFormat="1" ht="13.5">
      <c r="B123" s="188"/>
      <c r="D123" s="177" t="s">
        <v>137</v>
      </c>
      <c r="E123" s="189" t="s">
        <v>20</v>
      </c>
      <c r="F123" s="190" t="s">
        <v>172</v>
      </c>
      <c r="H123" s="191">
        <v>64.562</v>
      </c>
      <c r="I123" s="192"/>
      <c r="L123" s="188"/>
      <c r="M123" s="193"/>
      <c r="N123" s="194"/>
      <c r="O123" s="194"/>
      <c r="P123" s="194"/>
      <c r="Q123" s="194"/>
      <c r="R123" s="194"/>
      <c r="S123" s="194"/>
      <c r="T123" s="195"/>
      <c r="AT123" s="189" t="s">
        <v>137</v>
      </c>
      <c r="AU123" s="189" t="s">
        <v>81</v>
      </c>
      <c r="AV123" s="12" t="s">
        <v>81</v>
      </c>
      <c r="AW123" s="12" t="s">
        <v>37</v>
      </c>
      <c r="AX123" s="12" t="s">
        <v>73</v>
      </c>
      <c r="AY123" s="189" t="s">
        <v>124</v>
      </c>
    </row>
    <row r="124" spans="2:51" s="13" customFormat="1" ht="13.5">
      <c r="B124" s="196"/>
      <c r="D124" s="197" t="s">
        <v>137</v>
      </c>
      <c r="E124" s="198" t="s">
        <v>20</v>
      </c>
      <c r="F124" s="199" t="s">
        <v>140</v>
      </c>
      <c r="H124" s="200">
        <v>64.562</v>
      </c>
      <c r="I124" s="201"/>
      <c r="L124" s="196"/>
      <c r="M124" s="202"/>
      <c r="N124" s="203"/>
      <c r="O124" s="203"/>
      <c r="P124" s="203"/>
      <c r="Q124" s="203"/>
      <c r="R124" s="203"/>
      <c r="S124" s="203"/>
      <c r="T124" s="204"/>
      <c r="AT124" s="205" t="s">
        <v>137</v>
      </c>
      <c r="AU124" s="205" t="s">
        <v>81</v>
      </c>
      <c r="AV124" s="13" t="s">
        <v>131</v>
      </c>
      <c r="AW124" s="13" t="s">
        <v>37</v>
      </c>
      <c r="AX124" s="13" t="s">
        <v>22</v>
      </c>
      <c r="AY124" s="205" t="s">
        <v>124</v>
      </c>
    </row>
    <row r="125" spans="2:65" s="1" customFormat="1" ht="22.5" customHeight="1">
      <c r="B125" s="164"/>
      <c r="C125" s="165" t="s">
        <v>173</v>
      </c>
      <c r="D125" s="165" t="s">
        <v>126</v>
      </c>
      <c r="E125" s="166" t="s">
        <v>174</v>
      </c>
      <c r="F125" s="167" t="s">
        <v>175</v>
      </c>
      <c r="G125" s="168" t="s">
        <v>167</v>
      </c>
      <c r="H125" s="169">
        <v>32.281</v>
      </c>
      <c r="I125" s="170"/>
      <c r="J125" s="171">
        <f>ROUND(I125*H125,2)</f>
        <v>0</v>
      </c>
      <c r="K125" s="167" t="s">
        <v>130</v>
      </c>
      <c r="L125" s="34"/>
      <c r="M125" s="172" t="s">
        <v>20</v>
      </c>
      <c r="N125" s="173" t="s">
        <v>44</v>
      </c>
      <c r="O125" s="35"/>
      <c r="P125" s="174">
        <f>O125*H125</f>
        <v>0</v>
      </c>
      <c r="Q125" s="174">
        <v>0</v>
      </c>
      <c r="R125" s="174">
        <f>Q125*H125</f>
        <v>0</v>
      </c>
      <c r="S125" s="174">
        <v>0</v>
      </c>
      <c r="T125" s="175">
        <f>S125*H125</f>
        <v>0</v>
      </c>
      <c r="AR125" s="17" t="s">
        <v>131</v>
      </c>
      <c r="AT125" s="17" t="s">
        <v>126</v>
      </c>
      <c r="AU125" s="17" t="s">
        <v>81</v>
      </c>
      <c r="AY125" s="17" t="s">
        <v>124</v>
      </c>
      <c r="BE125" s="176">
        <f>IF(N125="základní",J125,0)</f>
        <v>0</v>
      </c>
      <c r="BF125" s="176">
        <f>IF(N125="snížená",J125,0)</f>
        <v>0</v>
      </c>
      <c r="BG125" s="176">
        <f>IF(N125="zákl. přenesená",J125,0)</f>
        <v>0</v>
      </c>
      <c r="BH125" s="176">
        <f>IF(N125="sníž. přenesená",J125,0)</f>
        <v>0</v>
      </c>
      <c r="BI125" s="176">
        <f>IF(N125="nulová",J125,0)</f>
        <v>0</v>
      </c>
      <c r="BJ125" s="17" t="s">
        <v>22</v>
      </c>
      <c r="BK125" s="176">
        <f>ROUND(I125*H125,2)</f>
        <v>0</v>
      </c>
      <c r="BL125" s="17" t="s">
        <v>131</v>
      </c>
      <c r="BM125" s="17" t="s">
        <v>176</v>
      </c>
    </row>
    <row r="126" spans="2:47" s="1" customFormat="1" ht="27">
      <c r="B126" s="34"/>
      <c r="D126" s="177" t="s">
        <v>133</v>
      </c>
      <c r="F126" s="178" t="s">
        <v>177</v>
      </c>
      <c r="I126" s="138"/>
      <c r="L126" s="34"/>
      <c r="M126" s="63"/>
      <c r="N126" s="35"/>
      <c r="O126" s="35"/>
      <c r="P126" s="35"/>
      <c r="Q126" s="35"/>
      <c r="R126" s="35"/>
      <c r="S126" s="35"/>
      <c r="T126" s="64"/>
      <c r="AT126" s="17" t="s">
        <v>133</v>
      </c>
      <c r="AU126" s="17" t="s">
        <v>81</v>
      </c>
    </row>
    <row r="127" spans="2:47" s="1" customFormat="1" ht="81">
      <c r="B127" s="34"/>
      <c r="D127" s="177" t="s">
        <v>135</v>
      </c>
      <c r="F127" s="179" t="s">
        <v>170</v>
      </c>
      <c r="I127" s="138"/>
      <c r="L127" s="34"/>
      <c r="M127" s="63"/>
      <c r="N127" s="35"/>
      <c r="O127" s="35"/>
      <c r="P127" s="35"/>
      <c r="Q127" s="35"/>
      <c r="R127" s="35"/>
      <c r="S127" s="35"/>
      <c r="T127" s="64"/>
      <c r="AT127" s="17" t="s">
        <v>135</v>
      </c>
      <c r="AU127" s="17" t="s">
        <v>81</v>
      </c>
    </row>
    <row r="128" spans="2:51" s="11" customFormat="1" ht="13.5">
      <c r="B128" s="180"/>
      <c r="D128" s="177" t="s">
        <v>137</v>
      </c>
      <c r="E128" s="181" t="s">
        <v>20</v>
      </c>
      <c r="F128" s="182" t="s">
        <v>171</v>
      </c>
      <c r="H128" s="183" t="s">
        <v>20</v>
      </c>
      <c r="I128" s="184"/>
      <c r="L128" s="180"/>
      <c r="M128" s="185"/>
      <c r="N128" s="186"/>
      <c r="O128" s="186"/>
      <c r="P128" s="186"/>
      <c r="Q128" s="186"/>
      <c r="R128" s="186"/>
      <c r="S128" s="186"/>
      <c r="T128" s="187"/>
      <c r="AT128" s="183" t="s">
        <v>137</v>
      </c>
      <c r="AU128" s="183" t="s">
        <v>81</v>
      </c>
      <c r="AV128" s="11" t="s">
        <v>22</v>
      </c>
      <c r="AW128" s="11" t="s">
        <v>37</v>
      </c>
      <c r="AX128" s="11" t="s">
        <v>73</v>
      </c>
      <c r="AY128" s="183" t="s">
        <v>124</v>
      </c>
    </row>
    <row r="129" spans="2:51" s="12" customFormat="1" ht="13.5">
      <c r="B129" s="188"/>
      <c r="D129" s="177" t="s">
        <v>137</v>
      </c>
      <c r="E129" s="189" t="s">
        <v>20</v>
      </c>
      <c r="F129" s="190" t="s">
        <v>178</v>
      </c>
      <c r="H129" s="191">
        <v>32.281</v>
      </c>
      <c r="I129" s="192"/>
      <c r="L129" s="188"/>
      <c r="M129" s="193"/>
      <c r="N129" s="194"/>
      <c r="O129" s="194"/>
      <c r="P129" s="194"/>
      <c r="Q129" s="194"/>
      <c r="R129" s="194"/>
      <c r="S129" s="194"/>
      <c r="T129" s="195"/>
      <c r="AT129" s="189" t="s">
        <v>137</v>
      </c>
      <c r="AU129" s="189" t="s">
        <v>81</v>
      </c>
      <c r="AV129" s="12" t="s">
        <v>81</v>
      </c>
      <c r="AW129" s="12" t="s">
        <v>37</v>
      </c>
      <c r="AX129" s="12" t="s">
        <v>73</v>
      </c>
      <c r="AY129" s="189" t="s">
        <v>124</v>
      </c>
    </row>
    <row r="130" spans="2:51" s="13" customFormat="1" ht="13.5">
      <c r="B130" s="196"/>
      <c r="D130" s="197" t="s">
        <v>137</v>
      </c>
      <c r="E130" s="198" t="s">
        <v>20</v>
      </c>
      <c r="F130" s="199" t="s">
        <v>140</v>
      </c>
      <c r="H130" s="200">
        <v>32.281</v>
      </c>
      <c r="I130" s="201"/>
      <c r="L130" s="196"/>
      <c r="M130" s="202"/>
      <c r="N130" s="203"/>
      <c r="O130" s="203"/>
      <c r="P130" s="203"/>
      <c r="Q130" s="203"/>
      <c r="R130" s="203"/>
      <c r="S130" s="203"/>
      <c r="T130" s="204"/>
      <c r="AT130" s="205" t="s">
        <v>137</v>
      </c>
      <c r="AU130" s="205" t="s">
        <v>81</v>
      </c>
      <c r="AV130" s="13" t="s">
        <v>131</v>
      </c>
      <c r="AW130" s="13" t="s">
        <v>37</v>
      </c>
      <c r="AX130" s="13" t="s">
        <v>22</v>
      </c>
      <c r="AY130" s="205" t="s">
        <v>124</v>
      </c>
    </row>
    <row r="131" spans="2:65" s="1" customFormat="1" ht="22.5" customHeight="1">
      <c r="B131" s="164"/>
      <c r="C131" s="165" t="s">
        <v>179</v>
      </c>
      <c r="D131" s="165" t="s">
        <v>126</v>
      </c>
      <c r="E131" s="166" t="s">
        <v>180</v>
      </c>
      <c r="F131" s="167" t="s">
        <v>181</v>
      </c>
      <c r="G131" s="168" t="s">
        <v>129</v>
      </c>
      <c r="H131" s="169">
        <v>66.816</v>
      </c>
      <c r="I131" s="170"/>
      <c r="J131" s="171">
        <f>ROUND(I131*H131,2)</f>
        <v>0</v>
      </c>
      <c r="K131" s="167" t="s">
        <v>130</v>
      </c>
      <c r="L131" s="34"/>
      <c r="M131" s="172" t="s">
        <v>20</v>
      </c>
      <c r="N131" s="173" t="s">
        <v>44</v>
      </c>
      <c r="O131" s="35"/>
      <c r="P131" s="174">
        <f>O131*H131</f>
        <v>0</v>
      </c>
      <c r="Q131" s="174">
        <v>0.00085</v>
      </c>
      <c r="R131" s="174">
        <f>Q131*H131</f>
        <v>0.0567936</v>
      </c>
      <c r="S131" s="174">
        <v>0</v>
      </c>
      <c r="T131" s="175">
        <f>S131*H131</f>
        <v>0</v>
      </c>
      <c r="AR131" s="17" t="s">
        <v>131</v>
      </c>
      <c r="AT131" s="17" t="s">
        <v>126</v>
      </c>
      <c r="AU131" s="17" t="s">
        <v>81</v>
      </c>
      <c r="AY131" s="17" t="s">
        <v>124</v>
      </c>
      <c r="BE131" s="176">
        <f>IF(N131="základní",J131,0)</f>
        <v>0</v>
      </c>
      <c r="BF131" s="176">
        <f>IF(N131="snížená",J131,0)</f>
        <v>0</v>
      </c>
      <c r="BG131" s="176">
        <f>IF(N131="zákl. přenesená",J131,0)</f>
        <v>0</v>
      </c>
      <c r="BH131" s="176">
        <f>IF(N131="sníž. přenesená",J131,0)</f>
        <v>0</v>
      </c>
      <c r="BI131" s="176">
        <f>IF(N131="nulová",J131,0)</f>
        <v>0</v>
      </c>
      <c r="BJ131" s="17" t="s">
        <v>22</v>
      </c>
      <c r="BK131" s="176">
        <f>ROUND(I131*H131,2)</f>
        <v>0</v>
      </c>
      <c r="BL131" s="17" t="s">
        <v>131</v>
      </c>
      <c r="BM131" s="17" t="s">
        <v>182</v>
      </c>
    </row>
    <row r="132" spans="2:47" s="1" customFormat="1" ht="27">
      <c r="B132" s="34"/>
      <c r="D132" s="177" t="s">
        <v>133</v>
      </c>
      <c r="F132" s="178" t="s">
        <v>183</v>
      </c>
      <c r="I132" s="138"/>
      <c r="L132" s="34"/>
      <c r="M132" s="63"/>
      <c r="N132" s="35"/>
      <c r="O132" s="35"/>
      <c r="P132" s="35"/>
      <c r="Q132" s="35"/>
      <c r="R132" s="35"/>
      <c r="S132" s="35"/>
      <c r="T132" s="64"/>
      <c r="AT132" s="17" t="s">
        <v>133</v>
      </c>
      <c r="AU132" s="17" t="s">
        <v>81</v>
      </c>
    </row>
    <row r="133" spans="2:47" s="1" customFormat="1" ht="148.5">
      <c r="B133" s="34"/>
      <c r="D133" s="177" t="s">
        <v>135</v>
      </c>
      <c r="F133" s="179" t="s">
        <v>184</v>
      </c>
      <c r="I133" s="138"/>
      <c r="L133" s="34"/>
      <c r="M133" s="63"/>
      <c r="N133" s="35"/>
      <c r="O133" s="35"/>
      <c r="P133" s="35"/>
      <c r="Q133" s="35"/>
      <c r="R133" s="35"/>
      <c r="S133" s="35"/>
      <c r="T133" s="64"/>
      <c r="AT133" s="17" t="s">
        <v>135</v>
      </c>
      <c r="AU133" s="17" t="s">
        <v>81</v>
      </c>
    </row>
    <row r="134" spans="2:51" s="11" customFormat="1" ht="13.5">
      <c r="B134" s="180"/>
      <c r="D134" s="177" t="s">
        <v>137</v>
      </c>
      <c r="E134" s="181" t="s">
        <v>20</v>
      </c>
      <c r="F134" s="182" t="s">
        <v>185</v>
      </c>
      <c r="H134" s="183" t="s">
        <v>20</v>
      </c>
      <c r="I134" s="184"/>
      <c r="L134" s="180"/>
      <c r="M134" s="185"/>
      <c r="N134" s="186"/>
      <c r="O134" s="186"/>
      <c r="P134" s="186"/>
      <c r="Q134" s="186"/>
      <c r="R134" s="186"/>
      <c r="S134" s="186"/>
      <c r="T134" s="187"/>
      <c r="AT134" s="183" t="s">
        <v>137</v>
      </c>
      <c r="AU134" s="183" t="s">
        <v>81</v>
      </c>
      <c r="AV134" s="11" t="s">
        <v>22</v>
      </c>
      <c r="AW134" s="11" t="s">
        <v>37</v>
      </c>
      <c r="AX134" s="11" t="s">
        <v>73</v>
      </c>
      <c r="AY134" s="183" t="s">
        <v>124</v>
      </c>
    </row>
    <row r="135" spans="2:51" s="12" customFormat="1" ht="13.5">
      <c r="B135" s="188"/>
      <c r="D135" s="177" t="s">
        <v>137</v>
      </c>
      <c r="E135" s="189" t="s">
        <v>20</v>
      </c>
      <c r="F135" s="190" t="s">
        <v>186</v>
      </c>
      <c r="H135" s="191">
        <v>66.816</v>
      </c>
      <c r="I135" s="192"/>
      <c r="L135" s="188"/>
      <c r="M135" s="193"/>
      <c r="N135" s="194"/>
      <c r="O135" s="194"/>
      <c r="P135" s="194"/>
      <c r="Q135" s="194"/>
      <c r="R135" s="194"/>
      <c r="S135" s="194"/>
      <c r="T135" s="195"/>
      <c r="AT135" s="189" t="s">
        <v>137</v>
      </c>
      <c r="AU135" s="189" t="s">
        <v>81</v>
      </c>
      <c r="AV135" s="12" t="s">
        <v>81</v>
      </c>
      <c r="AW135" s="12" t="s">
        <v>37</v>
      </c>
      <c r="AX135" s="12" t="s">
        <v>73</v>
      </c>
      <c r="AY135" s="189" t="s">
        <v>124</v>
      </c>
    </row>
    <row r="136" spans="2:51" s="13" customFormat="1" ht="13.5">
      <c r="B136" s="196"/>
      <c r="D136" s="197" t="s">
        <v>137</v>
      </c>
      <c r="E136" s="198" t="s">
        <v>20</v>
      </c>
      <c r="F136" s="199" t="s">
        <v>140</v>
      </c>
      <c r="H136" s="200">
        <v>66.816</v>
      </c>
      <c r="I136" s="201"/>
      <c r="L136" s="196"/>
      <c r="M136" s="202"/>
      <c r="N136" s="203"/>
      <c r="O136" s="203"/>
      <c r="P136" s="203"/>
      <c r="Q136" s="203"/>
      <c r="R136" s="203"/>
      <c r="S136" s="203"/>
      <c r="T136" s="204"/>
      <c r="AT136" s="205" t="s">
        <v>137</v>
      </c>
      <c r="AU136" s="205" t="s">
        <v>81</v>
      </c>
      <c r="AV136" s="13" t="s">
        <v>131</v>
      </c>
      <c r="AW136" s="13" t="s">
        <v>37</v>
      </c>
      <c r="AX136" s="13" t="s">
        <v>22</v>
      </c>
      <c r="AY136" s="205" t="s">
        <v>124</v>
      </c>
    </row>
    <row r="137" spans="2:65" s="1" customFormat="1" ht="22.5" customHeight="1">
      <c r="B137" s="164"/>
      <c r="C137" s="165" t="s">
        <v>187</v>
      </c>
      <c r="D137" s="165" t="s">
        <v>126</v>
      </c>
      <c r="E137" s="166" t="s">
        <v>188</v>
      </c>
      <c r="F137" s="167" t="s">
        <v>189</v>
      </c>
      <c r="G137" s="168" t="s">
        <v>129</v>
      </c>
      <c r="H137" s="169">
        <v>66.816</v>
      </c>
      <c r="I137" s="170"/>
      <c r="J137" s="171">
        <f>ROUND(I137*H137,2)</f>
        <v>0</v>
      </c>
      <c r="K137" s="167" t="s">
        <v>130</v>
      </c>
      <c r="L137" s="34"/>
      <c r="M137" s="172" t="s">
        <v>20</v>
      </c>
      <c r="N137" s="173" t="s">
        <v>44</v>
      </c>
      <c r="O137" s="35"/>
      <c r="P137" s="174">
        <f>O137*H137</f>
        <v>0</v>
      </c>
      <c r="Q137" s="174">
        <v>0</v>
      </c>
      <c r="R137" s="174">
        <f>Q137*H137</f>
        <v>0</v>
      </c>
      <c r="S137" s="174">
        <v>0</v>
      </c>
      <c r="T137" s="175">
        <f>S137*H137</f>
        <v>0</v>
      </c>
      <c r="AR137" s="17" t="s">
        <v>131</v>
      </c>
      <c r="AT137" s="17" t="s">
        <v>126</v>
      </c>
      <c r="AU137" s="17" t="s">
        <v>81</v>
      </c>
      <c r="AY137" s="17" t="s">
        <v>124</v>
      </c>
      <c r="BE137" s="176">
        <f>IF(N137="základní",J137,0)</f>
        <v>0</v>
      </c>
      <c r="BF137" s="176">
        <f>IF(N137="snížená",J137,0)</f>
        <v>0</v>
      </c>
      <c r="BG137" s="176">
        <f>IF(N137="zákl. přenesená",J137,0)</f>
        <v>0</v>
      </c>
      <c r="BH137" s="176">
        <f>IF(N137="sníž. přenesená",J137,0)</f>
        <v>0</v>
      </c>
      <c r="BI137" s="176">
        <f>IF(N137="nulová",J137,0)</f>
        <v>0</v>
      </c>
      <c r="BJ137" s="17" t="s">
        <v>22</v>
      </c>
      <c r="BK137" s="176">
        <f>ROUND(I137*H137,2)</f>
        <v>0</v>
      </c>
      <c r="BL137" s="17" t="s">
        <v>131</v>
      </c>
      <c r="BM137" s="17" t="s">
        <v>190</v>
      </c>
    </row>
    <row r="138" spans="2:47" s="1" customFormat="1" ht="27">
      <c r="B138" s="34"/>
      <c r="D138" s="177" t="s">
        <v>133</v>
      </c>
      <c r="F138" s="178" t="s">
        <v>191</v>
      </c>
      <c r="I138" s="138"/>
      <c r="L138" s="34"/>
      <c r="M138" s="63"/>
      <c r="N138" s="35"/>
      <c r="O138" s="35"/>
      <c r="P138" s="35"/>
      <c r="Q138" s="35"/>
      <c r="R138" s="35"/>
      <c r="S138" s="35"/>
      <c r="T138" s="64"/>
      <c r="AT138" s="17" t="s">
        <v>133</v>
      </c>
      <c r="AU138" s="17" t="s">
        <v>81</v>
      </c>
    </row>
    <row r="139" spans="2:51" s="11" customFormat="1" ht="13.5">
      <c r="B139" s="180"/>
      <c r="D139" s="177" t="s">
        <v>137</v>
      </c>
      <c r="E139" s="181" t="s">
        <v>20</v>
      </c>
      <c r="F139" s="182" t="s">
        <v>185</v>
      </c>
      <c r="H139" s="183" t="s">
        <v>20</v>
      </c>
      <c r="I139" s="184"/>
      <c r="L139" s="180"/>
      <c r="M139" s="185"/>
      <c r="N139" s="186"/>
      <c r="O139" s="186"/>
      <c r="P139" s="186"/>
      <c r="Q139" s="186"/>
      <c r="R139" s="186"/>
      <c r="S139" s="186"/>
      <c r="T139" s="187"/>
      <c r="AT139" s="183" t="s">
        <v>137</v>
      </c>
      <c r="AU139" s="183" t="s">
        <v>81</v>
      </c>
      <c r="AV139" s="11" t="s">
        <v>22</v>
      </c>
      <c r="AW139" s="11" t="s">
        <v>37</v>
      </c>
      <c r="AX139" s="11" t="s">
        <v>73</v>
      </c>
      <c r="AY139" s="183" t="s">
        <v>124</v>
      </c>
    </row>
    <row r="140" spans="2:51" s="12" customFormat="1" ht="13.5">
      <c r="B140" s="188"/>
      <c r="D140" s="177" t="s">
        <v>137</v>
      </c>
      <c r="E140" s="189" t="s">
        <v>20</v>
      </c>
      <c r="F140" s="190" t="s">
        <v>186</v>
      </c>
      <c r="H140" s="191">
        <v>66.816</v>
      </c>
      <c r="I140" s="192"/>
      <c r="L140" s="188"/>
      <c r="M140" s="193"/>
      <c r="N140" s="194"/>
      <c r="O140" s="194"/>
      <c r="P140" s="194"/>
      <c r="Q140" s="194"/>
      <c r="R140" s="194"/>
      <c r="S140" s="194"/>
      <c r="T140" s="195"/>
      <c r="AT140" s="189" t="s">
        <v>137</v>
      </c>
      <c r="AU140" s="189" t="s">
        <v>81</v>
      </c>
      <c r="AV140" s="12" t="s">
        <v>81</v>
      </c>
      <c r="AW140" s="12" t="s">
        <v>37</v>
      </c>
      <c r="AX140" s="12" t="s">
        <v>73</v>
      </c>
      <c r="AY140" s="189" t="s">
        <v>124</v>
      </c>
    </row>
    <row r="141" spans="2:51" s="13" customFormat="1" ht="13.5">
      <c r="B141" s="196"/>
      <c r="D141" s="197" t="s">
        <v>137</v>
      </c>
      <c r="E141" s="198" t="s">
        <v>20</v>
      </c>
      <c r="F141" s="199" t="s">
        <v>140</v>
      </c>
      <c r="H141" s="200">
        <v>66.816</v>
      </c>
      <c r="I141" s="201"/>
      <c r="L141" s="196"/>
      <c r="M141" s="202"/>
      <c r="N141" s="203"/>
      <c r="O141" s="203"/>
      <c r="P141" s="203"/>
      <c r="Q141" s="203"/>
      <c r="R141" s="203"/>
      <c r="S141" s="203"/>
      <c r="T141" s="204"/>
      <c r="AT141" s="205" t="s">
        <v>137</v>
      </c>
      <c r="AU141" s="205" t="s">
        <v>81</v>
      </c>
      <c r="AV141" s="13" t="s">
        <v>131</v>
      </c>
      <c r="AW141" s="13" t="s">
        <v>37</v>
      </c>
      <c r="AX141" s="13" t="s">
        <v>22</v>
      </c>
      <c r="AY141" s="205" t="s">
        <v>124</v>
      </c>
    </row>
    <row r="142" spans="2:65" s="1" customFormat="1" ht="22.5" customHeight="1">
      <c r="B142" s="164"/>
      <c r="C142" s="165" t="s">
        <v>192</v>
      </c>
      <c r="D142" s="165" t="s">
        <v>126</v>
      </c>
      <c r="E142" s="166" t="s">
        <v>193</v>
      </c>
      <c r="F142" s="167" t="s">
        <v>194</v>
      </c>
      <c r="G142" s="168" t="s">
        <v>167</v>
      </c>
      <c r="H142" s="169">
        <v>80.703</v>
      </c>
      <c r="I142" s="170"/>
      <c r="J142" s="171">
        <f>ROUND(I142*H142,2)</f>
        <v>0</v>
      </c>
      <c r="K142" s="167" t="s">
        <v>130</v>
      </c>
      <c r="L142" s="34"/>
      <c r="M142" s="172" t="s">
        <v>20</v>
      </c>
      <c r="N142" s="173" t="s">
        <v>44</v>
      </c>
      <c r="O142" s="35"/>
      <c r="P142" s="174">
        <f>O142*H142</f>
        <v>0</v>
      </c>
      <c r="Q142" s="174">
        <v>0</v>
      </c>
      <c r="R142" s="174">
        <f>Q142*H142</f>
        <v>0</v>
      </c>
      <c r="S142" s="174">
        <v>0</v>
      </c>
      <c r="T142" s="175">
        <f>S142*H142</f>
        <v>0</v>
      </c>
      <c r="AR142" s="17" t="s">
        <v>131</v>
      </c>
      <c r="AT142" s="17" t="s">
        <v>126</v>
      </c>
      <c r="AU142" s="17" t="s">
        <v>81</v>
      </c>
      <c r="AY142" s="17" t="s">
        <v>124</v>
      </c>
      <c r="BE142" s="176">
        <f>IF(N142="základní",J142,0)</f>
        <v>0</v>
      </c>
      <c r="BF142" s="176">
        <f>IF(N142="snížená",J142,0)</f>
        <v>0</v>
      </c>
      <c r="BG142" s="176">
        <f>IF(N142="zákl. přenesená",J142,0)</f>
        <v>0</v>
      </c>
      <c r="BH142" s="176">
        <f>IF(N142="sníž. přenesená",J142,0)</f>
        <v>0</v>
      </c>
      <c r="BI142" s="176">
        <f>IF(N142="nulová",J142,0)</f>
        <v>0</v>
      </c>
      <c r="BJ142" s="17" t="s">
        <v>22</v>
      </c>
      <c r="BK142" s="176">
        <f>ROUND(I142*H142,2)</f>
        <v>0</v>
      </c>
      <c r="BL142" s="17" t="s">
        <v>131</v>
      </c>
      <c r="BM142" s="17" t="s">
        <v>195</v>
      </c>
    </row>
    <row r="143" spans="2:47" s="1" customFormat="1" ht="40.5">
      <c r="B143" s="34"/>
      <c r="D143" s="177" t="s">
        <v>133</v>
      </c>
      <c r="F143" s="178" t="s">
        <v>196</v>
      </c>
      <c r="I143" s="138"/>
      <c r="L143" s="34"/>
      <c r="M143" s="63"/>
      <c r="N143" s="35"/>
      <c r="O143" s="35"/>
      <c r="P143" s="35"/>
      <c r="Q143" s="35"/>
      <c r="R143" s="35"/>
      <c r="S143" s="35"/>
      <c r="T143" s="64"/>
      <c r="AT143" s="17" t="s">
        <v>133</v>
      </c>
      <c r="AU143" s="17" t="s">
        <v>81</v>
      </c>
    </row>
    <row r="144" spans="2:47" s="1" customFormat="1" ht="94.5">
      <c r="B144" s="34"/>
      <c r="D144" s="177" t="s">
        <v>135</v>
      </c>
      <c r="F144" s="179" t="s">
        <v>197</v>
      </c>
      <c r="I144" s="138"/>
      <c r="L144" s="34"/>
      <c r="M144" s="63"/>
      <c r="N144" s="35"/>
      <c r="O144" s="35"/>
      <c r="P144" s="35"/>
      <c r="Q144" s="35"/>
      <c r="R144" s="35"/>
      <c r="S144" s="35"/>
      <c r="T144" s="64"/>
      <c r="AT144" s="17" t="s">
        <v>135</v>
      </c>
      <c r="AU144" s="17" t="s">
        <v>81</v>
      </c>
    </row>
    <row r="145" spans="2:51" s="11" customFormat="1" ht="13.5">
      <c r="B145" s="180"/>
      <c r="D145" s="177" t="s">
        <v>137</v>
      </c>
      <c r="E145" s="181" t="s">
        <v>20</v>
      </c>
      <c r="F145" s="182" t="s">
        <v>171</v>
      </c>
      <c r="H145" s="183" t="s">
        <v>20</v>
      </c>
      <c r="I145" s="184"/>
      <c r="L145" s="180"/>
      <c r="M145" s="185"/>
      <c r="N145" s="186"/>
      <c r="O145" s="186"/>
      <c r="P145" s="186"/>
      <c r="Q145" s="186"/>
      <c r="R145" s="186"/>
      <c r="S145" s="186"/>
      <c r="T145" s="187"/>
      <c r="AT145" s="183" t="s">
        <v>137</v>
      </c>
      <c r="AU145" s="183" t="s">
        <v>81</v>
      </c>
      <c r="AV145" s="11" t="s">
        <v>22</v>
      </c>
      <c r="AW145" s="11" t="s">
        <v>37</v>
      </c>
      <c r="AX145" s="11" t="s">
        <v>73</v>
      </c>
      <c r="AY145" s="183" t="s">
        <v>124</v>
      </c>
    </row>
    <row r="146" spans="2:51" s="12" customFormat="1" ht="13.5">
      <c r="B146" s="188"/>
      <c r="D146" s="177" t="s">
        <v>137</v>
      </c>
      <c r="E146" s="189" t="s">
        <v>20</v>
      </c>
      <c r="F146" s="190" t="s">
        <v>198</v>
      </c>
      <c r="H146" s="191">
        <v>80.703</v>
      </c>
      <c r="I146" s="192"/>
      <c r="L146" s="188"/>
      <c r="M146" s="193"/>
      <c r="N146" s="194"/>
      <c r="O146" s="194"/>
      <c r="P146" s="194"/>
      <c r="Q146" s="194"/>
      <c r="R146" s="194"/>
      <c r="S146" s="194"/>
      <c r="T146" s="195"/>
      <c r="AT146" s="189" t="s">
        <v>137</v>
      </c>
      <c r="AU146" s="189" t="s">
        <v>81</v>
      </c>
      <c r="AV146" s="12" t="s">
        <v>81</v>
      </c>
      <c r="AW146" s="12" t="s">
        <v>37</v>
      </c>
      <c r="AX146" s="12" t="s">
        <v>73</v>
      </c>
      <c r="AY146" s="189" t="s">
        <v>124</v>
      </c>
    </row>
    <row r="147" spans="2:51" s="13" customFormat="1" ht="13.5">
      <c r="B147" s="196"/>
      <c r="D147" s="197" t="s">
        <v>137</v>
      </c>
      <c r="E147" s="198" t="s">
        <v>20</v>
      </c>
      <c r="F147" s="199" t="s">
        <v>140</v>
      </c>
      <c r="H147" s="200">
        <v>80.703</v>
      </c>
      <c r="I147" s="201"/>
      <c r="L147" s="196"/>
      <c r="M147" s="202"/>
      <c r="N147" s="203"/>
      <c r="O147" s="203"/>
      <c r="P147" s="203"/>
      <c r="Q147" s="203"/>
      <c r="R147" s="203"/>
      <c r="S147" s="203"/>
      <c r="T147" s="204"/>
      <c r="AT147" s="205" t="s">
        <v>137</v>
      </c>
      <c r="AU147" s="205" t="s">
        <v>81</v>
      </c>
      <c r="AV147" s="13" t="s">
        <v>131</v>
      </c>
      <c r="AW147" s="13" t="s">
        <v>37</v>
      </c>
      <c r="AX147" s="13" t="s">
        <v>22</v>
      </c>
      <c r="AY147" s="205" t="s">
        <v>124</v>
      </c>
    </row>
    <row r="148" spans="2:65" s="1" customFormat="1" ht="22.5" customHeight="1">
      <c r="B148" s="164"/>
      <c r="C148" s="165" t="s">
        <v>27</v>
      </c>
      <c r="D148" s="165" t="s">
        <v>126</v>
      </c>
      <c r="E148" s="166" t="s">
        <v>199</v>
      </c>
      <c r="F148" s="167" t="s">
        <v>200</v>
      </c>
      <c r="G148" s="168" t="s">
        <v>167</v>
      </c>
      <c r="H148" s="169">
        <v>80.703</v>
      </c>
      <c r="I148" s="170"/>
      <c r="J148" s="171">
        <f>ROUND(I148*H148,2)</f>
        <v>0</v>
      </c>
      <c r="K148" s="167" t="s">
        <v>130</v>
      </c>
      <c r="L148" s="34"/>
      <c r="M148" s="172" t="s">
        <v>20</v>
      </c>
      <c r="N148" s="173" t="s">
        <v>44</v>
      </c>
      <c r="O148" s="35"/>
      <c r="P148" s="174">
        <f>O148*H148</f>
        <v>0</v>
      </c>
      <c r="Q148" s="174">
        <v>0</v>
      </c>
      <c r="R148" s="174">
        <f>Q148*H148</f>
        <v>0</v>
      </c>
      <c r="S148" s="174">
        <v>0</v>
      </c>
      <c r="T148" s="175">
        <f>S148*H148</f>
        <v>0</v>
      </c>
      <c r="AR148" s="17" t="s">
        <v>131</v>
      </c>
      <c r="AT148" s="17" t="s">
        <v>126</v>
      </c>
      <c r="AU148" s="17" t="s">
        <v>81</v>
      </c>
      <c r="AY148" s="17" t="s">
        <v>124</v>
      </c>
      <c r="BE148" s="176">
        <f>IF(N148="základní",J148,0)</f>
        <v>0</v>
      </c>
      <c r="BF148" s="176">
        <f>IF(N148="snížená",J148,0)</f>
        <v>0</v>
      </c>
      <c r="BG148" s="176">
        <f>IF(N148="zákl. přenesená",J148,0)</f>
        <v>0</v>
      </c>
      <c r="BH148" s="176">
        <f>IF(N148="sníž. přenesená",J148,0)</f>
        <v>0</v>
      </c>
      <c r="BI148" s="176">
        <f>IF(N148="nulová",J148,0)</f>
        <v>0</v>
      </c>
      <c r="BJ148" s="17" t="s">
        <v>22</v>
      </c>
      <c r="BK148" s="176">
        <f>ROUND(I148*H148,2)</f>
        <v>0</v>
      </c>
      <c r="BL148" s="17" t="s">
        <v>131</v>
      </c>
      <c r="BM148" s="17" t="s">
        <v>201</v>
      </c>
    </row>
    <row r="149" spans="2:47" s="1" customFormat="1" ht="40.5">
      <c r="B149" s="34"/>
      <c r="D149" s="177" t="s">
        <v>133</v>
      </c>
      <c r="F149" s="178" t="s">
        <v>202</v>
      </c>
      <c r="I149" s="138"/>
      <c r="L149" s="34"/>
      <c r="M149" s="63"/>
      <c r="N149" s="35"/>
      <c r="O149" s="35"/>
      <c r="P149" s="35"/>
      <c r="Q149" s="35"/>
      <c r="R149" s="35"/>
      <c r="S149" s="35"/>
      <c r="T149" s="64"/>
      <c r="AT149" s="17" t="s">
        <v>133</v>
      </c>
      <c r="AU149" s="17" t="s">
        <v>81</v>
      </c>
    </row>
    <row r="150" spans="2:47" s="1" customFormat="1" ht="175.5">
      <c r="B150" s="34"/>
      <c r="D150" s="177" t="s">
        <v>135</v>
      </c>
      <c r="F150" s="179" t="s">
        <v>203</v>
      </c>
      <c r="I150" s="138"/>
      <c r="L150" s="34"/>
      <c r="M150" s="63"/>
      <c r="N150" s="35"/>
      <c r="O150" s="35"/>
      <c r="P150" s="35"/>
      <c r="Q150" s="35"/>
      <c r="R150" s="35"/>
      <c r="S150" s="35"/>
      <c r="T150" s="64"/>
      <c r="AT150" s="17" t="s">
        <v>135</v>
      </c>
      <c r="AU150" s="17" t="s">
        <v>81</v>
      </c>
    </row>
    <row r="151" spans="2:51" s="11" customFormat="1" ht="13.5">
      <c r="B151" s="180"/>
      <c r="D151" s="177" t="s">
        <v>137</v>
      </c>
      <c r="E151" s="181" t="s">
        <v>20</v>
      </c>
      <c r="F151" s="182" t="s">
        <v>171</v>
      </c>
      <c r="H151" s="183" t="s">
        <v>20</v>
      </c>
      <c r="I151" s="184"/>
      <c r="L151" s="180"/>
      <c r="M151" s="185"/>
      <c r="N151" s="186"/>
      <c r="O151" s="186"/>
      <c r="P151" s="186"/>
      <c r="Q151" s="186"/>
      <c r="R151" s="186"/>
      <c r="S151" s="186"/>
      <c r="T151" s="187"/>
      <c r="AT151" s="183" t="s">
        <v>137</v>
      </c>
      <c r="AU151" s="183" t="s">
        <v>81</v>
      </c>
      <c r="AV151" s="11" t="s">
        <v>22</v>
      </c>
      <c r="AW151" s="11" t="s">
        <v>37</v>
      </c>
      <c r="AX151" s="11" t="s">
        <v>73</v>
      </c>
      <c r="AY151" s="183" t="s">
        <v>124</v>
      </c>
    </row>
    <row r="152" spans="2:51" s="12" customFormat="1" ht="13.5">
      <c r="B152" s="188"/>
      <c r="D152" s="177" t="s">
        <v>137</v>
      </c>
      <c r="E152" s="189" t="s">
        <v>20</v>
      </c>
      <c r="F152" s="190" t="s">
        <v>198</v>
      </c>
      <c r="H152" s="191">
        <v>80.703</v>
      </c>
      <c r="I152" s="192"/>
      <c r="L152" s="188"/>
      <c r="M152" s="193"/>
      <c r="N152" s="194"/>
      <c r="O152" s="194"/>
      <c r="P152" s="194"/>
      <c r="Q152" s="194"/>
      <c r="R152" s="194"/>
      <c r="S152" s="194"/>
      <c r="T152" s="195"/>
      <c r="AT152" s="189" t="s">
        <v>137</v>
      </c>
      <c r="AU152" s="189" t="s">
        <v>81</v>
      </c>
      <c r="AV152" s="12" t="s">
        <v>81</v>
      </c>
      <c r="AW152" s="12" t="s">
        <v>37</v>
      </c>
      <c r="AX152" s="12" t="s">
        <v>73</v>
      </c>
      <c r="AY152" s="189" t="s">
        <v>124</v>
      </c>
    </row>
    <row r="153" spans="2:51" s="13" customFormat="1" ht="13.5">
      <c r="B153" s="196"/>
      <c r="D153" s="197" t="s">
        <v>137</v>
      </c>
      <c r="E153" s="198" t="s">
        <v>20</v>
      </c>
      <c r="F153" s="199" t="s">
        <v>140</v>
      </c>
      <c r="H153" s="200">
        <v>80.703</v>
      </c>
      <c r="I153" s="201"/>
      <c r="L153" s="196"/>
      <c r="M153" s="202"/>
      <c r="N153" s="203"/>
      <c r="O153" s="203"/>
      <c r="P153" s="203"/>
      <c r="Q153" s="203"/>
      <c r="R153" s="203"/>
      <c r="S153" s="203"/>
      <c r="T153" s="204"/>
      <c r="AT153" s="205" t="s">
        <v>137</v>
      </c>
      <c r="AU153" s="205" t="s">
        <v>81</v>
      </c>
      <c r="AV153" s="13" t="s">
        <v>131</v>
      </c>
      <c r="AW153" s="13" t="s">
        <v>37</v>
      </c>
      <c r="AX153" s="13" t="s">
        <v>22</v>
      </c>
      <c r="AY153" s="205" t="s">
        <v>124</v>
      </c>
    </row>
    <row r="154" spans="2:65" s="1" customFormat="1" ht="22.5" customHeight="1">
      <c r="B154" s="164"/>
      <c r="C154" s="165" t="s">
        <v>204</v>
      </c>
      <c r="D154" s="165" t="s">
        <v>126</v>
      </c>
      <c r="E154" s="166" t="s">
        <v>205</v>
      </c>
      <c r="F154" s="167" t="s">
        <v>206</v>
      </c>
      <c r="G154" s="168" t="s">
        <v>167</v>
      </c>
      <c r="H154" s="169">
        <v>80.703</v>
      </c>
      <c r="I154" s="170"/>
      <c r="J154" s="171">
        <f>ROUND(I154*H154,2)</f>
        <v>0</v>
      </c>
      <c r="K154" s="167" t="s">
        <v>130</v>
      </c>
      <c r="L154" s="34"/>
      <c r="M154" s="172" t="s">
        <v>20</v>
      </c>
      <c r="N154" s="173" t="s">
        <v>44</v>
      </c>
      <c r="O154" s="35"/>
      <c r="P154" s="174">
        <f>O154*H154</f>
        <v>0</v>
      </c>
      <c r="Q154" s="174">
        <v>0</v>
      </c>
      <c r="R154" s="174">
        <f>Q154*H154</f>
        <v>0</v>
      </c>
      <c r="S154" s="174">
        <v>0</v>
      </c>
      <c r="T154" s="175">
        <f>S154*H154</f>
        <v>0</v>
      </c>
      <c r="AR154" s="17" t="s">
        <v>131</v>
      </c>
      <c r="AT154" s="17" t="s">
        <v>126</v>
      </c>
      <c r="AU154" s="17" t="s">
        <v>81</v>
      </c>
      <c r="AY154" s="17" t="s">
        <v>124</v>
      </c>
      <c r="BE154" s="176">
        <f>IF(N154="základní",J154,0)</f>
        <v>0</v>
      </c>
      <c r="BF154" s="176">
        <f>IF(N154="snížená",J154,0)</f>
        <v>0</v>
      </c>
      <c r="BG154" s="176">
        <f>IF(N154="zákl. přenesená",J154,0)</f>
        <v>0</v>
      </c>
      <c r="BH154" s="176">
        <f>IF(N154="sníž. přenesená",J154,0)</f>
        <v>0</v>
      </c>
      <c r="BI154" s="176">
        <f>IF(N154="nulová",J154,0)</f>
        <v>0</v>
      </c>
      <c r="BJ154" s="17" t="s">
        <v>22</v>
      </c>
      <c r="BK154" s="176">
        <f>ROUND(I154*H154,2)</f>
        <v>0</v>
      </c>
      <c r="BL154" s="17" t="s">
        <v>131</v>
      </c>
      <c r="BM154" s="17" t="s">
        <v>207</v>
      </c>
    </row>
    <row r="155" spans="2:47" s="1" customFormat="1" ht="27">
      <c r="B155" s="34"/>
      <c r="D155" s="177" t="s">
        <v>133</v>
      </c>
      <c r="F155" s="178" t="s">
        <v>208</v>
      </c>
      <c r="I155" s="138"/>
      <c r="L155" s="34"/>
      <c r="M155" s="63"/>
      <c r="N155" s="35"/>
      <c r="O155" s="35"/>
      <c r="P155" s="35"/>
      <c r="Q155" s="35"/>
      <c r="R155" s="35"/>
      <c r="S155" s="35"/>
      <c r="T155" s="64"/>
      <c r="AT155" s="17" t="s">
        <v>133</v>
      </c>
      <c r="AU155" s="17" t="s">
        <v>81</v>
      </c>
    </row>
    <row r="156" spans="2:47" s="1" customFormat="1" ht="148.5">
      <c r="B156" s="34"/>
      <c r="D156" s="177" t="s">
        <v>135</v>
      </c>
      <c r="F156" s="179" t="s">
        <v>209</v>
      </c>
      <c r="I156" s="138"/>
      <c r="L156" s="34"/>
      <c r="M156" s="63"/>
      <c r="N156" s="35"/>
      <c r="O156" s="35"/>
      <c r="P156" s="35"/>
      <c r="Q156" s="35"/>
      <c r="R156" s="35"/>
      <c r="S156" s="35"/>
      <c r="T156" s="64"/>
      <c r="AT156" s="17" t="s">
        <v>135</v>
      </c>
      <c r="AU156" s="17" t="s">
        <v>81</v>
      </c>
    </row>
    <row r="157" spans="2:51" s="11" customFormat="1" ht="13.5">
      <c r="B157" s="180"/>
      <c r="D157" s="177" t="s">
        <v>137</v>
      </c>
      <c r="E157" s="181" t="s">
        <v>20</v>
      </c>
      <c r="F157" s="182" t="s">
        <v>171</v>
      </c>
      <c r="H157" s="183" t="s">
        <v>20</v>
      </c>
      <c r="I157" s="184"/>
      <c r="L157" s="180"/>
      <c r="M157" s="185"/>
      <c r="N157" s="186"/>
      <c r="O157" s="186"/>
      <c r="P157" s="186"/>
      <c r="Q157" s="186"/>
      <c r="R157" s="186"/>
      <c r="S157" s="186"/>
      <c r="T157" s="187"/>
      <c r="AT157" s="183" t="s">
        <v>137</v>
      </c>
      <c r="AU157" s="183" t="s">
        <v>81</v>
      </c>
      <c r="AV157" s="11" t="s">
        <v>22</v>
      </c>
      <c r="AW157" s="11" t="s">
        <v>37</v>
      </c>
      <c r="AX157" s="11" t="s">
        <v>73</v>
      </c>
      <c r="AY157" s="183" t="s">
        <v>124</v>
      </c>
    </row>
    <row r="158" spans="2:51" s="12" customFormat="1" ht="13.5">
      <c r="B158" s="188"/>
      <c r="D158" s="177" t="s">
        <v>137</v>
      </c>
      <c r="E158" s="189" t="s">
        <v>20</v>
      </c>
      <c r="F158" s="190" t="s">
        <v>198</v>
      </c>
      <c r="H158" s="191">
        <v>80.703</v>
      </c>
      <c r="I158" s="192"/>
      <c r="L158" s="188"/>
      <c r="M158" s="193"/>
      <c r="N158" s="194"/>
      <c r="O158" s="194"/>
      <c r="P158" s="194"/>
      <c r="Q158" s="194"/>
      <c r="R158" s="194"/>
      <c r="S158" s="194"/>
      <c r="T158" s="195"/>
      <c r="AT158" s="189" t="s">
        <v>137</v>
      </c>
      <c r="AU158" s="189" t="s">
        <v>81</v>
      </c>
      <c r="AV158" s="12" t="s">
        <v>81</v>
      </c>
      <c r="AW158" s="12" t="s">
        <v>37</v>
      </c>
      <c r="AX158" s="12" t="s">
        <v>73</v>
      </c>
      <c r="AY158" s="189" t="s">
        <v>124</v>
      </c>
    </row>
    <row r="159" spans="2:51" s="13" customFormat="1" ht="13.5">
      <c r="B159" s="196"/>
      <c r="D159" s="197" t="s">
        <v>137</v>
      </c>
      <c r="E159" s="198" t="s">
        <v>20</v>
      </c>
      <c r="F159" s="199" t="s">
        <v>140</v>
      </c>
      <c r="H159" s="200">
        <v>80.703</v>
      </c>
      <c r="I159" s="201"/>
      <c r="L159" s="196"/>
      <c r="M159" s="202"/>
      <c r="N159" s="203"/>
      <c r="O159" s="203"/>
      <c r="P159" s="203"/>
      <c r="Q159" s="203"/>
      <c r="R159" s="203"/>
      <c r="S159" s="203"/>
      <c r="T159" s="204"/>
      <c r="AT159" s="205" t="s">
        <v>137</v>
      </c>
      <c r="AU159" s="205" t="s">
        <v>81</v>
      </c>
      <c r="AV159" s="13" t="s">
        <v>131</v>
      </c>
      <c r="AW159" s="13" t="s">
        <v>37</v>
      </c>
      <c r="AX159" s="13" t="s">
        <v>22</v>
      </c>
      <c r="AY159" s="205" t="s">
        <v>124</v>
      </c>
    </row>
    <row r="160" spans="2:65" s="1" customFormat="1" ht="22.5" customHeight="1">
      <c r="B160" s="164"/>
      <c r="C160" s="165" t="s">
        <v>210</v>
      </c>
      <c r="D160" s="165" t="s">
        <v>126</v>
      </c>
      <c r="E160" s="166" t="s">
        <v>211</v>
      </c>
      <c r="F160" s="167" t="s">
        <v>212</v>
      </c>
      <c r="G160" s="168" t="s">
        <v>167</v>
      </c>
      <c r="H160" s="169">
        <v>80.703</v>
      </c>
      <c r="I160" s="170"/>
      <c r="J160" s="171">
        <f>ROUND(I160*H160,2)</f>
        <v>0</v>
      </c>
      <c r="K160" s="167" t="s">
        <v>130</v>
      </c>
      <c r="L160" s="34"/>
      <c r="M160" s="172" t="s">
        <v>20</v>
      </c>
      <c r="N160" s="173" t="s">
        <v>44</v>
      </c>
      <c r="O160" s="35"/>
      <c r="P160" s="174">
        <f>O160*H160</f>
        <v>0</v>
      </c>
      <c r="Q160" s="174">
        <v>0</v>
      </c>
      <c r="R160" s="174">
        <f>Q160*H160</f>
        <v>0</v>
      </c>
      <c r="S160" s="174">
        <v>0</v>
      </c>
      <c r="T160" s="175">
        <f>S160*H160</f>
        <v>0</v>
      </c>
      <c r="AR160" s="17" t="s">
        <v>131</v>
      </c>
      <c r="AT160" s="17" t="s">
        <v>126</v>
      </c>
      <c r="AU160" s="17" t="s">
        <v>81</v>
      </c>
      <c r="AY160" s="17" t="s">
        <v>124</v>
      </c>
      <c r="BE160" s="176">
        <f>IF(N160="základní",J160,0)</f>
        <v>0</v>
      </c>
      <c r="BF160" s="176">
        <f>IF(N160="snížená",J160,0)</f>
        <v>0</v>
      </c>
      <c r="BG160" s="176">
        <f>IF(N160="zákl. přenesená",J160,0)</f>
        <v>0</v>
      </c>
      <c r="BH160" s="176">
        <f>IF(N160="sníž. přenesená",J160,0)</f>
        <v>0</v>
      </c>
      <c r="BI160" s="176">
        <f>IF(N160="nulová",J160,0)</f>
        <v>0</v>
      </c>
      <c r="BJ160" s="17" t="s">
        <v>22</v>
      </c>
      <c r="BK160" s="176">
        <f>ROUND(I160*H160,2)</f>
        <v>0</v>
      </c>
      <c r="BL160" s="17" t="s">
        <v>131</v>
      </c>
      <c r="BM160" s="17" t="s">
        <v>213</v>
      </c>
    </row>
    <row r="161" spans="2:47" s="1" customFormat="1" ht="13.5">
      <c r="B161" s="34"/>
      <c r="D161" s="177" t="s">
        <v>133</v>
      </c>
      <c r="F161" s="178" t="s">
        <v>212</v>
      </c>
      <c r="I161" s="138"/>
      <c r="L161" s="34"/>
      <c r="M161" s="63"/>
      <c r="N161" s="35"/>
      <c r="O161" s="35"/>
      <c r="P161" s="35"/>
      <c r="Q161" s="35"/>
      <c r="R161" s="35"/>
      <c r="S161" s="35"/>
      <c r="T161" s="64"/>
      <c r="AT161" s="17" t="s">
        <v>133</v>
      </c>
      <c r="AU161" s="17" t="s">
        <v>81</v>
      </c>
    </row>
    <row r="162" spans="2:47" s="1" customFormat="1" ht="175.5">
      <c r="B162" s="34"/>
      <c r="D162" s="177" t="s">
        <v>135</v>
      </c>
      <c r="F162" s="179" t="s">
        <v>214</v>
      </c>
      <c r="I162" s="138"/>
      <c r="L162" s="34"/>
      <c r="M162" s="63"/>
      <c r="N162" s="35"/>
      <c r="O162" s="35"/>
      <c r="P162" s="35"/>
      <c r="Q162" s="35"/>
      <c r="R162" s="35"/>
      <c r="S162" s="35"/>
      <c r="T162" s="64"/>
      <c r="AT162" s="17" t="s">
        <v>135</v>
      </c>
      <c r="AU162" s="17" t="s">
        <v>81</v>
      </c>
    </row>
    <row r="163" spans="2:51" s="11" customFormat="1" ht="13.5">
      <c r="B163" s="180"/>
      <c r="D163" s="177" t="s">
        <v>137</v>
      </c>
      <c r="E163" s="181" t="s">
        <v>20</v>
      </c>
      <c r="F163" s="182" t="s">
        <v>171</v>
      </c>
      <c r="H163" s="183" t="s">
        <v>20</v>
      </c>
      <c r="I163" s="184"/>
      <c r="L163" s="180"/>
      <c r="M163" s="185"/>
      <c r="N163" s="186"/>
      <c r="O163" s="186"/>
      <c r="P163" s="186"/>
      <c r="Q163" s="186"/>
      <c r="R163" s="186"/>
      <c r="S163" s="186"/>
      <c r="T163" s="187"/>
      <c r="AT163" s="183" t="s">
        <v>137</v>
      </c>
      <c r="AU163" s="183" t="s">
        <v>81</v>
      </c>
      <c r="AV163" s="11" t="s">
        <v>22</v>
      </c>
      <c r="AW163" s="11" t="s">
        <v>37</v>
      </c>
      <c r="AX163" s="11" t="s">
        <v>73</v>
      </c>
      <c r="AY163" s="183" t="s">
        <v>124</v>
      </c>
    </row>
    <row r="164" spans="2:51" s="12" customFormat="1" ht="13.5">
      <c r="B164" s="188"/>
      <c r="D164" s="177" t="s">
        <v>137</v>
      </c>
      <c r="E164" s="189" t="s">
        <v>20</v>
      </c>
      <c r="F164" s="190" t="s">
        <v>198</v>
      </c>
      <c r="H164" s="191">
        <v>80.703</v>
      </c>
      <c r="I164" s="192"/>
      <c r="L164" s="188"/>
      <c r="M164" s="193"/>
      <c r="N164" s="194"/>
      <c r="O164" s="194"/>
      <c r="P164" s="194"/>
      <c r="Q164" s="194"/>
      <c r="R164" s="194"/>
      <c r="S164" s="194"/>
      <c r="T164" s="195"/>
      <c r="AT164" s="189" t="s">
        <v>137</v>
      </c>
      <c r="AU164" s="189" t="s">
        <v>81</v>
      </c>
      <c r="AV164" s="12" t="s">
        <v>81</v>
      </c>
      <c r="AW164" s="12" t="s">
        <v>37</v>
      </c>
      <c r="AX164" s="12" t="s">
        <v>73</v>
      </c>
      <c r="AY164" s="189" t="s">
        <v>124</v>
      </c>
    </row>
    <row r="165" spans="2:51" s="13" customFormat="1" ht="13.5">
      <c r="B165" s="196"/>
      <c r="D165" s="197" t="s">
        <v>137</v>
      </c>
      <c r="E165" s="198" t="s">
        <v>20</v>
      </c>
      <c r="F165" s="199" t="s">
        <v>140</v>
      </c>
      <c r="H165" s="200">
        <v>80.703</v>
      </c>
      <c r="I165" s="201"/>
      <c r="L165" s="196"/>
      <c r="M165" s="202"/>
      <c r="N165" s="203"/>
      <c r="O165" s="203"/>
      <c r="P165" s="203"/>
      <c r="Q165" s="203"/>
      <c r="R165" s="203"/>
      <c r="S165" s="203"/>
      <c r="T165" s="204"/>
      <c r="AT165" s="205" t="s">
        <v>137</v>
      </c>
      <c r="AU165" s="205" t="s">
        <v>81</v>
      </c>
      <c r="AV165" s="13" t="s">
        <v>131</v>
      </c>
      <c r="AW165" s="13" t="s">
        <v>37</v>
      </c>
      <c r="AX165" s="13" t="s">
        <v>22</v>
      </c>
      <c r="AY165" s="205" t="s">
        <v>124</v>
      </c>
    </row>
    <row r="166" spans="2:65" s="1" customFormat="1" ht="22.5" customHeight="1">
      <c r="B166" s="164"/>
      <c r="C166" s="165" t="s">
        <v>215</v>
      </c>
      <c r="D166" s="165" t="s">
        <v>126</v>
      </c>
      <c r="E166" s="166" t="s">
        <v>216</v>
      </c>
      <c r="F166" s="167" t="s">
        <v>217</v>
      </c>
      <c r="G166" s="168" t="s">
        <v>218</v>
      </c>
      <c r="H166" s="169">
        <v>129.124</v>
      </c>
      <c r="I166" s="170"/>
      <c r="J166" s="171">
        <f>ROUND(I166*H166,2)</f>
        <v>0</v>
      </c>
      <c r="K166" s="167" t="s">
        <v>130</v>
      </c>
      <c r="L166" s="34"/>
      <c r="M166" s="172" t="s">
        <v>20</v>
      </c>
      <c r="N166" s="173" t="s">
        <v>44</v>
      </c>
      <c r="O166" s="35"/>
      <c r="P166" s="174">
        <f>O166*H166</f>
        <v>0</v>
      </c>
      <c r="Q166" s="174">
        <v>0</v>
      </c>
      <c r="R166" s="174">
        <f>Q166*H166</f>
        <v>0</v>
      </c>
      <c r="S166" s="174">
        <v>0</v>
      </c>
      <c r="T166" s="175">
        <f>S166*H166</f>
        <v>0</v>
      </c>
      <c r="AR166" s="17" t="s">
        <v>131</v>
      </c>
      <c r="AT166" s="17" t="s">
        <v>126</v>
      </c>
      <c r="AU166" s="17" t="s">
        <v>81</v>
      </c>
      <c r="AY166" s="17" t="s">
        <v>124</v>
      </c>
      <c r="BE166" s="176">
        <f>IF(N166="základní",J166,0)</f>
        <v>0</v>
      </c>
      <c r="BF166" s="176">
        <f>IF(N166="snížená",J166,0)</f>
        <v>0</v>
      </c>
      <c r="BG166" s="176">
        <f>IF(N166="zákl. přenesená",J166,0)</f>
        <v>0</v>
      </c>
      <c r="BH166" s="176">
        <f>IF(N166="sníž. přenesená",J166,0)</f>
        <v>0</v>
      </c>
      <c r="BI166" s="176">
        <f>IF(N166="nulová",J166,0)</f>
        <v>0</v>
      </c>
      <c r="BJ166" s="17" t="s">
        <v>22</v>
      </c>
      <c r="BK166" s="176">
        <f>ROUND(I166*H166,2)</f>
        <v>0</v>
      </c>
      <c r="BL166" s="17" t="s">
        <v>131</v>
      </c>
      <c r="BM166" s="17" t="s">
        <v>219</v>
      </c>
    </row>
    <row r="167" spans="2:47" s="1" customFormat="1" ht="13.5">
      <c r="B167" s="34"/>
      <c r="D167" s="177" t="s">
        <v>133</v>
      </c>
      <c r="F167" s="178" t="s">
        <v>220</v>
      </c>
      <c r="I167" s="138"/>
      <c r="L167" s="34"/>
      <c r="M167" s="63"/>
      <c r="N167" s="35"/>
      <c r="O167" s="35"/>
      <c r="P167" s="35"/>
      <c r="Q167" s="35"/>
      <c r="R167" s="35"/>
      <c r="S167" s="35"/>
      <c r="T167" s="64"/>
      <c r="AT167" s="17" t="s">
        <v>133</v>
      </c>
      <c r="AU167" s="17" t="s">
        <v>81</v>
      </c>
    </row>
    <row r="168" spans="2:47" s="1" customFormat="1" ht="175.5">
      <c r="B168" s="34"/>
      <c r="D168" s="177" t="s">
        <v>135</v>
      </c>
      <c r="F168" s="179" t="s">
        <v>214</v>
      </c>
      <c r="I168" s="138"/>
      <c r="L168" s="34"/>
      <c r="M168" s="63"/>
      <c r="N168" s="35"/>
      <c r="O168" s="35"/>
      <c r="P168" s="35"/>
      <c r="Q168" s="35"/>
      <c r="R168" s="35"/>
      <c r="S168" s="35"/>
      <c r="T168" s="64"/>
      <c r="AT168" s="17" t="s">
        <v>135</v>
      </c>
      <c r="AU168" s="17" t="s">
        <v>81</v>
      </c>
    </row>
    <row r="169" spans="2:51" s="11" customFormat="1" ht="13.5">
      <c r="B169" s="180"/>
      <c r="D169" s="177" t="s">
        <v>137</v>
      </c>
      <c r="E169" s="181" t="s">
        <v>20</v>
      </c>
      <c r="F169" s="182" t="s">
        <v>171</v>
      </c>
      <c r="H169" s="183" t="s">
        <v>20</v>
      </c>
      <c r="I169" s="184"/>
      <c r="L169" s="180"/>
      <c r="M169" s="185"/>
      <c r="N169" s="186"/>
      <c r="O169" s="186"/>
      <c r="P169" s="186"/>
      <c r="Q169" s="186"/>
      <c r="R169" s="186"/>
      <c r="S169" s="186"/>
      <c r="T169" s="187"/>
      <c r="AT169" s="183" t="s">
        <v>137</v>
      </c>
      <c r="AU169" s="183" t="s">
        <v>81</v>
      </c>
      <c r="AV169" s="11" t="s">
        <v>22</v>
      </c>
      <c r="AW169" s="11" t="s">
        <v>37</v>
      </c>
      <c r="AX169" s="11" t="s">
        <v>73</v>
      </c>
      <c r="AY169" s="183" t="s">
        <v>124</v>
      </c>
    </row>
    <row r="170" spans="2:51" s="12" customFormat="1" ht="13.5">
      <c r="B170" s="188"/>
      <c r="D170" s="177" t="s">
        <v>137</v>
      </c>
      <c r="E170" s="189" t="s">
        <v>20</v>
      </c>
      <c r="F170" s="190" t="s">
        <v>221</v>
      </c>
      <c r="H170" s="191">
        <v>129.124</v>
      </c>
      <c r="I170" s="192"/>
      <c r="L170" s="188"/>
      <c r="M170" s="193"/>
      <c r="N170" s="194"/>
      <c r="O170" s="194"/>
      <c r="P170" s="194"/>
      <c r="Q170" s="194"/>
      <c r="R170" s="194"/>
      <c r="S170" s="194"/>
      <c r="T170" s="195"/>
      <c r="AT170" s="189" t="s">
        <v>137</v>
      </c>
      <c r="AU170" s="189" t="s">
        <v>81</v>
      </c>
      <c r="AV170" s="12" t="s">
        <v>81</v>
      </c>
      <c r="AW170" s="12" t="s">
        <v>37</v>
      </c>
      <c r="AX170" s="12" t="s">
        <v>73</v>
      </c>
      <c r="AY170" s="189" t="s">
        <v>124</v>
      </c>
    </row>
    <row r="171" spans="2:51" s="13" customFormat="1" ht="13.5">
      <c r="B171" s="196"/>
      <c r="D171" s="197" t="s">
        <v>137</v>
      </c>
      <c r="E171" s="198" t="s">
        <v>20</v>
      </c>
      <c r="F171" s="199" t="s">
        <v>140</v>
      </c>
      <c r="H171" s="200">
        <v>129.124</v>
      </c>
      <c r="I171" s="201"/>
      <c r="L171" s="196"/>
      <c r="M171" s="202"/>
      <c r="N171" s="203"/>
      <c r="O171" s="203"/>
      <c r="P171" s="203"/>
      <c r="Q171" s="203"/>
      <c r="R171" s="203"/>
      <c r="S171" s="203"/>
      <c r="T171" s="204"/>
      <c r="AT171" s="205" t="s">
        <v>137</v>
      </c>
      <c r="AU171" s="205" t="s">
        <v>81</v>
      </c>
      <c r="AV171" s="13" t="s">
        <v>131</v>
      </c>
      <c r="AW171" s="13" t="s">
        <v>37</v>
      </c>
      <c r="AX171" s="13" t="s">
        <v>22</v>
      </c>
      <c r="AY171" s="205" t="s">
        <v>124</v>
      </c>
    </row>
    <row r="172" spans="2:65" s="1" customFormat="1" ht="22.5" customHeight="1">
      <c r="B172" s="164"/>
      <c r="C172" s="165" t="s">
        <v>222</v>
      </c>
      <c r="D172" s="165" t="s">
        <v>126</v>
      </c>
      <c r="E172" s="166" t="s">
        <v>223</v>
      </c>
      <c r="F172" s="167" t="s">
        <v>224</v>
      </c>
      <c r="G172" s="168" t="s">
        <v>129</v>
      </c>
      <c r="H172" s="169">
        <v>19.247</v>
      </c>
      <c r="I172" s="170"/>
      <c r="J172" s="171">
        <f>ROUND(I172*H172,2)</f>
        <v>0</v>
      </c>
      <c r="K172" s="167" t="s">
        <v>130</v>
      </c>
      <c r="L172" s="34"/>
      <c r="M172" s="172" t="s">
        <v>20</v>
      </c>
      <c r="N172" s="173" t="s">
        <v>44</v>
      </c>
      <c r="O172" s="35"/>
      <c r="P172" s="174">
        <f>O172*H172</f>
        <v>0</v>
      </c>
      <c r="Q172" s="174">
        <v>0</v>
      </c>
      <c r="R172" s="174">
        <f>Q172*H172</f>
        <v>0</v>
      </c>
      <c r="S172" s="174">
        <v>0</v>
      </c>
      <c r="T172" s="175">
        <f>S172*H172</f>
        <v>0</v>
      </c>
      <c r="AR172" s="17" t="s">
        <v>131</v>
      </c>
      <c r="AT172" s="17" t="s">
        <v>126</v>
      </c>
      <c r="AU172" s="17" t="s">
        <v>81</v>
      </c>
      <c r="AY172" s="17" t="s">
        <v>124</v>
      </c>
      <c r="BE172" s="176">
        <f>IF(N172="základní",J172,0)</f>
        <v>0</v>
      </c>
      <c r="BF172" s="176">
        <f>IF(N172="snížená",J172,0)</f>
        <v>0</v>
      </c>
      <c r="BG172" s="176">
        <f>IF(N172="zákl. přenesená",J172,0)</f>
        <v>0</v>
      </c>
      <c r="BH172" s="176">
        <f>IF(N172="sníž. přenesená",J172,0)</f>
        <v>0</v>
      </c>
      <c r="BI172" s="176">
        <f>IF(N172="nulová",J172,0)</f>
        <v>0</v>
      </c>
      <c r="BJ172" s="17" t="s">
        <v>22</v>
      </c>
      <c r="BK172" s="176">
        <f>ROUND(I172*H172,2)</f>
        <v>0</v>
      </c>
      <c r="BL172" s="17" t="s">
        <v>131</v>
      </c>
      <c r="BM172" s="17" t="s">
        <v>225</v>
      </c>
    </row>
    <row r="173" spans="2:47" s="1" customFormat="1" ht="13.5">
      <c r="B173" s="34"/>
      <c r="D173" s="177" t="s">
        <v>133</v>
      </c>
      <c r="F173" s="178" t="s">
        <v>226</v>
      </c>
      <c r="I173" s="138"/>
      <c r="L173" s="34"/>
      <c r="M173" s="63"/>
      <c r="N173" s="35"/>
      <c r="O173" s="35"/>
      <c r="P173" s="35"/>
      <c r="Q173" s="35"/>
      <c r="R173" s="35"/>
      <c r="S173" s="35"/>
      <c r="T173" s="64"/>
      <c r="AT173" s="17" t="s">
        <v>133</v>
      </c>
      <c r="AU173" s="17" t="s">
        <v>81</v>
      </c>
    </row>
    <row r="174" spans="2:47" s="1" customFormat="1" ht="175.5">
      <c r="B174" s="34"/>
      <c r="D174" s="177" t="s">
        <v>135</v>
      </c>
      <c r="F174" s="179" t="s">
        <v>227</v>
      </c>
      <c r="I174" s="138"/>
      <c r="L174" s="34"/>
      <c r="M174" s="63"/>
      <c r="N174" s="35"/>
      <c r="O174" s="35"/>
      <c r="P174" s="35"/>
      <c r="Q174" s="35"/>
      <c r="R174" s="35"/>
      <c r="S174" s="35"/>
      <c r="T174" s="64"/>
      <c r="AT174" s="17" t="s">
        <v>135</v>
      </c>
      <c r="AU174" s="17" t="s">
        <v>81</v>
      </c>
    </row>
    <row r="175" spans="2:51" s="11" customFormat="1" ht="13.5">
      <c r="B175" s="180"/>
      <c r="D175" s="177" t="s">
        <v>137</v>
      </c>
      <c r="E175" s="181" t="s">
        <v>20</v>
      </c>
      <c r="F175" s="182" t="s">
        <v>228</v>
      </c>
      <c r="H175" s="183" t="s">
        <v>20</v>
      </c>
      <c r="I175" s="184"/>
      <c r="L175" s="180"/>
      <c r="M175" s="185"/>
      <c r="N175" s="186"/>
      <c r="O175" s="186"/>
      <c r="P175" s="186"/>
      <c r="Q175" s="186"/>
      <c r="R175" s="186"/>
      <c r="S175" s="186"/>
      <c r="T175" s="187"/>
      <c r="AT175" s="183" t="s">
        <v>137</v>
      </c>
      <c r="AU175" s="183" t="s">
        <v>81</v>
      </c>
      <c r="AV175" s="11" t="s">
        <v>22</v>
      </c>
      <c r="AW175" s="11" t="s">
        <v>37</v>
      </c>
      <c r="AX175" s="11" t="s">
        <v>73</v>
      </c>
      <c r="AY175" s="183" t="s">
        <v>124</v>
      </c>
    </row>
    <row r="176" spans="2:51" s="12" customFormat="1" ht="13.5">
      <c r="B176" s="188"/>
      <c r="D176" s="177" t="s">
        <v>137</v>
      </c>
      <c r="E176" s="189" t="s">
        <v>20</v>
      </c>
      <c r="F176" s="190" t="s">
        <v>229</v>
      </c>
      <c r="H176" s="191">
        <v>19.247</v>
      </c>
      <c r="I176" s="192"/>
      <c r="L176" s="188"/>
      <c r="M176" s="193"/>
      <c r="N176" s="194"/>
      <c r="O176" s="194"/>
      <c r="P176" s="194"/>
      <c r="Q176" s="194"/>
      <c r="R176" s="194"/>
      <c r="S176" s="194"/>
      <c r="T176" s="195"/>
      <c r="AT176" s="189" t="s">
        <v>137</v>
      </c>
      <c r="AU176" s="189" t="s">
        <v>81</v>
      </c>
      <c r="AV176" s="12" t="s">
        <v>81</v>
      </c>
      <c r="AW176" s="12" t="s">
        <v>37</v>
      </c>
      <c r="AX176" s="12" t="s">
        <v>73</v>
      </c>
      <c r="AY176" s="189" t="s">
        <v>124</v>
      </c>
    </row>
    <row r="177" spans="2:51" s="13" customFormat="1" ht="13.5">
      <c r="B177" s="196"/>
      <c r="D177" s="177" t="s">
        <v>137</v>
      </c>
      <c r="E177" s="206" t="s">
        <v>20</v>
      </c>
      <c r="F177" s="207" t="s">
        <v>140</v>
      </c>
      <c r="H177" s="208">
        <v>19.247</v>
      </c>
      <c r="I177" s="201"/>
      <c r="L177" s="196"/>
      <c r="M177" s="202"/>
      <c r="N177" s="203"/>
      <c r="O177" s="203"/>
      <c r="P177" s="203"/>
      <c r="Q177" s="203"/>
      <c r="R177" s="203"/>
      <c r="S177" s="203"/>
      <c r="T177" s="204"/>
      <c r="AT177" s="205" t="s">
        <v>137</v>
      </c>
      <c r="AU177" s="205" t="s">
        <v>81</v>
      </c>
      <c r="AV177" s="13" t="s">
        <v>131</v>
      </c>
      <c r="AW177" s="13" t="s">
        <v>37</v>
      </c>
      <c r="AX177" s="13" t="s">
        <v>22</v>
      </c>
      <c r="AY177" s="205" t="s">
        <v>124</v>
      </c>
    </row>
    <row r="178" spans="2:63" s="10" customFormat="1" ht="29.25" customHeight="1">
      <c r="B178" s="150"/>
      <c r="D178" s="161" t="s">
        <v>72</v>
      </c>
      <c r="E178" s="162" t="s">
        <v>148</v>
      </c>
      <c r="F178" s="162" t="s">
        <v>230</v>
      </c>
      <c r="I178" s="153"/>
      <c r="J178" s="163">
        <f>BK178</f>
        <v>0</v>
      </c>
      <c r="L178" s="150"/>
      <c r="M178" s="155"/>
      <c r="N178" s="156"/>
      <c r="O178" s="156"/>
      <c r="P178" s="157">
        <f>SUM(P179:P189)</f>
        <v>0</v>
      </c>
      <c r="Q178" s="156"/>
      <c r="R178" s="157">
        <f>SUM(R179:R189)</f>
        <v>11.4626372</v>
      </c>
      <c r="S178" s="156"/>
      <c r="T178" s="158">
        <f>SUM(T179:T189)</f>
        <v>0</v>
      </c>
      <c r="AR178" s="151" t="s">
        <v>22</v>
      </c>
      <c r="AT178" s="159" t="s">
        <v>72</v>
      </c>
      <c r="AU178" s="159" t="s">
        <v>22</v>
      </c>
      <c r="AY178" s="151" t="s">
        <v>124</v>
      </c>
      <c r="BK178" s="160">
        <f>SUM(BK179:BK189)</f>
        <v>0</v>
      </c>
    </row>
    <row r="179" spans="2:65" s="1" customFormat="1" ht="22.5" customHeight="1">
      <c r="B179" s="164"/>
      <c r="C179" s="165" t="s">
        <v>8</v>
      </c>
      <c r="D179" s="165" t="s">
        <v>126</v>
      </c>
      <c r="E179" s="166" t="s">
        <v>231</v>
      </c>
      <c r="F179" s="167" t="s">
        <v>232</v>
      </c>
      <c r="G179" s="168" t="s">
        <v>167</v>
      </c>
      <c r="H179" s="169">
        <v>5.08</v>
      </c>
      <c r="I179" s="170"/>
      <c r="J179" s="171">
        <f>ROUND(I179*H179,2)</f>
        <v>0</v>
      </c>
      <c r="K179" s="167" t="s">
        <v>20</v>
      </c>
      <c r="L179" s="34"/>
      <c r="M179" s="172" t="s">
        <v>20</v>
      </c>
      <c r="N179" s="173" t="s">
        <v>44</v>
      </c>
      <c r="O179" s="35"/>
      <c r="P179" s="174">
        <f>O179*H179</f>
        <v>0</v>
      </c>
      <c r="Q179" s="174">
        <v>2.25634</v>
      </c>
      <c r="R179" s="174">
        <f>Q179*H179</f>
        <v>11.4622072</v>
      </c>
      <c r="S179" s="174">
        <v>0</v>
      </c>
      <c r="T179" s="175">
        <f>S179*H179</f>
        <v>0</v>
      </c>
      <c r="AR179" s="17" t="s">
        <v>131</v>
      </c>
      <c r="AT179" s="17" t="s">
        <v>126</v>
      </c>
      <c r="AU179" s="17" t="s">
        <v>81</v>
      </c>
      <c r="AY179" s="17" t="s">
        <v>124</v>
      </c>
      <c r="BE179" s="176">
        <f>IF(N179="základní",J179,0)</f>
        <v>0</v>
      </c>
      <c r="BF179" s="176">
        <f>IF(N179="snížená",J179,0)</f>
        <v>0</v>
      </c>
      <c r="BG179" s="176">
        <f>IF(N179="zákl. přenesená",J179,0)</f>
        <v>0</v>
      </c>
      <c r="BH179" s="176">
        <f>IF(N179="sníž. přenesená",J179,0)</f>
        <v>0</v>
      </c>
      <c r="BI179" s="176">
        <f>IF(N179="nulová",J179,0)</f>
        <v>0</v>
      </c>
      <c r="BJ179" s="17" t="s">
        <v>22</v>
      </c>
      <c r="BK179" s="176">
        <f>ROUND(I179*H179,2)</f>
        <v>0</v>
      </c>
      <c r="BL179" s="17" t="s">
        <v>131</v>
      </c>
      <c r="BM179" s="17" t="s">
        <v>233</v>
      </c>
    </row>
    <row r="180" spans="2:51" s="11" customFormat="1" ht="13.5">
      <c r="B180" s="180"/>
      <c r="D180" s="177" t="s">
        <v>137</v>
      </c>
      <c r="E180" s="181" t="s">
        <v>20</v>
      </c>
      <c r="F180" s="182" t="s">
        <v>234</v>
      </c>
      <c r="H180" s="183" t="s">
        <v>20</v>
      </c>
      <c r="I180" s="184"/>
      <c r="L180" s="180"/>
      <c r="M180" s="185"/>
      <c r="N180" s="186"/>
      <c r="O180" s="186"/>
      <c r="P180" s="186"/>
      <c r="Q180" s="186"/>
      <c r="R180" s="186"/>
      <c r="S180" s="186"/>
      <c r="T180" s="187"/>
      <c r="AT180" s="183" t="s">
        <v>137</v>
      </c>
      <c r="AU180" s="183" t="s">
        <v>81</v>
      </c>
      <c r="AV180" s="11" t="s">
        <v>22</v>
      </c>
      <c r="AW180" s="11" t="s">
        <v>37</v>
      </c>
      <c r="AX180" s="11" t="s">
        <v>73</v>
      </c>
      <c r="AY180" s="183" t="s">
        <v>124</v>
      </c>
    </row>
    <row r="181" spans="2:51" s="12" customFormat="1" ht="13.5">
      <c r="B181" s="188"/>
      <c r="D181" s="177" t="s">
        <v>137</v>
      </c>
      <c r="E181" s="189" t="s">
        <v>20</v>
      </c>
      <c r="F181" s="190" t="s">
        <v>235</v>
      </c>
      <c r="H181" s="191">
        <v>2.705</v>
      </c>
      <c r="I181" s="192"/>
      <c r="L181" s="188"/>
      <c r="M181" s="193"/>
      <c r="N181" s="194"/>
      <c r="O181" s="194"/>
      <c r="P181" s="194"/>
      <c r="Q181" s="194"/>
      <c r="R181" s="194"/>
      <c r="S181" s="194"/>
      <c r="T181" s="195"/>
      <c r="AT181" s="189" t="s">
        <v>137</v>
      </c>
      <c r="AU181" s="189" t="s">
        <v>81</v>
      </c>
      <c r="AV181" s="12" t="s">
        <v>81</v>
      </c>
      <c r="AW181" s="12" t="s">
        <v>37</v>
      </c>
      <c r="AX181" s="12" t="s">
        <v>73</v>
      </c>
      <c r="AY181" s="189" t="s">
        <v>124</v>
      </c>
    </row>
    <row r="182" spans="2:51" s="12" customFormat="1" ht="13.5">
      <c r="B182" s="188"/>
      <c r="D182" s="177" t="s">
        <v>137</v>
      </c>
      <c r="E182" s="189" t="s">
        <v>20</v>
      </c>
      <c r="F182" s="190" t="s">
        <v>236</v>
      </c>
      <c r="H182" s="191">
        <v>2.375</v>
      </c>
      <c r="I182" s="192"/>
      <c r="L182" s="188"/>
      <c r="M182" s="193"/>
      <c r="N182" s="194"/>
      <c r="O182" s="194"/>
      <c r="P182" s="194"/>
      <c r="Q182" s="194"/>
      <c r="R182" s="194"/>
      <c r="S182" s="194"/>
      <c r="T182" s="195"/>
      <c r="AT182" s="189" t="s">
        <v>137</v>
      </c>
      <c r="AU182" s="189" t="s">
        <v>81</v>
      </c>
      <c r="AV182" s="12" t="s">
        <v>81</v>
      </c>
      <c r="AW182" s="12" t="s">
        <v>37</v>
      </c>
      <c r="AX182" s="12" t="s">
        <v>73</v>
      </c>
      <c r="AY182" s="189" t="s">
        <v>124</v>
      </c>
    </row>
    <row r="183" spans="2:51" s="13" customFormat="1" ht="13.5">
      <c r="B183" s="196"/>
      <c r="D183" s="197" t="s">
        <v>137</v>
      </c>
      <c r="E183" s="198" t="s">
        <v>20</v>
      </c>
      <c r="F183" s="199" t="s">
        <v>140</v>
      </c>
      <c r="H183" s="200">
        <v>5.08</v>
      </c>
      <c r="I183" s="201"/>
      <c r="L183" s="196"/>
      <c r="M183" s="202"/>
      <c r="N183" s="203"/>
      <c r="O183" s="203"/>
      <c r="P183" s="203"/>
      <c r="Q183" s="203"/>
      <c r="R183" s="203"/>
      <c r="S183" s="203"/>
      <c r="T183" s="204"/>
      <c r="AT183" s="205" t="s">
        <v>137</v>
      </c>
      <c r="AU183" s="205" t="s">
        <v>81</v>
      </c>
      <c r="AV183" s="13" t="s">
        <v>131</v>
      </c>
      <c r="AW183" s="13" t="s">
        <v>37</v>
      </c>
      <c r="AX183" s="13" t="s">
        <v>22</v>
      </c>
      <c r="AY183" s="205" t="s">
        <v>124</v>
      </c>
    </row>
    <row r="184" spans="2:65" s="1" customFormat="1" ht="22.5" customHeight="1">
      <c r="B184" s="164"/>
      <c r="C184" s="165" t="s">
        <v>237</v>
      </c>
      <c r="D184" s="165" t="s">
        <v>126</v>
      </c>
      <c r="E184" s="166" t="s">
        <v>238</v>
      </c>
      <c r="F184" s="167" t="s">
        <v>239</v>
      </c>
      <c r="G184" s="168" t="s">
        <v>156</v>
      </c>
      <c r="H184" s="169">
        <v>0.5</v>
      </c>
      <c r="I184" s="170"/>
      <c r="J184" s="171">
        <f>ROUND(I184*H184,2)</f>
        <v>0</v>
      </c>
      <c r="K184" s="167" t="s">
        <v>130</v>
      </c>
      <c r="L184" s="34"/>
      <c r="M184" s="172" t="s">
        <v>20</v>
      </c>
      <c r="N184" s="173" t="s">
        <v>44</v>
      </c>
      <c r="O184" s="35"/>
      <c r="P184" s="174">
        <f>O184*H184</f>
        <v>0</v>
      </c>
      <c r="Q184" s="174">
        <v>0.00086</v>
      </c>
      <c r="R184" s="174">
        <f>Q184*H184</f>
        <v>0.00043</v>
      </c>
      <c r="S184" s="174">
        <v>0</v>
      </c>
      <c r="T184" s="175">
        <f>S184*H184</f>
        <v>0</v>
      </c>
      <c r="AR184" s="17" t="s">
        <v>131</v>
      </c>
      <c r="AT184" s="17" t="s">
        <v>126</v>
      </c>
      <c r="AU184" s="17" t="s">
        <v>81</v>
      </c>
      <c r="AY184" s="17" t="s">
        <v>124</v>
      </c>
      <c r="BE184" s="176">
        <f>IF(N184="základní",J184,0)</f>
        <v>0</v>
      </c>
      <c r="BF184" s="176">
        <f>IF(N184="snížená",J184,0)</f>
        <v>0</v>
      </c>
      <c r="BG184" s="176">
        <f>IF(N184="zákl. přenesená",J184,0)</f>
        <v>0</v>
      </c>
      <c r="BH184" s="176">
        <f>IF(N184="sníž. přenesená",J184,0)</f>
        <v>0</v>
      </c>
      <c r="BI184" s="176">
        <f>IF(N184="nulová",J184,0)</f>
        <v>0</v>
      </c>
      <c r="BJ184" s="17" t="s">
        <v>22</v>
      </c>
      <c r="BK184" s="176">
        <f>ROUND(I184*H184,2)</f>
        <v>0</v>
      </c>
      <c r="BL184" s="17" t="s">
        <v>131</v>
      </c>
      <c r="BM184" s="17" t="s">
        <v>240</v>
      </c>
    </row>
    <row r="185" spans="2:47" s="1" customFormat="1" ht="13.5">
      <c r="B185" s="34"/>
      <c r="D185" s="177" t="s">
        <v>133</v>
      </c>
      <c r="F185" s="178" t="s">
        <v>241</v>
      </c>
      <c r="I185" s="138"/>
      <c r="L185" s="34"/>
      <c r="M185" s="63"/>
      <c r="N185" s="35"/>
      <c r="O185" s="35"/>
      <c r="P185" s="35"/>
      <c r="Q185" s="35"/>
      <c r="R185" s="35"/>
      <c r="S185" s="35"/>
      <c r="T185" s="64"/>
      <c r="AT185" s="17" t="s">
        <v>133</v>
      </c>
      <c r="AU185" s="17" t="s">
        <v>81</v>
      </c>
    </row>
    <row r="186" spans="2:47" s="1" customFormat="1" ht="40.5">
      <c r="B186" s="34"/>
      <c r="D186" s="177" t="s">
        <v>135</v>
      </c>
      <c r="F186" s="179" t="s">
        <v>242</v>
      </c>
      <c r="I186" s="138"/>
      <c r="L186" s="34"/>
      <c r="M186" s="63"/>
      <c r="N186" s="35"/>
      <c r="O186" s="35"/>
      <c r="P186" s="35"/>
      <c r="Q186" s="35"/>
      <c r="R186" s="35"/>
      <c r="S186" s="35"/>
      <c r="T186" s="64"/>
      <c r="AT186" s="17" t="s">
        <v>135</v>
      </c>
      <c r="AU186" s="17" t="s">
        <v>81</v>
      </c>
    </row>
    <row r="187" spans="2:51" s="11" customFormat="1" ht="13.5">
      <c r="B187" s="180"/>
      <c r="D187" s="177" t="s">
        <v>137</v>
      </c>
      <c r="E187" s="181" t="s">
        <v>20</v>
      </c>
      <c r="F187" s="182" t="s">
        <v>243</v>
      </c>
      <c r="H187" s="183" t="s">
        <v>20</v>
      </c>
      <c r="I187" s="184"/>
      <c r="L187" s="180"/>
      <c r="M187" s="185"/>
      <c r="N187" s="186"/>
      <c r="O187" s="186"/>
      <c r="P187" s="186"/>
      <c r="Q187" s="186"/>
      <c r="R187" s="186"/>
      <c r="S187" s="186"/>
      <c r="T187" s="187"/>
      <c r="AT187" s="183" t="s">
        <v>137</v>
      </c>
      <c r="AU187" s="183" t="s">
        <v>81</v>
      </c>
      <c r="AV187" s="11" t="s">
        <v>22</v>
      </c>
      <c r="AW187" s="11" t="s">
        <v>37</v>
      </c>
      <c r="AX187" s="11" t="s">
        <v>73</v>
      </c>
      <c r="AY187" s="183" t="s">
        <v>124</v>
      </c>
    </row>
    <row r="188" spans="2:51" s="12" customFormat="1" ht="13.5">
      <c r="B188" s="188"/>
      <c r="D188" s="177" t="s">
        <v>137</v>
      </c>
      <c r="E188" s="189" t="s">
        <v>20</v>
      </c>
      <c r="F188" s="190" t="s">
        <v>244</v>
      </c>
      <c r="H188" s="191">
        <v>0.5</v>
      </c>
      <c r="I188" s="192"/>
      <c r="L188" s="188"/>
      <c r="M188" s="193"/>
      <c r="N188" s="194"/>
      <c r="O188" s="194"/>
      <c r="P188" s="194"/>
      <c r="Q188" s="194"/>
      <c r="R188" s="194"/>
      <c r="S188" s="194"/>
      <c r="T188" s="195"/>
      <c r="AT188" s="189" t="s">
        <v>137</v>
      </c>
      <c r="AU188" s="189" t="s">
        <v>81</v>
      </c>
      <c r="AV188" s="12" t="s">
        <v>81</v>
      </c>
      <c r="AW188" s="12" t="s">
        <v>37</v>
      </c>
      <c r="AX188" s="12" t="s">
        <v>73</v>
      </c>
      <c r="AY188" s="189" t="s">
        <v>124</v>
      </c>
    </row>
    <row r="189" spans="2:51" s="13" customFormat="1" ht="13.5">
      <c r="B189" s="196"/>
      <c r="D189" s="177" t="s">
        <v>137</v>
      </c>
      <c r="E189" s="206" t="s">
        <v>20</v>
      </c>
      <c r="F189" s="207" t="s">
        <v>140</v>
      </c>
      <c r="H189" s="208">
        <v>0.5</v>
      </c>
      <c r="I189" s="201"/>
      <c r="L189" s="196"/>
      <c r="M189" s="202"/>
      <c r="N189" s="203"/>
      <c r="O189" s="203"/>
      <c r="P189" s="203"/>
      <c r="Q189" s="203"/>
      <c r="R189" s="203"/>
      <c r="S189" s="203"/>
      <c r="T189" s="204"/>
      <c r="AT189" s="205" t="s">
        <v>137</v>
      </c>
      <c r="AU189" s="205" t="s">
        <v>81</v>
      </c>
      <c r="AV189" s="13" t="s">
        <v>131</v>
      </c>
      <c r="AW189" s="13" t="s">
        <v>37</v>
      </c>
      <c r="AX189" s="13" t="s">
        <v>22</v>
      </c>
      <c r="AY189" s="205" t="s">
        <v>124</v>
      </c>
    </row>
    <row r="190" spans="2:63" s="10" customFormat="1" ht="29.25" customHeight="1">
      <c r="B190" s="150"/>
      <c r="D190" s="161" t="s">
        <v>72</v>
      </c>
      <c r="E190" s="162" t="s">
        <v>164</v>
      </c>
      <c r="F190" s="162" t="s">
        <v>245</v>
      </c>
      <c r="I190" s="153"/>
      <c r="J190" s="163">
        <f>BK190</f>
        <v>0</v>
      </c>
      <c r="L190" s="150"/>
      <c r="M190" s="155"/>
      <c r="N190" s="156"/>
      <c r="O190" s="156"/>
      <c r="P190" s="157">
        <f>SUM(P191:P219)</f>
        <v>0</v>
      </c>
      <c r="Q190" s="156"/>
      <c r="R190" s="157">
        <f>SUM(R191:R219)</f>
        <v>4.587384</v>
      </c>
      <c r="S190" s="156"/>
      <c r="T190" s="158">
        <f>SUM(T191:T219)</f>
        <v>0</v>
      </c>
      <c r="AR190" s="151" t="s">
        <v>22</v>
      </c>
      <c r="AT190" s="159" t="s">
        <v>72</v>
      </c>
      <c r="AU190" s="159" t="s">
        <v>22</v>
      </c>
      <c r="AY190" s="151" t="s">
        <v>124</v>
      </c>
      <c r="BK190" s="160">
        <f>SUM(BK191:BK219)</f>
        <v>0</v>
      </c>
    </row>
    <row r="191" spans="2:65" s="1" customFormat="1" ht="22.5" customHeight="1">
      <c r="B191" s="164"/>
      <c r="C191" s="165" t="s">
        <v>246</v>
      </c>
      <c r="D191" s="165" t="s">
        <v>126</v>
      </c>
      <c r="E191" s="166" t="s">
        <v>247</v>
      </c>
      <c r="F191" s="167" t="s">
        <v>248</v>
      </c>
      <c r="G191" s="168" t="s">
        <v>129</v>
      </c>
      <c r="H191" s="169">
        <v>22.327</v>
      </c>
      <c r="I191" s="170"/>
      <c r="J191" s="171">
        <f>ROUND(I191*H191,2)</f>
        <v>0</v>
      </c>
      <c r="K191" s="167" t="s">
        <v>130</v>
      </c>
      <c r="L191" s="34"/>
      <c r="M191" s="172" t="s">
        <v>20</v>
      </c>
      <c r="N191" s="173" t="s">
        <v>44</v>
      </c>
      <c r="O191" s="35"/>
      <c r="P191" s="174">
        <f>O191*H191</f>
        <v>0</v>
      </c>
      <c r="Q191" s="174">
        <v>0</v>
      </c>
      <c r="R191" s="174">
        <f>Q191*H191</f>
        <v>0</v>
      </c>
      <c r="S191" s="174">
        <v>0</v>
      </c>
      <c r="T191" s="175">
        <f>S191*H191</f>
        <v>0</v>
      </c>
      <c r="AR191" s="17" t="s">
        <v>131</v>
      </c>
      <c r="AT191" s="17" t="s">
        <v>126</v>
      </c>
      <c r="AU191" s="17" t="s">
        <v>81</v>
      </c>
      <c r="AY191" s="17" t="s">
        <v>124</v>
      </c>
      <c r="BE191" s="176">
        <f>IF(N191="základní",J191,0)</f>
        <v>0</v>
      </c>
      <c r="BF191" s="176">
        <f>IF(N191="snížená",J191,0)</f>
        <v>0</v>
      </c>
      <c r="BG191" s="176">
        <f>IF(N191="zákl. přenesená",J191,0)</f>
        <v>0</v>
      </c>
      <c r="BH191" s="176">
        <f>IF(N191="sníž. přenesená",J191,0)</f>
        <v>0</v>
      </c>
      <c r="BI191" s="176">
        <f>IF(N191="nulová",J191,0)</f>
        <v>0</v>
      </c>
      <c r="BJ191" s="17" t="s">
        <v>22</v>
      </c>
      <c r="BK191" s="176">
        <f>ROUND(I191*H191,2)</f>
        <v>0</v>
      </c>
      <c r="BL191" s="17" t="s">
        <v>131</v>
      </c>
      <c r="BM191" s="17" t="s">
        <v>249</v>
      </c>
    </row>
    <row r="192" spans="2:47" s="1" customFormat="1" ht="13.5">
      <c r="B192" s="34"/>
      <c r="D192" s="177" t="s">
        <v>133</v>
      </c>
      <c r="F192" s="178" t="s">
        <v>250</v>
      </c>
      <c r="I192" s="138"/>
      <c r="L192" s="34"/>
      <c r="M192" s="63"/>
      <c r="N192" s="35"/>
      <c r="O192" s="35"/>
      <c r="P192" s="35"/>
      <c r="Q192" s="35"/>
      <c r="R192" s="35"/>
      <c r="S192" s="35"/>
      <c r="T192" s="64"/>
      <c r="AT192" s="17" t="s">
        <v>133</v>
      </c>
      <c r="AU192" s="17" t="s">
        <v>81</v>
      </c>
    </row>
    <row r="193" spans="2:51" s="11" customFormat="1" ht="13.5">
      <c r="B193" s="180"/>
      <c r="D193" s="177" t="s">
        <v>137</v>
      </c>
      <c r="E193" s="181" t="s">
        <v>20</v>
      </c>
      <c r="F193" s="182" t="s">
        <v>251</v>
      </c>
      <c r="H193" s="183" t="s">
        <v>20</v>
      </c>
      <c r="I193" s="184"/>
      <c r="L193" s="180"/>
      <c r="M193" s="185"/>
      <c r="N193" s="186"/>
      <c r="O193" s="186"/>
      <c r="P193" s="186"/>
      <c r="Q193" s="186"/>
      <c r="R193" s="186"/>
      <c r="S193" s="186"/>
      <c r="T193" s="187"/>
      <c r="AT193" s="183" t="s">
        <v>137</v>
      </c>
      <c r="AU193" s="183" t="s">
        <v>81</v>
      </c>
      <c r="AV193" s="11" t="s">
        <v>22</v>
      </c>
      <c r="AW193" s="11" t="s">
        <v>37</v>
      </c>
      <c r="AX193" s="11" t="s">
        <v>73</v>
      </c>
      <c r="AY193" s="183" t="s">
        <v>124</v>
      </c>
    </row>
    <row r="194" spans="2:51" s="12" customFormat="1" ht="13.5">
      <c r="B194" s="188"/>
      <c r="D194" s="177" t="s">
        <v>137</v>
      </c>
      <c r="E194" s="189" t="s">
        <v>20</v>
      </c>
      <c r="F194" s="190" t="s">
        <v>229</v>
      </c>
      <c r="H194" s="191">
        <v>19.247</v>
      </c>
      <c r="I194" s="192"/>
      <c r="L194" s="188"/>
      <c r="M194" s="193"/>
      <c r="N194" s="194"/>
      <c r="O194" s="194"/>
      <c r="P194" s="194"/>
      <c r="Q194" s="194"/>
      <c r="R194" s="194"/>
      <c r="S194" s="194"/>
      <c r="T194" s="195"/>
      <c r="AT194" s="189" t="s">
        <v>137</v>
      </c>
      <c r="AU194" s="189" t="s">
        <v>81</v>
      </c>
      <c r="AV194" s="12" t="s">
        <v>81</v>
      </c>
      <c r="AW194" s="12" t="s">
        <v>37</v>
      </c>
      <c r="AX194" s="12" t="s">
        <v>73</v>
      </c>
      <c r="AY194" s="189" t="s">
        <v>124</v>
      </c>
    </row>
    <row r="195" spans="2:51" s="11" customFormat="1" ht="13.5">
      <c r="B195" s="180"/>
      <c r="D195" s="177" t="s">
        <v>137</v>
      </c>
      <c r="E195" s="181" t="s">
        <v>20</v>
      </c>
      <c r="F195" s="182" t="s">
        <v>252</v>
      </c>
      <c r="H195" s="183" t="s">
        <v>20</v>
      </c>
      <c r="I195" s="184"/>
      <c r="L195" s="180"/>
      <c r="M195" s="185"/>
      <c r="N195" s="186"/>
      <c r="O195" s="186"/>
      <c r="P195" s="186"/>
      <c r="Q195" s="186"/>
      <c r="R195" s="186"/>
      <c r="S195" s="186"/>
      <c r="T195" s="187"/>
      <c r="AT195" s="183" t="s">
        <v>137</v>
      </c>
      <c r="AU195" s="183" t="s">
        <v>81</v>
      </c>
      <c r="AV195" s="11" t="s">
        <v>22</v>
      </c>
      <c r="AW195" s="11" t="s">
        <v>37</v>
      </c>
      <c r="AX195" s="11" t="s">
        <v>73</v>
      </c>
      <c r="AY195" s="183" t="s">
        <v>124</v>
      </c>
    </row>
    <row r="196" spans="2:51" s="12" customFormat="1" ht="13.5">
      <c r="B196" s="188"/>
      <c r="D196" s="177" t="s">
        <v>137</v>
      </c>
      <c r="E196" s="189" t="s">
        <v>20</v>
      </c>
      <c r="F196" s="190" t="s">
        <v>253</v>
      </c>
      <c r="H196" s="191">
        <v>1.23</v>
      </c>
      <c r="I196" s="192"/>
      <c r="L196" s="188"/>
      <c r="M196" s="193"/>
      <c r="N196" s="194"/>
      <c r="O196" s="194"/>
      <c r="P196" s="194"/>
      <c r="Q196" s="194"/>
      <c r="R196" s="194"/>
      <c r="S196" s="194"/>
      <c r="T196" s="195"/>
      <c r="AT196" s="189" t="s">
        <v>137</v>
      </c>
      <c r="AU196" s="189" t="s">
        <v>81</v>
      </c>
      <c r="AV196" s="12" t="s">
        <v>81</v>
      </c>
      <c r="AW196" s="12" t="s">
        <v>37</v>
      </c>
      <c r="AX196" s="12" t="s">
        <v>73</v>
      </c>
      <c r="AY196" s="189" t="s">
        <v>124</v>
      </c>
    </row>
    <row r="197" spans="2:51" s="12" customFormat="1" ht="13.5">
      <c r="B197" s="188"/>
      <c r="D197" s="177" t="s">
        <v>137</v>
      </c>
      <c r="E197" s="189" t="s">
        <v>20</v>
      </c>
      <c r="F197" s="190" t="s">
        <v>254</v>
      </c>
      <c r="H197" s="191">
        <v>0.605</v>
      </c>
      <c r="I197" s="192"/>
      <c r="L197" s="188"/>
      <c r="M197" s="193"/>
      <c r="N197" s="194"/>
      <c r="O197" s="194"/>
      <c r="P197" s="194"/>
      <c r="Q197" s="194"/>
      <c r="R197" s="194"/>
      <c r="S197" s="194"/>
      <c r="T197" s="195"/>
      <c r="AT197" s="189" t="s">
        <v>137</v>
      </c>
      <c r="AU197" s="189" t="s">
        <v>81</v>
      </c>
      <c r="AV197" s="12" t="s">
        <v>81</v>
      </c>
      <c r="AW197" s="12" t="s">
        <v>37</v>
      </c>
      <c r="AX197" s="12" t="s">
        <v>73</v>
      </c>
      <c r="AY197" s="189" t="s">
        <v>124</v>
      </c>
    </row>
    <row r="198" spans="2:51" s="12" customFormat="1" ht="13.5">
      <c r="B198" s="188"/>
      <c r="D198" s="177" t="s">
        <v>137</v>
      </c>
      <c r="E198" s="189" t="s">
        <v>20</v>
      </c>
      <c r="F198" s="190" t="s">
        <v>255</v>
      </c>
      <c r="H198" s="191">
        <v>1.245</v>
      </c>
      <c r="I198" s="192"/>
      <c r="L198" s="188"/>
      <c r="M198" s="193"/>
      <c r="N198" s="194"/>
      <c r="O198" s="194"/>
      <c r="P198" s="194"/>
      <c r="Q198" s="194"/>
      <c r="R198" s="194"/>
      <c r="S198" s="194"/>
      <c r="T198" s="195"/>
      <c r="AT198" s="189" t="s">
        <v>137</v>
      </c>
      <c r="AU198" s="189" t="s">
        <v>81</v>
      </c>
      <c r="AV198" s="12" t="s">
        <v>81</v>
      </c>
      <c r="AW198" s="12" t="s">
        <v>37</v>
      </c>
      <c r="AX198" s="12" t="s">
        <v>73</v>
      </c>
      <c r="AY198" s="189" t="s">
        <v>124</v>
      </c>
    </row>
    <row r="199" spans="2:51" s="13" customFormat="1" ht="13.5">
      <c r="B199" s="196"/>
      <c r="D199" s="197" t="s">
        <v>137</v>
      </c>
      <c r="E199" s="198" t="s">
        <v>20</v>
      </c>
      <c r="F199" s="199" t="s">
        <v>140</v>
      </c>
      <c r="H199" s="200">
        <v>22.327</v>
      </c>
      <c r="I199" s="201"/>
      <c r="L199" s="196"/>
      <c r="M199" s="202"/>
      <c r="N199" s="203"/>
      <c r="O199" s="203"/>
      <c r="P199" s="203"/>
      <c r="Q199" s="203"/>
      <c r="R199" s="203"/>
      <c r="S199" s="203"/>
      <c r="T199" s="204"/>
      <c r="AT199" s="205" t="s">
        <v>137</v>
      </c>
      <c r="AU199" s="205" t="s">
        <v>81</v>
      </c>
      <c r="AV199" s="13" t="s">
        <v>131</v>
      </c>
      <c r="AW199" s="13" t="s">
        <v>37</v>
      </c>
      <c r="AX199" s="13" t="s">
        <v>22</v>
      </c>
      <c r="AY199" s="205" t="s">
        <v>124</v>
      </c>
    </row>
    <row r="200" spans="2:65" s="1" customFormat="1" ht="31.5" customHeight="1">
      <c r="B200" s="164"/>
      <c r="C200" s="165" t="s">
        <v>256</v>
      </c>
      <c r="D200" s="165" t="s">
        <v>126</v>
      </c>
      <c r="E200" s="166" t="s">
        <v>257</v>
      </c>
      <c r="F200" s="167" t="s">
        <v>258</v>
      </c>
      <c r="G200" s="168" t="s">
        <v>129</v>
      </c>
      <c r="H200" s="169">
        <v>3.08</v>
      </c>
      <c r="I200" s="170"/>
      <c r="J200" s="171">
        <f>ROUND(I200*H200,2)</f>
        <v>0</v>
      </c>
      <c r="K200" s="167" t="s">
        <v>130</v>
      </c>
      <c r="L200" s="34"/>
      <c r="M200" s="172" t="s">
        <v>20</v>
      </c>
      <c r="N200" s="173" t="s">
        <v>44</v>
      </c>
      <c r="O200" s="35"/>
      <c r="P200" s="174">
        <f>O200*H200</f>
        <v>0</v>
      </c>
      <c r="Q200" s="174">
        <v>0.20745</v>
      </c>
      <c r="R200" s="174">
        <f>Q200*H200</f>
        <v>0.638946</v>
      </c>
      <c r="S200" s="174">
        <v>0</v>
      </c>
      <c r="T200" s="175">
        <f>S200*H200</f>
        <v>0</v>
      </c>
      <c r="AR200" s="17" t="s">
        <v>131</v>
      </c>
      <c r="AT200" s="17" t="s">
        <v>126</v>
      </c>
      <c r="AU200" s="17" t="s">
        <v>81</v>
      </c>
      <c r="AY200" s="17" t="s">
        <v>124</v>
      </c>
      <c r="BE200" s="176">
        <f>IF(N200="základní",J200,0)</f>
        <v>0</v>
      </c>
      <c r="BF200" s="176">
        <f>IF(N200="snížená",J200,0)</f>
        <v>0</v>
      </c>
      <c r="BG200" s="176">
        <f>IF(N200="zákl. přenesená",J200,0)</f>
        <v>0</v>
      </c>
      <c r="BH200" s="176">
        <f>IF(N200="sníž. přenesená",J200,0)</f>
        <v>0</v>
      </c>
      <c r="BI200" s="176">
        <f>IF(N200="nulová",J200,0)</f>
        <v>0</v>
      </c>
      <c r="BJ200" s="17" t="s">
        <v>22</v>
      </c>
      <c r="BK200" s="176">
        <f>ROUND(I200*H200,2)</f>
        <v>0</v>
      </c>
      <c r="BL200" s="17" t="s">
        <v>131</v>
      </c>
      <c r="BM200" s="17" t="s">
        <v>259</v>
      </c>
    </row>
    <row r="201" spans="2:47" s="1" customFormat="1" ht="27">
      <c r="B201" s="34"/>
      <c r="D201" s="177" t="s">
        <v>133</v>
      </c>
      <c r="F201" s="178" t="s">
        <v>260</v>
      </c>
      <c r="I201" s="138"/>
      <c r="L201" s="34"/>
      <c r="M201" s="63"/>
      <c r="N201" s="35"/>
      <c r="O201" s="35"/>
      <c r="P201" s="35"/>
      <c r="Q201" s="35"/>
      <c r="R201" s="35"/>
      <c r="S201" s="35"/>
      <c r="T201" s="64"/>
      <c r="AT201" s="17" t="s">
        <v>133</v>
      </c>
      <c r="AU201" s="17" t="s">
        <v>81</v>
      </c>
    </row>
    <row r="202" spans="2:47" s="1" customFormat="1" ht="121.5">
      <c r="B202" s="34"/>
      <c r="D202" s="177" t="s">
        <v>135</v>
      </c>
      <c r="F202" s="179" t="s">
        <v>261</v>
      </c>
      <c r="I202" s="138"/>
      <c r="L202" s="34"/>
      <c r="M202" s="63"/>
      <c r="N202" s="35"/>
      <c r="O202" s="35"/>
      <c r="P202" s="35"/>
      <c r="Q202" s="35"/>
      <c r="R202" s="35"/>
      <c r="S202" s="35"/>
      <c r="T202" s="64"/>
      <c r="AT202" s="17" t="s">
        <v>135</v>
      </c>
      <c r="AU202" s="17" t="s">
        <v>81</v>
      </c>
    </row>
    <row r="203" spans="2:51" s="11" customFormat="1" ht="13.5">
      <c r="B203" s="180"/>
      <c r="D203" s="177" t="s">
        <v>137</v>
      </c>
      <c r="E203" s="181" t="s">
        <v>20</v>
      </c>
      <c r="F203" s="182" t="s">
        <v>252</v>
      </c>
      <c r="H203" s="183" t="s">
        <v>20</v>
      </c>
      <c r="I203" s="184"/>
      <c r="L203" s="180"/>
      <c r="M203" s="185"/>
      <c r="N203" s="186"/>
      <c r="O203" s="186"/>
      <c r="P203" s="186"/>
      <c r="Q203" s="186"/>
      <c r="R203" s="186"/>
      <c r="S203" s="186"/>
      <c r="T203" s="187"/>
      <c r="AT203" s="183" t="s">
        <v>137</v>
      </c>
      <c r="AU203" s="183" t="s">
        <v>81</v>
      </c>
      <c r="AV203" s="11" t="s">
        <v>22</v>
      </c>
      <c r="AW203" s="11" t="s">
        <v>37</v>
      </c>
      <c r="AX203" s="11" t="s">
        <v>73</v>
      </c>
      <c r="AY203" s="183" t="s">
        <v>124</v>
      </c>
    </row>
    <row r="204" spans="2:51" s="12" customFormat="1" ht="13.5">
      <c r="B204" s="188"/>
      <c r="D204" s="177" t="s">
        <v>137</v>
      </c>
      <c r="E204" s="189" t="s">
        <v>20</v>
      </c>
      <c r="F204" s="190" t="s">
        <v>253</v>
      </c>
      <c r="H204" s="191">
        <v>1.23</v>
      </c>
      <c r="I204" s="192"/>
      <c r="L204" s="188"/>
      <c r="M204" s="193"/>
      <c r="N204" s="194"/>
      <c r="O204" s="194"/>
      <c r="P204" s="194"/>
      <c r="Q204" s="194"/>
      <c r="R204" s="194"/>
      <c r="S204" s="194"/>
      <c r="T204" s="195"/>
      <c r="AT204" s="189" t="s">
        <v>137</v>
      </c>
      <c r="AU204" s="189" t="s">
        <v>81</v>
      </c>
      <c r="AV204" s="12" t="s">
        <v>81</v>
      </c>
      <c r="AW204" s="12" t="s">
        <v>37</v>
      </c>
      <c r="AX204" s="12" t="s">
        <v>73</v>
      </c>
      <c r="AY204" s="189" t="s">
        <v>124</v>
      </c>
    </row>
    <row r="205" spans="2:51" s="12" customFormat="1" ht="13.5">
      <c r="B205" s="188"/>
      <c r="D205" s="177" t="s">
        <v>137</v>
      </c>
      <c r="E205" s="189" t="s">
        <v>20</v>
      </c>
      <c r="F205" s="190" t="s">
        <v>254</v>
      </c>
      <c r="H205" s="191">
        <v>0.605</v>
      </c>
      <c r="I205" s="192"/>
      <c r="L205" s="188"/>
      <c r="M205" s="193"/>
      <c r="N205" s="194"/>
      <c r="O205" s="194"/>
      <c r="P205" s="194"/>
      <c r="Q205" s="194"/>
      <c r="R205" s="194"/>
      <c r="S205" s="194"/>
      <c r="T205" s="195"/>
      <c r="AT205" s="189" t="s">
        <v>137</v>
      </c>
      <c r="AU205" s="189" t="s">
        <v>81</v>
      </c>
      <c r="AV205" s="12" t="s">
        <v>81</v>
      </c>
      <c r="AW205" s="12" t="s">
        <v>37</v>
      </c>
      <c r="AX205" s="12" t="s">
        <v>73</v>
      </c>
      <c r="AY205" s="189" t="s">
        <v>124</v>
      </c>
    </row>
    <row r="206" spans="2:51" s="12" customFormat="1" ht="13.5">
      <c r="B206" s="188"/>
      <c r="D206" s="177" t="s">
        <v>137</v>
      </c>
      <c r="E206" s="189" t="s">
        <v>20</v>
      </c>
      <c r="F206" s="190" t="s">
        <v>255</v>
      </c>
      <c r="H206" s="191">
        <v>1.245</v>
      </c>
      <c r="I206" s="192"/>
      <c r="L206" s="188"/>
      <c r="M206" s="193"/>
      <c r="N206" s="194"/>
      <c r="O206" s="194"/>
      <c r="P206" s="194"/>
      <c r="Q206" s="194"/>
      <c r="R206" s="194"/>
      <c r="S206" s="194"/>
      <c r="T206" s="195"/>
      <c r="AT206" s="189" t="s">
        <v>137</v>
      </c>
      <c r="AU206" s="189" t="s">
        <v>81</v>
      </c>
      <c r="AV206" s="12" t="s">
        <v>81</v>
      </c>
      <c r="AW206" s="12" t="s">
        <v>37</v>
      </c>
      <c r="AX206" s="12" t="s">
        <v>73</v>
      </c>
      <c r="AY206" s="189" t="s">
        <v>124</v>
      </c>
    </row>
    <row r="207" spans="2:51" s="13" customFormat="1" ht="13.5">
      <c r="B207" s="196"/>
      <c r="D207" s="197" t="s">
        <v>137</v>
      </c>
      <c r="E207" s="198" t="s">
        <v>20</v>
      </c>
      <c r="F207" s="199" t="s">
        <v>140</v>
      </c>
      <c r="H207" s="200">
        <v>3.08</v>
      </c>
      <c r="I207" s="201"/>
      <c r="L207" s="196"/>
      <c r="M207" s="202"/>
      <c r="N207" s="203"/>
      <c r="O207" s="203"/>
      <c r="P207" s="203"/>
      <c r="Q207" s="203"/>
      <c r="R207" s="203"/>
      <c r="S207" s="203"/>
      <c r="T207" s="204"/>
      <c r="AT207" s="205" t="s">
        <v>137</v>
      </c>
      <c r="AU207" s="205" t="s">
        <v>81</v>
      </c>
      <c r="AV207" s="13" t="s">
        <v>131</v>
      </c>
      <c r="AW207" s="13" t="s">
        <v>37</v>
      </c>
      <c r="AX207" s="13" t="s">
        <v>22</v>
      </c>
      <c r="AY207" s="205" t="s">
        <v>124</v>
      </c>
    </row>
    <row r="208" spans="2:65" s="1" customFormat="1" ht="22.5" customHeight="1">
      <c r="B208" s="164"/>
      <c r="C208" s="165" t="s">
        <v>262</v>
      </c>
      <c r="D208" s="165" t="s">
        <v>126</v>
      </c>
      <c r="E208" s="166" t="s">
        <v>263</v>
      </c>
      <c r="F208" s="167" t="s">
        <v>264</v>
      </c>
      <c r="G208" s="168" t="s">
        <v>129</v>
      </c>
      <c r="H208" s="169">
        <v>17.576</v>
      </c>
      <c r="I208" s="170"/>
      <c r="J208" s="171">
        <f>ROUND(I208*H208,2)</f>
        <v>0</v>
      </c>
      <c r="K208" s="167" t="s">
        <v>130</v>
      </c>
      <c r="L208" s="34"/>
      <c r="M208" s="172" t="s">
        <v>20</v>
      </c>
      <c r="N208" s="173" t="s">
        <v>44</v>
      </c>
      <c r="O208" s="35"/>
      <c r="P208" s="174">
        <f>O208*H208</f>
        <v>0</v>
      </c>
      <c r="Q208" s="174">
        <v>0.08425</v>
      </c>
      <c r="R208" s="174">
        <f>Q208*H208</f>
        <v>1.4807780000000001</v>
      </c>
      <c r="S208" s="174">
        <v>0</v>
      </c>
      <c r="T208" s="175">
        <f>S208*H208</f>
        <v>0</v>
      </c>
      <c r="AR208" s="17" t="s">
        <v>131</v>
      </c>
      <c r="AT208" s="17" t="s">
        <v>126</v>
      </c>
      <c r="AU208" s="17" t="s">
        <v>81</v>
      </c>
      <c r="AY208" s="17" t="s">
        <v>124</v>
      </c>
      <c r="BE208" s="176">
        <f>IF(N208="základní",J208,0)</f>
        <v>0</v>
      </c>
      <c r="BF208" s="176">
        <f>IF(N208="snížená",J208,0)</f>
        <v>0</v>
      </c>
      <c r="BG208" s="176">
        <f>IF(N208="zákl. přenesená",J208,0)</f>
        <v>0</v>
      </c>
      <c r="BH208" s="176">
        <f>IF(N208="sníž. přenesená",J208,0)</f>
        <v>0</v>
      </c>
      <c r="BI208" s="176">
        <f>IF(N208="nulová",J208,0)</f>
        <v>0</v>
      </c>
      <c r="BJ208" s="17" t="s">
        <v>22</v>
      </c>
      <c r="BK208" s="176">
        <f>ROUND(I208*H208,2)</f>
        <v>0</v>
      </c>
      <c r="BL208" s="17" t="s">
        <v>131</v>
      </c>
      <c r="BM208" s="17" t="s">
        <v>265</v>
      </c>
    </row>
    <row r="209" spans="2:47" s="1" customFormat="1" ht="40.5">
      <c r="B209" s="34"/>
      <c r="D209" s="177" t="s">
        <v>133</v>
      </c>
      <c r="F209" s="178" t="s">
        <v>266</v>
      </c>
      <c r="I209" s="138"/>
      <c r="L209" s="34"/>
      <c r="M209" s="63"/>
      <c r="N209" s="35"/>
      <c r="O209" s="35"/>
      <c r="P209" s="35"/>
      <c r="Q209" s="35"/>
      <c r="R209" s="35"/>
      <c r="S209" s="35"/>
      <c r="T209" s="64"/>
      <c r="AT209" s="17" t="s">
        <v>133</v>
      </c>
      <c r="AU209" s="17" t="s">
        <v>81</v>
      </c>
    </row>
    <row r="210" spans="2:47" s="1" customFormat="1" ht="121.5">
      <c r="B210" s="34"/>
      <c r="D210" s="177" t="s">
        <v>135</v>
      </c>
      <c r="F210" s="179" t="s">
        <v>267</v>
      </c>
      <c r="I210" s="138"/>
      <c r="L210" s="34"/>
      <c r="M210" s="63"/>
      <c r="N210" s="35"/>
      <c r="O210" s="35"/>
      <c r="P210" s="35"/>
      <c r="Q210" s="35"/>
      <c r="R210" s="35"/>
      <c r="S210" s="35"/>
      <c r="T210" s="64"/>
      <c r="AT210" s="17" t="s">
        <v>135</v>
      </c>
      <c r="AU210" s="17" t="s">
        <v>81</v>
      </c>
    </row>
    <row r="211" spans="2:51" s="11" customFormat="1" ht="13.5">
      <c r="B211" s="180"/>
      <c r="D211" s="177" t="s">
        <v>137</v>
      </c>
      <c r="E211" s="181" t="s">
        <v>20</v>
      </c>
      <c r="F211" s="182" t="s">
        <v>268</v>
      </c>
      <c r="H211" s="183" t="s">
        <v>20</v>
      </c>
      <c r="I211" s="184"/>
      <c r="L211" s="180"/>
      <c r="M211" s="185"/>
      <c r="N211" s="186"/>
      <c r="O211" s="186"/>
      <c r="P211" s="186"/>
      <c r="Q211" s="186"/>
      <c r="R211" s="186"/>
      <c r="S211" s="186"/>
      <c r="T211" s="187"/>
      <c r="AT211" s="183" t="s">
        <v>137</v>
      </c>
      <c r="AU211" s="183" t="s">
        <v>81</v>
      </c>
      <c r="AV211" s="11" t="s">
        <v>22</v>
      </c>
      <c r="AW211" s="11" t="s">
        <v>37</v>
      </c>
      <c r="AX211" s="11" t="s">
        <v>73</v>
      </c>
      <c r="AY211" s="183" t="s">
        <v>124</v>
      </c>
    </row>
    <row r="212" spans="2:51" s="12" customFormat="1" ht="13.5">
      <c r="B212" s="188"/>
      <c r="D212" s="177" t="s">
        <v>137</v>
      </c>
      <c r="E212" s="189" t="s">
        <v>20</v>
      </c>
      <c r="F212" s="190" t="s">
        <v>269</v>
      </c>
      <c r="H212" s="191">
        <v>27.636</v>
      </c>
      <c r="I212" s="192"/>
      <c r="L212" s="188"/>
      <c r="M212" s="193"/>
      <c r="N212" s="194"/>
      <c r="O212" s="194"/>
      <c r="P212" s="194"/>
      <c r="Q212" s="194"/>
      <c r="R212" s="194"/>
      <c r="S212" s="194"/>
      <c r="T212" s="195"/>
      <c r="AT212" s="189" t="s">
        <v>137</v>
      </c>
      <c r="AU212" s="189" t="s">
        <v>81</v>
      </c>
      <c r="AV212" s="12" t="s">
        <v>81</v>
      </c>
      <c r="AW212" s="12" t="s">
        <v>37</v>
      </c>
      <c r="AX212" s="12" t="s">
        <v>73</v>
      </c>
      <c r="AY212" s="189" t="s">
        <v>124</v>
      </c>
    </row>
    <row r="213" spans="2:51" s="12" customFormat="1" ht="13.5">
      <c r="B213" s="188"/>
      <c r="D213" s="177" t="s">
        <v>137</v>
      </c>
      <c r="E213" s="189" t="s">
        <v>20</v>
      </c>
      <c r="F213" s="190" t="s">
        <v>270</v>
      </c>
      <c r="H213" s="191">
        <v>-13.68</v>
      </c>
      <c r="I213" s="192"/>
      <c r="L213" s="188"/>
      <c r="M213" s="193"/>
      <c r="N213" s="194"/>
      <c r="O213" s="194"/>
      <c r="P213" s="194"/>
      <c r="Q213" s="194"/>
      <c r="R213" s="194"/>
      <c r="S213" s="194"/>
      <c r="T213" s="195"/>
      <c r="AT213" s="189" t="s">
        <v>137</v>
      </c>
      <c r="AU213" s="189" t="s">
        <v>81</v>
      </c>
      <c r="AV213" s="12" t="s">
        <v>81</v>
      </c>
      <c r="AW213" s="12" t="s">
        <v>37</v>
      </c>
      <c r="AX213" s="12" t="s">
        <v>73</v>
      </c>
      <c r="AY213" s="189" t="s">
        <v>124</v>
      </c>
    </row>
    <row r="214" spans="2:51" s="11" customFormat="1" ht="13.5">
      <c r="B214" s="180"/>
      <c r="D214" s="177" t="s">
        <v>137</v>
      </c>
      <c r="E214" s="181" t="s">
        <v>20</v>
      </c>
      <c r="F214" s="182" t="s">
        <v>271</v>
      </c>
      <c r="H214" s="183" t="s">
        <v>20</v>
      </c>
      <c r="I214" s="184"/>
      <c r="L214" s="180"/>
      <c r="M214" s="185"/>
      <c r="N214" s="186"/>
      <c r="O214" s="186"/>
      <c r="P214" s="186"/>
      <c r="Q214" s="186"/>
      <c r="R214" s="186"/>
      <c r="S214" s="186"/>
      <c r="T214" s="187"/>
      <c r="AT214" s="183" t="s">
        <v>137</v>
      </c>
      <c r="AU214" s="183" t="s">
        <v>81</v>
      </c>
      <c r="AV214" s="11" t="s">
        <v>22</v>
      </c>
      <c r="AW214" s="11" t="s">
        <v>37</v>
      </c>
      <c r="AX214" s="11" t="s">
        <v>73</v>
      </c>
      <c r="AY214" s="183" t="s">
        <v>124</v>
      </c>
    </row>
    <row r="215" spans="2:51" s="12" customFormat="1" ht="13.5">
      <c r="B215" s="188"/>
      <c r="D215" s="177" t="s">
        <v>137</v>
      </c>
      <c r="E215" s="189" t="s">
        <v>20</v>
      </c>
      <c r="F215" s="190" t="s">
        <v>139</v>
      </c>
      <c r="H215" s="191">
        <v>3.62</v>
      </c>
      <c r="I215" s="192"/>
      <c r="L215" s="188"/>
      <c r="M215" s="193"/>
      <c r="N215" s="194"/>
      <c r="O215" s="194"/>
      <c r="P215" s="194"/>
      <c r="Q215" s="194"/>
      <c r="R215" s="194"/>
      <c r="S215" s="194"/>
      <c r="T215" s="195"/>
      <c r="AT215" s="189" t="s">
        <v>137</v>
      </c>
      <c r="AU215" s="189" t="s">
        <v>81</v>
      </c>
      <c r="AV215" s="12" t="s">
        <v>81</v>
      </c>
      <c r="AW215" s="12" t="s">
        <v>37</v>
      </c>
      <c r="AX215" s="12" t="s">
        <v>73</v>
      </c>
      <c r="AY215" s="189" t="s">
        <v>124</v>
      </c>
    </row>
    <row r="216" spans="2:51" s="13" customFormat="1" ht="13.5">
      <c r="B216" s="196"/>
      <c r="D216" s="197" t="s">
        <v>137</v>
      </c>
      <c r="E216" s="198" t="s">
        <v>20</v>
      </c>
      <c r="F216" s="199" t="s">
        <v>140</v>
      </c>
      <c r="H216" s="200">
        <v>17.576</v>
      </c>
      <c r="I216" s="201"/>
      <c r="L216" s="196"/>
      <c r="M216" s="202"/>
      <c r="N216" s="203"/>
      <c r="O216" s="203"/>
      <c r="P216" s="203"/>
      <c r="Q216" s="203"/>
      <c r="R216" s="203"/>
      <c r="S216" s="203"/>
      <c r="T216" s="204"/>
      <c r="AT216" s="205" t="s">
        <v>137</v>
      </c>
      <c r="AU216" s="205" t="s">
        <v>81</v>
      </c>
      <c r="AV216" s="13" t="s">
        <v>131</v>
      </c>
      <c r="AW216" s="13" t="s">
        <v>37</v>
      </c>
      <c r="AX216" s="13" t="s">
        <v>22</v>
      </c>
      <c r="AY216" s="205" t="s">
        <v>124</v>
      </c>
    </row>
    <row r="217" spans="2:65" s="1" customFormat="1" ht="22.5" customHeight="1">
      <c r="B217" s="164"/>
      <c r="C217" s="209" t="s">
        <v>272</v>
      </c>
      <c r="D217" s="209" t="s">
        <v>273</v>
      </c>
      <c r="E217" s="210" t="s">
        <v>274</v>
      </c>
      <c r="F217" s="211" t="s">
        <v>275</v>
      </c>
      <c r="G217" s="212" t="s">
        <v>129</v>
      </c>
      <c r="H217" s="213">
        <v>18.982</v>
      </c>
      <c r="I217" s="214"/>
      <c r="J217" s="215">
        <f>ROUND(I217*H217,2)</f>
        <v>0</v>
      </c>
      <c r="K217" s="211" t="s">
        <v>20</v>
      </c>
      <c r="L217" s="216"/>
      <c r="M217" s="217" t="s">
        <v>20</v>
      </c>
      <c r="N217" s="218" t="s">
        <v>44</v>
      </c>
      <c r="O217" s="35"/>
      <c r="P217" s="174">
        <f>O217*H217</f>
        <v>0</v>
      </c>
      <c r="Q217" s="174">
        <v>0.13</v>
      </c>
      <c r="R217" s="174">
        <f>Q217*H217</f>
        <v>2.46766</v>
      </c>
      <c r="S217" s="174">
        <v>0</v>
      </c>
      <c r="T217" s="175">
        <f>S217*H217</f>
        <v>0</v>
      </c>
      <c r="AR217" s="17" t="s">
        <v>187</v>
      </c>
      <c r="AT217" s="17" t="s">
        <v>273</v>
      </c>
      <c r="AU217" s="17" t="s">
        <v>81</v>
      </c>
      <c r="AY217" s="17" t="s">
        <v>124</v>
      </c>
      <c r="BE217" s="176">
        <f>IF(N217="základní",J217,0)</f>
        <v>0</v>
      </c>
      <c r="BF217" s="176">
        <f>IF(N217="snížená",J217,0)</f>
        <v>0</v>
      </c>
      <c r="BG217" s="176">
        <f>IF(N217="zákl. přenesená",J217,0)</f>
        <v>0</v>
      </c>
      <c r="BH217" s="176">
        <f>IF(N217="sníž. přenesená",J217,0)</f>
        <v>0</v>
      </c>
      <c r="BI217" s="176">
        <f>IF(N217="nulová",J217,0)</f>
        <v>0</v>
      </c>
      <c r="BJ217" s="17" t="s">
        <v>22</v>
      </c>
      <c r="BK217" s="176">
        <f>ROUND(I217*H217,2)</f>
        <v>0</v>
      </c>
      <c r="BL217" s="17" t="s">
        <v>131</v>
      </c>
      <c r="BM217" s="17" t="s">
        <v>276</v>
      </c>
    </row>
    <row r="218" spans="2:47" s="1" customFormat="1" ht="27">
      <c r="B218" s="34"/>
      <c r="D218" s="177" t="s">
        <v>277</v>
      </c>
      <c r="F218" s="179" t="s">
        <v>278</v>
      </c>
      <c r="I218" s="138"/>
      <c r="L218" s="34"/>
      <c r="M218" s="63"/>
      <c r="N218" s="35"/>
      <c r="O218" s="35"/>
      <c r="P218" s="35"/>
      <c r="Q218" s="35"/>
      <c r="R218" s="35"/>
      <c r="S218" s="35"/>
      <c r="T218" s="64"/>
      <c r="AT218" s="17" t="s">
        <v>277</v>
      </c>
      <c r="AU218" s="17" t="s">
        <v>81</v>
      </c>
    </row>
    <row r="219" spans="2:51" s="12" customFormat="1" ht="13.5">
      <c r="B219" s="188"/>
      <c r="D219" s="177" t="s">
        <v>137</v>
      </c>
      <c r="F219" s="190" t="s">
        <v>279</v>
      </c>
      <c r="H219" s="191">
        <v>18.982</v>
      </c>
      <c r="I219" s="192"/>
      <c r="L219" s="188"/>
      <c r="M219" s="193"/>
      <c r="N219" s="194"/>
      <c r="O219" s="194"/>
      <c r="P219" s="194"/>
      <c r="Q219" s="194"/>
      <c r="R219" s="194"/>
      <c r="S219" s="194"/>
      <c r="T219" s="195"/>
      <c r="AT219" s="189" t="s">
        <v>137</v>
      </c>
      <c r="AU219" s="189" t="s">
        <v>81</v>
      </c>
      <c r="AV219" s="12" t="s">
        <v>81</v>
      </c>
      <c r="AW219" s="12" t="s">
        <v>4</v>
      </c>
      <c r="AX219" s="12" t="s">
        <v>22</v>
      </c>
      <c r="AY219" s="189" t="s">
        <v>124</v>
      </c>
    </row>
    <row r="220" spans="2:63" s="10" customFormat="1" ht="29.25" customHeight="1">
      <c r="B220" s="150"/>
      <c r="D220" s="161" t="s">
        <v>72</v>
      </c>
      <c r="E220" s="162" t="s">
        <v>173</v>
      </c>
      <c r="F220" s="162" t="s">
        <v>280</v>
      </c>
      <c r="I220" s="153"/>
      <c r="J220" s="163">
        <f>BK220</f>
        <v>0</v>
      </c>
      <c r="L220" s="150"/>
      <c r="M220" s="155"/>
      <c r="N220" s="156"/>
      <c r="O220" s="156"/>
      <c r="P220" s="157">
        <f>SUM(P221:P247)</f>
        <v>0</v>
      </c>
      <c r="Q220" s="156"/>
      <c r="R220" s="157">
        <f>SUM(R221:R247)</f>
        <v>61.23261133</v>
      </c>
      <c r="S220" s="156"/>
      <c r="T220" s="158">
        <f>SUM(T221:T247)</f>
        <v>0</v>
      </c>
      <c r="AR220" s="151" t="s">
        <v>22</v>
      </c>
      <c r="AT220" s="159" t="s">
        <v>72</v>
      </c>
      <c r="AU220" s="159" t="s">
        <v>22</v>
      </c>
      <c r="AY220" s="151" t="s">
        <v>124</v>
      </c>
      <c r="BK220" s="160">
        <f>SUM(BK221:BK247)</f>
        <v>0</v>
      </c>
    </row>
    <row r="221" spans="2:65" s="1" customFormat="1" ht="31.5" customHeight="1">
      <c r="B221" s="164"/>
      <c r="C221" s="165" t="s">
        <v>7</v>
      </c>
      <c r="D221" s="165" t="s">
        <v>126</v>
      </c>
      <c r="E221" s="166" t="s">
        <v>281</v>
      </c>
      <c r="F221" s="167" t="s">
        <v>282</v>
      </c>
      <c r="G221" s="168" t="s">
        <v>167</v>
      </c>
      <c r="H221" s="169">
        <v>2.887</v>
      </c>
      <c r="I221" s="170"/>
      <c r="J221" s="171">
        <f>ROUND(I221*H221,2)</f>
        <v>0</v>
      </c>
      <c r="K221" s="167" t="s">
        <v>130</v>
      </c>
      <c r="L221" s="34"/>
      <c r="M221" s="172" t="s">
        <v>20</v>
      </c>
      <c r="N221" s="173" t="s">
        <v>44</v>
      </c>
      <c r="O221" s="35"/>
      <c r="P221" s="174">
        <f>O221*H221</f>
        <v>0</v>
      </c>
      <c r="Q221" s="174">
        <v>2.45329</v>
      </c>
      <c r="R221" s="174">
        <f>Q221*H221</f>
        <v>7.08264823</v>
      </c>
      <c r="S221" s="174">
        <v>0</v>
      </c>
      <c r="T221" s="175">
        <f>S221*H221</f>
        <v>0</v>
      </c>
      <c r="AR221" s="17" t="s">
        <v>131</v>
      </c>
      <c r="AT221" s="17" t="s">
        <v>126</v>
      </c>
      <c r="AU221" s="17" t="s">
        <v>81</v>
      </c>
      <c r="AY221" s="17" t="s">
        <v>124</v>
      </c>
      <c r="BE221" s="176">
        <f>IF(N221="základní",J221,0)</f>
        <v>0</v>
      </c>
      <c r="BF221" s="176">
        <f>IF(N221="snížená",J221,0)</f>
        <v>0</v>
      </c>
      <c r="BG221" s="176">
        <f>IF(N221="zákl. přenesená",J221,0)</f>
        <v>0</v>
      </c>
      <c r="BH221" s="176">
        <f>IF(N221="sníž. přenesená",J221,0)</f>
        <v>0</v>
      </c>
      <c r="BI221" s="176">
        <f>IF(N221="nulová",J221,0)</f>
        <v>0</v>
      </c>
      <c r="BJ221" s="17" t="s">
        <v>22</v>
      </c>
      <c r="BK221" s="176">
        <f>ROUND(I221*H221,2)</f>
        <v>0</v>
      </c>
      <c r="BL221" s="17" t="s">
        <v>131</v>
      </c>
      <c r="BM221" s="17" t="s">
        <v>283</v>
      </c>
    </row>
    <row r="222" spans="2:47" s="1" customFormat="1" ht="13.5">
      <c r="B222" s="34"/>
      <c r="D222" s="177" t="s">
        <v>133</v>
      </c>
      <c r="F222" s="178" t="s">
        <v>284</v>
      </c>
      <c r="I222" s="138"/>
      <c r="L222" s="34"/>
      <c r="M222" s="63"/>
      <c r="N222" s="35"/>
      <c r="O222" s="35"/>
      <c r="P222" s="35"/>
      <c r="Q222" s="35"/>
      <c r="R222" s="35"/>
      <c r="S222" s="35"/>
      <c r="T222" s="64"/>
      <c r="AT222" s="17" t="s">
        <v>133</v>
      </c>
      <c r="AU222" s="17" t="s">
        <v>81</v>
      </c>
    </row>
    <row r="223" spans="2:47" s="1" customFormat="1" ht="175.5">
      <c r="B223" s="34"/>
      <c r="D223" s="177" t="s">
        <v>135</v>
      </c>
      <c r="F223" s="179" t="s">
        <v>285</v>
      </c>
      <c r="I223" s="138"/>
      <c r="L223" s="34"/>
      <c r="M223" s="63"/>
      <c r="N223" s="35"/>
      <c r="O223" s="35"/>
      <c r="P223" s="35"/>
      <c r="Q223" s="35"/>
      <c r="R223" s="35"/>
      <c r="S223" s="35"/>
      <c r="T223" s="64"/>
      <c r="AT223" s="17" t="s">
        <v>135</v>
      </c>
      <c r="AU223" s="17" t="s">
        <v>81</v>
      </c>
    </row>
    <row r="224" spans="2:51" s="11" customFormat="1" ht="13.5">
      <c r="B224" s="180"/>
      <c r="D224" s="177" t="s">
        <v>137</v>
      </c>
      <c r="E224" s="181" t="s">
        <v>20</v>
      </c>
      <c r="F224" s="182" t="s">
        <v>286</v>
      </c>
      <c r="H224" s="183" t="s">
        <v>20</v>
      </c>
      <c r="I224" s="184"/>
      <c r="L224" s="180"/>
      <c r="M224" s="185"/>
      <c r="N224" s="186"/>
      <c r="O224" s="186"/>
      <c r="P224" s="186"/>
      <c r="Q224" s="186"/>
      <c r="R224" s="186"/>
      <c r="S224" s="186"/>
      <c r="T224" s="187"/>
      <c r="AT224" s="183" t="s">
        <v>137</v>
      </c>
      <c r="AU224" s="183" t="s">
        <v>81</v>
      </c>
      <c r="AV224" s="11" t="s">
        <v>22</v>
      </c>
      <c r="AW224" s="11" t="s">
        <v>37</v>
      </c>
      <c r="AX224" s="11" t="s">
        <v>73</v>
      </c>
      <c r="AY224" s="183" t="s">
        <v>124</v>
      </c>
    </row>
    <row r="225" spans="2:51" s="12" customFormat="1" ht="13.5">
      <c r="B225" s="188"/>
      <c r="D225" s="177" t="s">
        <v>137</v>
      </c>
      <c r="E225" s="189" t="s">
        <v>20</v>
      </c>
      <c r="F225" s="190" t="s">
        <v>287</v>
      </c>
      <c r="H225" s="191">
        <v>2.887</v>
      </c>
      <c r="I225" s="192"/>
      <c r="L225" s="188"/>
      <c r="M225" s="193"/>
      <c r="N225" s="194"/>
      <c r="O225" s="194"/>
      <c r="P225" s="194"/>
      <c r="Q225" s="194"/>
      <c r="R225" s="194"/>
      <c r="S225" s="194"/>
      <c r="T225" s="195"/>
      <c r="AT225" s="189" t="s">
        <v>137</v>
      </c>
      <c r="AU225" s="189" t="s">
        <v>81</v>
      </c>
      <c r="AV225" s="12" t="s">
        <v>81</v>
      </c>
      <c r="AW225" s="12" t="s">
        <v>37</v>
      </c>
      <c r="AX225" s="12" t="s">
        <v>73</v>
      </c>
      <c r="AY225" s="189" t="s">
        <v>124</v>
      </c>
    </row>
    <row r="226" spans="2:51" s="13" customFormat="1" ht="13.5">
      <c r="B226" s="196"/>
      <c r="D226" s="197" t="s">
        <v>137</v>
      </c>
      <c r="E226" s="198" t="s">
        <v>20</v>
      </c>
      <c r="F226" s="199" t="s">
        <v>140</v>
      </c>
      <c r="H226" s="200">
        <v>2.887</v>
      </c>
      <c r="I226" s="201"/>
      <c r="L226" s="196"/>
      <c r="M226" s="202"/>
      <c r="N226" s="203"/>
      <c r="O226" s="203"/>
      <c r="P226" s="203"/>
      <c r="Q226" s="203"/>
      <c r="R226" s="203"/>
      <c r="S226" s="203"/>
      <c r="T226" s="204"/>
      <c r="AT226" s="205" t="s">
        <v>137</v>
      </c>
      <c r="AU226" s="205" t="s">
        <v>81</v>
      </c>
      <c r="AV226" s="13" t="s">
        <v>131</v>
      </c>
      <c r="AW226" s="13" t="s">
        <v>37</v>
      </c>
      <c r="AX226" s="13" t="s">
        <v>22</v>
      </c>
      <c r="AY226" s="205" t="s">
        <v>124</v>
      </c>
    </row>
    <row r="227" spans="2:65" s="1" customFormat="1" ht="31.5" customHeight="1">
      <c r="B227" s="164"/>
      <c r="C227" s="165" t="s">
        <v>288</v>
      </c>
      <c r="D227" s="165" t="s">
        <v>126</v>
      </c>
      <c r="E227" s="166" t="s">
        <v>289</v>
      </c>
      <c r="F227" s="167" t="s">
        <v>290</v>
      </c>
      <c r="G227" s="168" t="s">
        <v>167</v>
      </c>
      <c r="H227" s="169">
        <v>2.887</v>
      </c>
      <c r="I227" s="170"/>
      <c r="J227" s="171">
        <f>ROUND(I227*H227,2)</f>
        <v>0</v>
      </c>
      <c r="K227" s="167" t="s">
        <v>130</v>
      </c>
      <c r="L227" s="34"/>
      <c r="M227" s="172" t="s">
        <v>20</v>
      </c>
      <c r="N227" s="173" t="s">
        <v>44</v>
      </c>
      <c r="O227" s="35"/>
      <c r="P227" s="174">
        <f>O227*H227</f>
        <v>0</v>
      </c>
      <c r="Q227" s="174">
        <v>0</v>
      </c>
      <c r="R227" s="174">
        <f>Q227*H227</f>
        <v>0</v>
      </c>
      <c r="S227" s="174">
        <v>0</v>
      </c>
      <c r="T227" s="175">
        <f>S227*H227</f>
        <v>0</v>
      </c>
      <c r="AR227" s="17" t="s">
        <v>131</v>
      </c>
      <c r="AT227" s="17" t="s">
        <v>126</v>
      </c>
      <c r="AU227" s="17" t="s">
        <v>81</v>
      </c>
      <c r="AY227" s="17" t="s">
        <v>124</v>
      </c>
      <c r="BE227" s="176">
        <f>IF(N227="základní",J227,0)</f>
        <v>0</v>
      </c>
      <c r="BF227" s="176">
        <f>IF(N227="snížená",J227,0)</f>
        <v>0</v>
      </c>
      <c r="BG227" s="176">
        <f>IF(N227="zákl. přenesená",J227,0)</f>
        <v>0</v>
      </c>
      <c r="BH227" s="176">
        <f>IF(N227="sníž. přenesená",J227,0)</f>
        <v>0</v>
      </c>
      <c r="BI227" s="176">
        <f>IF(N227="nulová",J227,0)</f>
        <v>0</v>
      </c>
      <c r="BJ227" s="17" t="s">
        <v>22</v>
      </c>
      <c r="BK227" s="176">
        <f>ROUND(I227*H227,2)</f>
        <v>0</v>
      </c>
      <c r="BL227" s="17" t="s">
        <v>131</v>
      </c>
      <c r="BM227" s="17" t="s">
        <v>291</v>
      </c>
    </row>
    <row r="228" spans="2:47" s="1" customFormat="1" ht="27">
      <c r="B228" s="34"/>
      <c r="D228" s="177" t="s">
        <v>133</v>
      </c>
      <c r="F228" s="178" t="s">
        <v>292</v>
      </c>
      <c r="I228" s="138"/>
      <c r="L228" s="34"/>
      <c r="M228" s="63"/>
      <c r="N228" s="35"/>
      <c r="O228" s="35"/>
      <c r="P228" s="35"/>
      <c r="Q228" s="35"/>
      <c r="R228" s="35"/>
      <c r="S228" s="35"/>
      <c r="T228" s="64"/>
      <c r="AT228" s="17" t="s">
        <v>133</v>
      </c>
      <c r="AU228" s="17" t="s">
        <v>81</v>
      </c>
    </row>
    <row r="229" spans="2:47" s="1" customFormat="1" ht="81">
      <c r="B229" s="34"/>
      <c r="D229" s="177" t="s">
        <v>135</v>
      </c>
      <c r="F229" s="179" t="s">
        <v>293</v>
      </c>
      <c r="I229" s="138"/>
      <c r="L229" s="34"/>
      <c r="M229" s="63"/>
      <c r="N229" s="35"/>
      <c r="O229" s="35"/>
      <c r="P229" s="35"/>
      <c r="Q229" s="35"/>
      <c r="R229" s="35"/>
      <c r="S229" s="35"/>
      <c r="T229" s="64"/>
      <c r="AT229" s="17" t="s">
        <v>135</v>
      </c>
      <c r="AU229" s="17" t="s">
        <v>81</v>
      </c>
    </row>
    <row r="230" spans="2:51" s="11" customFormat="1" ht="13.5">
      <c r="B230" s="180"/>
      <c r="D230" s="177" t="s">
        <v>137</v>
      </c>
      <c r="E230" s="181" t="s">
        <v>20</v>
      </c>
      <c r="F230" s="182" t="s">
        <v>286</v>
      </c>
      <c r="H230" s="183" t="s">
        <v>20</v>
      </c>
      <c r="I230" s="184"/>
      <c r="L230" s="180"/>
      <c r="M230" s="185"/>
      <c r="N230" s="186"/>
      <c r="O230" s="186"/>
      <c r="P230" s="186"/>
      <c r="Q230" s="186"/>
      <c r="R230" s="186"/>
      <c r="S230" s="186"/>
      <c r="T230" s="187"/>
      <c r="AT230" s="183" t="s">
        <v>137</v>
      </c>
      <c r="AU230" s="183" t="s">
        <v>81</v>
      </c>
      <c r="AV230" s="11" t="s">
        <v>22</v>
      </c>
      <c r="AW230" s="11" t="s">
        <v>37</v>
      </c>
      <c r="AX230" s="11" t="s">
        <v>73</v>
      </c>
      <c r="AY230" s="183" t="s">
        <v>124</v>
      </c>
    </row>
    <row r="231" spans="2:51" s="12" customFormat="1" ht="13.5">
      <c r="B231" s="188"/>
      <c r="D231" s="177" t="s">
        <v>137</v>
      </c>
      <c r="E231" s="189" t="s">
        <v>20</v>
      </c>
      <c r="F231" s="190" t="s">
        <v>287</v>
      </c>
      <c r="H231" s="191">
        <v>2.887</v>
      </c>
      <c r="I231" s="192"/>
      <c r="L231" s="188"/>
      <c r="M231" s="193"/>
      <c r="N231" s="194"/>
      <c r="O231" s="194"/>
      <c r="P231" s="194"/>
      <c r="Q231" s="194"/>
      <c r="R231" s="194"/>
      <c r="S231" s="194"/>
      <c r="T231" s="195"/>
      <c r="AT231" s="189" t="s">
        <v>137</v>
      </c>
      <c r="AU231" s="189" t="s">
        <v>81</v>
      </c>
      <c r="AV231" s="12" t="s">
        <v>81</v>
      </c>
      <c r="AW231" s="12" t="s">
        <v>37</v>
      </c>
      <c r="AX231" s="12" t="s">
        <v>73</v>
      </c>
      <c r="AY231" s="189" t="s">
        <v>124</v>
      </c>
    </row>
    <row r="232" spans="2:51" s="13" customFormat="1" ht="13.5">
      <c r="B232" s="196"/>
      <c r="D232" s="197" t="s">
        <v>137</v>
      </c>
      <c r="E232" s="198" t="s">
        <v>20</v>
      </c>
      <c r="F232" s="199" t="s">
        <v>140</v>
      </c>
      <c r="H232" s="200">
        <v>2.887</v>
      </c>
      <c r="I232" s="201"/>
      <c r="L232" s="196"/>
      <c r="M232" s="202"/>
      <c r="N232" s="203"/>
      <c r="O232" s="203"/>
      <c r="P232" s="203"/>
      <c r="Q232" s="203"/>
      <c r="R232" s="203"/>
      <c r="S232" s="203"/>
      <c r="T232" s="204"/>
      <c r="AT232" s="205" t="s">
        <v>137</v>
      </c>
      <c r="AU232" s="205" t="s">
        <v>81</v>
      </c>
      <c r="AV232" s="13" t="s">
        <v>131</v>
      </c>
      <c r="AW232" s="13" t="s">
        <v>37</v>
      </c>
      <c r="AX232" s="13" t="s">
        <v>22</v>
      </c>
      <c r="AY232" s="205" t="s">
        <v>124</v>
      </c>
    </row>
    <row r="233" spans="2:65" s="1" customFormat="1" ht="22.5" customHeight="1">
      <c r="B233" s="164"/>
      <c r="C233" s="165" t="s">
        <v>294</v>
      </c>
      <c r="D233" s="165" t="s">
        <v>126</v>
      </c>
      <c r="E233" s="166" t="s">
        <v>295</v>
      </c>
      <c r="F233" s="167" t="s">
        <v>296</v>
      </c>
      <c r="G233" s="168" t="s">
        <v>218</v>
      </c>
      <c r="H233" s="169">
        <v>0.135</v>
      </c>
      <c r="I233" s="170"/>
      <c r="J233" s="171">
        <f>ROUND(I233*H233,2)</f>
        <v>0</v>
      </c>
      <c r="K233" s="167" t="s">
        <v>130</v>
      </c>
      <c r="L233" s="34"/>
      <c r="M233" s="172" t="s">
        <v>20</v>
      </c>
      <c r="N233" s="173" t="s">
        <v>44</v>
      </c>
      <c r="O233" s="35"/>
      <c r="P233" s="174">
        <f>O233*H233</f>
        <v>0</v>
      </c>
      <c r="Q233" s="174">
        <v>1.05306</v>
      </c>
      <c r="R233" s="174">
        <f>Q233*H233</f>
        <v>0.14216310000000001</v>
      </c>
      <c r="S233" s="174">
        <v>0</v>
      </c>
      <c r="T233" s="175">
        <f>S233*H233</f>
        <v>0</v>
      </c>
      <c r="AR233" s="17" t="s">
        <v>131</v>
      </c>
      <c r="AT233" s="17" t="s">
        <v>126</v>
      </c>
      <c r="AU233" s="17" t="s">
        <v>81</v>
      </c>
      <c r="AY233" s="17" t="s">
        <v>124</v>
      </c>
      <c r="BE233" s="176">
        <f>IF(N233="základní",J233,0)</f>
        <v>0</v>
      </c>
      <c r="BF233" s="176">
        <f>IF(N233="snížená",J233,0)</f>
        <v>0</v>
      </c>
      <c r="BG233" s="176">
        <f>IF(N233="zákl. přenesená",J233,0)</f>
        <v>0</v>
      </c>
      <c r="BH233" s="176">
        <f>IF(N233="sníž. přenesená",J233,0)</f>
        <v>0</v>
      </c>
      <c r="BI233" s="176">
        <f>IF(N233="nulová",J233,0)</f>
        <v>0</v>
      </c>
      <c r="BJ233" s="17" t="s">
        <v>22</v>
      </c>
      <c r="BK233" s="176">
        <f>ROUND(I233*H233,2)</f>
        <v>0</v>
      </c>
      <c r="BL233" s="17" t="s">
        <v>131</v>
      </c>
      <c r="BM233" s="17" t="s">
        <v>297</v>
      </c>
    </row>
    <row r="234" spans="2:47" s="1" customFormat="1" ht="13.5">
      <c r="B234" s="34"/>
      <c r="D234" s="177" t="s">
        <v>133</v>
      </c>
      <c r="F234" s="178" t="s">
        <v>298</v>
      </c>
      <c r="I234" s="138"/>
      <c r="L234" s="34"/>
      <c r="M234" s="63"/>
      <c r="N234" s="35"/>
      <c r="O234" s="35"/>
      <c r="P234" s="35"/>
      <c r="Q234" s="35"/>
      <c r="R234" s="35"/>
      <c r="S234" s="35"/>
      <c r="T234" s="64"/>
      <c r="AT234" s="17" t="s">
        <v>133</v>
      </c>
      <c r="AU234" s="17" t="s">
        <v>81</v>
      </c>
    </row>
    <row r="235" spans="2:51" s="11" customFormat="1" ht="13.5">
      <c r="B235" s="180"/>
      <c r="D235" s="177" t="s">
        <v>137</v>
      </c>
      <c r="E235" s="181" t="s">
        <v>20</v>
      </c>
      <c r="F235" s="182" t="s">
        <v>299</v>
      </c>
      <c r="H235" s="183" t="s">
        <v>20</v>
      </c>
      <c r="I235" s="184"/>
      <c r="L235" s="180"/>
      <c r="M235" s="185"/>
      <c r="N235" s="186"/>
      <c r="O235" s="186"/>
      <c r="P235" s="186"/>
      <c r="Q235" s="186"/>
      <c r="R235" s="186"/>
      <c r="S235" s="186"/>
      <c r="T235" s="187"/>
      <c r="AT235" s="183" t="s">
        <v>137</v>
      </c>
      <c r="AU235" s="183" t="s">
        <v>81</v>
      </c>
      <c r="AV235" s="11" t="s">
        <v>22</v>
      </c>
      <c r="AW235" s="11" t="s">
        <v>37</v>
      </c>
      <c r="AX235" s="11" t="s">
        <v>73</v>
      </c>
      <c r="AY235" s="183" t="s">
        <v>124</v>
      </c>
    </row>
    <row r="236" spans="2:51" s="11" customFormat="1" ht="13.5">
      <c r="B236" s="180"/>
      <c r="D236" s="177" t="s">
        <v>137</v>
      </c>
      <c r="E236" s="181" t="s">
        <v>20</v>
      </c>
      <c r="F236" s="182" t="s">
        <v>300</v>
      </c>
      <c r="H236" s="183" t="s">
        <v>20</v>
      </c>
      <c r="I236" s="184"/>
      <c r="L236" s="180"/>
      <c r="M236" s="185"/>
      <c r="N236" s="186"/>
      <c r="O236" s="186"/>
      <c r="P236" s="186"/>
      <c r="Q236" s="186"/>
      <c r="R236" s="186"/>
      <c r="S236" s="186"/>
      <c r="T236" s="187"/>
      <c r="AT236" s="183" t="s">
        <v>137</v>
      </c>
      <c r="AU236" s="183" t="s">
        <v>81</v>
      </c>
      <c r="AV236" s="11" t="s">
        <v>22</v>
      </c>
      <c r="AW236" s="11" t="s">
        <v>37</v>
      </c>
      <c r="AX236" s="11" t="s">
        <v>73</v>
      </c>
      <c r="AY236" s="183" t="s">
        <v>124</v>
      </c>
    </row>
    <row r="237" spans="2:51" s="12" customFormat="1" ht="13.5">
      <c r="B237" s="188"/>
      <c r="D237" s="177" t="s">
        <v>137</v>
      </c>
      <c r="E237" s="189" t="s">
        <v>20</v>
      </c>
      <c r="F237" s="190" t="s">
        <v>301</v>
      </c>
      <c r="H237" s="191">
        <v>0.135</v>
      </c>
      <c r="I237" s="192"/>
      <c r="L237" s="188"/>
      <c r="M237" s="193"/>
      <c r="N237" s="194"/>
      <c r="O237" s="194"/>
      <c r="P237" s="194"/>
      <c r="Q237" s="194"/>
      <c r="R237" s="194"/>
      <c r="S237" s="194"/>
      <c r="T237" s="195"/>
      <c r="AT237" s="189" t="s">
        <v>137</v>
      </c>
      <c r="AU237" s="189" t="s">
        <v>81</v>
      </c>
      <c r="AV237" s="12" t="s">
        <v>81</v>
      </c>
      <c r="AW237" s="12" t="s">
        <v>37</v>
      </c>
      <c r="AX237" s="12" t="s">
        <v>73</v>
      </c>
      <c r="AY237" s="189" t="s">
        <v>124</v>
      </c>
    </row>
    <row r="238" spans="2:51" s="13" customFormat="1" ht="13.5">
      <c r="B238" s="196"/>
      <c r="D238" s="197" t="s">
        <v>137</v>
      </c>
      <c r="E238" s="198" t="s">
        <v>20</v>
      </c>
      <c r="F238" s="199" t="s">
        <v>140</v>
      </c>
      <c r="H238" s="200">
        <v>0.135</v>
      </c>
      <c r="I238" s="201"/>
      <c r="L238" s="196"/>
      <c r="M238" s="202"/>
      <c r="N238" s="203"/>
      <c r="O238" s="203"/>
      <c r="P238" s="203"/>
      <c r="Q238" s="203"/>
      <c r="R238" s="203"/>
      <c r="S238" s="203"/>
      <c r="T238" s="204"/>
      <c r="AT238" s="205" t="s">
        <v>137</v>
      </c>
      <c r="AU238" s="205" t="s">
        <v>81</v>
      </c>
      <c r="AV238" s="13" t="s">
        <v>131</v>
      </c>
      <c r="AW238" s="13" t="s">
        <v>37</v>
      </c>
      <c r="AX238" s="13" t="s">
        <v>22</v>
      </c>
      <c r="AY238" s="205" t="s">
        <v>124</v>
      </c>
    </row>
    <row r="239" spans="2:65" s="1" customFormat="1" ht="22.5" customHeight="1">
      <c r="B239" s="164"/>
      <c r="C239" s="165" t="s">
        <v>302</v>
      </c>
      <c r="D239" s="165" t="s">
        <v>126</v>
      </c>
      <c r="E239" s="166" t="s">
        <v>303</v>
      </c>
      <c r="F239" s="167" t="s">
        <v>304</v>
      </c>
      <c r="G239" s="168" t="s">
        <v>167</v>
      </c>
      <c r="H239" s="169">
        <v>29.4</v>
      </c>
      <c r="I239" s="170"/>
      <c r="J239" s="171">
        <f>ROUND(I239*H239,2)</f>
        <v>0</v>
      </c>
      <c r="K239" s="167" t="s">
        <v>20</v>
      </c>
      <c r="L239" s="34"/>
      <c r="M239" s="172" t="s">
        <v>20</v>
      </c>
      <c r="N239" s="173" t="s">
        <v>44</v>
      </c>
      <c r="O239" s="35"/>
      <c r="P239" s="174">
        <f>O239*H239</f>
        <v>0</v>
      </c>
      <c r="Q239" s="174">
        <v>1.837</v>
      </c>
      <c r="R239" s="174">
        <f>Q239*H239</f>
        <v>54.007799999999996</v>
      </c>
      <c r="S239" s="174">
        <v>0</v>
      </c>
      <c r="T239" s="175">
        <f>S239*H239</f>
        <v>0</v>
      </c>
      <c r="AR239" s="17" t="s">
        <v>131</v>
      </c>
      <c r="AT239" s="17" t="s">
        <v>126</v>
      </c>
      <c r="AU239" s="17" t="s">
        <v>81</v>
      </c>
      <c r="AY239" s="17" t="s">
        <v>124</v>
      </c>
      <c r="BE239" s="176">
        <f>IF(N239="základní",J239,0)</f>
        <v>0</v>
      </c>
      <c r="BF239" s="176">
        <f>IF(N239="snížená",J239,0)</f>
        <v>0</v>
      </c>
      <c r="BG239" s="176">
        <f>IF(N239="zákl. přenesená",J239,0)</f>
        <v>0</v>
      </c>
      <c r="BH239" s="176">
        <f>IF(N239="sníž. přenesená",J239,0)</f>
        <v>0</v>
      </c>
      <c r="BI239" s="176">
        <f>IF(N239="nulová",J239,0)</f>
        <v>0</v>
      </c>
      <c r="BJ239" s="17" t="s">
        <v>22</v>
      </c>
      <c r="BK239" s="176">
        <f>ROUND(I239*H239,2)</f>
        <v>0</v>
      </c>
      <c r="BL239" s="17" t="s">
        <v>131</v>
      </c>
      <c r="BM239" s="17" t="s">
        <v>305</v>
      </c>
    </row>
    <row r="240" spans="2:51" s="11" customFormat="1" ht="13.5">
      <c r="B240" s="180"/>
      <c r="D240" s="177" t="s">
        <v>137</v>
      </c>
      <c r="E240" s="181" t="s">
        <v>20</v>
      </c>
      <c r="F240" s="182" t="s">
        <v>171</v>
      </c>
      <c r="H240" s="183" t="s">
        <v>20</v>
      </c>
      <c r="I240" s="184"/>
      <c r="L240" s="180"/>
      <c r="M240" s="185"/>
      <c r="N240" s="186"/>
      <c r="O240" s="186"/>
      <c r="P240" s="186"/>
      <c r="Q240" s="186"/>
      <c r="R240" s="186"/>
      <c r="S240" s="186"/>
      <c r="T240" s="187"/>
      <c r="AT240" s="183" t="s">
        <v>137</v>
      </c>
      <c r="AU240" s="183" t="s">
        <v>81</v>
      </c>
      <c r="AV240" s="11" t="s">
        <v>22</v>
      </c>
      <c r="AW240" s="11" t="s">
        <v>37</v>
      </c>
      <c r="AX240" s="11" t="s">
        <v>73</v>
      </c>
      <c r="AY240" s="183" t="s">
        <v>124</v>
      </c>
    </row>
    <row r="241" spans="2:51" s="12" customFormat="1" ht="13.5">
      <c r="B241" s="188"/>
      <c r="D241" s="177" t="s">
        <v>137</v>
      </c>
      <c r="E241" s="189" t="s">
        <v>20</v>
      </c>
      <c r="F241" s="190" t="s">
        <v>172</v>
      </c>
      <c r="H241" s="191">
        <v>64.562</v>
      </c>
      <c r="I241" s="192"/>
      <c r="L241" s="188"/>
      <c r="M241" s="193"/>
      <c r="N241" s="194"/>
      <c r="O241" s="194"/>
      <c r="P241" s="194"/>
      <c r="Q241" s="194"/>
      <c r="R241" s="194"/>
      <c r="S241" s="194"/>
      <c r="T241" s="195"/>
      <c r="AT241" s="189" t="s">
        <v>137</v>
      </c>
      <c r="AU241" s="189" t="s">
        <v>81</v>
      </c>
      <c r="AV241" s="12" t="s">
        <v>81</v>
      </c>
      <c r="AW241" s="12" t="s">
        <v>37</v>
      </c>
      <c r="AX241" s="12" t="s">
        <v>73</v>
      </c>
      <c r="AY241" s="189" t="s">
        <v>124</v>
      </c>
    </row>
    <row r="242" spans="2:51" s="11" customFormat="1" ht="13.5">
      <c r="B242" s="180"/>
      <c r="D242" s="177" t="s">
        <v>137</v>
      </c>
      <c r="E242" s="181" t="s">
        <v>20</v>
      </c>
      <c r="F242" s="182" t="s">
        <v>234</v>
      </c>
      <c r="H242" s="183" t="s">
        <v>20</v>
      </c>
      <c r="I242" s="184"/>
      <c r="L242" s="180"/>
      <c r="M242" s="185"/>
      <c r="N242" s="186"/>
      <c r="O242" s="186"/>
      <c r="P242" s="186"/>
      <c r="Q242" s="186"/>
      <c r="R242" s="186"/>
      <c r="S242" s="186"/>
      <c r="T242" s="187"/>
      <c r="AT242" s="183" t="s">
        <v>137</v>
      </c>
      <c r="AU242" s="183" t="s">
        <v>81</v>
      </c>
      <c r="AV242" s="11" t="s">
        <v>22</v>
      </c>
      <c r="AW242" s="11" t="s">
        <v>37</v>
      </c>
      <c r="AX242" s="11" t="s">
        <v>73</v>
      </c>
      <c r="AY242" s="183" t="s">
        <v>124</v>
      </c>
    </row>
    <row r="243" spans="2:51" s="12" customFormat="1" ht="13.5">
      <c r="B243" s="188"/>
      <c r="D243" s="177" t="s">
        <v>137</v>
      </c>
      <c r="E243" s="189" t="s">
        <v>20</v>
      </c>
      <c r="F243" s="190" t="s">
        <v>306</v>
      </c>
      <c r="H243" s="191">
        <v>-2.705</v>
      </c>
      <c r="I243" s="192"/>
      <c r="L243" s="188"/>
      <c r="M243" s="193"/>
      <c r="N243" s="194"/>
      <c r="O243" s="194"/>
      <c r="P243" s="194"/>
      <c r="Q243" s="194"/>
      <c r="R243" s="194"/>
      <c r="S243" s="194"/>
      <c r="T243" s="195"/>
      <c r="AT243" s="189" t="s">
        <v>137</v>
      </c>
      <c r="AU243" s="189" t="s">
        <v>81</v>
      </c>
      <c r="AV243" s="12" t="s">
        <v>81</v>
      </c>
      <c r="AW243" s="12" t="s">
        <v>37</v>
      </c>
      <c r="AX243" s="12" t="s">
        <v>73</v>
      </c>
      <c r="AY243" s="189" t="s">
        <v>124</v>
      </c>
    </row>
    <row r="244" spans="2:51" s="12" customFormat="1" ht="13.5">
      <c r="B244" s="188"/>
      <c r="D244" s="177" t="s">
        <v>137</v>
      </c>
      <c r="E244" s="189" t="s">
        <v>20</v>
      </c>
      <c r="F244" s="190" t="s">
        <v>307</v>
      </c>
      <c r="H244" s="191">
        <v>-2.375</v>
      </c>
      <c r="I244" s="192"/>
      <c r="L244" s="188"/>
      <c r="M244" s="193"/>
      <c r="N244" s="194"/>
      <c r="O244" s="194"/>
      <c r="P244" s="194"/>
      <c r="Q244" s="194"/>
      <c r="R244" s="194"/>
      <c r="S244" s="194"/>
      <c r="T244" s="195"/>
      <c r="AT244" s="189" t="s">
        <v>137</v>
      </c>
      <c r="AU244" s="189" t="s">
        <v>81</v>
      </c>
      <c r="AV244" s="12" t="s">
        <v>81</v>
      </c>
      <c r="AW244" s="12" t="s">
        <v>37</v>
      </c>
      <c r="AX244" s="12" t="s">
        <v>73</v>
      </c>
      <c r="AY244" s="189" t="s">
        <v>124</v>
      </c>
    </row>
    <row r="245" spans="2:51" s="11" customFormat="1" ht="13.5">
      <c r="B245" s="180"/>
      <c r="D245" s="177" t="s">
        <v>137</v>
      </c>
      <c r="E245" s="181" t="s">
        <v>20</v>
      </c>
      <c r="F245" s="182" t="s">
        <v>308</v>
      </c>
      <c r="H245" s="183" t="s">
        <v>20</v>
      </c>
      <c r="I245" s="184"/>
      <c r="L245" s="180"/>
      <c r="M245" s="185"/>
      <c r="N245" s="186"/>
      <c r="O245" s="186"/>
      <c r="P245" s="186"/>
      <c r="Q245" s="186"/>
      <c r="R245" s="186"/>
      <c r="S245" s="186"/>
      <c r="T245" s="187"/>
      <c r="AT245" s="183" t="s">
        <v>137</v>
      </c>
      <c r="AU245" s="183" t="s">
        <v>81</v>
      </c>
      <c r="AV245" s="11" t="s">
        <v>22</v>
      </c>
      <c r="AW245" s="11" t="s">
        <v>37</v>
      </c>
      <c r="AX245" s="11" t="s">
        <v>73</v>
      </c>
      <c r="AY245" s="183" t="s">
        <v>124</v>
      </c>
    </row>
    <row r="246" spans="2:51" s="12" customFormat="1" ht="13.5">
      <c r="B246" s="188"/>
      <c r="D246" s="177" t="s">
        <v>137</v>
      </c>
      <c r="E246" s="189" t="s">
        <v>20</v>
      </c>
      <c r="F246" s="190" t="s">
        <v>309</v>
      </c>
      <c r="H246" s="191">
        <v>-30.082</v>
      </c>
      <c r="I246" s="192"/>
      <c r="L246" s="188"/>
      <c r="M246" s="193"/>
      <c r="N246" s="194"/>
      <c r="O246" s="194"/>
      <c r="P246" s="194"/>
      <c r="Q246" s="194"/>
      <c r="R246" s="194"/>
      <c r="S246" s="194"/>
      <c r="T246" s="195"/>
      <c r="AT246" s="189" t="s">
        <v>137</v>
      </c>
      <c r="AU246" s="189" t="s">
        <v>81</v>
      </c>
      <c r="AV246" s="12" t="s">
        <v>81</v>
      </c>
      <c r="AW246" s="12" t="s">
        <v>37</v>
      </c>
      <c r="AX246" s="12" t="s">
        <v>73</v>
      </c>
      <c r="AY246" s="189" t="s">
        <v>124</v>
      </c>
    </row>
    <row r="247" spans="2:51" s="13" customFormat="1" ht="13.5">
      <c r="B247" s="196"/>
      <c r="D247" s="177" t="s">
        <v>137</v>
      </c>
      <c r="E247" s="206" t="s">
        <v>20</v>
      </c>
      <c r="F247" s="207" t="s">
        <v>140</v>
      </c>
      <c r="H247" s="208">
        <v>29.4</v>
      </c>
      <c r="I247" s="201"/>
      <c r="L247" s="196"/>
      <c r="M247" s="202"/>
      <c r="N247" s="203"/>
      <c r="O247" s="203"/>
      <c r="P247" s="203"/>
      <c r="Q247" s="203"/>
      <c r="R247" s="203"/>
      <c r="S247" s="203"/>
      <c r="T247" s="204"/>
      <c r="AT247" s="205" t="s">
        <v>137</v>
      </c>
      <c r="AU247" s="205" t="s">
        <v>81</v>
      </c>
      <c r="AV247" s="13" t="s">
        <v>131</v>
      </c>
      <c r="AW247" s="13" t="s">
        <v>37</v>
      </c>
      <c r="AX247" s="13" t="s">
        <v>22</v>
      </c>
      <c r="AY247" s="205" t="s">
        <v>124</v>
      </c>
    </row>
    <row r="248" spans="2:63" s="10" customFormat="1" ht="29.25" customHeight="1">
      <c r="B248" s="150"/>
      <c r="D248" s="161" t="s">
        <v>72</v>
      </c>
      <c r="E248" s="162" t="s">
        <v>192</v>
      </c>
      <c r="F248" s="162" t="s">
        <v>310</v>
      </c>
      <c r="I248" s="153"/>
      <c r="J248" s="163">
        <f>BK248</f>
        <v>0</v>
      </c>
      <c r="L248" s="150"/>
      <c r="M248" s="155"/>
      <c r="N248" s="156"/>
      <c r="O248" s="156"/>
      <c r="P248" s="157">
        <f>SUM(P249:P289)</f>
        <v>0</v>
      </c>
      <c r="Q248" s="156"/>
      <c r="R248" s="157">
        <f>SUM(R249:R289)</f>
        <v>10.76188354</v>
      </c>
      <c r="S248" s="156"/>
      <c r="T248" s="158">
        <f>SUM(T249:T289)</f>
        <v>0.009</v>
      </c>
      <c r="AR248" s="151" t="s">
        <v>22</v>
      </c>
      <c r="AT248" s="159" t="s">
        <v>72</v>
      </c>
      <c r="AU248" s="159" t="s">
        <v>22</v>
      </c>
      <c r="AY248" s="151" t="s">
        <v>124</v>
      </c>
      <c r="BK248" s="160">
        <f>SUM(BK249:BK289)</f>
        <v>0</v>
      </c>
    </row>
    <row r="249" spans="2:65" s="1" customFormat="1" ht="22.5" customHeight="1">
      <c r="B249" s="164"/>
      <c r="C249" s="165" t="s">
        <v>311</v>
      </c>
      <c r="D249" s="165" t="s">
        <v>126</v>
      </c>
      <c r="E249" s="166" t="s">
        <v>312</v>
      </c>
      <c r="F249" s="167" t="s">
        <v>313</v>
      </c>
      <c r="G249" s="168" t="s">
        <v>314</v>
      </c>
      <c r="H249" s="169">
        <v>3</v>
      </c>
      <c r="I249" s="170"/>
      <c r="J249" s="171">
        <f>ROUND(I249*H249,2)</f>
        <v>0</v>
      </c>
      <c r="K249" s="167" t="s">
        <v>130</v>
      </c>
      <c r="L249" s="34"/>
      <c r="M249" s="172" t="s">
        <v>20</v>
      </c>
      <c r="N249" s="173" t="s">
        <v>44</v>
      </c>
      <c r="O249" s="35"/>
      <c r="P249" s="174">
        <f>O249*H249</f>
        <v>0</v>
      </c>
      <c r="Q249" s="174">
        <v>0.0007</v>
      </c>
      <c r="R249" s="174">
        <f>Q249*H249</f>
        <v>0.0021</v>
      </c>
      <c r="S249" s="174">
        <v>0</v>
      </c>
      <c r="T249" s="175">
        <f>S249*H249</f>
        <v>0</v>
      </c>
      <c r="AR249" s="17" t="s">
        <v>131</v>
      </c>
      <c r="AT249" s="17" t="s">
        <v>126</v>
      </c>
      <c r="AU249" s="17" t="s">
        <v>81</v>
      </c>
      <c r="AY249" s="17" t="s">
        <v>124</v>
      </c>
      <c r="BE249" s="176">
        <f>IF(N249="základní",J249,0)</f>
        <v>0</v>
      </c>
      <c r="BF249" s="176">
        <f>IF(N249="snížená",J249,0)</f>
        <v>0</v>
      </c>
      <c r="BG249" s="176">
        <f>IF(N249="zákl. přenesená",J249,0)</f>
        <v>0</v>
      </c>
      <c r="BH249" s="176">
        <f>IF(N249="sníž. přenesená",J249,0)</f>
        <v>0</v>
      </c>
      <c r="BI249" s="176">
        <f>IF(N249="nulová",J249,0)</f>
        <v>0</v>
      </c>
      <c r="BJ249" s="17" t="s">
        <v>22</v>
      </c>
      <c r="BK249" s="176">
        <f>ROUND(I249*H249,2)</f>
        <v>0</v>
      </c>
      <c r="BL249" s="17" t="s">
        <v>131</v>
      </c>
      <c r="BM249" s="17" t="s">
        <v>315</v>
      </c>
    </row>
    <row r="250" spans="2:47" s="1" customFormat="1" ht="13.5">
      <c r="B250" s="34"/>
      <c r="D250" s="177" t="s">
        <v>133</v>
      </c>
      <c r="F250" s="178" t="s">
        <v>316</v>
      </c>
      <c r="I250" s="138"/>
      <c r="L250" s="34"/>
      <c r="M250" s="63"/>
      <c r="N250" s="35"/>
      <c r="O250" s="35"/>
      <c r="P250" s="35"/>
      <c r="Q250" s="35"/>
      <c r="R250" s="35"/>
      <c r="S250" s="35"/>
      <c r="T250" s="64"/>
      <c r="AT250" s="17" t="s">
        <v>133</v>
      </c>
      <c r="AU250" s="17" t="s">
        <v>81</v>
      </c>
    </row>
    <row r="251" spans="2:47" s="1" customFormat="1" ht="148.5">
      <c r="B251" s="34"/>
      <c r="D251" s="197" t="s">
        <v>135</v>
      </c>
      <c r="F251" s="219" t="s">
        <v>317</v>
      </c>
      <c r="I251" s="138"/>
      <c r="L251" s="34"/>
      <c r="M251" s="63"/>
      <c r="N251" s="35"/>
      <c r="O251" s="35"/>
      <c r="P251" s="35"/>
      <c r="Q251" s="35"/>
      <c r="R251" s="35"/>
      <c r="S251" s="35"/>
      <c r="T251" s="64"/>
      <c r="AT251" s="17" t="s">
        <v>135</v>
      </c>
      <c r="AU251" s="17" t="s">
        <v>81</v>
      </c>
    </row>
    <row r="252" spans="2:65" s="1" customFormat="1" ht="22.5" customHeight="1">
      <c r="B252" s="164"/>
      <c r="C252" s="209" t="s">
        <v>318</v>
      </c>
      <c r="D252" s="209" t="s">
        <v>273</v>
      </c>
      <c r="E252" s="210" t="s">
        <v>319</v>
      </c>
      <c r="F252" s="211" t="s">
        <v>320</v>
      </c>
      <c r="G252" s="212" t="s">
        <v>314</v>
      </c>
      <c r="H252" s="213">
        <v>1</v>
      </c>
      <c r="I252" s="214"/>
      <c r="J252" s="215">
        <f>ROUND(I252*H252,2)</f>
        <v>0</v>
      </c>
      <c r="K252" s="211" t="s">
        <v>130</v>
      </c>
      <c r="L252" s="216"/>
      <c r="M252" s="217" t="s">
        <v>20</v>
      </c>
      <c r="N252" s="218" t="s">
        <v>44</v>
      </c>
      <c r="O252" s="35"/>
      <c r="P252" s="174">
        <f>O252*H252</f>
        <v>0</v>
      </c>
      <c r="Q252" s="174">
        <v>0.003</v>
      </c>
      <c r="R252" s="174">
        <f>Q252*H252</f>
        <v>0.003</v>
      </c>
      <c r="S252" s="174">
        <v>0</v>
      </c>
      <c r="T252" s="175">
        <f>S252*H252</f>
        <v>0</v>
      </c>
      <c r="AR252" s="17" t="s">
        <v>187</v>
      </c>
      <c r="AT252" s="17" t="s">
        <v>273</v>
      </c>
      <c r="AU252" s="17" t="s">
        <v>81</v>
      </c>
      <c r="AY252" s="17" t="s">
        <v>124</v>
      </c>
      <c r="BE252" s="176">
        <f>IF(N252="základní",J252,0)</f>
        <v>0</v>
      </c>
      <c r="BF252" s="176">
        <f>IF(N252="snížená",J252,0)</f>
        <v>0</v>
      </c>
      <c r="BG252" s="176">
        <f>IF(N252="zákl. přenesená",J252,0)</f>
        <v>0</v>
      </c>
      <c r="BH252" s="176">
        <f>IF(N252="sníž. přenesená",J252,0)</f>
        <v>0</v>
      </c>
      <c r="BI252" s="176">
        <f>IF(N252="nulová",J252,0)</f>
        <v>0</v>
      </c>
      <c r="BJ252" s="17" t="s">
        <v>22</v>
      </c>
      <c r="BK252" s="176">
        <f>ROUND(I252*H252,2)</f>
        <v>0</v>
      </c>
      <c r="BL252" s="17" t="s">
        <v>131</v>
      </c>
      <c r="BM252" s="17" t="s">
        <v>321</v>
      </c>
    </row>
    <row r="253" spans="2:47" s="1" customFormat="1" ht="40.5">
      <c r="B253" s="34"/>
      <c r="D253" s="197" t="s">
        <v>133</v>
      </c>
      <c r="F253" s="220" t="s">
        <v>322</v>
      </c>
      <c r="I253" s="138"/>
      <c r="L253" s="34"/>
      <c r="M253" s="63"/>
      <c r="N253" s="35"/>
      <c r="O253" s="35"/>
      <c r="P253" s="35"/>
      <c r="Q253" s="35"/>
      <c r="R253" s="35"/>
      <c r="S253" s="35"/>
      <c r="T253" s="64"/>
      <c r="AT253" s="17" t="s">
        <v>133</v>
      </c>
      <c r="AU253" s="17" t="s">
        <v>81</v>
      </c>
    </row>
    <row r="254" spans="2:65" s="1" customFormat="1" ht="22.5" customHeight="1">
      <c r="B254" s="164"/>
      <c r="C254" s="209" t="s">
        <v>323</v>
      </c>
      <c r="D254" s="209" t="s">
        <v>273</v>
      </c>
      <c r="E254" s="210" t="s">
        <v>324</v>
      </c>
      <c r="F254" s="211" t="s">
        <v>325</v>
      </c>
      <c r="G254" s="212" t="s">
        <v>314</v>
      </c>
      <c r="H254" s="213">
        <v>1</v>
      </c>
      <c r="I254" s="214"/>
      <c r="J254" s="215">
        <f>ROUND(I254*H254,2)</f>
        <v>0</v>
      </c>
      <c r="K254" s="211" t="s">
        <v>130</v>
      </c>
      <c r="L254" s="216"/>
      <c r="M254" s="217" t="s">
        <v>20</v>
      </c>
      <c r="N254" s="218" t="s">
        <v>44</v>
      </c>
      <c r="O254" s="35"/>
      <c r="P254" s="174">
        <f>O254*H254</f>
        <v>0</v>
      </c>
      <c r="Q254" s="174">
        <v>0.004</v>
      </c>
      <c r="R254" s="174">
        <f>Q254*H254</f>
        <v>0.004</v>
      </c>
      <c r="S254" s="174">
        <v>0</v>
      </c>
      <c r="T254" s="175">
        <f>S254*H254</f>
        <v>0</v>
      </c>
      <c r="AR254" s="17" t="s">
        <v>187</v>
      </c>
      <c r="AT254" s="17" t="s">
        <v>273</v>
      </c>
      <c r="AU254" s="17" t="s">
        <v>81</v>
      </c>
      <c r="AY254" s="17" t="s">
        <v>124</v>
      </c>
      <c r="BE254" s="176">
        <f>IF(N254="základní",J254,0)</f>
        <v>0</v>
      </c>
      <c r="BF254" s="176">
        <f>IF(N254="snížená",J254,0)</f>
        <v>0</v>
      </c>
      <c r="BG254" s="176">
        <f>IF(N254="zákl. přenesená",J254,0)</f>
        <v>0</v>
      </c>
      <c r="BH254" s="176">
        <f>IF(N254="sníž. přenesená",J254,0)</f>
        <v>0</v>
      </c>
      <c r="BI254" s="176">
        <f>IF(N254="nulová",J254,0)</f>
        <v>0</v>
      </c>
      <c r="BJ254" s="17" t="s">
        <v>22</v>
      </c>
      <c r="BK254" s="176">
        <f>ROUND(I254*H254,2)</f>
        <v>0</v>
      </c>
      <c r="BL254" s="17" t="s">
        <v>131</v>
      </c>
      <c r="BM254" s="17" t="s">
        <v>326</v>
      </c>
    </row>
    <row r="255" spans="2:47" s="1" customFormat="1" ht="40.5">
      <c r="B255" s="34"/>
      <c r="D255" s="197" t="s">
        <v>133</v>
      </c>
      <c r="F255" s="220" t="s">
        <v>327</v>
      </c>
      <c r="I255" s="138"/>
      <c r="L255" s="34"/>
      <c r="M255" s="63"/>
      <c r="N255" s="35"/>
      <c r="O255" s="35"/>
      <c r="P255" s="35"/>
      <c r="Q255" s="35"/>
      <c r="R255" s="35"/>
      <c r="S255" s="35"/>
      <c r="T255" s="64"/>
      <c r="AT255" s="17" t="s">
        <v>133</v>
      </c>
      <c r="AU255" s="17" t="s">
        <v>81</v>
      </c>
    </row>
    <row r="256" spans="2:65" s="1" customFormat="1" ht="22.5" customHeight="1">
      <c r="B256" s="164"/>
      <c r="C256" s="209" t="s">
        <v>328</v>
      </c>
      <c r="D256" s="209" t="s">
        <v>273</v>
      </c>
      <c r="E256" s="210" t="s">
        <v>329</v>
      </c>
      <c r="F256" s="211" t="s">
        <v>330</v>
      </c>
      <c r="G256" s="212" t="s">
        <v>314</v>
      </c>
      <c r="H256" s="213">
        <v>1</v>
      </c>
      <c r="I256" s="214"/>
      <c r="J256" s="215">
        <f>ROUND(I256*H256,2)</f>
        <v>0</v>
      </c>
      <c r="K256" s="211" t="s">
        <v>130</v>
      </c>
      <c r="L256" s="216"/>
      <c r="M256" s="217" t="s">
        <v>20</v>
      </c>
      <c r="N256" s="218" t="s">
        <v>44</v>
      </c>
      <c r="O256" s="35"/>
      <c r="P256" s="174">
        <f>O256*H256</f>
        <v>0</v>
      </c>
      <c r="Q256" s="174">
        <v>0.004</v>
      </c>
      <c r="R256" s="174">
        <f>Q256*H256</f>
        <v>0.004</v>
      </c>
      <c r="S256" s="174">
        <v>0</v>
      </c>
      <c r="T256" s="175">
        <f>S256*H256</f>
        <v>0</v>
      </c>
      <c r="AR256" s="17" t="s">
        <v>187</v>
      </c>
      <c r="AT256" s="17" t="s">
        <v>273</v>
      </c>
      <c r="AU256" s="17" t="s">
        <v>81</v>
      </c>
      <c r="AY256" s="17" t="s">
        <v>124</v>
      </c>
      <c r="BE256" s="176">
        <f>IF(N256="základní",J256,0)</f>
        <v>0</v>
      </c>
      <c r="BF256" s="176">
        <f>IF(N256="snížená",J256,0)</f>
        <v>0</v>
      </c>
      <c r="BG256" s="176">
        <f>IF(N256="zákl. přenesená",J256,0)</f>
        <v>0</v>
      </c>
      <c r="BH256" s="176">
        <f>IF(N256="sníž. přenesená",J256,0)</f>
        <v>0</v>
      </c>
      <c r="BI256" s="176">
        <f>IF(N256="nulová",J256,0)</f>
        <v>0</v>
      </c>
      <c r="BJ256" s="17" t="s">
        <v>22</v>
      </c>
      <c r="BK256" s="176">
        <f>ROUND(I256*H256,2)</f>
        <v>0</v>
      </c>
      <c r="BL256" s="17" t="s">
        <v>131</v>
      </c>
      <c r="BM256" s="17" t="s">
        <v>331</v>
      </c>
    </row>
    <row r="257" spans="2:47" s="1" customFormat="1" ht="40.5">
      <c r="B257" s="34"/>
      <c r="D257" s="197" t="s">
        <v>133</v>
      </c>
      <c r="F257" s="220" t="s">
        <v>332</v>
      </c>
      <c r="I257" s="138"/>
      <c r="L257" s="34"/>
      <c r="M257" s="63"/>
      <c r="N257" s="35"/>
      <c r="O257" s="35"/>
      <c r="P257" s="35"/>
      <c r="Q257" s="35"/>
      <c r="R257" s="35"/>
      <c r="S257" s="35"/>
      <c r="T257" s="64"/>
      <c r="AT257" s="17" t="s">
        <v>133</v>
      </c>
      <c r="AU257" s="17" t="s">
        <v>81</v>
      </c>
    </row>
    <row r="258" spans="2:65" s="1" customFormat="1" ht="22.5" customHeight="1">
      <c r="B258" s="164"/>
      <c r="C258" s="165" t="s">
        <v>333</v>
      </c>
      <c r="D258" s="165" t="s">
        <v>126</v>
      </c>
      <c r="E258" s="166" t="s">
        <v>334</v>
      </c>
      <c r="F258" s="167" t="s">
        <v>335</v>
      </c>
      <c r="G258" s="168" t="s">
        <v>314</v>
      </c>
      <c r="H258" s="169">
        <v>1</v>
      </c>
      <c r="I258" s="170"/>
      <c r="J258" s="171">
        <f>ROUND(I258*H258,2)</f>
        <v>0</v>
      </c>
      <c r="K258" s="167" t="s">
        <v>130</v>
      </c>
      <c r="L258" s="34"/>
      <c r="M258" s="172" t="s">
        <v>20</v>
      </c>
      <c r="N258" s="173" t="s">
        <v>44</v>
      </c>
      <c r="O258" s="35"/>
      <c r="P258" s="174">
        <f>O258*H258</f>
        <v>0</v>
      </c>
      <c r="Q258" s="174">
        <v>0.11241</v>
      </c>
      <c r="R258" s="174">
        <f>Q258*H258</f>
        <v>0.11241</v>
      </c>
      <c r="S258" s="174">
        <v>0</v>
      </c>
      <c r="T258" s="175">
        <f>S258*H258</f>
        <v>0</v>
      </c>
      <c r="AR258" s="17" t="s">
        <v>131</v>
      </c>
      <c r="AT258" s="17" t="s">
        <v>126</v>
      </c>
      <c r="AU258" s="17" t="s">
        <v>81</v>
      </c>
      <c r="AY258" s="17" t="s">
        <v>124</v>
      </c>
      <c r="BE258" s="176">
        <f>IF(N258="základní",J258,0)</f>
        <v>0</v>
      </c>
      <c r="BF258" s="176">
        <f>IF(N258="snížená",J258,0)</f>
        <v>0</v>
      </c>
      <c r="BG258" s="176">
        <f>IF(N258="zákl. přenesená",J258,0)</f>
        <v>0</v>
      </c>
      <c r="BH258" s="176">
        <f>IF(N258="sníž. přenesená",J258,0)</f>
        <v>0</v>
      </c>
      <c r="BI258" s="176">
        <f>IF(N258="nulová",J258,0)</f>
        <v>0</v>
      </c>
      <c r="BJ258" s="17" t="s">
        <v>22</v>
      </c>
      <c r="BK258" s="176">
        <f>ROUND(I258*H258,2)</f>
        <v>0</v>
      </c>
      <c r="BL258" s="17" t="s">
        <v>131</v>
      </c>
      <c r="BM258" s="17" t="s">
        <v>336</v>
      </c>
    </row>
    <row r="259" spans="2:47" s="1" customFormat="1" ht="13.5">
      <c r="B259" s="34"/>
      <c r="D259" s="177" t="s">
        <v>133</v>
      </c>
      <c r="F259" s="178" t="s">
        <v>337</v>
      </c>
      <c r="I259" s="138"/>
      <c r="L259" s="34"/>
      <c r="M259" s="63"/>
      <c r="N259" s="35"/>
      <c r="O259" s="35"/>
      <c r="P259" s="35"/>
      <c r="Q259" s="35"/>
      <c r="R259" s="35"/>
      <c r="S259" s="35"/>
      <c r="T259" s="64"/>
      <c r="AT259" s="17" t="s">
        <v>133</v>
      </c>
      <c r="AU259" s="17" t="s">
        <v>81</v>
      </c>
    </row>
    <row r="260" spans="2:47" s="1" customFormat="1" ht="94.5">
      <c r="B260" s="34"/>
      <c r="D260" s="197" t="s">
        <v>135</v>
      </c>
      <c r="F260" s="219" t="s">
        <v>338</v>
      </c>
      <c r="I260" s="138"/>
      <c r="L260" s="34"/>
      <c r="M260" s="63"/>
      <c r="N260" s="35"/>
      <c r="O260" s="35"/>
      <c r="P260" s="35"/>
      <c r="Q260" s="35"/>
      <c r="R260" s="35"/>
      <c r="S260" s="35"/>
      <c r="T260" s="64"/>
      <c r="AT260" s="17" t="s">
        <v>135</v>
      </c>
      <c r="AU260" s="17" t="s">
        <v>81</v>
      </c>
    </row>
    <row r="261" spans="2:65" s="1" customFormat="1" ht="22.5" customHeight="1">
      <c r="B261" s="164"/>
      <c r="C261" s="209" t="s">
        <v>339</v>
      </c>
      <c r="D261" s="209" t="s">
        <v>273</v>
      </c>
      <c r="E261" s="210" t="s">
        <v>340</v>
      </c>
      <c r="F261" s="211" t="s">
        <v>341</v>
      </c>
      <c r="G261" s="212" t="s">
        <v>314</v>
      </c>
      <c r="H261" s="213">
        <v>1</v>
      </c>
      <c r="I261" s="214"/>
      <c r="J261" s="215">
        <f>ROUND(I261*H261,2)</f>
        <v>0</v>
      </c>
      <c r="K261" s="211" t="s">
        <v>130</v>
      </c>
      <c r="L261" s="216"/>
      <c r="M261" s="217" t="s">
        <v>20</v>
      </c>
      <c r="N261" s="218" t="s">
        <v>44</v>
      </c>
      <c r="O261" s="35"/>
      <c r="P261" s="174">
        <f>O261*H261</f>
        <v>0</v>
      </c>
      <c r="Q261" s="174">
        <v>0.0061</v>
      </c>
      <c r="R261" s="174">
        <f>Q261*H261</f>
        <v>0.0061</v>
      </c>
      <c r="S261" s="174">
        <v>0</v>
      </c>
      <c r="T261" s="175">
        <f>S261*H261</f>
        <v>0</v>
      </c>
      <c r="AR261" s="17" t="s">
        <v>187</v>
      </c>
      <c r="AT261" s="17" t="s">
        <v>273</v>
      </c>
      <c r="AU261" s="17" t="s">
        <v>81</v>
      </c>
      <c r="AY261" s="17" t="s">
        <v>124</v>
      </c>
      <c r="BE261" s="176">
        <f>IF(N261="základní",J261,0)</f>
        <v>0</v>
      </c>
      <c r="BF261" s="176">
        <f>IF(N261="snížená",J261,0)</f>
        <v>0</v>
      </c>
      <c r="BG261" s="176">
        <f>IF(N261="zákl. přenesená",J261,0)</f>
        <v>0</v>
      </c>
      <c r="BH261" s="176">
        <f>IF(N261="sníž. přenesená",J261,0)</f>
        <v>0</v>
      </c>
      <c r="BI261" s="176">
        <f>IF(N261="nulová",J261,0)</f>
        <v>0</v>
      </c>
      <c r="BJ261" s="17" t="s">
        <v>22</v>
      </c>
      <c r="BK261" s="176">
        <f>ROUND(I261*H261,2)</f>
        <v>0</v>
      </c>
      <c r="BL261" s="17" t="s">
        <v>131</v>
      </c>
      <c r="BM261" s="17" t="s">
        <v>342</v>
      </c>
    </row>
    <row r="262" spans="2:47" s="1" customFormat="1" ht="13.5">
      <c r="B262" s="34"/>
      <c r="D262" s="197" t="s">
        <v>133</v>
      </c>
      <c r="F262" s="220" t="s">
        <v>343</v>
      </c>
      <c r="I262" s="138"/>
      <c r="L262" s="34"/>
      <c r="M262" s="63"/>
      <c r="N262" s="35"/>
      <c r="O262" s="35"/>
      <c r="P262" s="35"/>
      <c r="Q262" s="35"/>
      <c r="R262" s="35"/>
      <c r="S262" s="35"/>
      <c r="T262" s="64"/>
      <c r="AT262" s="17" t="s">
        <v>133</v>
      </c>
      <c r="AU262" s="17" t="s">
        <v>81</v>
      </c>
    </row>
    <row r="263" spans="2:65" s="1" customFormat="1" ht="22.5" customHeight="1">
      <c r="B263" s="164"/>
      <c r="C263" s="165" t="s">
        <v>344</v>
      </c>
      <c r="D263" s="165" t="s">
        <v>126</v>
      </c>
      <c r="E263" s="166" t="s">
        <v>345</v>
      </c>
      <c r="F263" s="167" t="s">
        <v>346</v>
      </c>
      <c r="G263" s="168" t="s">
        <v>156</v>
      </c>
      <c r="H263" s="169">
        <v>20.63</v>
      </c>
      <c r="I263" s="170"/>
      <c r="J263" s="171">
        <f>ROUND(I263*H263,2)</f>
        <v>0</v>
      </c>
      <c r="K263" s="167" t="s">
        <v>130</v>
      </c>
      <c r="L263" s="34"/>
      <c r="M263" s="172" t="s">
        <v>20</v>
      </c>
      <c r="N263" s="173" t="s">
        <v>44</v>
      </c>
      <c r="O263" s="35"/>
      <c r="P263" s="174">
        <f>O263*H263</f>
        <v>0</v>
      </c>
      <c r="Q263" s="174">
        <v>0.14067</v>
      </c>
      <c r="R263" s="174">
        <f>Q263*H263</f>
        <v>2.9020220999999995</v>
      </c>
      <c r="S263" s="174">
        <v>0</v>
      </c>
      <c r="T263" s="175">
        <f>S263*H263</f>
        <v>0</v>
      </c>
      <c r="AR263" s="17" t="s">
        <v>131</v>
      </c>
      <c r="AT263" s="17" t="s">
        <v>126</v>
      </c>
      <c r="AU263" s="17" t="s">
        <v>81</v>
      </c>
      <c r="AY263" s="17" t="s">
        <v>124</v>
      </c>
      <c r="BE263" s="176">
        <f>IF(N263="základní",J263,0)</f>
        <v>0</v>
      </c>
      <c r="BF263" s="176">
        <f>IF(N263="snížená",J263,0)</f>
        <v>0</v>
      </c>
      <c r="BG263" s="176">
        <f>IF(N263="zákl. přenesená",J263,0)</f>
        <v>0</v>
      </c>
      <c r="BH263" s="176">
        <f>IF(N263="sníž. přenesená",J263,0)</f>
        <v>0</v>
      </c>
      <c r="BI263" s="176">
        <f>IF(N263="nulová",J263,0)</f>
        <v>0</v>
      </c>
      <c r="BJ263" s="17" t="s">
        <v>22</v>
      </c>
      <c r="BK263" s="176">
        <f>ROUND(I263*H263,2)</f>
        <v>0</v>
      </c>
      <c r="BL263" s="17" t="s">
        <v>131</v>
      </c>
      <c r="BM263" s="17" t="s">
        <v>347</v>
      </c>
    </row>
    <row r="264" spans="2:47" s="1" customFormat="1" ht="27">
      <c r="B264" s="34"/>
      <c r="D264" s="177" t="s">
        <v>133</v>
      </c>
      <c r="F264" s="178" t="s">
        <v>348</v>
      </c>
      <c r="I264" s="138"/>
      <c r="L264" s="34"/>
      <c r="M264" s="63"/>
      <c r="N264" s="35"/>
      <c r="O264" s="35"/>
      <c r="P264" s="35"/>
      <c r="Q264" s="35"/>
      <c r="R264" s="35"/>
      <c r="S264" s="35"/>
      <c r="T264" s="64"/>
      <c r="AT264" s="17" t="s">
        <v>133</v>
      </c>
      <c r="AU264" s="17" t="s">
        <v>81</v>
      </c>
    </row>
    <row r="265" spans="2:47" s="1" customFormat="1" ht="108">
      <c r="B265" s="34"/>
      <c r="D265" s="177" t="s">
        <v>135</v>
      </c>
      <c r="F265" s="179" t="s">
        <v>349</v>
      </c>
      <c r="I265" s="138"/>
      <c r="L265" s="34"/>
      <c r="M265" s="63"/>
      <c r="N265" s="35"/>
      <c r="O265" s="35"/>
      <c r="P265" s="35"/>
      <c r="Q265" s="35"/>
      <c r="R265" s="35"/>
      <c r="S265" s="35"/>
      <c r="T265" s="64"/>
      <c r="AT265" s="17" t="s">
        <v>135</v>
      </c>
      <c r="AU265" s="17" t="s">
        <v>81</v>
      </c>
    </row>
    <row r="266" spans="2:51" s="11" customFormat="1" ht="13.5">
      <c r="B266" s="180"/>
      <c r="D266" s="177" t="s">
        <v>137</v>
      </c>
      <c r="E266" s="181" t="s">
        <v>20</v>
      </c>
      <c r="F266" s="182" t="s">
        <v>350</v>
      </c>
      <c r="H266" s="183" t="s">
        <v>20</v>
      </c>
      <c r="I266" s="184"/>
      <c r="L266" s="180"/>
      <c r="M266" s="185"/>
      <c r="N266" s="186"/>
      <c r="O266" s="186"/>
      <c r="P266" s="186"/>
      <c r="Q266" s="186"/>
      <c r="R266" s="186"/>
      <c r="S266" s="186"/>
      <c r="T266" s="187"/>
      <c r="AT266" s="183" t="s">
        <v>137</v>
      </c>
      <c r="AU266" s="183" t="s">
        <v>81</v>
      </c>
      <c r="AV266" s="11" t="s">
        <v>22</v>
      </c>
      <c r="AW266" s="11" t="s">
        <v>37</v>
      </c>
      <c r="AX266" s="11" t="s">
        <v>73</v>
      </c>
      <c r="AY266" s="183" t="s">
        <v>124</v>
      </c>
    </row>
    <row r="267" spans="2:51" s="12" customFormat="1" ht="13.5">
      <c r="B267" s="188"/>
      <c r="D267" s="177" t="s">
        <v>137</v>
      </c>
      <c r="E267" s="189" t="s">
        <v>20</v>
      </c>
      <c r="F267" s="190" t="s">
        <v>351</v>
      </c>
      <c r="H267" s="191">
        <v>20.63</v>
      </c>
      <c r="I267" s="192"/>
      <c r="L267" s="188"/>
      <c r="M267" s="193"/>
      <c r="N267" s="194"/>
      <c r="O267" s="194"/>
      <c r="P267" s="194"/>
      <c r="Q267" s="194"/>
      <c r="R267" s="194"/>
      <c r="S267" s="194"/>
      <c r="T267" s="195"/>
      <c r="AT267" s="189" t="s">
        <v>137</v>
      </c>
      <c r="AU267" s="189" t="s">
        <v>81</v>
      </c>
      <c r="AV267" s="12" t="s">
        <v>81</v>
      </c>
      <c r="AW267" s="12" t="s">
        <v>37</v>
      </c>
      <c r="AX267" s="12" t="s">
        <v>73</v>
      </c>
      <c r="AY267" s="189" t="s">
        <v>124</v>
      </c>
    </row>
    <row r="268" spans="2:51" s="13" customFormat="1" ht="13.5">
      <c r="B268" s="196"/>
      <c r="D268" s="197" t="s">
        <v>137</v>
      </c>
      <c r="E268" s="198" t="s">
        <v>20</v>
      </c>
      <c r="F268" s="199" t="s">
        <v>140</v>
      </c>
      <c r="H268" s="200">
        <v>20.63</v>
      </c>
      <c r="I268" s="201"/>
      <c r="L268" s="196"/>
      <c r="M268" s="202"/>
      <c r="N268" s="203"/>
      <c r="O268" s="203"/>
      <c r="P268" s="203"/>
      <c r="Q268" s="203"/>
      <c r="R268" s="203"/>
      <c r="S268" s="203"/>
      <c r="T268" s="204"/>
      <c r="AT268" s="205" t="s">
        <v>137</v>
      </c>
      <c r="AU268" s="205" t="s">
        <v>81</v>
      </c>
      <c r="AV268" s="13" t="s">
        <v>131</v>
      </c>
      <c r="AW268" s="13" t="s">
        <v>37</v>
      </c>
      <c r="AX268" s="13" t="s">
        <v>22</v>
      </c>
      <c r="AY268" s="205" t="s">
        <v>124</v>
      </c>
    </row>
    <row r="269" spans="2:65" s="1" customFormat="1" ht="22.5" customHeight="1">
      <c r="B269" s="164"/>
      <c r="C269" s="209" t="s">
        <v>352</v>
      </c>
      <c r="D269" s="209" t="s">
        <v>273</v>
      </c>
      <c r="E269" s="210" t="s">
        <v>353</v>
      </c>
      <c r="F269" s="211" t="s">
        <v>354</v>
      </c>
      <c r="G269" s="212" t="s">
        <v>156</v>
      </c>
      <c r="H269" s="213">
        <v>21.043</v>
      </c>
      <c r="I269" s="214"/>
      <c r="J269" s="215">
        <f>ROUND(I269*H269,2)</f>
        <v>0</v>
      </c>
      <c r="K269" s="211" t="s">
        <v>130</v>
      </c>
      <c r="L269" s="216"/>
      <c r="M269" s="217" t="s">
        <v>20</v>
      </c>
      <c r="N269" s="218" t="s">
        <v>44</v>
      </c>
      <c r="O269" s="35"/>
      <c r="P269" s="174">
        <f>O269*H269</f>
        <v>0</v>
      </c>
      <c r="Q269" s="174">
        <v>0.135</v>
      </c>
      <c r="R269" s="174">
        <f>Q269*H269</f>
        <v>2.840805</v>
      </c>
      <c r="S269" s="174">
        <v>0</v>
      </c>
      <c r="T269" s="175">
        <f>S269*H269</f>
        <v>0</v>
      </c>
      <c r="AR269" s="17" t="s">
        <v>187</v>
      </c>
      <c r="AT269" s="17" t="s">
        <v>273</v>
      </c>
      <c r="AU269" s="17" t="s">
        <v>81</v>
      </c>
      <c r="AY269" s="17" t="s">
        <v>124</v>
      </c>
      <c r="BE269" s="176">
        <f>IF(N269="základní",J269,0)</f>
        <v>0</v>
      </c>
      <c r="BF269" s="176">
        <f>IF(N269="snížená",J269,0)</f>
        <v>0</v>
      </c>
      <c r="BG269" s="176">
        <f>IF(N269="zákl. přenesená",J269,0)</f>
        <v>0</v>
      </c>
      <c r="BH269" s="176">
        <f>IF(N269="sníž. přenesená",J269,0)</f>
        <v>0</v>
      </c>
      <c r="BI269" s="176">
        <f>IF(N269="nulová",J269,0)</f>
        <v>0</v>
      </c>
      <c r="BJ269" s="17" t="s">
        <v>22</v>
      </c>
      <c r="BK269" s="176">
        <f>ROUND(I269*H269,2)</f>
        <v>0</v>
      </c>
      <c r="BL269" s="17" t="s">
        <v>131</v>
      </c>
      <c r="BM269" s="17" t="s">
        <v>355</v>
      </c>
    </row>
    <row r="270" spans="2:47" s="1" customFormat="1" ht="27">
      <c r="B270" s="34"/>
      <c r="D270" s="177" t="s">
        <v>133</v>
      </c>
      <c r="F270" s="178" t="s">
        <v>356</v>
      </c>
      <c r="I270" s="138"/>
      <c r="L270" s="34"/>
      <c r="M270" s="63"/>
      <c r="N270" s="35"/>
      <c r="O270" s="35"/>
      <c r="P270" s="35"/>
      <c r="Q270" s="35"/>
      <c r="R270" s="35"/>
      <c r="S270" s="35"/>
      <c r="T270" s="64"/>
      <c r="AT270" s="17" t="s">
        <v>133</v>
      </c>
      <c r="AU270" s="17" t="s">
        <v>81</v>
      </c>
    </row>
    <row r="271" spans="2:51" s="12" customFormat="1" ht="13.5">
      <c r="B271" s="188"/>
      <c r="D271" s="197" t="s">
        <v>137</v>
      </c>
      <c r="F271" s="221" t="s">
        <v>357</v>
      </c>
      <c r="H271" s="222">
        <v>21.043</v>
      </c>
      <c r="I271" s="192"/>
      <c r="L271" s="188"/>
      <c r="M271" s="193"/>
      <c r="N271" s="194"/>
      <c r="O271" s="194"/>
      <c r="P271" s="194"/>
      <c r="Q271" s="194"/>
      <c r="R271" s="194"/>
      <c r="S271" s="194"/>
      <c r="T271" s="195"/>
      <c r="AT271" s="189" t="s">
        <v>137</v>
      </c>
      <c r="AU271" s="189" t="s">
        <v>81</v>
      </c>
      <c r="AV271" s="12" t="s">
        <v>81</v>
      </c>
      <c r="AW271" s="12" t="s">
        <v>4</v>
      </c>
      <c r="AX271" s="12" t="s">
        <v>22</v>
      </c>
      <c r="AY271" s="189" t="s">
        <v>124</v>
      </c>
    </row>
    <row r="272" spans="2:65" s="1" customFormat="1" ht="22.5" customHeight="1">
      <c r="B272" s="164"/>
      <c r="C272" s="165" t="s">
        <v>358</v>
      </c>
      <c r="D272" s="165" t="s">
        <v>126</v>
      </c>
      <c r="E272" s="166" t="s">
        <v>359</v>
      </c>
      <c r="F272" s="167" t="s">
        <v>360</v>
      </c>
      <c r="G272" s="168" t="s">
        <v>167</v>
      </c>
      <c r="H272" s="169">
        <v>2.166</v>
      </c>
      <c r="I272" s="170"/>
      <c r="J272" s="171">
        <f>ROUND(I272*H272,2)</f>
        <v>0</v>
      </c>
      <c r="K272" s="167" t="s">
        <v>130</v>
      </c>
      <c r="L272" s="34"/>
      <c r="M272" s="172" t="s">
        <v>20</v>
      </c>
      <c r="N272" s="173" t="s">
        <v>44</v>
      </c>
      <c r="O272" s="35"/>
      <c r="P272" s="174">
        <f>O272*H272</f>
        <v>0</v>
      </c>
      <c r="Q272" s="174">
        <v>2.25634</v>
      </c>
      <c r="R272" s="174">
        <f>Q272*H272</f>
        <v>4.887232439999999</v>
      </c>
      <c r="S272" s="174">
        <v>0</v>
      </c>
      <c r="T272" s="175">
        <f>S272*H272</f>
        <v>0</v>
      </c>
      <c r="AR272" s="17" t="s">
        <v>131</v>
      </c>
      <c r="AT272" s="17" t="s">
        <v>126</v>
      </c>
      <c r="AU272" s="17" t="s">
        <v>81</v>
      </c>
      <c r="AY272" s="17" t="s">
        <v>124</v>
      </c>
      <c r="BE272" s="176">
        <f>IF(N272="základní",J272,0)</f>
        <v>0</v>
      </c>
      <c r="BF272" s="176">
        <f>IF(N272="snížená",J272,0)</f>
        <v>0</v>
      </c>
      <c r="BG272" s="176">
        <f>IF(N272="zákl. přenesená",J272,0)</f>
        <v>0</v>
      </c>
      <c r="BH272" s="176">
        <f>IF(N272="sníž. přenesená",J272,0)</f>
        <v>0</v>
      </c>
      <c r="BI272" s="176">
        <f>IF(N272="nulová",J272,0)</f>
        <v>0</v>
      </c>
      <c r="BJ272" s="17" t="s">
        <v>22</v>
      </c>
      <c r="BK272" s="176">
        <f>ROUND(I272*H272,2)</f>
        <v>0</v>
      </c>
      <c r="BL272" s="17" t="s">
        <v>131</v>
      </c>
      <c r="BM272" s="17" t="s">
        <v>361</v>
      </c>
    </row>
    <row r="273" spans="2:47" s="1" customFormat="1" ht="13.5">
      <c r="B273" s="34"/>
      <c r="D273" s="177" t="s">
        <v>133</v>
      </c>
      <c r="F273" s="178" t="s">
        <v>362</v>
      </c>
      <c r="I273" s="138"/>
      <c r="L273" s="34"/>
      <c r="M273" s="63"/>
      <c r="N273" s="35"/>
      <c r="O273" s="35"/>
      <c r="P273" s="35"/>
      <c r="Q273" s="35"/>
      <c r="R273" s="35"/>
      <c r="S273" s="35"/>
      <c r="T273" s="64"/>
      <c r="AT273" s="17" t="s">
        <v>133</v>
      </c>
      <c r="AU273" s="17" t="s">
        <v>81</v>
      </c>
    </row>
    <row r="274" spans="2:51" s="11" customFormat="1" ht="13.5">
      <c r="B274" s="180"/>
      <c r="D274" s="177" t="s">
        <v>137</v>
      </c>
      <c r="E274" s="181" t="s">
        <v>20</v>
      </c>
      <c r="F274" s="182" t="s">
        <v>363</v>
      </c>
      <c r="H274" s="183" t="s">
        <v>20</v>
      </c>
      <c r="I274" s="184"/>
      <c r="L274" s="180"/>
      <c r="M274" s="185"/>
      <c r="N274" s="186"/>
      <c r="O274" s="186"/>
      <c r="P274" s="186"/>
      <c r="Q274" s="186"/>
      <c r="R274" s="186"/>
      <c r="S274" s="186"/>
      <c r="T274" s="187"/>
      <c r="AT274" s="183" t="s">
        <v>137</v>
      </c>
      <c r="AU274" s="183" t="s">
        <v>81</v>
      </c>
      <c r="AV274" s="11" t="s">
        <v>22</v>
      </c>
      <c r="AW274" s="11" t="s">
        <v>37</v>
      </c>
      <c r="AX274" s="11" t="s">
        <v>73</v>
      </c>
      <c r="AY274" s="183" t="s">
        <v>124</v>
      </c>
    </row>
    <row r="275" spans="2:51" s="11" customFormat="1" ht="13.5">
      <c r="B275" s="180"/>
      <c r="D275" s="177" t="s">
        <v>137</v>
      </c>
      <c r="E275" s="181" t="s">
        <v>20</v>
      </c>
      <c r="F275" s="182" t="s">
        <v>364</v>
      </c>
      <c r="H275" s="183" t="s">
        <v>20</v>
      </c>
      <c r="I275" s="184"/>
      <c r="L275" s="180"/>
      <c r="M275" s="185"/>
      <c r="N275" s="186"/>
      <c r="O275" s="186"/>
      <c r="P275" s="186"/>
      <c r="Q275" s="186"/>
      <c r="R275" s="186"/>
      <c r="S275" s="186"/>
      <c r="T275" s="187"/>
      <c r="AT275" s="183" t="s">
        <v>137</v>
      </c>
      <c r="AU275" s="183" t="s">
        <v>81</v>
      </c>
      <c r="AV275" s="11" t="s">
        <v>22</v>
      </c>
      <c r="AW275" s="11" t="s">
        <v>37</v>
      </c>
      <c r="AX275" s="11" t="s">
        <v>73</v>
      </c>
      <c r="AY275" s="183" t="s">
        <v>124</v>
      </c>
    </row>
    <row r="276" spans="2:51" s="12" customFormat="1" ht="13.5">
      <c r="B276" s="188"/>
      <c r="D276" s="177" t="s">
        <v>137</v>
      </c>
      <c r="E276" s="189" t="s">
        <v>20</v>
      </c>
      <c r="F276" s="190" t="s">
        <v>365</v>
      </c>
      <c r="H276" s="191">
        <v>2.166</v>
      </c>
      <c r="I276" s="192"/>
      <c r="L276" s="188"/>
      <c r="M276" s="193"/>
      <c r="N276" s="194"/>
      <c r="O276" s="194"/>
      <c r="P276" s="194"/>
      <c r="Q276" s="194"/>
      <c r="R276" s="194"/>
      <c r="S276" s="194"/>
      <c r="T276" s="195"/>
      <c r="AT276" s="189" t="s">
        <v>137</v>
      </c>
      <c r="AU276" s="189" t="s">
        <v>81</v>
      </c>
      <c r="AV276" s="12" t="s">
        <v>81</v>
      </c>
      <c r="AW276" s="12" t="s">
        <v>37</v>
      </c>
      <c r="AX276" s="12" t="s">
        <v>73</v>
      </c>
      <c r="AY276" s="189" t="s">
        <v>124</v>
      </c>
    </row>
    <row r="277" spans="2:51" s="13" customFormat="1" ht="13.5">
      <c r="B277" s="196"/>
      <c r="D277" s="197" t="s">
        <v>137</v>
      </c>
      <c r="E277" s="198" t="s">
        <v>20</v>
      </c>
      <c r="F277" s="199" t="s">
        <v>140</v>
      </c>
      <c r="H277" s="200">
        <v>2.166</v>
      </c>
      <c r="I277" s="201"/>
      <c r="L277" s="196"/>
      <c r="M277" s="202"/>
      <c r="N277" s="203"/>
      <c r="O277" s="203"/>
      <c r="P277" s="203"/>
      <c r="Q277" s="203"/>
      <c r="R277" s="203"/>
      <c r="S277" s="203"/>
      <c r="T277" s="204"/>
      <c r="AT277" s="205" t="s">
        <v>137</v>
      </c>
      <c r="AU277" s="205" t="s">
        <v>81</v>
      </c>
      <c r="AV277" s="13" t="s">
        <v>131</v>
      </c>
      <c r="AW277" s="13" t="s">
        <v>37</v>
      </c>
      <c r="AX277" s="13" t="s">
        <v>22</v>
      </c>
      <c r="AY277" s="205" t="s">
        <v>124</v>
      </c>
    </row>
    <row r="278" spans="2:65" s="1" customFormat="1" ht="22.5" customHeight="1">
      <c r="B278" s="164"/>
      <c r="C278" s="165" t="s">
        <v>366</v>
      </c>
      <c r="D278" s="165" t="s">
        <v>126</v>
      </c>
      <c r="E278" s="166" t="s">
        <v>367</v>
      </c>
      <c r="F278" s="167" t="s">
        <v>368</v>
      </c>
      <c r="G278" s="168" t="s">
        <v>156</v>
      </c>
      <c r="H278" s="169">
        <v>11.45</v>
      </c>
      <c r="I278" s="170"/>
      <c r="J278" s="171">
        <f>ROUND(I278*H278,2)</f>
        <v>0</v>
      </c>
      <c r="K278" s="167" t="s">
        <v>130</v>
      </c>
      <c r="L278" s="34"/>
      <c r="M278" s="172" t="s">
        <v>20</v>
      </c>
      <c r="N278" s="173" t="s">
        <v>44</v>
      </c>
      <c r="O278" s="35"/>
      <c r="P278" s="174">
        <f>O278*H278</f>
        <v>0</v>
      </c>
      <c r="Q278" s="174">
        <v>0</v>
      </c>
      <c r="R278" s="174">
        <f>Q278*H278</f>
        <v>0</v>
      </c>
      <c r="S278" s="174">
        <v>0</v>
      </c>
      <c r="T278" s="175">
        <f>S278*H278</f>
        <v>0</v>
      </c>
      <c r="AR278" s="17" t="s">
        <v>131</v>
      </c>
      <c r="AT278" s="17" t="s">
        <v>126</v>
      </c>
      <c r="AU278" s="17" t="s">
        <v>81</v>
      </c>
      <c r="AY278" s="17" t="s">
        <v>124</v>
      </c>
      <c r="BE278" s="176">
        <f>IF(N278="základní",J278,0)</f>
        <v>0</v>
      </c>
      <c r="BF278" s="176">
        <f>IF(N278="snížená",J278,0)</f>
        <v>0</v>
      </c>
      <c r="BG278" s="176">
        <f>IF(N278="zákl. přenesená",J278,0)</f>
        <v>0</v>
      </c>
      <c r="BH278" s="176">
        <f>IF(N278="sníž. přenesená",J278,0)</f>
        <v>0</v>
      </c>
      <c r="BI278" s="176">
        <f>IF(N278="nulová",J278,0)</f>
        <v>0</v>
      </c>
      <c r="BJ278" s="17" t="s">
        <v>22</v>
      </c>
      <c r="BK278" s="176">
        <f>ROUND(I278*H278,2)</f>
        <v>0</v>
      </c>
      <c r="BL278" s="17" t="s">
        <v>131</v>
      </c>
      <c r="BM278" s="17" t="s">
        <v>369</v>
      </c>
    </row>
    <row r="279" spans="2:47" s="1" customFormat="1" ht="13.5">
      <c r="B279" s="34"/>
      <c r="D279" s="177" t="s">
        <v>133</v>
      </c>
      <c r="F279" s="178" t="s">
        <v>370</v>
      </c>
      <c r="I279" s="138"/>
      <c r="L279" s="34"/>
      <c r="M279" s="63"/>
      <c r="N279" s="35"/>
      <c r="O279" s="35"/>
      <c r="P279" s="35"/>
      <c r="Q279" s="35"/>
      <c r="R279" s="35"/>
      <c r="S279" s="35"/>
      <c r="T279" s="64"/>
      <c r="AT279" s="17" t="s">
        <v>133</v>
      </c>
      <c r="AU279" s="17" t="s">
        <v>81</v>
      </c>
    </row>
    <row r="280" spans="2:47" s="1" customFormat="1" ht="27">
      <c r="B280" s="34"/>
      <c r="D280" s="177" t="s">
        <v>135</v>
      </c>
      <c r="F280" s="179" t="s">
        <v>371</v>
      </c>
      <c r="I280" s="138"/>
      <c r="L280" s="34"/>
      <c r="M280" s="63"/>
      <c r="N280" s="35"/>
      <c r="O280" s="35"/>
      <c r="P280" s="35"/>
      <c r="Q280" s="35"/>
      <c r="R280" s="35"/>
      <c r="S280" s="35"/>
      <c r="T280" s="64"/>
      <c r="AT280" s="17" t="s">
        <v>135</v>
      </c>
      <c r="AU280" s="17" t="s">
        <v>81</v>
      </c>
    </row>
    <row r="281" spans="2:51" s="11" customFormat="1" ht="13.5">
      <c r="B281" s="180"/>
      <c r="D281" s="177" t="s">
        <v>137</v>
      </c>
      <c r="E281" s="181" t="s">
        <v>20</v>
      </c>
      <c r="F281" s="182" t="s">
        <v>372</v>
      </c>
      <c r="H281" s="183" t="s">
        <v>20</v>
      </c>
      <c r="I281" s="184"/>
      <c r="L281" s="180"/>
      <c r="M281" s="185"/>
      <c r="N281" s="186"/>
      <c r="O281" s="186"/>
      <c r="P281" s="186"/>
      <c r="Q281" s="186"/>
      <c r="R281" s="186"/>
      <c r="S281" s="186"/>
      <c r="T281" s="187"/>
      <c r="AT281" s="183" t="s">
        <v>137</v>
      </c>
      <c r="AU281" s="183" t="s">
        <v>81</v>
      </c>
      <c r="AV281" s="11" t="s">
        <v>22</v>
      </c>
      <c r="AW281" s="11" t="s">
        <v>37</v>
      </c>
      <c r="AX281" s="11" t="s">
        <v>73</v>
      </c>
      <c r="AY281" s="183" t="s">
        <v>124</v>
      </c>
    </row>
    <row r="282" spans="2:51" s="12" customFormat="1" ht="13.5">
      <c r="B282" s="188"/>
      <c r="D282" s="177" t="s">
        <v>137</v>
      </c>
      <c r="E282" s="189" t="s">
        <v>20</v>
      </c>
      <c r="F282" s="190" t="s">
        <v>373</v>
      </c>
      <c r="H282" s="191">
        <v>11.45</v>
      </c>
      <c r="I282" s="192"/>
      <c r="L282" s="188"/>
      <c r="M282" s="193"/>
      <c r="N282" s="194"/>
      <c r="O282" s="194"/>
      <c r="P282" s="194"/>
      <c r="Q282" s="194"/>
      <c r="R282" s="194"/>
      <c r="S282" s="194"/>
      <c r="T282" s="195"/>
      <c r="AT282" s="189" t="s">
        <v>137</v>
      </c>
      <c r="AU282" s="189" t="s">
        <v>81</v>
      </c>
      <c r="AV282" s="12" t="s">
        <v>81</v>
      </c>
      <c r="AW282" s="12" t="s">
        <v>37</v>
      </c>
      <c r="AX282" s="12" t="s">
        <v>73</v>
      </c>
      <c r="AY282" s="189" t="s">
        <v>124</v>
      </c>
    </row>
    <row r="283" spans="2:51" s="13" customFormat="1" ht="13.5">
      <c r="B283" s="196"/>
      <c r="D283" s="197" t="s">
        <v>137</v>
      </c>
      <c r="E283" s="198" t="s">
        <v>20</v>
      </c>
      <c r="F283" s="199" t="s">
        <v>140</v>
      </c>
      <c r="H283" s="200">
        <v>11.45</v>
      </c>
      <c r="I283" s="201"/>
      <c r="L283" s="196"/>
      <c r="M283" s="202"/>
      <c r="N283" s="203"/>
      <c r="O283" s="203"/>
      <c r="P283" s="203"/>
      <c r="Q283" s="203"/>
      <c r="R283" s="203"/>
      <c r="S283" s="203"/>
      <c r="T283" s="204"/>
      <c r="AT283" s="205" t="s">
        <v>137</v>
      </c>
      <c r="AU283" s="205" t="s">
        <v>81</v>
      </c>
      <c r="AV283" s="13" t="s">
        <v>131</v>
      </c>
      <c r="AW283" s="13" t="s">
        <v>37</v>
      </c>
      <c r="AX283" s="13" t="s">
        <v>22</v>
      </c>
      <c r="AY283" s="205" t="s">
        <v>124</v>
      </c>
    </row>
    <row r="284" spans="2:65" s="1" customFormat="1" ht="22.5" customHeight="1">
      <c r="B284" s="164"/>
      <c r="C284" s="165" t="s">
        <v>374</v>
      </c>
      <c r="D284" s="165" t="s">
        <v>126</v>
      </c>
      <c r="E284" s="166" t="s">
        <v>375</v>
      </c>
      <c r="F284" s="167" t="s">
        <v>376</v>
      </c>
      <c r="G284" s="168" t="s">
        <v>156</v>
      </c>
      <c r="H284" s="169">
        <v>0.2</v>
      </c>
      <c r="I284" s="170"/>
      <c r="J284" s="171">
        <f>ROUND(I284*H284,2)</f>
        <v>0</v>
      </c>
      <c r="K284" s="167" t="s">
        <v>130</v>
      </c>
      <c r="L284" s="34"/>
      <c r="M284" s="172" t="s">
        <v>20</v>
      </c>
      <c r="N284" s="173" t="s">
        <v>44</v>
      </c>
      <c r="O284" s="35"/>
      <c r="P284" s="174">
        <f>O284*H284</f>
        <v>0</v>
      </c>
      <c r="Q284" s="174">
        <v>0.00107</v>
      </c>
      <c r="R284" s="174">
        <f>Q284*H284</f>
        <v>0.000214</v>
      </c>
      <c r="S284" s="174">
        <v>0.045</v>
      </c>
      <c r="T284" s="175">
        <f>S284*H284</f>
        <v>0.009</v>
      </c>
      <c r="AR284" s="17" t="s">
        <v>131</v>
      </c>
      <c r="AT284" s="17" t="s">
        <v>126</v>
      </c>
      <c r="AU284" s="17" t="s">
        <v>81</v>
      </c>
      <c r="AY284" s="17" t="s">
        <v>124</v>
      </c>
      <c r="BE284" s="176">
        <f>IF(N284="základní",J284,0)</f>
        <v>0</v>
      </c>
      <c r="BF284" s="176">
        <f>IF(N284="snížená",J284,0)</f>
        <v>0</v>
      </c>
      <c r="BG284" s="176">
        <f>IF(N284="zákl. přenesená",J284,0)</f>
        <v>0</v>
      </c>
      <c r="BH284" s="176">
        <f>IF(N284="sníž. přenesená",J284,0)</f>
        <v>0</v>
      </c>
      <c r="BI284" s="176">
        <f>IF(N284="nulová",J284,0)</f>
        <v>0</v>
      </c>
      <c r="BJ284" s="17" t="s">
        <v>22</v>
      </c>
      <c r="BK284" s="176">
        <f>ROUND(I284*H284,2)</f>
        <v>0</v>
      </c>
      <c r="BL284" s="17" t="s">
        <v>131</v>
      </c>
      <c r="BM284" s="17" t="s">
        <v>377</v>
      </c>
    </row>
    <row r="285" spans="2:47" s="1" customFormat="1" ht="27">
      <c r="B285" s="34"/>
      <c r="D285" s="177" t="s">
        <v>133</v>
      </c>
      <c r="F285" s="178" t="s">
        <v>378</v>
      </c>
      <c r="I285" s="138"/>
      <c r="L285" s="34"/>
      <c r="M285" s="63"/>
      <c r="N285" s="35"/>
      <c r="O285" s="35"/>
      <c r="P285" s="35"/>
      <c r="Q285" s="35"/>
      <c r="R285" s="35"/>
      <c r="S285" s="35"/>
      <c r="T285" s="64"/>
      <c r="AT285" s="17" t="s">
        <v>133</v>
      </c>
      <c r="AU285" s="17" t="s">
        <v>81</v>
      </c>
    </row>
    <row r="286" spans="2:47" s="1" customFormat="1" ht="54">
      <c r="B286" s="34"/>
      <c r="D286" s="177" t="s">
        <v>135</v>
      </c>
      <c r="F286" s="179" t="s">
        <v>379</v>
      </c>
      <c r="I286" s="138"/>
      <c r="L286" s="34"/>
      <c r="M286" s="63"/>
      <c r="N286" s="35"/>
      <c r="O286" s="35"/>
      <c r="P286" s="35"/>
      <c r="Q286" s="35"/>
      <c r="R286" s="35"/>
      <c r="S286" s="35"/>
      <c r="T286" s="64"/>
      <c r="AT286" s="17" t="s">
        <v>135</v>
      </c>
      <c r="AU286" s="17" t="s">
        <v>81</v>
      </c>
    </row>
    <row r="287" spans="2:51" s="11" customFormat="1" ht="13.5">
      <c r="B287" s="180"/>
      <c r="D287" s="177" t="s">
        <v>137</v>
      </c>
      <c r="E287" s="181" t="s">
        <v>20</v>
      </c>
      <c r="F287" s="182" t="s">
        <v>380</v>
      </c>
      <c r="H287" s="183" t="s">
        <v>20</v>
      </c>
      <c r="I287" s="184"/>
      <c r="L287" s="180"/>
      <c r="M287" s="185"/>
      <c r="N287" s="186"/>
      <c r="O287" s="186"/>
      <c r="P287" s="186"/>
      <c r="Q287" s="186"/>
      <c r="R287" s="186"/>
      <c r="S287" s="186"/>
      <c r="T287" s="187"/>
      <c r="AT287" s="183" t="s">
        <v>137</v>
      </c>
      <c r="AU287" s="183" t="s">
        <v>81</v>
      </c>
      <c r="AV287" s="11" t="s">
        <v>22</v>
      </c>
      <c r="AW287" s="11" t="s">
        <v>37</v>
      </c>
      <c r="AX287" s="11" t="s">
        <v>73</v>
      </c>
      <c r="AY287" s="183" t="s">
        <v>124</v>
      </c>
    </row>
    <row r="288" spans="2:51" s="12" customFormat="1" ht="13.5">
      <c r="B288" s="188"/>
      <c r="D288" s="177" t="s">
        <v>137</v>
      </c>
      <c r="E288" s="189" t="s">
        <v>20</v>
      </c>
      <c r="F288" s="190" t="s">
        <v>381</v>
      </c>
      <c r="H288" s="191">
        <v>0.2</v>
      </c>
      <c r="I288" s="192"/>
      <c r="L288" s="188"/>
      <c r="M288" s="193"/>
      <c r="N288" s="194"/>
      <c r="O288" s="194"/>
      <c r="P288" s="194"/>
      <c r="Q288" s="194"/>
      <c r="R288" s="194"/>
      <c r="S288" s="194"/>
      <c r="T288" s="195"/>
      <c r="AT288" s="189" t="s">
        <v>137</v>
      </c>
      <c r="AU288" s="189" t="s">
        <v>81</v>
      </c>
      <c r="AV288" s="12" t="s">
        <v>81</v>
      </c>
      <c r="AW288" s="12" t="s">
        <v>37</v>
      </c>
      <c r="AX288" s="12" t="s">
        <v>73</v>
      </c>
      <c r="AY288" s="189" t="s">
        <v>124</v>
      </c>
    </row>
    <row r="289" spans="2:51" s="13" customFormat="1" ht="13.5">
      <c r="B289" s="196"/>
      <c r="D289" s="177" t="s">
        <v>137</v>
      </c>
      <c r="E289" s="206" t="s">
        <v>20</v>
      </c>
      <c r="F289" s="207" t="s">
        <v>140</v>
      </c>
      <c r="H289" s="208">
        <v>0.2</v>
      </c>
      <c r="I289" s="201"/>
      <c r="L289" s="196"/>
      <c r="M289" s="202"/>
      <c r="N289" s="203"/>
      <c r="O289" s="203"/>
      <c r="P289" s="203"/>
      <c r="Q289" s="203"/>
      <c r="R289" s="203"/>
      <c r="S289" s="203"/>
      <c r="T289" s="204"/>
      <c r="AT289" s="205" t="s">
        <v>137</v>
      </c>
      <c r="AU289" s="205" t="s">
        <v>81</v>
      </c>
      <c r="AV289" s="13" t="s">
        <v>131</v>
      </c>
      <c r="AW289" s="13" t="s">
        <v>37</v>
      </c>
      <c r="AX289" s="13" t="s">
        <v>22</v>
      </c>
      <c r="AY289" s="205" t="s">
        <v>124</v>
      </c>
    </row>
    <row r="290" spans="2:63" s="10" customFormat="1" ht="29.25" customHeight="1">
      <c r="B290" s="150"/>
      <c r="D290" s="161" t="s">
        <v>72</v>
      </c>
      <c r="E290" s="162" t="s">
        <v>382</v>
      </c>
      <c r="F290" s="162" t="s">
        <v>383</v>
      </c>
      <c r="I290" s="153"/>
      <c r="J290" s="163">
        <f>BK290</f>
        <v>0</v>
      </c>
      <c r="L290" s="150"/>
      <c r="M290" s="155"/>
      <c r="N290" s="156"/>
      <c r="O290" s="156"/>
      <c r="P290" s="157">
        <f>SUM(P291:P320)</f>
        <v>0</v>
      </c>
      <c r="Q290" s="156"/>
      <c r="R290" s="157">
        <f>SUM(R291:R320)</f>
        <v>0</v>
      </c>
      <c r="S290" s="156"/>
      <c r="T290" s="158">
        <f>SUM(T291:T320)</f>
        <v>0</v>
      </c>
      <c r="AR290" s="151" t="s">
        <v>22</v>
      </c>
      <c r="AT290" s="159" t="s">
        <v>72</v>
      </c>
      <c r="AU290" s="159" t="s">
        <v>22</v>
      </c>
      <c r="AY290" s="151" t="s">
        <v>124</v>
      </c>
      <c r="BK290" s="160">
        <f>SUM(BK291:BK320)</f>
        <v>0</v>
      </c>
    </row>
    <row r="291" spans="2:65" s="1" customFormat="1" ht="31.5" customHeight="1">
      <c r="B291" s="164"/>
      <c r="C291" s="165" t="s">
        <v>384</v>
      </c>
      <c r="D291" s="165" t="s">
        <v>126</v>
      </c>
      <c r="E291" s="166" t="s">
        <v>385</v>
      </c>
      <c r="F291" s="167" t="s">
        <v>386</v>
      </c>
      <c r="G291" s="168" t="s">
        <v>218</v>
      </c>
      <c r="H291" s="169">
        <v>22.71</v>
      </c>
      <c r="I291" s="170"/>
      <c r="J291" s="171">
        <f>ROUND(I291*H291,2)</f>
        <v>0</v>
      </c>
      <c r="K291" s="167" t="s">
        <v>130</v>
      </c>
      <c r="L291" s="34"/>
      <c r="M291" s="172" t="s">
        <v>20</v>
      </c>
      <c r="N291" s="173" t="s">
        <v>44</v>
      </c>
      <c r="O291" s="35"/>
      <c r="P291" s="174">
        <f>O291*H291</f>
        <v>0</v>
      </c>
      <c r="Q291" s="174">
        <v>0</v>
      </c>
      <c r="R291" s="174">
        <f>Q291*H291</f>
        <v>0</v>
      </c>
      <c r="S291" s="174">
        <v>0</v>
      </c>
      <c r="T291" s="175">
        <f>S291*H291</f>
        <v>0</v>
      </c>
      <c r="AR291" s="17" t="s">
        <v>131</v>
      </c>
      <c r="AT291" s="17" t="s">
        <v>126</v>
      </c>
      <c r="AU291" s="17" t="s">
        <v>81</v>
      </c>
      <c r="AY291" s="17" t="s">
        <v>124</v>
      </c>
      <c r="BE291" s="176">
        <f>IF(N291="základní",J291,0)</f>
        <v>0</v>
      </c>
      <c r="BF291" s="176">
        <f>IF(N291="snížená",J291,0)</f>
        <v>0</v>
      </c>
      <c r="BG291" s="176">
        <f>IF(N291="zákl. přenesená",J291,0)</f>
        <v>0</v>
      </c>
      <c r="BH291" s="176">
        <f>IF(N291="sníž. přenesená",J291,0)</f>
        <v>0</v>
      </c>
      <c r="BI291" s="176">
        <f>IF(N291="nulová",J291,0)</f>
        <v>0</v>
      </c>
      <c r="BJ291" s="17" t="s">
        <v>22</v>
      </c>
      <c r="BK291" s="176">
        <f>ROUND(I291*H291,2)</f>
        <v>0</v>
      </c>
      <c r="BL291" s="17" t="s">
        <v>131</v>
      </c>
      <c r="BM291" s="17" t="s">
        <v>387</v>
      </c>
    </row>
    <row r="292" spans="2:47" s="1" customFormat="1" ht="27">
      <c r="B292" s="34"/>
      <c r="D292" s="177" t="s">
        <v>133</v>
      </c>
      <c r="F292" s="178" t="s">
        <v>388</v>
      </c>
      <c r="I292" s="138"/>
      <c r="L292" s="34"/>
      <c r="M292" s="63"/>
      <c r="N292" s="35"/>
      <c r="O292" s="35"/>
      <c r="P292" s="35"/>
      <c r="Q292" s="35"/>
      <c r="R292" s="35"/>
      <c r="S292" s="35"/>
      <c r="T292" s="64"/>
      <c r="AT292" s="17" t="s">
        <v>133</v>
      </c>
      <c r="AU292" s="17" t="s">
        <v>81</v>
      </c>
    </row>
    <row r="293" spans="2:47" s="1" customFormat="1" ht="81">
      <c r="B293" s="34"/>
      <c r="D293" s="197" t="s">
        <v>135</v>
      </c>
      <c r="F293" s="219" t="s">
        <v>389</v>
      </c>
      <c r="I293" s="138"/>
      <c r="L293" s="34"/>
      <c r="M293" s="63"/>
      <c r="N293" s="35"/>
      <c r="O293" s="35"/>
      <c r="P293" s="35"/>
      <c r="Q293" s="35"/>
      <c r="R293" s="35"/>
      <c r="S293" s="35"/>
      <c r="T293" s="64"/>
      <c r="AT293" s="17" t="s">
        <v>135</v>
      </c>
      <c r="AU293" s="17" t="s">
        <v>81</v>
      </c>
    </row>
    <row r="294" spans="2:65" s="1" customFormat="1" ht="22.5" customHeight="1">
      <c r="B294" s="164"/>
      <c r="C294" s="165" t="s">
        <v>390</v>
      </c>
      <c r="D294" s="165" t="s">
        <v>126</v>
      </c>
      <c r="E294" s="166" t="s">
        <v>391</v>
      </c>
      <c r="F294" s="167" t="s">
        <v>392</v>
      </c>
      <c r="G294" s="168" t="s">
        <v>218</v>
      </c>
      <c r="H294" s="169">
        <v>227.1</v>
      </c>
      <c r="I294" s="170"/>
      <c r="J294" s="171">
        <f>ROUND(I294*H294,2)</f>
        <v>0</v>
      </c>
      <c r="K294" s="167" t="s">
        <v>130</v>
      </c>
      <c r="L294" s="34"/>
      <c r="M294" s="172" t="s">
        <v>20</v>
      </c>
      <c r="N294" s="173" t="s">
        <v>44</v>
      </c>
      <c r="O294" s="35"/>
      <c r="P294" s="174">
        <f>O294*H294</f>
        <v>0</v>
      </c>
      <c r="Q294" s="174">
        <v>0</v>
      </c>
      <c r="R294" s="174">
        <f>Q294*H294</f>
        <v>0</v>
      </c>
      <c r="S294" s="174">
        <v>0</v>
      </c>
      <c r="T294" s="175">
        <f>S294*H294</f>
        <v>0</v>
      </c>
      <c r="AR294" s="17" t="s">
        <v>131</v>
      </c>
      <c r="AT294" s="17" t="s">
        <v>126</v>
      </c>
      <c r="AU294" s="17" t="s">
        <v>81</v>
      </c>
      <c r="AY294" s="17" t="s">
        <v>124</v>
      </c>
      <c r="BE294" s="176">
        <f>IF(N294="základní",J294,0)</f>
        <v>0</v>
      </c>
      <c r="BF294" s="176">
        <f>IF(N294="snížená",J294,0)</f>
        <v>0</v>
      </c>
      <c r="BG294" s="176">
        <f>IF(N294="zákl. přenesená",J294,0)</f>
        <v>0</v>
      </c>
      <c r="BH294" s="176">
        <f>IF(N294="sníž. přenesená",J294,0)</f>
        <v>0</v>
      </c>
      <c r="BI294" s="176">
        <f>IF(N294="nulová",J294,0)</f>
        <v>0</v>
      </c>
      <c r="BJ294" s="17" t="s">
        <v>22</v>
      </c>
      <c r="BK294" s="176">
        <f>ROUND(I294*H294,2)</f>
        <v>0</v>
      </c>
      <c r="BL294" s="17" t="s">
        <v>131</v>
      </c>
      <c r="BM294" s="17" t="s">
        <v>393</v>
      </c>
    </row>
    <row r="295" spans="2:47" s="1" customFormat="1" ht="27">
      <c r="B295" s="34"/>
      <c r="D295" s="177" t="s">
        <v>133</v>
      </c>
      <c r="F295" s="178" t="s">
        <v>394</v>
      </c>
      <c r="I295" s="138"/>
      <c r="L295" s="34"/>
      <c r="M295" s="63"/>
      <c r="N295" s="35"/>
      <c r="O295" s="35"/>
      <c r="P295" s="35"/>
      <c r="Q295" s="35"/>
      <c r="R295" s="35"/>
      <c r="S295" s="35"/>
      <c r="T295" s="64"/>
      <c r="AT295" s="17" t="s">
        <v>133</v>
      </c>
      <c r="AU295" s="17" t="s">
        <v>81</v>
      </c>
    </row>
    <row r="296" spans="2:47" s="1" customFormat="1" ht="81">
      <c r="B296" s="34"/>
      <c r="D296" s="177" t="s">
        <v>135</v>
      </c>
      <c r="F296" s="179" t="s">
        <v>389</v>
      </c>
      <c r="I296" s="138"/>
      <c r="L296" s="34"/>
      <c r="M296" s="63"/>
      <c r="N296" s="35"/>
      <c r="O296" s="35"/>
      <c r="P296" s="35"/>
      <c r="Q296" s="35"/>
      <c r="R296" s="35"/>
      <c r="S296" s="35"/>
      <c r="T296" s="64"/>
      <c r="AT296" s="17" t="s">
        <v>135</v>
      </c>
      <c r="AU296" s="17" t="s">
        <v>81</v>
      </c>
    </row>
    <row r="297" spans="2:51" s="12" customFormat="1" ht="13.5">
      <c r="B297" s="188"/>
      <c r="D297" s="197" t="s">
        <v>137</v>
      </c>
      <c r="F297" s="221" t="s">
        <v>395</v>
      </c>
      <c r="H297" s="222">
        <v>227.1</v>
      </c>
      <c r="I297" s="192"/>
      <c r="L297" s="188"/>
      <c r="M297" s="193"/>
      <c r="N297" s="194"/>
      <c r="O297" s="194"/>
      <c r="P297" s="194"/>
      <c r="Q297" s="194"/>
      <c r="R297" s="194"/>
      <c r="S297" s="194"/>
      <c r="T297" s="195"/>
      <c r="AT297" s="189" t="s">
        <v>137</v>
      </c>
      <c r="AU297" s="189" t="s">
        <v>81</v>
      </c>
      <c r="AV297" s="12" t="s">
        <v>81</v>
      </c>
      <c r="AW297" s="12" t="s">
        <v>4</v>
      </c>
      <c r="AX297" s="12" t="s">
        <v>22</v>
      </c>
      <c r="AY297" s="189" t="s">
        <v>124</v>
      </c>
    </row>
    <row r="298" spans="2:65" s="1" customFormat="1" ht="22.5" customHeight="1">
      <c r="B298" s="164"/>
      <c r="C298" s="165" t="s">
        <v>396</v>
      </c>
      <c r="D298" s="165" t="s">
        <v>126</v>
      </c>
      <c r="E298" s="166" t="s">
        <v>397</v>
      </c>
      <c r="F298" s="167" t="s">
        <v>398</v>
      </c>
      <c r="G298" s="168" t="s">
        <v>218</v>
      </c>
      <c r="H298" s="169">
        <v>22.71</v>
      </c>
      <c r="I298" s="170"/>
      <c r="J298" s="171">
        <f>ROUND(I298*H298,2)</f>
        <v>0</v>
      </c>
      <c r="K298" s="167" t="s">
        <v>130</v>
      </c>
      <c r="L298" s="34"/>
      <c r="M298" s="172" t="s">
        <v>20</v>
      </c>
      <c r="N298" s="173" t="s">
        <v>44</v>
      </c>
      <c r="O298" s="35"/>
      <c r="P298" s="174">
        <f>O298*H298</f>
        <v>0</v>
      </c>
      <c r="Q298" s="174">
        <v>0</v>
      </c>
      <c r="R298" s="174">
        <f>Q298*H298</f>
        <v>0</v>
      </c>
      <c r="S298" s="174">
        <v>0</v>
      </c>
      <c r="T298" s="175">
        <f>S298*H298</f>
        <v>0</v>
      </c>
      <c r="AR298" s="17" t="s">
        <v>131</v>
      </c>
      <c r="AT298" s="17" t="s">
        <v>126</v>
      </c>
      <c r="AU298" s="17" t="s">
        <v>81</v>
      </c>
      <c r="AY298" s="17" t="s">
        <v>124</v>
      </c>
      <c r="BE298" s="176">
        <f>IF(N298="základní",J298,0)</f>
        <v>0</v>
      </c>
      <c r="BF298" s="176">
        <f>IF(N298="snížená",J298,0)</f>
        <v>0</v>
      </c>
      <c r="BG298" s="176">
        <f>IF(N298="zákl. přenesená",J298,0)</f>
        <v>0</v>
      </c>
      <c r="BH298" s="176">
        <f>IF(N298="sníž. přenesená",J298,0)</f>
        <v>0</v>
      </c>
      <c r="BI298" s="176">
        <f>IF(N298="nulová",J298,0)</f>
        <v>0</v>
      </c>
      <c r="BJ298" s="17" t="s">
        <v>22</v>
      </c>
      <c r="BK298" s="176">
        <f>ROUND(I298*H298,2)</f>
        <v>0</v>
      </c>
      <c r="BL298" s="17" t="s">
        <v>131</v>
      </c>
      <c r="BM298" s="17" t="s">
        <v>399</v>
      </c>
    </row>
    <row r="299" spans="2:47" s="1" customFormat="1" ht="13.5">
      <c r="B299" s="34"/>
      <c r="D299" s="177" t="s">
        <v>133</v>
      </c>
      <c r="F299" s="178" t="s">
        <v>400</v>
      </c>
      <c r="I299" s="138"/>
      <c r="L299" s="34"/>
      <c r="M299" s="63"/>
      <c r="N299" s="35"/>
      <c r="O299" s="35"/>
      <c r="P299" s="35"/>
      <c r="Q299" s="35"/>
      <c r="R299" s="35"/>
      <c r="S299" s="35"/>
      <c r="T299" s="64"/>
      <c r="AT299" s="17" t="s">
        <v>133</v>
      </c>
      <c r="AU299" s="17" t="s">
        <v>81</v>
      </c>
    </row>
    <row r="300" spans="2:47" s="1" customFormat="1" ht="40.5">
      <c r="B300" s="34"/>
      <c r="D300" s="197" t="s">
        <v>135</v>
      </c>
      <c r="F300" s="219" t="s">
        <v>401</v>
      </c>
      <c r="I300" s="138"/>
      <c r="L300" s="34"/>
      <c r="M300" s="63"/>
      <c r="N300" s="35"/>
      <c r="O300" s="35"/>
      <c r="P300" s="35"/>
      <c r="Q300" s="35"/>
      <c r="R300" s="35"/>
      <c r="S300" s="35"/>
      <c r="T300" s="64"/>
      <c r="AT300" s="17" t="s">
        <v>135</v>
      </c>
      <c r="AU300" s="17" t="s">
        <v>81</v>
      </c>
    </row>
    <row r="301" spans="2:65" s="1" customFormat="1" ht="22.5" customHeight="1">
      <c r="B301" s="164"/>
      <c r="C301" s="165" t="s">
        <v>402</v>
      </c>
      <c r="D301" s="165" t="s">
        <v>126</v>
      </c>
      <c r="E301" s="166" t="s">
        <v>403</v>
      </c>
      <c r="F301" s="167" t="s">
        <v>404</v>
      </c>
      <c r="G301" s="168" t="s">
        <v>218</v>
      </c>
      <c r="H301" s="169">
        <v>3.444</v>
      </c>
      <c r="I301" s="170"/>
      <c r="J301" s="171">
        <f>ROUND(I301*H301,2)</f>
        <v>0</v>
      </c>
      <c r="K301" s="167" t="s">
        <v>130</v>
      </c>
      <c r="L301" s="34"/>
      <c r="M301" s="172" t="s">
        <v>20</v>
      </c>
      <c r="N301" s="173" t="s">
        <v>44</v>
      </c>
      <c r="O301" s="35"/>
      <c r="P301" s="174">
        <f>O301*H301</f>
        <v>0</v>
      </c>
      <c r="Q301" s="174">
        <v>0</v>
      </c>
      <c r="R301" s="174">
        <f>Q301*H301</f>
        <v>0</v>
      </c>
      <c r="S301" s="174">
        <v>0</v>
      </c>
      <c r="T301" s="175">
        <f>S301*H301</f>
        <v>0</v>
      </c>
      <c r="AR301" s="17" t="s">
        <v>131</v>
      </c>
      <c r="AT301" s="17" t="s">
        <v>126</v>
      </c>
      <c r="AU301" s="17" t="s">
        <v>81</v>
      </c>
      <c r="AY301" s="17" t="s">
        <v>124</v>
      </c>
      <c r="BE301" s="176">
        <f>IF(N301="základní",J301,0)</f>
        <v>0</v>
      </c>
      <c r="BF301" s="176">
        <f>IF(N301="snížená",J301,0)</f>
        <v>0</v>
      </c>
      <c r="BG301" s="176">
        <f>IF(N301="zákl. přenesená",J301,0)</f>
        <v>0</v>
      </c>
      <c r="BH301" s="176">
        <f>IF(N301="sníž. přenesená",J301,0)</f>
        <v>0</v>
      </c>
      <c r="BI301" s="176">
        <f>IF(N301="nulová",J301,0)</f>
        <v>0</v>
      </c>
      <c r="BJ301" s="17" t="s">
        <v>22</v>
      </c>
      <c r="BK301" s="176">
        <f>ROUND(I301*H301,2)</f>
        <v>0</v>
      </c>
      <c r="BL301" s="17" t="s">
        <v>131</v>
      </c>
      <c r="BM301" s="17" t="s">
        <v>405</v>
      </c>
    </row>
    <row r="302" spans="2:47" s="1" customFormat="1" ht="13.5">
      <c r="B302" s="34"/>
      <c r="D302" s="177" t="s">
        <v>133</v>
      </c>
      <c r="F302" s="178" t="s">
        <v>406</v>
      </c>
      <c r="I302" s="138"/>
      <c r="L302" s="34"/>
      <c r="M302" s="63"/>
      <c r="N302" s="35"/>
      <c r="O302" s="35"/>
      <c r="P302" s="35"/>
      <c r="Q302" s="35"/>
      <c r="R302" s="35"/>
      <c r="S302" s="35"/>
      <c r="T302" s="64"/>
      <c r="AT302" s="17" t="s">
        <v>133</v>
      </c>
      <c r="AU302" s="17" t="s">
        <v>81</v>
      </c>
    </row>
    <row r="303" spans="2:47" s="1" customFormat="1" ht="67.5">
      <c r="B303" s="34"/>
      <c r="D303" s="177" t="s">
        <v>135</v>
      </c>
      <c r="F303" s="179" t="s">
        <v>407</v>
      </c>
      <c r="I303" s="138"/>
      <c r="L303" s="34"/>
      <c r="M303" s="63"/>
      <c r="N303" s="35"/>
      <c r="O303" s="35"/>
      <c r="P303" s="35"/>
      <c r="Q303" s="35"/>
      <c r="R303" s="35"/>
      <c r="S303" s="35"/>
      <c r="T303" s="64"/>
      <c r="AT303" s="17" t="s">
        <v>135</v>
      </c>
      <c r="AU303" s="17" t="s">
        <v>81</v>
      </c>
    </row>
    <row r="304" spans="2:51" s="11" customFormat="1" ht="13.5">
      <c r="B304" s="180"/>
      <c r="D304" s="177" t="s">
        <v>137</v>
      </c>
      <c r="E304" s="181" t="s">
        <v>20</v>
      </c>
      <c r="F304" s="182" t="s">
        <v>408</v>
      </c>
      <c r="H304" s="183" t="s">
        <v>20</v>
      </c>
      <c r="I304" s="184"/>
      <c r="L304" s="180"/>
      <c r="M304" s="185"/>
      <c r="N304" s="186"/>
      <c r="O304" s="186"/>
      <c r="P304" s="186"/>
      <c r="Q304" s="186"/>
      <c r="R304" s="186"/>
      <c r="S304" s="186"/>
      <c r="T304" s="187"/>
      <c r="AT304" s="183" t="s">
        <v>137</v>
      </c>
      <c r="AU304" s="183" t="s">
        <v>81</v>
      </c>
      <c r="AV304" s="11" t="s">
        <v>22</v>
      </c>
      <c r="AW304" s="11" t="s">
        <v>37</v>
      </c>
      <c r="AX304" s="11" t="s">
        <v>73</v>
      </c>
      <c r="AY304" s="183" t="s">
        <v>124</v>
      </c>
    </row>
    <row r="305" spans="2:51" s="12" customFormat="1" ht="13.5">
      <c r="B305" s="188"/>
      <c r="D305" s="177" t="s">
        <v>137</v>
      </c>
      <c r="E305" s="189" t="s">
        <v>20</v>
      </c>
      <c r="F305" s="190" t="s">
        <v>409</v>
      </c>
      <c r="H305" s="191">
        <v>1.068</v>
      </c>
      <c r="I305" s="192"/>
      <c r="L305" s="188"/>
      <c r="M305" s="193"/>
      <c r="N305" s="194"/>
      <c r="O305" s="194"/>
      <c r="P305" s="194"/>
      <c r="Q305" s="194"/>
      <c r="R305" s="194"/>
      <c r="S305" s="194"/>
      <c r="T305" s="195"/>
      <c r="AT305" s="189" t="s">
        <v>137</v>
      </c>
      <c r="AU305" s="189" t="s">
        <v>81</v>
      </c>
      <c r="AV305" s="12" t="s">
        <v>81</v>
      </c>
      <c r="AW305" s="12" t="s">
        <v>37</v>
      </c>
      <c r="AX305" s="12" t="s">
        <v>73</v>
      </c>
      <c r="AY305" s="189" t="s">
        <v>124</v>
      </c>
    </row>
    <row r="306" spans="2:51" s="11" customFormat="1" ht="13.5">
      <c r="B306" s="180"/>
      <c r="D306" s="177" t="s">
        <v>137</v>
      </c>
      <c r="E306" s="181" t="s">
        <v>20</v>
      </c>
      <c r="F306" s="182" t="s">
        <v>410</v>
      </c>
      <c r="H306" s="183" t="s">
        <v>20</v>
      </c>
      <c r="I306" s="184"/>
      <c r="L306" s="180"/>
      <c r="M306" s="185"/>
      <c r="N306" s="186"/>
      <c r="O306" s="186"/>
      <c r="P306" s="186"/>
      <c r="Q306" s="186"/>
      <c r="R306" s="186"/>
      <c r="S306" s="186"/>
      <c r="T306" s="187"/>
      <c r="AT306" s="183" t="s">
        <v>137</v>
      </c>
      <c r="AU306" s="183" t="s">
        <v>81</v>
      </c>
      <c r="AV306" s="11" t="s">
        <v>22</v>
      </c>
      <c r="AW306" s="11" t="s">
        <v>37</v>
      </c>
      <c r="AX306" s="11" t="s">
        <v>73</v>
      </c>
      <c r="AY306" s="183" t="s">
        <v>124</v>
      </c>
    </row>
    <row r="307" spans="2:51" s="12" customFormat="1" ht="13.5">
      <c r="B307" s="188"/>
      <c r="D307" s="177" t="s">
        <v>137</v>
      </c>
      <c r="E307" s="189" t="s">
        <v>20</v>
      </c>
      <c r="F307" s="190" t="s">
        <v>411</v>
      </c>
      <c r="H307" s="191">
        <v>2.376</v>
      </c>
      <c r="I307" s="192"/>
      <c r="L307" s="188"/>
      <c r="M307" s="193"/>
      <c r="N307" s="194"/>
      <c r="O307" s="194"/>
      <c r="P307" s="194"/>
      <c r="Q307" s="194"/>
      <c r="R307" s="194"/>
      <c r="S307" s="194"/>
      <c r="T307" s="195"/>
      <c r="AT307" s="189" t="s">
        <v>137</v>
      </c>
      <c r="AU307" s="189" t="s">
        <v>81</v>
      </c>
      <c r="AV307" s="12" t="s">
        <v>81</v>
      </c>
      <c r="AW307" s="12" t="s">
        <v>37</v>
      </c>
      <c r="AX307" s="12" t="s">
        <v>73</v>
      </c>
      <c r="AY307" s="189" t="s">
        <v>124</v>
      </c>
    </row>
    <row r="308" spans="2:51" s="13" customFormat="1" ht="13.5">
      <c r="B308" s="196"/>
      <c r="D308" s="197" t="s">
        <v>137</v>
      </c>
      <c r="E308" s="198" t="s">
        <v>20</v>
      </c>
      <c r="F308" s="199" t="s">
        <v>140</v>
      </c>
      <c r="H308" s="200">
        <v>3.444</v>
      </c>
      <c r="I308" s="201"/>
      <c r="L308" s="196"/>
      <c r="M308" s="202"/>
      <c r="N308" s="203"/>
      <c r="O308" s="203"/>
      <c r="P308" s="203"/>
      <c r="Q308" s="203"/>
      <c r="R308" s="203"/>
      <c r="S308" s="203"/>
      <c r="T308" s="204"/>
      <c r="AT308" s="205" t="s">
        <v>137</v>
      </c>
      <c r="AU308" s="205" t="s">
        <v>81</v>
      </c>
      <c r="AV308" s="13" t="s">
        <v>131</v>
      </c>
      <c r="AW308" s="13" t="s">
        <v>37</v>
      </c>
      <c r="AX308" s="13" t="s">
        <v>22</v>
      </c>
      <c r="AY308" s="205" t="s">
        <v>124</v>
      </c>
    </row>
    <row r="309" spans="2:65" s="1" customFormat="1" ht="22.5" customHeight="1">
      <c r="B309" s="164"/>
      <c r="C309" s="165" t="s">
        <v>412</v>
      </c>
      <c r="D309" s="165" t="s">
        <v>126</v>
      </c>
      <c r="E309" s="166" t="s">
        <v>413</v>
      </c>
      <c r="F309" s="167" t="s">
        <v>414</v>
      </c>
      <c r="G309" s="168" t="s">
        <v>218</v>
      </c>
      <c r="H309" s="169">
        <v>5.999</v>
      </c>
      <c r="I309" s="170"/>
      <c r="J309" s="171">
        <f>ROUND(I309*H309,2)</f>
        <v>0</v>
      </c>
      <c r="K309" s="167" t="s">
        <v>130</v>
      </c>
      <c r="L309" s="34"/>
      <c r="M309" s="172" t="s">
        <v>20</v>
      </c>
      <c r="N309" s="173" t="s">
        <v>44</v>
      </c>
      <c r="O309" s="35"/>
      <c r="P309" s="174">
        <f>O309*H309</f>
        <v>0</v>
      </c>
      <c r="Q309" s="174">
        <v>0</v>
      </c>
      <c r="R309" s="174">
        <f>Q309*H309</f>
        <v>0</v>
      </c>
      <c r="S309" s="174">
        <v>0</v>
      </c>
      <c r="T309" s="175">
        <f>S309*H309</f>
        <v>0</v>
      </c>
      <c r="AR309" s="17" t="s">
        <v>131</v>
      </c>
      <c r="AT309" s="17" t="s">
        <v>126</v>
      </c>
      <c r="AU309" s="17" t="s">
        <v>81</v>
      </c>
      <c r="AY309" s="17" t="s">
        <v>124</v>
      </c>
      <c r="BE309" s="176">
        <f>IF(N309="základní",J309,0)</f>
        <v>0</v>
      </c>
      <c r="BF309" s="176">
        <f>IF(N309="snížená",J309,0)</f>
        <v>0</v>
      </c>
      <c r="BG309" s="176">
        <f>IF(N309="zákl. přenesená",J309,0)</f>
        <v>0</v>
      </c>
      <c r="BH309" s="176">
        <f>IF(N309="sníž. přenesená",J309,0)</f>
        <v>0</v>
      </c>
      <c r="BI309" s="176">
        <f>IF(N309="nulová",J309,0)</f>
        <v>0</v>
      </c>
      <c r="BJ309" s="17" t="s">
        <v>22</v>
      </c>
      <c r="BK309" s="176">
        <f>ROUND(I309*H309,2)</f>
        <v>0</v>
      </c>
      <c r="BL309" s="17" t="s">
        <v>131</v>
      </c>
      <c r="BM309" s="17" t="s">
        <v>415</v>
      </c>
    </row>
    <row r="310" spans="2:47" s="1" customFormat="1" ht="13.5">
      <c r="B310" s="34"/>
      <c r="D310" s="177" t="s">
        <v>133</v>
      </c>
      <c r="F310" s="178" t="s">
        <v>416</v>
      </c>
      <c r="I310" s="138"/>
      <c r="L310" s="34"/>
      <c r="M310" s="63"/>
      <c r="N310" s="35"/>
      <c r="O310" s="35"/>
      <c r="P310" s="35"/>
      <c r="Q310" s="35"/>
      <c r="R310" s="35"/>
      <c r="S310" s="35"/>
      <c r="T310" s="64"/>
      <c r="AT310" s="17" t="s">
        <v>133</v>
      </c>
      <c r="AU310" s="17" t="s">
        <v>81</v>
      </c>
    </row>
    <row r="311" spans="2:47" s="1" customFormat="1" ht="67.5">
      <c r="B311" s="34"/>
      <c r="D311" s="177" t="s">
        <v>135</v>
      </c>
      <c r="F311" s="179" t="s">
        <v>407</v>
      </c>
      <c r="I311" s="138"/>
      <c r="L311" s="34"/>
      <c r="M311" s="63"/>
      <c r="N311" s="35"/>
      <c r="O311" s="35"/>
      <c r="P311" s="35"/>
      <c r="Q311" s="35"/>
      <c r="R311" s="35"/>
      <c r="S311" s="35"/>
      <c r="T311" s="64"/>
      <c r="AT311" s="17" t="s">
        <v>135</v>
      </c>
      <c r="AU311" s="17" t="s">
        <v>81</v>
      </c>
    </row>
    <row r="312" spans="2:51" s="11" customFormat="1" ht="13.5">
      <c r="B312" s="180"/>
      <c r="D312" s="177" t="s">
        <v>137</v>
      </c>
      <c r="E312" s="181" t="s">
        <v>20</v>
      </c>
      <c r="F312" s="182" t="s">
        <v>417</v>
      </c>
      <c r="H312" s="183" t="s">
        <v>20</v>
      </c>
      <c r="I312" s="184"/>
      <c r="L312" s="180"/>
      <c r="M312" s="185"/>
      <c r="N312" s="186"/>
      <c r="O312" s="186"/>
      <c r="P312" s="186"/>
      <c r="Q312" s="186"/>
      <c r="R312" s="186"/>
      <c r="S312" s="186"/>
      <c r="T312" s="187"/>
      <c r="AT312" s="183" t="s">
        <v>137</v>
      </c>
      <c r="AU312" s="183" t="s">
        <v>81</v>
      </c>
      <c r="AV312" s="11" t="s">
        <v>22</v>
      </c>
      <c r="AW312" s="11" t="s">
        <v>37</v>
      </c>
      <c r="AX312" s="11" t="s">
        <v>73</v>
      </c>
      <c r="AY312" s="183" t="s">
        <v>124</v>
      </c>
    </row>
    <row r="313" spans="2:51" s="12" customFormat="1" ht="13.5">
      <c r="B313" s="188"/>
      <c r="D313" s="177" t="s">
        <v>137</v>
      </c>
      <c r="E313" s="189" t="s">
        <v>20</v>
      </c>
      <c r="F313" s="190" t="s">
        <v>418</v>
      </c>
      <c r="H313" s="191">
        <v>5.999</v>
      </c>
      <c r="I313" s="192"/>
      <c r="L313" s="188"/>
      <c r="M313" s="193"/>
      <c r="N313" s="194"/>
      <c r="O313" s="194"/>
      <c r="P313" s="194"/>
      <c r="Q313" s="194"/>
      <c r="R313" s="194"/>
      <c r="S313" s="194"/>
      <c r="T313" s="195"/>
      <c r="AT313" s="189" t="s">
        <v>137</v>
      </c>
      <c r="AU313" s="189" t="s">
        <v>81</v>
      </c>
      <c r="AV313" s="12" t="s">
        <v>81</v>
      </c>
      <c r="AW313" s="12" t="s">
        <v>37</v>
      </c>
      <c r="AX313" s="12" t="s">
        <v>73</v>
      </c>
      <c r="AY313" s="189" t="s">
        <v>124</v>
      </c>
    </row>
    <row r="314" spans="2:51" s="13" customFormat="1" ht="13.5">
      <c r="B314" s="196"/>
      <c r="D314" s="197" t="s">
        <v>137</v>
      </c>
      <c r="E314" s="198" t="s">
        <v>20</v>
      </c>
      <c r="F314" s="199" t="s">
        <v>140</v>
      </c>
      <c r="H314" s="200">
        <v>5.999</v>
      </c>
      <c r="I314" s="201"/>
      <c r="L314" s="196"/>
      <c r="M314" s="202"/>
      <c r="N314" s="203"/>
      <c r="O314" s="203"/>
      <c r="P314" s="203"/>
      <c r="Q314" s="203"/>
      <c r="R314" s="203"/>
      <c r="S314" s="203"/>
      <c r="T314" s="204"/>
      <c r="AT314" s="205" t="s">
        <v>137</v>
      </c>
      <c r="AU314" s="205" t="s">
        <v>81</v>
      </c>
      <c r="AV314" s="13" t="s">
        <v>131</v>
      </c>
      <c r="AW314" s="13" t="s">
        <v>37</v>
      </c>
      <c r="AX314" s="13" t="s">
        <v>22</v>
      </c>
      <c r="AY314" s="205" t="s">
        <v>124</v>
      </c>
    </row>
    <row r="315" spans="2:65" s="1" customFormat="1" ht="22.5" customHeight="1">
      <c r="B315" s="164"/>
      <c r="C315" s="165" t="s">
        <v>419</v>
      </c>
      <c r="D315" s="165" t="s">
        <v>126</v>
      </c>
      <c r="E315" s="166" t="s">
        <v>420</v>
      </c>
      <c r="F315" s="167" t="s">
        <v>421</v>
      </c>
      <c r="G315" s="168" t="s">
        <v>218</v>
      </c>
      <c r="H315" s="169">
        <v>13.258</v>
      </c>
      <c r="I315" s="170"/>
      <c r="J315" s="171">
        <f>ROUND(I315*H315,2)</f>
        <v>0</v>
      </c>
      <c r="K315" s="167" t="s">
        <v>130</v>
      </c>
      <c r="L315" s="34"/>
      <c r="M315" s="172" t="s">
        <v>20</v>
      </c>
      <c r="N315" s="173" t="s">
        <v>44</v>
      </c>
      <c r="O315" s="35"/>
      <c r="P315" s="174">
        <f>O315*H315</f>
        <v>0</v>
      </c>
      <c r="Q315" s="174">
        <v>0</v>
      </c>
      <c r="R315" s="174">
        <f>Q315*H315</f>
        <v>0</v>
      </c>
      <c r="S315" s="174">
        <v>0</v>
      </c>
      <c r="T315" s="175">
        <f>S315*H315</f>
        <v>0</v>
      </c>
      <c r="AR315" s="17" t="s">
        <v>131</v>
      </c>
      <c r="AT315" s="17" t="s">
        <v>126</v>
      </c>
      <c r="AU315" s="17" t="s">
        <v>81</v>
      </c>
      <c r="AY315" s="17" t="s">
        <v>124</v>
      </c>
      <c r="BE315" s="176">
        <f>IF(N315="základní",J315,0)</f>
        <v>0</v>
      </c>
      <c r="BF315" s="176">
        <f>IF(N315="snížená",J315,0)</f>
        <v>0</v>
      </c>
      <c r="BG315" s="176">
        <f>IF(N315="zákl. přenesená",J315,0)</f>
        <v>0</v>
      </c>
      <c r="BH315" s="176">
        <f>IF(N315="sníž. přenesená",J315,0)</f>
        <v>0</v>
      </c>
      <c r="BI315" s="176">
        <f>IF(N315="nulová",J315,0)</f>
        <v>0</v>
      </c>
      <c r="BJ315" s="17" t="s">
        <v>22</v>
      </c>
      <c r="BK315" s="176">
        <f>ROUND(I315*H315,2)</f>
        <v>0</v>
      </c>
      <c r="BL315" s="17" t="s">
        <v>131</v>
      </c>
      <c r="BM315" s="17" t="s">
        <v>422</v>
      </c>
    </row>
    <row r="316" spans="2:47" s="1" customFormat="1" ht="13.5">
      <c r="B316" s="34"/>
      <c r="D316" s="177" t="s">
        <v>133</v>
      </c>
      <c r="F316" s="178" t="s">
        <v>423</v>
      </c>
      <c r="I316" s="138"/>
      <c r="L316" s="34"/>
      <c r="M316" s="63"/>
      <c r="N316" s="35"/>
      <c r="O316" s="35"/>
      <c r="P316" s="35"/>
      <c r="Q316" s="35"/>
      <c r="R316" s="35"/>
      <c r="S316" s="35"/>
      <c r="T316" s="64"/>
      <c r="AT316" s="17" t="s">
        <v>133</v>
      </c>
      <c r="AU316" s="17" t="s">
        <v>81</v>
      </c>
    </row>
    <row r="317" spans="2:47" s="1" customFormat="1" ht="67.5">
      <c r="B317" s="34"/>
      <c r="D317" s="177" t="s">
        <v>135</v>
      </c>
      <c r="F317" s="179" t="s">
        <v>407</v>
      </c>
      <c r="I317" s="138"/>
      <c r="L317" s="34"/>
      <c r="M317" s="63"/>
      <c r="N317" s="35"/>
      <c r="O317" s="35"/>
      <c r="P317" s="35"/>
      <c r="Q317" s="35"/>
      <c r="R317" s="35"/>
      <c r="S317" s="35"/>
      <c r="T317" s="64"/>
      <c r="AT317" s="17" t="s">
        <v>135</v>
      </c>
      <c r="AU317" s="17" t="s">
        <v>81</v>
      </c>
    </row>
    <row r="318" spans="2:51" s="11" customFormat="1" ht="13.5">
      <c r="B318" s="180"/>
      <c r="D318" s="177" t="s">
        <v>137</v>
      </c>
      <c r="E318" s="181" t="s">
        <v>20</v>
      </c>
      <c r="F318" s="182" t="s">
        <v>424</v>
      </c>
      <c r="H318" s="183" t="s">
        <v>20</v>
      </c>
      <c r="I318" s="184"/>
      <c r="L318" s="180"/>
      <c r="M318" s="185"/>
      <c r="N318" s="186"/>
      <c r="O318" s="186"/>
      <c r="P318" s="186"/>
      <c r="Q318" s="186"/>
      <c r="R318" s="186"/>
      <c r="S318" s="186"/>
      <c r="T318" s="187"/>
      <c r="AT318" s="183" t="s">
        <v>137</v>
      </c>
      <c r="AU318" s="183" t="s">
        <v>81</v>
      </c>
      <c r="AV318" s="11" t="s">
        <v>22</v>
      </c>
      <c r="AW318" s="11" t="s">
        <v>37</v>
      </c>
      <c r="AX318" s="11" t="s">
        <v>73</v>
      </c>
      <c r="AY318" s="183" t="s">
        <v>124</v>
      </c>
    </row>
    <row r="319" spans="2:51" s="12" customFormat="1" ht="13.5">
      <c r="B319" s="188"/>
      <c r="D319" s="177" t="s">
        <v>137</v>
      </c>
      <c r="E319" s="189" t="s">
        <v>20</v>
      </c>
      <c r="F319" s="190" t="s">
        <v>425</v>
      </c>
      <c r="H319" s="191">
        <v>13.258</v>
      </c>
      <c r="I319" s="192"/>
      <c r="L319" s="188"/>
      <c r="M319" s="193"/>
      <c r="N319" s="194"/>
      <c r="O319" s="194"/>
      <c r="P319" s="194"/>
      <c r="Q319" s="194"/>
      <c r="R319" s="194"/>
      <c r="S319" s="194"/>
      <c r="T319" s="195"/>
      <c r="AT319" s="189" t="s">
        <v>137</v>
      </c>
      <c r="AU319" s="189" t="s">
        <v>81</v>
      </c>
      <c r="AV319" s="12" t="s">
        <v>81</v>
      </c>
      <c r="AW319" s="12" t="s">
        <v>37</v>
      </c>
      <c r="AX319" s="12" t="s">
        <v>73</v>
      </c>
      <c r="AY319" s="189" t="s">
        <v>124</v>
      </c>
    </row>
    <row r="320" spans="2:51" s="13" customFormat="1" ht="13.5">
      <c r="B320" s="196"/>
      <c r="D320" s="177" t="s">
        <v>137</v>
      </c>
      <c r="E320" s="206" t="s">
        <v>20</v>
      </c>
      <c r="F320" s="207" t="s">
        <v>140</v>
      </c>
      <c r="H320" s="208">
        <v>13.258</v>
      </c>
      <c r="I320" s="201"/>
      <c r="L320" s="196"/>
      <c r="M320" s="202"/>
      <c r="N320" s="203"/>
      <c r="O320" s="203"/>
      <c r="P320" s="203"/>
      <c r="Q320" s="203"/>
      <c r="R320" s="203"/>
      <c r="S320" s="203"/>
      <c r="T320" s="204"/>
      <c r="AT320" s="205" t="s">
        <v>137</v>
      </c>
      <c r="AU320" s="205" t="s">
        <v>81</v>
      </c>
      <c r="AV320" s="13" t="s">
        <v>131</v>
      </c>
      <c r="AW320" s="13" t="s">
        <v>37</v>
      </c>
      <c r="AX320" s="13" t="s">
        <v>22</v>
      </c>
      <c r="AY320" s="205" t="s">
        <v>124</v>
      </c>
    </row>
    <row r="321" spans="2:63" s="10" customFormat="1" ht="29.25" customHeight="1">
      <c r="B321" s="150"/>
      <c r="D321" s="161" t="s">
        <v>72</v>
      </c>
      <c r="E321" s="162" t="s">
        <v>426</v>
      </c>
      <c r="F321" s="162" t="s">
        <v>427</v>
      </c>
      <c r="I321" s="153"/>
      <c r="J321" s="163">
        <f>BK321</f>
        <v>0</v>
      </c>
      <c r="L321" s="150"/>
      <c r="M321" s="155"/>
      <c r="N321" s="156"/>
      <c r="O321" s="156"/>
      <c r="P321" s="157">
        <f>SUM(P322:P323)</f>
        <v>0</v>
      </c>
      <c r="Q321" s="156"/>
      <c r="R321" s="157">
        <f>SUM(R322:R323)</f>
        <v>0</v>
      </c>
      <c r="S321" s="156"/>
      <c r="T321" s="158">
        <f>SUM(T322:T323)</f>
        <v>0</v>
      </c>
      <c r="AR321" s="151" t="s">
        <v>22</v>
      </c>
      <c r="AT321" s="159" t="s">
        <v>72</v>
      </c>
      <c r="AU321" s="159" t="s">
        <v>22</v>
      </c>
      <c r="AY321" s="151" t="s">
        <v>124</v>
      </c>
      <c r="BK321" s="160">
        <f>SUM(BK322:BK323)</f>
        <v>0</v>
      </c>
    </row>
    <row r="322" spans="2:65" s="1" customFormat="1" ht="22.5" customHeight="1">
      <c r="B322" s="164"/>
      <c r="C322" s="165" t="s">
        <v>428</v>
      </c>
      <c r="D322" s="165" t="s">
        <v>126</v>
      </c>
      <c r="E322" s="166" t="s">
        <v>429</v>
      </c>
      <c r="F322" s="167" t="s">
        <v>430</v>
      </c>
      <c r="G322" s="168" t="s">
        <v>218</v>
      </c>
      <c r="H322" s="169">
        <v>88.101</v>
      </c>
      <c r="I322" s="170"/>
      <c r="J322" s="171">
        <f>ROUND(I322*H322,2)</f>
        <v>0</v>
      </c>
      <c r="K322" s="167" t="s">
        <v>130</v>
      </c>
      <c r="L322" s="34"/>
      <c r="M322" s="172" t="s">
        <v>20</v>
      </c>
      <c r="N322" s="173" t="s">
        <v>44</v>
      </c>
      <c r="O322" s="35"/>
      <c r="P322" s="174">
        <f>O322*H322</f>
        <v>0</v>
      </c>
      <c r="Q322" s="174">
        <v>0</v>
      </c>
      <c r="R322" s="174">
        <f>Q322*H322</f>
        <v>0</v>
      </c>
      <c r="S322" s="174">
        <v>0</v>
      </c>
      <c r="T322" s="175">
        <f>S322*H322</f>
        <v>0</v>
      </c>
      <c r="AR322" s="17" t="s">
        <v>131</v>
      </c>
      <c r="AT322" s="17" t="s">
        <v>126</v>
      </c>
      <c r="AU322" s="17" t="s">
        <v>81</v>
      </c>
      <c r="AY322" s="17" t="s">
        <v>124</v>
      </c>
      <c r="BE322" s="176">
        <f>IF(N322="základní",J322,0)</f>
        <v>0</v>
      </c>
      <c r="BF322" s="176">
        <f>IF(N322="snížená",J322,0)</f>
        <v>0</v>
      </c>
      <c r="BG322" s="176">
        <f>IF(N322="zákl. přenesená",J322,0)</f>
        <v>0</v>
      </c>
      <c r="BH322" s="176">
        <f>IF(N322="sníž. přenesená",J322,0)</f>
        <v>0</v>
      </c>
      <c r="BI322" s="176">
        <f>IF(N322="nulová",J322,0)</f>
        <v>0</v>
      </c>
      <c r="BJ322" s="17" t="s">
        <v>22</v>
      </c>
      <c r="BK322" s="176">
        <f>ROUND(I322*H322,2)</f>
        <v>0</v>
      </c>
      <c r="BL322" s="17" t="s">
        <v>131</v>
      </c>
      <c r="BM322" s="17" t="s">
        <v>431</v>
      </c>
    </row>
    <row r="323" spans="2:47" s="1" customFormat="1" ht="27">
      <c r="B323" s="34"/>
      <c r="D323" s="177" t="s">
        <v>133</v>
      </c>
      <c r="F323" s="178" t="s">
        <v>432</v>
      </c>
      <c r="I323" s="138"/>
      <c r="L323" s="34"/>
      <c r="M323" s="63"/>
      <c r="N323" s="35"/>
      <c r="O323" s="35"/>
      <c r="P323" s="35"/>
      <c r="Q323" s="35"/>
      <c r="R323" s="35"/>
      <c r="S323" s="35"/>
      <c r="T323" s="64"/>
      <c r="AT323" s="17" t="s">
        <v>133</v>
      </c>
      <c r="AU323" s="17" t="s">
        <v>81</v>
      </c>
    </row>
    <row r="324" spans="2:63" s="10" customFormat="1" ht="36.75" customHeight="1">
      <c r="B324" s="150"/>
      <c r="D324" s="151" t="s">
        <v>72</v>
      </c>
      <c r="E324" s="152" t="s">
        <v>433</v>
      </c>
      <c r="F324" s="152" t="s">
        <v>434</v>
      </c>
      <c r="I324" s="153"/>
      <c r="J324" s="154">
        <f>BK324</f>
        <v>0</v>
      </c>
      <c r="L324" s="150"/>
      <c r="M324" s="155"/>
      <c r="N324" s="156"/>
      <c r="O324" s="156"/>
      <c r="P324" s="157">
        <f>P325</f>
        <v>0</v>
      </c>
      <c r="Q324" s="156"/>
      <c r="R324" s="157">
        <f>R325</f>
        <v>0.59</v>
      </c>
      <c r="S324" s="156"/>
      <c r="T324" s="158">
        <f>T325</f>
        <v>0</v>
      </c>
      <c r="AR324" s="151" t="s">
        <v>81</v>
      </c>
      <c r="AT324" s="159" t="s">
        <v>72</v>
      </c>
      <c r="AU324" s="159" t="s">
        <v>73</v>
      </c>
      <c r="AY324" s="151" t="s">
        <v>124</v>
      </c>
      <c r="BK324" s="160">
        <f>BK325</f>
        <v>0</v>
      </c>
    </row>
    <row r="325" spans="2:63" s="10" customFormat="1" ht="19.5" customHeight="1">
      <c r="B325" s="150"/>
      <c r="D325" s="161" t="s">
        <v>72</v>
      </c>
      <c r="E325" s="162" t="s">
        <v>435</v>
      </c>
      <c r="F325" s="162" t="s">
        <v>436</v>
      </c>
      <c r="I325" s="153"/>
      <c r="J325" s="163">
        <f>BK325</f>
        <v>0</v>
      </c>
      <c r="L325" s="150"/>
      <c r="M325" s="155"/>
      <c r="N325" s="156"/>
      <c r="O325" s="156"/>
      <c r="P325" s="157">
        <f>SUM(P326:P340)</f>
        <v>0</v>
      </c>
      <c r="Q325" s="156"/>
      <c r="R325" s="157">
        <f>SUM(R326:R340)</f>
        <v>0.59</v>
      </c>
      <c r="S325" s="156"/>
      <c r="T325" s="158">
        <f>SUM(T326:T340)</f>
        <v>0</v>
      </c>
      <c r="AR325" s="151" t="s">
        <v>81</v>
      </c>
      <c r="AT325" s="159" t="s">
        <v>72</v>
      </c>
      <c r="AU325" s="159" t="s">
        <v>22</v>
      </c>
      <c r="AY325" s="151" t="s">
        <v>124</v>
      </c>
      <c r="BK325" s="160">
        <f>SUM(BK326:BK340)</f>
        <v>0</v>
      </c>
    </row>
    <row r="326" spans="2:65" s="1" customFormat="1" ht="31.5" customHeight="1">
      <c r="B326" s="164"/>
      <c r="C326" s="165" t="s">
        <v>437</v>
      </c>
      <c r="D326" s="165" t="s">
        <v>126</v>
      </c>
      <c r="E326" s="166" t="s">
        <v>438</v>
      </c>
      <c r="F326" s="167" t="s">
        <v>439</v>
      </c>
      <c r="G326" s="168" t="s">
        <v>440</v>
      </c>
      <c r="H326" s="169">
        <v>1</v>
      </c>
      <c r="I326" s="170"/>
      <c r="J326" s="171">
        <f>ROUND(I326*H326,2)</f>
        <v>0</v>
      </c>
      <c r="K326" s="167" t="s">
        <v>20</v>
      </c>
      <c r="L326" s="34"/>
      <c r="M326" s="172" t="s">
        <v>20</v>
      </c>
      <c r="N326" s="173" t="s">
        <v>44</v>
      </c>
      <c r="O326" s="35"/>
      <c r="P326" s="174">
        <f>O326*H326</f>
        <v>0</v>
      </c>
      <c r="Q326" s="174">
        <v>0.59</v>
      </c>
      <c r="R326" s="174">
        <f>Q326*H326</f>
        <v>0.59</v>
      </c>
      <c r="S326" s="174">
        <v>0</v>
      </c>
      <c r="T326" s="175">
        <f>S326*H326</f>
        <v>0</v>
      </c>
      <c r="AR326" s="17" t="s">
        <v>237</v>
      </c>
      <c r="AT326" s="17" t="s">
        <v>126</v>
      </c>
      <c r="AU326" s="17" t="s">
        <v>81</v>
      </c>
      <c r="AY326" s="17" t="s">
        <v>124</v>
      </c>
      <c r="BE326" s="176">
        <f>IF(N326="základní",J326,0)</f>
        <v>0</v>
      </c>
      <c r="BF326" s="176">
        <f>IF(N326="snížená",J326,0)</f>
        <v>0</v>
      </c>
      <c r="BG326" s="176">
        <f>IF(N326="zákl. přenesená",J326,0)</f>
        <v>0</v>
      </c>
      <c r="BH326" s="176">
        <f>IF(N326="sníž. přenesená",J326,0)</f>
        <v>0</v>
      </c>
      <c r="BI326" s="176">
        <f>IF(N326="nulová",J326,0)</f>
        <v>0</v>
      </c>
      <c r="BJ326" s="17" t="s">
        <v>22</v>
      </c>
      <c r="BK326" s="176">
        <f>ROUND(I326*H326,2)</f>
        <v>0</v>
      </c>
      <c r="BL326" s="17" t="s">
        <v>237</v>
      </c>
      <c r="BM326" s="17" t="s">
        <v>441</v>
      </c>
    </row>
    <row r="327" spans="2:51" s="11" customFormat="1" ht="13.5">
      <c r="B327" s="180"/>
      <c r="D327" s="177" t="s">
        <v>137</v>
      </c>
      <c r="E327" s="181" t="s">
        <v>20</v>
      </c>
      <c r="F327" s="182" t="s">
        <v>442</v>
      </c>
      <c r="H327" s="183" t="s">
        <v>20</v>
      </c>
      <c r="I327" s="184"/>
      <c r="L327" s="180"/>
      <c r="M327" s="185"/>
      <c r="N327" s="186"/>
      <c r="O327" s="186"/>
      <c r="P327" s="186"/>
      <c r="Q327" s="186"/>
      <c r="R327" s="186"/>
      <c r="S327" s="186"/>
      <c r="T327" s="187"/>
      <c r="AT327" s="183" t="s">
        <v>137</v>
      </c>
      <c r="AU327" s="183" t="s">
        <v>81</v>
      </c>
      <c r="AV327" s="11" t="s">
        <v>22</v>
      </c>
      <c r="AW327" s="11" t="s">
        <v>37</v>
      </c>
      <c r="AX327" s="11" t="s">
        <v>73</v>
      </c>
      <c r="AY327" s="183" t="s">
        <v>124</v>
      </c>
    </row>
    <row r="328" spans="2:51" s="11" customFormat="1" ht="13.5">
      <c r="B328" s="180"/>
      <c r="D328" s="177" t="s">
        <v>137</v>
      </c>
      <c r="E328" s="181" t="s">
        <v>20</v>
      </c>
      <c r="F328" s="182" t="s">
        <v>443</v>
      </c>
      <c r="H328" s="183" t="s">
        <v>20</v>
      </c>
      <c r="I328" s="184"/>
      <c r="L328" s="180"/>
      <c r="M328" s="185"/>
      <c r="N328" s="186"/>
      <c r="O328" s="186"/>
      <c r="P328" s="186"/>
      <c r="Q328" s="186"/>
      <c r="R328" s="186"/>
      <c r="S328" s="186"/>
      <c r="T328" s="187"/>
      <c r="AT328" s="183" t="s">
        <v>137</v>
      </c>
      <c r="AU328" s="183" t="s">
        <v>81</v>
      </c>
      <c r="AV328" s="11" t="s">
        <v>22</v>
      </c>
      <c r="AW328" s="11" t="s">
        <v>37</v>
      </c>
      <c r="AX328" s="11" t="s">
        <v>73</v>
      </c>
      <c r="AY328" s="183" t="s">
        <v>124</v>
      </c>
    </row>
    <row r="329" spans="2:51" s="11" customFormat="1" ht="13.5">
      <c r="B329" s="180"/>
      <c r="D329" s="177" t="s">
        <v>137</v>
      </c>
      <c r="E329" s="181" t="s">
        <v>20</v>
      </c>
      <c r="F329" s="182" t="s">
        <v>444</v>
      </c>
      <c r="H329" s="183" t="s">
        <v>20</v>
      </c>
      <c r="I329" s="184"/>
      <c r="L329" s="180"/>
      <c r="M329" s="185"/>
      <c r="N329" s="186"/>
      <c r="O329" s="186"/>
      <c r="P329" s="186"/>
      <c r="Q329" s="186"/>
      <c r="R329" s="186"/>
      <c r="S329" s="186"/>
      <c r="T329" s="187"/>
      <c r="AT329" s="183" t="s">
        <v>137</v>
      </c>
      <c r="AU329" s="183" t="s">
        <v>81</v>
      </c>
      <c r="AV329" s="11" t="s">
        <v>22</v>
      </c>
      <c r="AW329" s="11" t="s">
        <v>37</v>
      </c>
      <c r="AX329" s="11" t="s">
        <v>73</v>
      </c>
      <c r="AY329" s="183" t="s">
        <v>124</v>
      </c>
    </row>
    <row r="330" spans="2:51" s="11" customFormat="1" ht="13.5">
      <c r="B330" s="180"/>
      <c r="D330" s="177" t="s">
        <v>137</v>
      </c>
      <c r="E330" s="181" t="s">
        <v>20</v>
      </c>
      <c r="F330" s="182" t="s">
        <v>445</v>
      </c>
      <c r="H330" s="183" t="s">
        <v>20</v>
      </c>
      <c r="I330" s="184"/>
      <c r="L330" s="180"/>
      <c r="M330" s="185"/>
      <c r="N330" s="186"/>
      <c r="O330" s="186"/>
      <c r="P330" s="186"/>
      <c r="Q330" s="186"/>
      <c r="R330" s="186"/>
      <c r="S330" s="186"/>
      <c r="T330" s="187"/>
      <c r="AT330" s="183" t="s">
        <v>137</v>
      </c>
      <c r="AU330" s="183" t="s">
        <v>81</v>
      </c>
      <c r="AV330" s="11" t="s">
        <v>22</v>
      </c>
      <c r="AW330" s="11" t="s">
        <v>37</v>
      </c>
      <c r="AX330" s="11" t="s">
        <v>73</v>
      </c>
      <c r="AY330" s="183" t="s">
        <v>124</v>
      </c>
    </row>
    <row r="331" spans="2:51" s="11" customFormat="1" ht="13.5">
      <c r="B331" s="180"/>
      <c r="D331" s="177" t="s">
        <v>137</v>
      </c>
      <c r="E331" s="181" t="s">
        <v>20</v>
      </c>
      <c r="F331" s="182" t="s">
        <v>446</v>
      </c>
      <c r="H331" s="183" t="s">
        <v>20</v>
      </c>
      <c r="I331" s="184"/>
      <c r="L331" s="180"/>
      <c r="M331" s="185"/>
      <c r="N331" s="186"/>
      <c r="O331" s="186"/>
      <c r="P331" s="186"/>
      <c r="Q331" s="186"/>
      <c r="R331" s="186"/>
      <c r="S331" s="186"/>
      <c r="T331" s="187"/>
      <c r="AT331" s="183" t="s">
        <v>137</v>
      </c>
      <c r="AU331" s="183" t="s">
        <v>81</v>
      </c>
      <c r="AV331" s="11" t="s">
        <v>22</v>
      </c>
      <c r="AW331" s="11" t="s">
        <v>37</v>
      </c>
      <c r="AX331" s="11" t="s">
        <v>73</v>
      </c>
      <c r="AY331" s="183" t="s">
        <v>124</v>
      </c>
    </row>
    <row r="332" spans="2:51" s="11" customFormat="1" ht="13.5">
      <c r="B332" s="180"/>
      <c r="D332" s="177" t="s">
        <v>137</v>
      </c>
      <c r="E332" s="181" t="s">
        <v>20</v>
      </c>
      <c r="F332" s="182" t="s">
        <v>447</v>
      </c>
      <c r="H332" s="183" t="s">
        <v>20</v>
      </c>
      <c r="I332" s="184"/>
      <c r="L332" s="180"/>
      <c r="M332" s="185"/>
      <c r="N332" s="186"/>
      <c r="O332" s="186"/>
      <c r="P332" s="186"/>
      <c r="Q332" s="186"/>
      <c r="R332" s="186"/>
      <c r="S332" s="186"/>
      <c r="T332" s="187"/>
      <c r="AT332" s="183" t="s">
        <v>137</v>
      </c>
      <c r="AU332" s="183" t="s">
        <v>81</v>
      </c>
      <c r="AV332" s="11" t="s">
        <v>22</v>
      </c>
      <c r="AW332" s="11" t="s">
        <v>37</v>
      </c>
      <c r="AX332" s="11" t="s">
        <v>73</v>
      </c>
      <c r="AY332" s="183" t="s">
        <v>124</v>
      </c>
    </row>
    <row r="333" spans="2:51" s="11" customFormat="1" ht="13.5">
      <c r="B333" s="180"/>
      <c r="D333" s="177" t="s">
        <v>137</v>
      </c>
      <c r="E333" s="181" t="s">
        <v>20</v>
      </c>
      <c r="F333" s="182" t="s">
        <v>448</v>
      </c>
      <c r="H333" s="183" t="s">
        <v>20</v>
      </c>
      <c r="I333" s="184"/>
      <c r="L333" s="180"/>
      <c r="M333" s="185"/>
      <c r="N333" s="186"/>
      <c r="O333" s="186"/>
      <c r="P333" s="186"/>
      <c r="Q333" s="186"/>
      <c r="R333" s="186"/>
      <c r="S333" s="186"/>
      <c r="T333" s="187"/>
      <c r="AT333" s="183" t="s">
        <v>137</v>
      </c>
      <c r="AU333" s="183" t="s">
        <v>81</v>
      </c>
      <c r="AV333" s="11" t="s">
        <v>22</v>
      </c>
      <c r="AW333" s="11" t="s">
        <v>37</v>
      </c>
      <c r="AX333" s="11" t="s">
        <v>73</v>
      </c>
      <c r="AY333" s="183" t="s">
        <v>124</v>
      </c>
    </row>
    <row r="334" spans="2:51" s="11" customFormat="1" ht="13.5">
      <c r="B334" s="180"/>
      <c r="D334" s="177" t="s">
        <v>137</v>
      </c>
      <c r="E334" s="181" t="s">
        <v>20</v>
      </c>
      <c r="F334" s="182" t="s">
        <v>449</v>
      </c>
      <c r="H334" s="183" t="s">
        <v>20</v>
      </c>
      <c r="I334" s="184"/>
      <c r="L334" s="180"/>
      <c r="M334" s="185"/>
      <c r="N334" s="186"/>
      <c r="O334" s="186"/>
      <c r="P334" s="186"/>
      <c r="Q334" s="186"/>
      <c r="R334" s="186"/>
      <c r="S334" s="186"/>
      <c r="T334" s="187"/>
      <c r="AT334" s="183" t="s">
        <v>137</v>
      </c>
      <c r="AU334" s="183" t="s">
        <v>81</v>
      </c>
      <c r="AV334" s="11" t="s">
        <v>22</v>
      </c>
      <c r="AW334" s="11" t="s">
        <v>37</v>
      </c>
      <c r="AX334" s="11" t="s">
        <v>73</v>
      </c>
      <c r="AY334" s="183" t="s">
        <v>124</v>
      </c>
    </row>
    <row r="335" spans="2:51" s="11" customFormat="1" ht="13.5">
      <c r="B335" s="180"/>
      <c r="D335" s="177" t="s">
        <v>137</v>
      </c>
      <c r="E335" s="181" t="s">
        <v>20</v>
      </c>
      <c r="F335" s="182" t="s">
        <v>450</v>
      </c>
      <c r="H335" s="183" t="s">
        <v>20</v>
      </c>
      <c r="I335" s="184"/>
      <c r="L335" s="180"/>
      <c r="M335" s="185"/>
      <c r="N335" s="186"/>
      <c r="O335" s="186"/>
      <c r="P335" s="186"/>
      <c r="Q335" s="186"/>
      <c r="R335" s="186"/>
      <c r="S335" s="186"/>
      <c r="T335" s="187"/>
      <c r="AT335" s="183" t="s">
        <v>137</v>
      </c>
      <c r="AU335" s="183" t="s">
        <v>81</v>
      </c>
      <c r="AV335" s="11" t="s">
        <v>22</v>
      </c>
      <c r="AW335" s="11" t="s">
        <v>37</v>
      </c>
      <c r="AX335" s="11" t="s">
        <v>73</v>
      </c>
      <c r="AY335" s="183" t="s">
        <v>124</v>
      </c>
    </row>
    <row r="336" spans="2:51" s="11" customFormat="1" ht="13.5">
      <c r="B336" s="180"/>
      <c r="D336" s="177" t="s">
        <v>137</v>
      </c>
      <c r="E336" s="181" t="s">
        <v>20</v>
      </c>
      <c r="F336" s="182" t="s">
        <v>451</v>
      </c>
      <c r="H336" s="183" t="s">
        <v>20</v>
      </c>
      <c r="I336" s="184"/>
      <c r="L336" s="180"/>
      <c r="M336" s="185"/>
      <c r="N336" s="186"/>
      <c r="O336" s="186"/>
      <c r="P336" s="186"/>
      <c r="Q336" s="186"/>
      <c r="R336" s="186"/>
      <c r="S336" s="186"/>
      <c r="T336" s="187"/>
      <c r="AT336" s="183" t="s">
        <v>137</v>
      </c>
      <c r="AU336" s="183" t="s">
        <v>81</v>
      </c>
      <c r="AV336" s="11" t="s">
        <v>22</v>
      </c>
      <c r="AW336" s="11" t="s">
        <v>37</v>
      </c>
      <c r="AX336" s="11" t="s">
        <v>73</v>
      </c>
      <c r="AY336" s="183" t="s">
        <v>124</v>
      </c>
    </row>
    <row r="337" spans="2:51" s="11" customFormat="1" ht="13.5">
      <c r="B337" s="180"/>
      <c r="D337" s="177" t="s">
        <v>137</v>
      </c>
      <c r="E337" s="181" t="s">
        <v>20</v>
      </c>
      <c r="F337" s="182" t="s">
        <v>452</v>
      </c>
      <c r="H337" s="183" t="s">
        <v>20</v>
      </c>
      <c r="I337" s="184"/>
      <c r="L337" s="180"/>
      <c r="M337" s="185"/>
      <c r="N337" s="186"/>
      <c r="O337" s="186"/>
      <c r="P337" s="186"/>
      <c r="Q337" s="186"/>
      <c r="R337" s="186"/>
      <c r="S337" s="186"/>
      <c r="T337" s="187"/>
      <c r="AT337" s="183" t="s">
        <v>137</v>
      </c>
      <c r="AU337" s="183" t="s">
        <v>81</v>
      </c>
      <c r="AV337" s="11" t="s">
        <v>22</v>
      </c>
      <c r="AW337" s="11" t="s">
        <v>37</v>
      </c>
      <c r="AX337" s="11" t="s">
        <v>73</v>
      </c>
      <c r="AY337" s="183" t="s">
        <v>124</v>
      </c>
    </row>
    <row r="338" spans="2:51" s="11" customFormat="1" ht="13.5">
      <c r="B338" s="180"/>
      <c r="D338" s="177" t="s">
        <v>137</v>
      </c>
      <c r="E338" s="181" t="s">
        <v>20</v>
      </c>
      <c r="F338" s="182" t="s">
        <v>453</v>
      </c>
      <c r="H338" s="183" t="s">
        <v>20</v>
      </c>
      <c r="I338" s="184"/>
      <c r="L338" s="180"/>
      <c r="M338" s="185"/>
      <c r="N338" s="186"/>
      <c r="O338" s="186"/>
      <c r="P338" s="186"/>
      <c r="Q338" s="186"/>
      <c r="R338" s="186"/>
      <c r="S338" s="186"/>
      <c r="T338" s="187"/>
      <c r="AT338" s="183" t="s">
        <v>137</v>
      </c>
      <c r="AU338" s="183" t="s">
        <v>81</v>
      </c>
      <c r="AV338" s="11" t="s">
        <v>22</v>
      </c>
      <c r="AW338" s="11" t="s">
        <v>37</v>
      </c>
      <c r="AX338" s="11" t="s">
        <v>73</v>
      </c>
      <c r="AY338" s="183" t="s">
        <v>124</v>
      </c>
    </row>
    <row r="339" spans="2:51" s="12" customFormat="1" ht="13.5">
      <c r="B339" s="188"/>
      <c r="D339" s="177" t="s">
        <v>137</v>
      </c>
      <c r="E339" s="189" t="s">
        <v>20</v>
      </c>
      <c r="F339" s="190" t="s">
        <v>22</v>
      </c>
      <c r="H339" s="191">
        <v>1</v>
      </c>
      <c r="I339" s="192"/>
      <c r="L339" s="188"/>
      <c r="M339" s="193"/>
      <c r="N339" s="194"/>
      <c r="O339" s="194"/>
      <c r="P339" s="194"/>
      <c r="Q339" s="194"/>
      <c r="R339" s="194"/>
      <c r="S339" s="194"/>
      <c r="T339" s="195"/>
      <c r="AT339" s="189" t="s">
        <v>137</v>
      </c>
      <c r="AU339" s="189" t="s">
        <v>81</v>
      </c>
      <c r="AV339" s="12" t="s">
        <v>81</v>
      </c>
      <c r="AW339" s="12" t="s">
        <v>37</v>
      </c>
      <c r="AX339" s="12" t="s">
        <v>73</v>
      </c>
      <c r="AY339" s="189" t="s">
        <v>124</v>
      </c>
    </row>
    <row r="340" spans="2:51" s="13" customFormat="1" ht="13.5">
      <c r="B340" s="196"/>
      <c r="D340" s="177" t="s">
        <v>137</v>
      </c>
      <c r="E340" s="206" t="s">
        <v>20</v>
      </c>
      <c r="F340" s="207" t="s">
        <v>140</v>
      </c>
      <c r="H340" s="208">
        <v>1</v>
      </c>
      <c r="I340" s="201"/>
      <c r="L340" s="196"/>
      <c r="M340" s="202"/>
      <c r="N340" s="203"/>
      <c r="O340" s="203"/>
      <c r="P340" s="203"/>
      <c r="Q340" s="203"/>
      <c r="R340" s="203"/>
      <c r="S340" s="203"/>
      <c r="T340" s="204"/>
      <c r="AT340" s="205" t="s">
        <v>137</v>
      </c>
      <c r="AU340" s="205" t="s">
        <v>81</v>
      </c>
      <c r="AV340" s="13" t="s">
        <v>131</v>
      </c>
      <c r="AW340" s="13" t="s">
        <v>37</v>
      </c>
      <c r="AX340" s="13" t="s">
        <v>22</v>
      </c>
      <c r="AY340" s="205" t="s">
        <v>124</v>
      </c>
    </row>
    <row r="341" spans="2:63" s="10" customFormat="1" ht="36.75" customHeight="1">
      <c r="B341" s="150"/>
      <c r="D341" s="151" t="s">
        <v>72</v>
      </c>
      <c r="E341" s="152" t="s">
        <v>454</v>
      </c>
      <c r="F341" s="152" t="s">
        <v>455</v>
      </c>
      <c r="I341" s="153"/>
      <c r="J341" s="154">
        <f>BK341</f>
        <v>0</v>
      </c>
      <c r="L341" s="150"/>
      <c r="M341" s="155"/>
      <c r="N341" s="156"/>
      <c r="O341" s="156"/>
      <c r="P341" s="157">
        <f>P342+P357+P367</f>
        <v>0</v>
      </c>
      <c r="Q341" s="156"/>
      <c r="R341" s="157">
        <f>R342+R357+R367</f>
        <v>0</v>
      </c>
      <c r="S341" s="156"/>
      <c r="T341" s="158">
        <f>T342+T357+T367</f>
        <v>0</v>
      </c>
      <c r="AR341" s="151" t="s">
        <v>164</v>
      </c>
      <c r="AT341" s="159" t="s">
        <v>72</v>
      </c>
      <c r="AU341" s="159" t="s">
        <v>73</v>
      </c>
      <c r="AY341" s="151" t="s">
        <v>124</v>
      </c>
      <c r="BK341" s="160">
        <f>BK342+BK357+BK367</f>
        <v>0</v>
      </c>
    </row>
    <row r="342" spans="2:63" s="10" customFormat="1" ht="19.5" customHeight="1">
      <c r="B342" s="150"/>
      <c r="D342" s="161" t="s">
        <v>72</v>
      </c>
      <c r="E342" s="162" t="s">
        <v>456</v>
      </c>
      <c r="F342" s="162" t="s">
        <v>457</v>
      </c>
      <c r="I342" s="153"/>
      <c r="J342" s="163">
        <f>BK342</f>
        <v>0</v>
      </c>
      <c r="L342" s="150"/>
      <c r="M342" s="155"/>
      <c r="N342" s="156"/>
      <c r="O342" s="156"/>
      <c r="P342" s="157">
        <f>SUM(P343:P356)</f>
        <v>0</v>
      </c>
      <c r="Q342" s="156"/>
      <c r="R342" s="157">
        <f>SUM(R343:R356)</f>
        <v>0</v>
      </c>
      <c r="S342" s="156"/>
      <c r="T342" s="158">
        <f>SUM(T343:T356)</f>
        <v>0</v>
      </c>
      <c r="AR342" s="151" t="s">
        <v>164</v>
      </c>
      <c r="AT342" s="159" t="s">
        <v>72</v>
      </c>
      <c r="AU342" s="159" t="s">
        <v>22</v>
      </c>
      <c r="AY342" s="151" t="s">
        <v>124</v>
      </c>
      <c r="BK342" s="160">
        <f>SUM(BK343:BK356)</f>
        <v>0</v>
      </c>
    </row>
    <row r="343" spans="2:65" s="1" customFormat="1" ht="22.5" customHeight="1">
      <c r="B343" s="164"/>
      <c r="C343" s="165" t="s">
        <v>458</v>
      </c>
      <c r="D343" s="165" t="s">
        <v>126</v>
      </c>
      <c r="E343" s="166" t="s">
        <v>459</v>
      </c>
      <c r="F343" s="167" t="s">
        <v>460</v>
      </c>
      <c r="G343" s="168" t="s">
        <v>440</v>
      </c>
      <c r="H343" s="169">
        <v>1</v>
      </c>
      <c r="I343" s="170"/>
      <c r="J343" s="171">
        <f>ROUND(I343*H343,2)</f>
        <v>0</v>
      </c>
      <c r="K343" s="167" t="s">
        <v>461</v>
      </c>
      <c r="L343" s="34"/>
      <c r="M343" s="172" t="s">
        <v>20</v>
      </c>
      <c r="N343" s="173" t="s">
        <v>44</v>
      </c>
      <c r="O343" s="35"/>
      <c r="P343" s="174">
        <f>O343*H343</f>
        <v>0</v>
      </c>
      <c r="Q343" s="174">
        <v>0</v>
      </c>
      <c r="R343" s="174">
        <f>Q343*H343</f>
        <v>0</v>
      </c>
      <c r="S343" s="174">
        <v>0</v>
      </c>
      <c r="T343" s="175">
        <f>S343*H343</f>
        <v>0</v>
      </c>
      <c r="AR343" s="17" t="s">
        <v>462</v>
      </c>
      <c r="AT343" s="17" t="s">
        <v>126</v>
      </c>
      <c r="AU343" s="17" t="s">
        <v>81</v>
      </c>
      <c r="AY343" s="17" t="s">
        <v>124</v>
      </c>
      <c r="BE343" s="176">
        <f>IF(N343="základní",J343,0)</f>
        <v>0</v>
      </c>
      <c r="BF343" s="176">
        <f>IF(N343="snížená",J343,0)</f>
        <v>0</v>
      </c>
      <c r="BG343" s="176">
        <f>IF(N343="zákl. přenesená",J343,0)</f>
        <v>0</v>
      </c>
      <c r="BH343" s="176">
        <f>IF(N343="sníž. přenesená",J343,0)</f>
        <v>0</v>
      </c>
      <c r="BI343" s="176">
        <f>IF(N343="nulová",J343,0)</f>
        <v>0</v>
      </c>
      <c r="BJ343" s="17" t="s">
        <v>22</v>
      </c>
      <c r="BK343" s="176">
        <f>ROUND(I343*H343,2)</f>
        <v>0</v>
      </c>
      <c r="BL343" s="17" t="s">
        <v>462</v>
      </c>
      <c r="BM343" s="17" t="s">
        <v>463</v>
      </c>
    </row>
    <row r="344" spans="2:65" s="1" customFormat="1" ht="22.5" customHeight="1">
      <c r="B344" s="164"/>
      <c r="C344" s="165" t="s">
        <v>464</v>
      </c>
      <c r="D344" s="165" t="s">
        <v>126</v>
      </c>
      <c r="E344" s="166" t="s">
        <v>465</v>
      </c>
      <c r="F344" s="167" t="s">
        <v>466</v>
      </c>
      <c r="G344" s="168" t="s">
        <v>440</v>
      </c>
      <c r="H344" s="169">
        <v>1</v>
      </c>
      <c r="I344" s="170"/>
      <c r="J344" s="171">
        <f>ROUND(I344*H344,2)</f>
        <v>0</v>
      </c>
      <c r="K344" s="167" t="s">
        <v>461</v>
      </c>
      <c r="L344" s="34"/>
      <c r="M344" s="172" t="s">
        <v>20</v>
      </c>
      <c r="N344" s="173" t="s">
        <v>44</v>
      </c>
      <c r="O344" s="35"/>
      <c r="P344" s="174">
        <f>O344*H344</f>
        <v>0</v>
      </c>
      <c r="Q344" s="174">
        <v>0</v>
      </c>
      <c r="R344" s="174">
        <f>Q344*H344</f>
        <v>0</v>
      </c>
      <c r="S344" s="174">
        <v>0</v>
      </c>
      <c r="T344" s="175">
        <f>S344*H344</f>
        <v>0</v>
      </c>
      <c r="AR344" s="17" t="s">
        <v>462</v>
      </c>
      <c r="AT344" s="17" t="s">
        <v>126</v>
      </c>
      <c r="AU344" s="17" t="s">
        <v>81</v>
      </c>
      <c r="AY344" s="17" t="s">
        <v>124</v>
      </c>
      <c r="BE344" s="176">
        <f>IF(N344="základní",J344,0)</f>
        <v>0</v>
      </c>
      <c r="BF344" s="176">
        <f>IF(N344="snížená",J344,0)</f>
        <v>0</v>
      </c>
      <c r="BG344" s="176">
        <f>IF(N344="zákl. přenesená",J344,0)</f>
        <v>0</v>
      </c>
      <c r="BH344" s="176">
        <f>IF(N344="sníž. přenesená",J344,0)</f>
        <v>0</v>
      </c>
      <c r="BI344" s="176">
        <f>IF(N344="nulová",J344,0)</f>
        <v>0</v>
      </c>
      <c r="BJ344" s="17" t="s">
        <v>22</v>
      </c>
      <c r="BK344" s="176">
        <f>ROUND(I344*H344,2)</f>
        <v>0</v>
      </c>
      <c r="BL344" s="17" t="s">
        <v>462</v>
      </c>
      <c r="BM344" s="17" t="s">
        <v>467</v>
      </c>
    </row>
    <row r="345" spans="2:51" s="11" customFormat="1" ht="13.5">
      <c r="B345" s="180"/>
      <c r="D345" s="177" t="s">
        <v>137</v>
      </c>
      <c r="E345" s="181" t="s">
        <v>20</v>
      </c>
      <c r="F345" s="182" t="s">
        <v>468</v>
      </c>
      <c r="H345" s="183" t="s">
        <v>20</v>
      </c>
      <c r="I345" s="184"/>
      <c r="L345" s="180"/>
      <c r="M345" s="185"/>
      <c r="N345" s="186"/>
      <c r="O345" s="186"/>
      <c r="P345" s="186"/>
      <c r="Q345" s="186"/>
      <c r="R345" s="186"/>
      <c r="S345" s="186"/>
      <c r="T345" s="187"/>
      <c r="AT345" s="183" t="s">
        <v>137</v>
      </c>
      <c r="AU345" s="183" t="s">
        <v>81</v>
      </c>
      <c r="AV345" s="11" t="s">
        <v>22</v>
      </c>
      <c r="AW345" s="11" t="s">
        <v>37</v>
      </c>
      <c r="AX345" s="11" t="s">
        <v>73</v>
      </c>
      <c r="AY345" s="183" t="s">
        <v>124</v>
      </c>
    </row>
    <row r="346" spans="2:51" s="12" customFormat="1" ht="13.5">
      <c r="B346" s="188"/>
      <c r="D346" s="177" t="s">
        <v>137</v>
      </c>
      <c r="E346" s="189" t="s">
        <v>20</v>
      </c>
      <c r="F346" s="190" t="s">
        <v>22</v>
      </c>
      <c r="H346" s="191">
        <v>1</v>
      </c>
      <c r="I346" s="192"/>
      <c r="L346" s="188"/>
      <c r="M346" s="193"/>
      <c r="N346" s="194"/>
      <c r="O346" s="194"/>
      <c r="P346" s="194"/>
      <c r="Q346" s="194"/>
      <c r="R346" s="194"/>
      <c r="S346" s="194"/>
      <c r="T346" s="195"/>
      <c r="AT346" s="189" t="s">
        <v>137</v>
      </c>
      <c r="AU346" s="189" t="s">
        <v>81</v>
      </c>
      <c r="AV346" s="12" t="s">
        <v>81</v>
      </c>
      <c r="AW346" s="12" t="s">
        <v>37</v>
      </c>
      <c r="AX346" s="12" t="s">
        <v>73</v>
      </c>
      <c r="AY346" s="189" t="s">
        <v>124</v>
      </c>
    </row>
    <row r="347" spans="2:51" s="13" customFormat="1" ht="13.5">
      <c r="B347" s="196"/>
      <c r="D347" s="197" t="s">
        <v>137</v>
      </c>
      <c r="E347" s="198" t="s">
        <v>20</v>
      </c>
      <c r="F347" s="199" t="s">
        <v>140</v>
      </c>
      <c r="H347" s="200">
        <v>1</v>
      </c>
      <c r="I347" s="201"/>
      <c r="L347" s="196"/>
      <c r="M347" s="202"/>
      <c r="N347" s="203"/>
      <c r="O347" s="203"/>
      <c r="P347" s="203"/>
      <c r="Q347" s="203"/>
      <c r="R347" s="203"/>
      <c r="S347" s="203"/>
      <c r="T347" s="204"/>
      <c r="AT347" s="205" t="s">
        <v>137</v>
      </c>
      <c r="AU347" s="205" t="s">
        <v>81</v>
      </c>
      <c r="AV347" s="13" t="s">
        <v>131</v>
      </c>
      <c r="AW347" s="13" t="s">
        <v>37</v>
      </c>
      <c r="AX347" s="13" t="s">
        <v>22</v>
      </c>
      <c r="AY347" s="205" t="s">
        <v>124</v>
      </c>
    </row>
    <row r="348" spans="2:65" s="1" customFormat="1" ht="22.5" customHeight="1">
      <c r="B348" s="164"/>
      <c r="C348" s="165" t="s">
        <v>469</v>
      </c>
      <c r="D348" s="165" t="s">
        <v>126</v>
      </c>
      <c r="E348" s="166" t="s">
        <v>470</v>
      </c>
      <c r="F348" s="167" t="s">
        <v>471</v>
      </c>
      <c r="G348" s="168" t="s">
        <v>440</v>
      </c>
      <c r="H348" s="169">
        <v>1</v>
      </c>
      <c r="I348" s="170"/>
      <c r="J348" s="171">
        <f>ROUND(I348*H348,2)</f>
        <v>0</v>
      </c>
      <c r="K348" s="167" t="s">
        <v>461</v>
      </c>
      <c r="L348" s="34"/>
      <c r="M348" s="172" t="s">
        <v>20</v>
      </c>
      <c r="N348" s="173" t="s">
        <v>44</v>
      </c>
      <c r="O348" s="35"/>
      <c r="P348" s="174">
        <f>O348*H348</f>
        <v>0</v>
      </c>
      <c r="Q348" s="174">
        <v>0</v>
      </c>
      <c r="R348" s="174">
        <f>Q348*H348</f>
        <v>0</v>
      </c>
      <c r="S348" s="174">
        <v>0</v>
      </c>
      <c r="T348" s="175">
        <f>S348*H348</f>
        <v>0</v>
      </c>
      <c r="AR348" s="17" t="s">
        <v>462</v>
      </c>
      <c r="AT348" s="17" t="s">
        <v>126</v>
      </c>
      <c r="AU348" s="17" t="s">
        <v>81</v>
      </c>
      <c r="AY348" s="17" t="s">
        <v>124</v>
      </c>
      <c r="BE348" s="176">
        <f>IF(N348="základní",J348,0)</f>
        <v>0</v>
      </c>
      <c r="BF348" s="176">
        <f>IF(N348="snížená",J348,0)</f>
        <v>0</v>
      </c>
      <c r="BG348" s="176">
        <f>IF(N348="zákl. přenesená",J348,0)</f>
        <v>0</v>
      </c>
      <c r="BH348" s="176">
        <f>IF(N348="sníž. přenesená",J348,0)</f>
        <v>0</v>
      </c>
      <c r="BI348" s="176">
        <f>IF(N348="nulová",J348,0)</f>
        <v>0</v>
      </c>
      <c r="BJ348" s="17" t="s">
        <v>22</v>
      </c>
      <c r="BK348" s="176">
        <f>ROUND(I348*H348,2)</f>
        <v>0</v>
      </c>
      <c r="BL348" s="17" t="s">
        <v>462</v>
      </c>
      <c r="BM348" s="17" t="s">
        <v>472</v>
      </c>
    </row>
    <row r="349" spans="2:51" s="11" customFormat="1" ht="13.5">
      <c r="B349" s="180"/>
      <c r="D349" s="177" t="s">
        <v>137</v>
      </c>
      <c r="E349" s="181" t="s">
        <v>20</v>
      </c>
      <c r="F349" s="182" t="s">
        <v>473</v>
      </c>
      <c r="H349" s="183" t="s">
        <v>20</v>
      </c>
      <c r="I349" s="184"/>
      <c r="L349" s="180"/>
      <c r="M349" s="185"/>
      <c r="N349" s="186"/>
      <c r="O349" s="186"/>
      <c r="P349" s="186"/>
      <c r="Q349" s="186"/>
      <c r="R349" s="186"/>
      <c r="S349" s="186"/>
      <c r="T349" s="187"/>
      <c r="AT349" s="183" t="s">
        <v>137</v>
      </c>
      <c r="AU349" s="183" t="s">
        <v>81</v>
      </c>
      <c r="AV349" s="11" t="s">
        <v>22</v>
      </c>
      <c r="AW349" s="11" t="s">
        <v>37</v>
      </c>
      <c r="AX349" s="11" t="s">
        <v>73</v>
      </c>
      <c r="AY349" s="183" t="s">
        <v>124</v>
      </c>
    </row>
    <row r="350" spans="2:51" s="12" customFormat="1" ht="13.5">
      <c r="B350" s="188"/>
      <c r="D350" s="177" t="s">
        <v>137</v>
      </c>
      <c r="E350" s="189" t="s">
        <v>20</v>
      </c>
      <c r="F350" s="190" t="s">
        <v>22</v>
      </c>
      <c r="H350" s="191">
        <v>1</v>
      </c>
      <c r="I350" s="192"/>
      <c r="L350" s="188"/>
      <c r="M350" s="193"/>
      <c r="N350" s="194"/>
      <c r="O350" s="194"/>
      <c r="P350" s="194"/>
      <c r="Q350" s="194"/>
      <c r="R350" s="194"/>
      <c r="S350" s="194"/>
      <c r="T350" s="195"/>
      <c r="AT350" s="189" t="s">
        <v>137</v>
      </c>
      <c r="AU350" s="189" t="s">
        <v>81</v>
      </c>
      <c r="AV350" s="12" t="s">
        <v>81</v>
      </c>
      <c r="AW350" s="12" t="s">
        <v>37</v>
      </c>
      <c r="AX350" s="12" t="s">
        <v>73</v>
      </c>
      <c r="AY350" s="189" t="s">
        <v>124</v>
      </c>
    </row>
    <row r="351" spans="2:51" s="13" customFormat="1" ht="13.5">
      <c r="B351" s="196"/>
      <c r="D351" s="197" t="s">
        <v>137</v>
      </c>
      <c r="E351" s="198" t="s">
        <v>20</v>
      </c>
      <c r="F351" s="199" t="s">
        <v>140</v>
      </c>
      <c r="H351" s="200">
        <v>1</v>
      </c>
      <c r="I351" s="201"/>
      <c r="L351" s="196"/>
      <c r="M351" s="202"/>
      <c r="N351" s="203"/>
      <c r="O351" s="203"/>
      <c r="P351" s="203"/>
      <c r="Q351" s="203"/>
      <c r="R351" s="203"/>
      <c r="S351" s="203"/>
      <c r="T351" s="204"/>
      <c r="AT351" s="205" t="s">
        <v>137</v>
      </c>
      <c r="AU351" s="205" t="s">
        <v>81</v>
      </c>
      <c r="AV351" s="13" t="s">
        <v>131</v>
      </c>
      <c r="AW351" s="13" t="s">
        <v>37</v>
      </c>
      <c r="AX351" s="13" t="s">
        <v>22</v>
      </c>
      <c r="AY351" s="205" t="s">
        <v>124</v>
      </c>
    </row>
    <row r="352" spans="2:65" s="1" customFormat="1" ht="22.5" customHeight="1">
      <c r="B352" s="164"/>
      <c r="C352" s="165" t="s">
        <v>474</v>
      </c>
      <c r="D352" s="165" t="s">
        <v>126</v>
      </c>
      <c r="E352" s="166" t="s">
        <v>475</v>
      </c>
      <c r="F352" s="167" t="s">
        <v>476</v>
      </c>
      <c r="G352" s="168" t="s">
        <v>440</v>
      </c>
      <c r="H352" s="169">
        <v>1</v>
      </c>
      <c r="I352" s="170"/>
      <c r="J352" s="171">
        <f>ROUND(I352*H352,2)</f>
        <v>0</v>
      </c>
      <c r="K352" s="167" t="s">
        <v>461</v>
      </c>
      <c r="L352" s="34"/>
      <c r="M352" s="172" t="s">
        <v>20</v>
      </c>
      <c r="N352" s="173" t="s">
        <v>44</v>
      </c>
      <c r="O352" s="35"/>
      <c r="P352" s="174">
        <f>O352*H352</f>
        <v>0</v>
      </c>
      <c r="Q352" s="174">
        <v>0</v>
      </c>
      <c r="R352" s="174">
        <f>Q352*H352</f>
        <v>0</v>
      </c>
      <c r="S352" s="174">
        <v>0</v>
      </c>
      <c r="T352" s="175">
        <f>S352*H352</f>
        <v>0</v>
      </c>
      <c r="AR352" s="17" t="s">
        <v>462</v>
      </c>
      <c r="AT352" s="17" t="s">
        <v>126</v>
      </c>
      <c r="AU352" s="17" t="s">
        <v>81</v>
      </c>
      <c r="AY352" s="17" t="s">
        <v>124</v>
      </c>
      <c r="BE352" s="176">
        <f>IF(N352="základní",J352,0)</f>
        <v>0</v>
      </c>
      <c r="BF352" s="176">
        <f>IF(N352="snížená",J352,0)</f>
        <v>0</v>
      </c>
      <c r="BG352" s="176">
        <f>IF(N352="zákl. přenesená",J352,0)</f>
        <v>0</v>
      </c>
      <c r="BH352" s="176">
        <f>IF(N352="sníž. přenesená",J352,0)</f>
        <v>0</v>
      </c>
      <c r="BI352" s="176">
        <f>IF(N352="nulová",J352,0)</f>
        <v>0</v>
      </c>
      <c r="BJ352" s="17" t="s">
        <v>22</v>
      </c>
      <c r="BK352" s="176">
        <f>ROUND(I352*H352,2)</f>
        <v>0</v>
      </c>
      <c r="BL352" s="17" t="s">
        <v>462</v>
      </c>
      <c r="BM352" s="17" t="s">
        <v>477</v>
      </c>
    </row>
    <row r="353" spans="2:51" s="11" customFormat="1" ht="13.5">
      <c r="B353" s="180"/>
      <c r="D353" s="177" t="s">
        <v>137</v>
      </c>
      <c r="E353" s="181" t="s">
        <v>20</v>
      </c>
      <c r="F353" s="182" t="s">
        <v>478</v>
      </c>
      <c r="H353" s="183" t="s">
        <v>20</v>
      </c>
      <c r="I353" s="184"/>
      <c r="L353" s="180"/>
      <c r="M353" s="185"/>
      <c r="N353" s="186"/>
      <c r="O353" s="186"/>
      <c r="P353" s="186"/>
      <c r="Q353" s="186"/>
      <c r="R353" s="186"/>
      <c r="S353" s="186"/>
      <c r="T353" s="187"/>
      <c r="AT353" s="183" t="s">
        <v>137</v>
      </c>
      <c r="AU353" s="183" t="s">
        <v>81</v>
      </c>
      <c r="AV353" s="11" t="s">
        <v>22</v>
      </c>
      <c r="AW353" s="11" t="s">
        <v>37</v>
      </c>
      <c r="AX353" s="11" t="s">
        <v>73</v>
      </c>
      <c r="AY353" s="183" t="s">
        <v>124</v>
      </c>
    </row>
    <row r="354" spans="2:51" s="11" customFormat="1" ht="13.5">
      <c r="B354" s="180"/>
      <c r="D354" s="177" t="s">
        <v>137</v>
      </c>
      <c r="E354" s="181" t="s">
        <v>20</v>
      </c>
      <c r="F354" s="182" t="s">
        <v>479</v>
      </c>
      <c r="H354" s="183" t="s">
        <v>20</v>
      </c>
      <c r="I354" s="184"/>
      <c r="L354" s="180"/>
      <c r="M354" s="185"/>
      <c r="N354" s="186"/>
      <c r="O354" s="186"/>
      <c r="P354" s="186"/>
      <c r="Q354" s="186"/>
      <c r="R354" s="186"/>
      <c r="S354" s="186"/>
      <c r="T354" s="187"/>
      <c r="AT354" s="183" t="s">
        <v>137</v>
      </c>
      <c r="AU354" s="183" t="s">
        <v>81</v>
      </c>
      <c r="AV354" s="11" t="s">
        <v>22</v>
      </c>
      <c r="AW354" s="11" t="s">
        <v>37</v>
      </c>
      <c r="AX354" s="11" t="s">
        <v>73</v>
      </c>
      <c r="AY354" s="183" t="s">
        <v>124</v>
      </c>
    </row>
    <row r="355" spans="2:51" s="12" customFormat="1" ht="13.5">
      <c r="B355" s="188"/>
      <c r="D355" s="177" t="s">
        <v>137</v>
      </c>
      <c r="E355" s="189" t="s">
        <v>20</v>
      </c>
      <c r="F355" s="190" t="s">
        <v>22</v>
      </c>
      <c r="H355" s="191">
        <v>1</v>
      </c>
      <c r="I355" s="192"/>
      <c r="L355" s="188"/>
      <c r="M355" s="193"/>
      <c r="N355" s="194"/>
      <c r="O355" s="194"/>
      <c r="P355" s="194"/>
      <c r="Q355" s="194"/>
      <c r="R355" s="194"/>
      <c r="S355" s="194"/>
      <c r="T355" s="195"/>
      <c r="AT355" s="189" t="s">
        <v>137</v>
      </c>
      <c r="AU355" s="189" t="s">
        <v>81</v>
      </c>
      <c r="AV355" s="12" t="s">
        <v>81</v>
      </c>
      <c r="AW355" s="12" t="s">
        <v>37</v>
      </c>
      <c r="AX355" s="12" t="s">
        <v>73</v>
      </c>
      <c r="AY355" s="189" t="s">
        <v>124</v>
      </c>
    </row>
    <row r="356" spans="2:51" s="13" customFormat="1" ht="13.5">
      <c r="B356" s="196"/>
      <c r="D356" s="177" t="s">
        <v>137</v>
      </c>
      <c r="E356" s="206" t="s">
        <v>20</v>
      </c>
      <c r="F356" s="207" t="s">
        <v>140</v>
      </c>
      <c r="H356" s="208">
        <v>1</v>
      </c>
      <c r="I356" s="201"/>
      <c r="L356" s="196"/>
      <c r="M356" s="202"/>
      <c r="N356" s="203"/>
      <c r="O356" s="203"/>
      <c r="P356" s="203"/>
      <c r="Q356" s="203"/>
      <c r="R356" s="203"/>
      <c r="S356" s="203"/>
      <c r="T356" s="204"/>
      <c r="AT356" s="205" t="s">
        <v>137</v>
      </c>
      <c r="AU356" s="205" t="s">
        <v>81</v>
      </c>
      <c r="AV356" s="13" t="s">
        <v>131</v>
      </c>
      <c r="AW356" s="13" t="s">
        <v>37</v>
      </c>
      <c r="AX356" s="13" t="s">
        <v>22</v>
      </c>
      <c r="AY356" s="205" t="s">
        <v>124</v>
      </c>
    </row>
    <row r="357" spans="2:63" s="10" customFormat="1" ht="29.25" customHeight="1">
      <c r="B357" s="150"/>
      <c r="D357" s="161" t="s">
        <v>72</v>
      </c>
      <c r="E357" s="162" t="s">
        <v>480</v>
      </c>
      <c r="F357" s="162" t="s">
        <v>481</v>
      </c>
      <c r="I357" s="153"/>
      <c r="J357" s="163">
        <f>BK357</f>
        <v>0</v>
      </c>
      <c r="L357" s="150"/>
      <c r="M357" s="155"/>
      <c r="N357" s="156"/>
      <c r="O357" s="156"/>
      <c r="P357" s="157">
        <f>SUM(P358:P366)</f>
        <v>0</v>
      </c>
      <c r="Q357" s="156"/>
      <c r="R357" s="157">
        <f>SUM(R358:R366)</f>
        <v>0</v>
      </c>
      <c r="S357" s="156"/>
      <c r="T357" s="158">
        <f>SUM(T358:T366)</f>
        <v>0</v>
      </c>
      <c r="AR357" s="151" t="s">
        <v>164</v>
      </c>
      <c r="AT357" s="159" t="s">
        <v>72</v>
      </c>
      <c r="AU357" s="159" t="s">
        <v>22</v>
      </c>
      <c r="AY357" s="151" t="s">
        <v>124</v>
      </c>
      <c r="BK357" s="160">
        <f>SUM(BK358:BK366)</f>
        <v>0</v>
      </c>
    </row>
    <row r="358" spans="2:65" s="1" customFormat="1" ht="22.5" customHeight="1">
      <c r="B358" s="164"/>
      <c r="C358" s="165" t="s">
        <v>482</v>
      </c>
      <c r="D358" s="165" t="s">
        <v>126</v>
      </c>
      <c r="E358" s="166" t="s">
        <v>483</v>
      </c>
      <c r="F358" s="167" t="s">
        <v>481</v>
      </c>
      <c r="G358" s="168" t="s">
        <v>440</v>
      </c>
      <c r="H358" s="169">
        <v>1</v>
      </c>
      <c r="I358" s="170"/>
      <c r="J358" s="171">
        <f>ROUND(I358*H358,2)</f>
        <v>0</v>
      </c>
      <c r="K358" s="167" t="s">
        <v>461</v>
      </c>
      <c r="L358" s="34"/>
      <c r="M358" s="172" t="s">
        <v>20</v>
      </c>
      <c r="N358" s="173" t="s">
        <v>44</v>
      </c>
      <c r="O358" s="35"/>
      <c r="P358" s="174">
        <f>O358*H358</f>
        <v>0</v>
      </c>
      <c r="Q358" s="174">
        <v>0</v>
      </c>
      <c r="R358" s="174">
        <f>Q358*H358</f>
        <v>0</v>
      </c>
      <c r="S358" s="174">
        <v>0</v>
      </c>
      <c r="T358" s="175">
        <f>S358*H358</f>
        <v>0</v>
      </c>
      <c r="AR358" s="17" t="s">
        <v>462</v>
      </c>
      <c r="AT358" s="17" t="s">
        <v>126</v>
      </c>
      <c r="AU358" s="17" t="s">
        <v>81</v>
      </c>
      <c r="AY358" s="17" t="s">
        <v>124</v>
      </c>
      <c r="BE358" s="176">
        <f>IF(N358="základní",J358,0)</f>
        <v>0</v>
      </c>
      <c r="BF358" s="176">
        <f>IF(N358="snížená",J358,0)</f>
        <v>0</v>
      </c>
      <c r="BG358" s="176">
        <f>IF(N358="zákl. přenesená",J358,0)</f>
        <v>0</v>
      </c>
      <c r="BH358" s="176">
        <f>IF(N358="sníž. přenesená",J358,0)</f>
        <v>0</v>
      </c>
      <c r="BI358" s="176">
        <f>IF(N358="nulová",J358,0)</f>
        <v>0</v>
      </c>
      <c r="BJ358" s="17" t="s">
        <v>22</v>
      </c>
      <c r="BK358" s="176">
        <f>ROUND(I358*H358,2)</f>
        <v>0</v>
      </c>
      <c r="BL358" s="17" t="s">
        <v>462</v>
      </c>
      <c r="BM358" s="17" t="s">
        <v>484</v>
      </c>
    </row>
    <row r="359" spans="2:51" s="11" customFormat="1" ht="13.5">
      <c r="B359" s="180"/>
      <c r="D359" s="177" t="s">
        <v>137</v>
      </c>
      <c r="E359" s="181" t="s">
        <v>20</v>
      </c>
      <c r="F359" s="182" t="s">
        <v>485</v>
      </c>
      <c r="H359" s="183" t="s">
        <v>20</v>
      </c>
      <c r="I359" s="184"/>
      <c r="L359" s="180"/>
      <c r="M359" s="185"/>
      <c r="N359" s="186"/>
      <c r="O359" s="186"/>
      <c r="P359" s="186"/>
      <c r="Q359" s="186"/>
      <c r="R359" s="186"/>
      <c r="S359" s="186"/>
      <c r="T359" s="187"/>
      <c r="AT359" s="183" t="s">
        <v>137</v>
      </c>
      <c r="AU359" s="183" t="s">
        <v>81</v>
      </c>
      <c r="AV359" s="11" t="s">
        <v>22</v>
      </c>
      <c r="AW359" s="11" t="s">
        <v>37</v>
      </c>
      <c r="AX359" s="11" t="s">
        <v>73</v>
      </c>
      <c r="AY359" s="183" t="s">
        <v>124</v>
      </c>
    </row>
    <row r="360" spans="2:51" s="11" customFormat="1" ht="13.5">
      <c r="B360" s="180"/>
      <c r="D360" s="177" t="s">
        <v>137</v>
      </c>
      <c r="E360" s="181" t="s">
        <v>20</v>
      </c>
      <c r="F360" s="182" t="s">
        <v>486</v>
      </c>
      <c r="H360" s="183" t="s">
        <v>20</v>
      </c>
      <c r="I360" s="184"/>
      <c r="L360" s="180"/>
      <c r="M360" s="185"/>
      <c r="N360" s="186"/>
      <c r="O360" s="186"/>
      <c r="P360" s="186"/>
      <c r="Q360" s="186"/>
      <c r="R360" s="186"/>
      <c r="S360" s="186"/>
      <c r="T360" s="187"/>
      <c r="AT360" s="183" t="s">
        <v>137</v>
      </c>
      <c r="AU360" s="183" t="s">
        <v>81</v>
      </c>
      <c r="AV360" s="11" t="s">
        <v>22</v>
      </c>
      <c r="AW360" s="11" t="s">
        <v>37</v>
      </c>
      <c r="AX360" s="11" t="s">
        <v>73</v>
      </c>
      <c r="AY360" s="183" t="s">
        <v>124</v>
      </c>
    </row>
    <row r="361" spans="2:51" s="12" customFormat="1" ht="13.5">
      <c r="B361" s="188"/>
      <c r="D361" s="177" t="s">
        <v>137</v>
      </c>
      <c r="E361" s="189" t="s">
        <v>20</v>
      </c>
      <c r="F361" s="190" t="s">
        <v>22</v>
      </c>
      <c r="H361" s="191">
        <v>1</v>
      </c>
      <c r="I361" s="192"/>
      <c r="L361" s="188"/>
      <c r="M361" s="193"/>
      <c r="N361" s="194"/>
      <c r="O361" s="194"/>
      <c r="P361" s="194"/>
      <c r="Q361" s="194"/>
      <c r="R361" s="194"/>
      <c r="S361" s="194"/>
      <c r="T361" s="195"/>
      <c r="AT361" s="189" t="s">
        <v>137</v>
      </c>
      <c r="AU361" s="189" t="s">
        <v>81</v>
      </c>
      <c r="AV361" s="12" t="s">
        <v>81</v>
      </c>
      <c r="AW361" s="12" t="s">
        <v>37</v>
      </c>
      <c r="AX361" s="12" t="s">
        <v>73</v>
      </c>
      <c r="AY361" s="189" t="s">
        <v>124</v>
      </c>
    </row>
    <row r="362" spans="2:51" s="13" customFormat="1" ht="13.5">
      <c r="B362" s="196"/>
      <c r="D362" s="197" t="s">
        <v>137</v>
      </c>
      <c r="E362" s="198" t="s">
        <v>20</v>
      </c>
      <c r="F362" s="199" t="s">
        <v>140</v>
      </c>
      <c r="H362" s="200">
        <v>1</v>
      </c>
      <c r="I362" s="201"/>
      <c r="L362" s="196"/>
      <c r="M362" s="202"/>
      <c r="N362" s="203"/>
      <c r="O362" s="203"/>
      <c r="P362" s="203"/>
      <c r="Q362" s="203"/>
      <c r="R362" s="203"/>
      <c r="S362" s="203"/>
      <c r="T362" s="204"/>
      <c r="AT362" s="205" t="s">
        <v>137</v>
      </c>
      <c r="AU362" s="205" t="s">
        <v>81</v>
      </c>
      <c r="AV362" s="13" t="s">
        <v>131</v>
      </c>
      <c r="AW362" s="13" t="s">
        <v>37</v>
      </c>
      <c r="AX362" s="13" t="s">
        <v>22</v>
      </c>
      <c r="AY362" s="205" t="s">
        <v>124</v>
      </c>
    </row>
    <row r="363" spans="2:65" s="1" customFormat="1" ht="22.5" customHeight="1">
      <c r="B363" s="164"/>
      <c r="C363" s="165" t="s">
        <v>487</v>
      </c>
      <c r="D363" s="165" t="s">
        <v>126</v>
      </c>
      <c r="E363" s="166" t="s">
        <v>488</v>
      </c>
      <c r="F363" s="167" t="s">
        <v>489</v>
      </c>
      <c r="G363" s="168" t="s">
        <v>156</v>
      </c>
      <c r="H363" s="169">
        <v>28</v>
      </c>
      <c r="I363" s="170"/>
      <c r="J363" s="171">
        <f>ROUND(I363*H363,2)</f>
        <v>0</v>
      </c>
      <c r="K363" s="167" t="s">
        <v>461</v>
      </c>
      <c r="L363" s="34"/>
      <c r="M363" s="172" t="s">
        <v>20</v>
      </c>
      <c r="N363" s="173" t="s">
        <v>44</v>
      </c>
      <c r="O363" s="35"/>
      <c r="P363" s="174">
        <f>O363*H363</f>
        <v>0</v>
      </c>
      <c r="Q363" s="174">
        <v>0</v>
      </c>
      <c r="R363" s="174">
        <f>Q363*H363</f>
        <v>0</v>
      </c>
      <c r="S363" s="174">
        <v>0</v>
      </c>
      <c r="T363" s="175">
        <f>S363*H363</f>
        <v>0</v>
      </c>
      <c r="AR363" s="17" t="s">
        <v>462</v>
      </c>
      <c r="AT363" s="17" t="s">
        <v>126</v>
      </c>
      <c r="AU363" s="17" t="s">
        <v>81</v>
      </c>
      <c r="AY363" s="17" t="s">
        <v>124</v>
      </c>
      <c r="BE363" s="176">
        <f>IF(N363="základní",J363,0)</f>
        <v>0</v>
      </c>
      <c r="BF363" s="176">
        <f>IF(N363="snížená",J363,0)</f>
        <v>0</v>
      </c>
      <c r="BG363" s="176">
        <f>IF(N363="zákl. přenesená",J363,0)</f>
        <v>0</v>
      </c>
      <c r="BH363" s="176">
        <f>IF(N363="sníž. přenesená",J363,0)</f>
        <v>0</v>
      </c>
      <c r="BI363" s="176">
        <f>IF(N363="nulová",J363,0)</f>
        <v>0</v>
      </c>
      <c r="BJ363" s="17" t="s">
        <v>22</v>
      </c>
      <c r="BK363" s="176">
        <f>ROUND(I363*H363,2)</f>
        <v>0</v>
      </c>
      <c r="BL363" s="17" t="s">
        <v>462</v>
      </c>
      <c r="BM363" s="17" t="s">
        <v>490</v>
      </c>
    </row>
    <row r="364" spans="2:51" s="11" customFormat="1" ht="13.5">
      <c r="B364" s="180"/>
      <c r="D364" s="177" t="s">
        <v>137</v>
      </c>
      <c r="E364" s="181" t="s">
        <v>20</v>
      </c>
      <c r="F364" s="182" t="s">
        <v>491</v>
      </c>
      <c r="H364" s="183" t="s">
        <v>20</v>
      </c>
      <c r="I364" s="184"/>
      <c r="L364" s="180"/>
      <c r="M364" s="185"/>
      <c r="N364" s="186"/>
      <c r="O364" s="186"/>
      <c r="P364" s="186"/>
      <c r="Q364" s="186"/>
      <c r="R364" s="186"/>
      <c r="S364" s="186"/>
      <c r="T364" s="187"/>
      <c r="AT364" s="183" t="s">
        <v>137</v>
      </c>
      <c r="AU364" s="183" t="s">
        <v>81</v>
      </c>
      <c r="AV364" s="11" t="s">
        <v>22</v>
      </c>
      <c r="AW364" s="11" t="s">
        <v>37</v>
      </c>
      <c r="AX364" s="11" t="s">
        <v>73</v>
      </c>
      <c r="AY364" s="183" t="s">
        <v>124</v>
      </c>
    </row>
    <row r="365" spans="2:51" s="12" customFormat="1" ht="13.5">
      <c r="B365" s="188"/>
      <c r="D365" s="177" t="s">
        <v>137</v>
      </c>
      <c r="E365" s="189" t="s">
        <v>20</v>
      </c>
      <c r="F365" s="190" t="s">
        <v>492</v>
      </c>
      <c r="H365" s="191">
        <v>28</v>
      </c>
      <c r="I365" s="192"/>
      <c r="L365" s="188"/>
      <c r="M365" s="193"/>
      <c r="N365" s="194"/>
      <c r="O365" s="194"/>
      <c r="P365" s="194"/>
      <c r="Q365" s="194"/>
      <c r="R365" s="194"/>
      <c r="S365" s="194"/>
      <c r="T365" s="195"/>
      <c r="AT365" s="189" t="s">
        <v>137</v>
      </c>
      <c r="AU365" s="189" t="s">
        <v>81</v>
      </c>
      <c r="AV365" s="12" t="s">
        <v>81</v>
      </c>
      <c r="AW365" s="12" t="s">
        <v>37</v>
      </c>
      <c r="AX365" s="12" t="s">
        <v>73</v>
      </c>
      <c r="AY365" s="189" t="s">
        <v>124</v>
      </c>
    </row>
    <row r="366" spans="2:51" s="13" customFormat="1" ht="13.5">
      <c r="B366" s="196"/>
      <c r="D366" s="177" t="s">
        <v>137</v>
      </c>
      <c r="E366" s="206" t="s">
        <v>20</v>
      </c>
      <c r="F366" s="207" t="s">
        <v>140</v>
      </c>
      <c r="H366" s="208">
        <v>28</v>
      </c>
      <c r="I366" s="201"/>
      <c r="L366" s="196"/>
      <c r="M366" s="202"/>
      <c r="N366" s="203"/>
      <c r="O366" s="203"/>
      <c r="P366" s="203"/>
      <c r="Q366" s="203"/>
      <c r="R366" s="203"/>
      <c r="S366" s="203"/>
      <c r="T366" s="204"/>
      <c r="AT366" s="205" t="s">
        <v>137</v>
      </c>
      <c r="AU366" s="205" t="s">
        <v>81</v>
      </c>
      <c r="AV366" s="13" t="s">
        <v>131</v>
      </c>
      <c r="AW366" s="13" t="s">
        <v>37</v>
      </c>
      <c r="AX366" s="13" t="s">
        <v>22</v>
      </c>
      <c r="AY366" s="205" t="s">
        <v>124</v>
      </c>
    </row>
    <row r="367" spans="2:63" s="10" customFormat="1" ht="29.25" customHeight="1">
      <c r="B367" s="150"/>
      <c r="D367" s="161" t="s">
        <v>72</v>
      </c>
      <c r="E367" s="162" t="s">
        <v>493</v>
      </c>
      <c r="F367" s="162" t="s">
        <v>494</v>
      </c>
      <c r="I367" s="153"/>
      <c r="J367" s="163">
        <f>BK367</f>
        <v>0</v>
      </c>
      <c r="L367" s="150"/>
      <c r="M367" s="155"/>
      <c r="N367" s="156"/>
      <c r="O367" s="156"/>
      <c r="P367" s="157">
        <f>SUM(P368:P372)</f>
        <v>0</v>
      </c>
      <c r="Q367" s="156"/>
      <c r="R367" s="157">
        <f>SUM(R368:R372)</f>
        <v>0</v>
      </c>
      <c r="S367" s="156"/>
      <c r="T367" s="158">
        <f>SUM(T368:T372)</f>
        <v>0</v>
      </c>
      <c r="AR367" s="151" t="s">
        <v>164</v>
      </c>
      <c r="AT367" s="159" t="s">
        <v>72</v>
      </c>
      <c r="AU367" s="159" t="s">
        <v>22</v>
      </c>
      <c r="AY367" s="151" t="s">
        <v>124</v>
      </c>
      <c r="BK367" s="160">
        <f>SUM(BK368:BK372)</f>
        <v>0</v>
      </c>
    </row>
    <row r="368" spans="2:65" s="1" customFormat="1" ht="22.5" customHeight="1">
      <c r="B368" s="164"/>
      <c r="C368" s="165" t="s">
        <v>495</v>
      </c>
      <c r="D368" s="165" t="s">
        <v>126</v>
      </c>
      <c r="E368" s="166" t="s">
        <v>496</v>
      </c>
      <c r="F368" s="167" t="s">
        <v>497</v>
      </c>
      <c r="G368" s="168" t="s">
        <v>440</v>
      </c>
      <c r="H368" s="169">
        <v>1</v>
      </c>
      <c r="I368" s="170"/>
      <c r="J368" s="171">
        <f>ROUND(I368*H368,2)</f>
        <v>0</v>
      </c>
      <c r="K368" s="167" t="s">
        <v>461</v>
      </c>
      <c r="L368" s="34"/>
      <c r="M368" s="172" t="s">
        <v>20</v>
      </c>
      <c r="N368" s="173" t="s">
        <v>44</v>
      </c>
      <c r="O368" s="35"/>
      <c r="P368" s="174">
        <f>O368*H368</f>
        <v>0</v>
      </c>
      <c r="Q368" s="174">
        <v>0</v>
      </c>
      <c r="R368" s="174">
        <f>Q368*H368</f>
        <v>0</v>
      </c>
      <c r="S368" s="174">
        <v>0</v>
      </c>
      <c r="T368" s="175">
        <f>S368*H368</f>
        <v>0</v>
      </c>
      <c r="AR368" s="17" t="s">
        <v>462</v>
      </c>
      <c r="AT368" s="17" t="s">
        <v>126</v>
      </c>
      <c r="AU368" s="17" t="s">
        <v>81</v>
      </c>
      <c r="AY368" s="17" t="s">
        <v>124</v>
      </c>
      <c r="BE368" s="176">
        <f>IF(N368="základní",J368,0)</f>
        <v>0</v>
      </c>
      <c r="BF368" s="176">
        <f>IF(N368="snížená",J368,0)</f>
        <v>0</v>
      </c>
      <c r="BG368" s="176">
        <f>IF(N368="zákl. přenesená",J368,0)</f>
        <v>0</v>
      </c>
      <c r="BH368" s="176">
        <f>IF(N368="sníž. přenesená",J368,0)</f>
        <v>0</v>
      </c>
      <c r="BI368" s="176">
        <f>IF(N368="nulová",J368,0)</f>
        <v>0</v>
      </c>
      <c r="BJ368" s="17" t="s">
        <v>22</v>
      </c>
      <c r="BK368" s="176">
        <f>ROUND(I368*H368,2)</f>
        <v>0</v>
      </c>
      <c r="BL368" s="17" t="s">
        <v>462</v>
      </c>
      <c r="BM368" s="17" t="s">
        <v>498</v>
      </c>
    </row>
    <row r="369" spans="2:51" s="11" customFormat="1" ht="13.5">
      <c r="B369" s="180"/>
      <c r="D369" s="177" t="s">
        <v>137</v>
      </c>
      <c r="E369" s="181" t="s">
        <v>20</v>
      </c>
      <c r="F369" s="182" t="s">
        <v>499</v>
      </c>
      <c r="H369" s="183" t="s">
        <v>20</v>
      </c>
      <c r="I369" s="184"/>
      <c r="L369" s="180"/>
      <c r="M369" s="185"/>
      <c r="N369" s="186"/>
      <c r="O369" s="186"/>
      <c r="P369" s="186"/>
      <c r="Q369" s="186"/>
      <c r="R369" s="186"/>
      <c r="S369" s="186"/>
      <c r="T369" s="187"/>
      <c r="AT369" s="183" t="s">
        <v>137</v>
      </c>
      <c r="AU369" s="183" t="s">
        <v>81</v>
      </c>
      <c r="AV369" s="11" t="s">
        <v>22</v>
      </c>
      <c r="AW369" s="11" t="s">
        <v>37</v>
      </c>
      <c r="AX369" s="11" t="s">
        <v>73</v>
      </c>
      <c r="AY369" s="183" t="s">
        <v>124</v>
      </c>
    </row>
    <row r="370" spans="2:51" s="11" customFormat="1" ht="13.5">
      <c r="B370" s="180"/>
      <c r="D370" s="177" t="s">
        <v>137</v>
      </c>
      <c r="E370" s="181" t="s">
        <v>20</v>
      </c>
      <c r="F370" s="182" t="s">
        <v>500</v>
      </c>
      <c r="H370" s="183" t="s">
        <v>20</v>
      </c>
      <c r="I370" s="184"/>
      <c r="L370" s="180"/>
      <c r="M370" s="185"/>
      <c r="N370" s="186"/>
      <c r="O370" s="186"/>
      <c r="P370" s="186"/>
      <c r="Q370" s="186"/>
      <c r="R370" s="186"/>
      <c r="S370" s="186"/>
      <c r="T370" s="187"/>
      <c r="AT370" s="183" t="s">
        <v>137</v>
      </c>
      <c r="AU370" s="183" t="s">
        <v>81</v>
      </c>
      <c r="AV370" s="11" t="s">
        <v>22</v>
      </c>
      <c r="AW370" s="11" t="s">
        <v>37</v>
      </c>
      <c r="AX370" s="11" t="s">
        <v>73</v>
      </c>
      <c r="AY370" s="183" t="s">
        <v>124</v>
      </c>
    </row>
    <row r="371" spans="2:51" s="12" customFormat="1" ht="13.5">
      <c r="B371" s="188"/>
      <c r="D371" s="177" t="s">
        <v>137</v>
      </c>
      <c r="E371" s="189" t="s">
        <v>20</v>
      </c>
      <c r="F371" s="190" t="s">
        <v>22</v>
      </c>
      <c r="H371" s="191">
        <v>1</v>
      </c>
      <c r="I371" s="192"/>
      <c r="L371" s="188"/>
      <c r="M371" s="193"/>
      <c r="N371" s="194"/>
      <c r="O371" s="194"/>
      <c r="P371" s="194"/>
      <c r="Q371" s="194"/>
      <c r="R371" s="194"/>
      <c r="S371" s="194"/>
      <c r="T371" s="195"/>
      <c r="AT371" s="189" t="s">
        <v>137</v>
      </c>
      <c r="AU371" s="189" t="s">
        <v>81</v>
      </c>
      <c r="AV371" s="12" t="s">
        <v>81</v>
      </c>
      <c r="AW371" s="12" t="s">
        <v>37</v>
      </c>
      <c r="AX371" s="12" t="s">
        <v>73</v>
      </c>
      <c r="AY371" s="189" t="s">
        <v>124</v>
      </c>
    </row>
    <row r="372" spans="2:51" s="13" customFormat="1" ht="13.5">
      <c r="B372" s="196"/>
      <c r="D372" s="177" t="s">
        <v>137</v>
      </c>
      <c r="E372" s="206" t="s">
        <v>20</v>
      </c>
      <c r="F372" s="207" t="s">
        <v>140</v>
      </c>
      <c r="H372" s="208">
        <v>1</v>
      </c>
      <c r="I372" s="201"/>
      <c r="L372" s="196"/>
      <c r="M372" s="223"/>
      <c r="N372" s="224"/>
      <c r="O372" s="224"/>
      <c r="P372" s="224"/>
      <c r="Q372" s="224"/>
      <c r="R372" s="224"/>
      <c r="S372" s="224"/>
      <c r="T372" s="225"/>
      <c r="AT372" s="205" t="s">
        <v>137</v>
      </c>
      <c r="AU372" s="205" t="s">
        <v>81</v>
      </c>
      <c r="AV372" s="13" t="s">
        <v>131</v>
      </c>
      <c r="AW372" s="13" t="s">
        <v>37</v>
      </c>
      <c r="AX372" s="13" t="s">
        <v>22</v>
      </c>
      <c r="AY372" s="205" t="s">
        <v>124</v>
      </c>
    </row>
    <row r="373" spans="2:12" s="1" customFormat="1" ht="6.75" customHeight="1">
      <c r="B373" s="49"/>
      <c r="C373" s="50"/>
      <c r="D373" s="50"/>
      <c r="E373" s="50"/>
      <c r="F373" s="50"/>
      <c r="G373" s="50"/>
      <c r="H373" s="50"/>
      <c r="I373" s="116"/>
      <c r="J373" s="50"/>
      <c r="K373" s="50"/>
      <c r="L373" s="34"/>
    </row>
    <row r="374" ht="13.5">
      <c r="AT374" s="226"/>
    </row>
  </sheetData>
  <sheetProtection password="CC35" sheet="1" objects="1" scenarios="1" formatColumns="0" formatRows="0" sort="0" autoFilter="0"/>
  <autoFilter ref="C89:K89"/>
  <mergeCells count="9">
    <mergeCell ref="E82:H82"/>
    <mergeCell ref="G1:H1"/>
    <mergeCell ref="L2:V2"/>
    <mergeCell ref="E7:H7"/>
    <mergeCell ref="E9:H9"/>
    <mergeCell ref="E24:H24"/>
    <mergeCell ref="E45:H45"/>
    <mergeCell ref="E47:H47"/>
    <mergeCell ref="E80:H80"/>
  </mergeCells>
  <hyperlinks>
    <hyperlink ref="F1:G1" location="C2" tooltip="Krycí list soupisu" display="1) Krycí list soupisu"/>
    <hyperlink ref="G1:H1" location="C54" tooltip="Rekapitulace" display="2) Rekapitulace"/>
    <hyperlink ref="J1" location="C8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86"/>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70"/>
      <c r="C1" s="270"/>
      <c r="D1" s="269" t="s">
        <v>1</v>
      </c>
      <c r="E1" s="270"/>
      <c r="F1" s="271" t="s">
        <v>613</v>
      </c>
      <c r="G1" s="276" t="s">
        <v>614</v>
      </c>
      <c r="H1" s="276"/>
      <c r="I1" s="277"/>
      <c r="J1" s="271" t="s">
        <v>615</v>
      </c>
      <c r="K1" s="269" t="s">
        <v>85</v>
      </c>
      <c r="L1" s="271" t="s">
        <v>616</v>
      </c>
      <c r="M1" s="271"/>
      <c r="N1" s="271"/>
      <c r="O1" s="271"/>
      <c r="P1" s="271"/>
      <c r="Q1" s="271"/>
      <c r="R1" s="271"/>
      <c r="S1" s="271"/>
      <c r="T1" s="271"/>
      <c r="U1" s="267"/>
      <c r="V1" s="267"/>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28"/>
      <c r="M2" s="228"/>
      <c r="N2" s="228"/>
      <c r="O2" s="228"/>
      <c r="P2" s="228"/>
      <c r="Q2" s="228"/>
      <c r="R2" s="228"/>
      <c r="S2" s="228"/>
      <c r="T2" s="228"/>
      <c r="U2" s="228"/>
      <c r="V2" s="228"/>
      <c r="AT2" s="17" t="s">
        <v>84</v>
      </c>
    </row>
    <row r="3" spans="2:46" ht="6.75" customHeight="1">
      <c r="B3" s="18"/>
      <c r="C3" s="19"/>
      <c r="D3" s="19"/>
      <c r="E3" s="19"/>
      <c r="F3" s="19"/>
      <c r="G3" s="19"/>
      <c r="H3" s="19"/>
      <c r="I3" s="93"/>
      <c r="J3" s="19"/>
      <c r="K3" s="20"/>
      <c r="AT3" s="17" t="s">
        <v>81</v>
      </c>
    </row>
    <row r="4" spans="2:46" ht="36.75" customHeight="1">
      <c r="B4" s="21"/>
      <c r="C4" s="22"/>
      <c r="D4" s="23" t="s">
        <v>86</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3" t="str">
        <f>'Rekapitulace stavby'!K6</f>
        <v>Stavba dvou stanovišť podzemních kontejnerů v Chebu</v>
      </c>
      <c r="F7" s="232"/>
      <c r="G7" s="232"/>
      <c r="H7" s="232"/>
      <c r="I7" s="94"/>
      <c r="J7" s="22"/>
      <c r="K7" s="24"/>
    </row>
    <row r="8" spans="2:11" s="1" customFormat="1" ht="15">
      <c r="B8" s="34"/>
      <c r="C8" s="35"/>
      <c r="D8" s="30" t="s">
        <v>87</v>
      </c>
      <c r="E8" s="35"/>
      <c r="F8" s="35"/>
      <c r="G8" s="35"/>
      <c r="H8" s="35"/>
      <c r="I8" s="95"/>
      <c r="J8" s="35"/>
      <c r="K8" s="38"/>
    </row>
    <row r="9" spans="2:11" s="1" customFormat="1" ht="36.75" customHeight="1">
      <c r="B9" s="34"/>
      <c r="C9" s="35"/>
      <c r="D9" s="35"/>
      <c r="E9" s="264" t="s">
        <v>501</v>
      </c>
      <c r="F9" s="239"/>
      <c r="G9" s="239"/>
      <c r="H9" s="239"/>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20</v>
      </c>
      <c r="G11" s="35"/>
      <c r="H11" s="35"/>
      <c r="I11" s="96" t="s">
        <v>21</v>
      </c>
      <c r="J11" s="28" t="s">
        <v>20</v>
      </c>
      <c r="K11" s="38"/>
    </row>
    <row r="12" spans="2:11" s="1" customFormat="1" ht="14.25" customHeight="1">
      <c r="B12" s="34"/>
      <c r="C12" s="35"/>
      <c r="D12" s="30" t="s">
        <v>23</v>
      </c>
      <c r="E12" s="35"/>
      <c r="F12" s="28" t="s">
        <v>24</v>
      </c>
      <c r="G12" s="35"/>
      <c r="H12" s="35"/>
      <c r="I12" s="96" t="s">
        <v>25</v>
      </c>
      <c r="J12" s="97" t="str">
        <f>'Rekapitulace stavby'!AN8</f>
        <v>05.10.2016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29</v>
      </c>
      <c r="E14" s="35"/>
      <c r="F14" s="35"/>
      <c r="G14" s="35"/>
      <c r="H14" s="35"/>
      <c r="I14" s="96" t="s">
        <v>30</v>
      </c>
      <c r="J14" s="28">
        <f>IF('Rekapitulace stavby'!AN10="","",'Rekapitulace stavby'!AN10)</f>
      </c>
      <c r="K14" s="38"/>
    </row>
    <row r="15" spans="2:11" s="1" customFormat="1" ht="18" customHeight="1">
      <c r="B15" s="34"/>
      <c r="C15" s="35"/>
      <c r="D15" s="35"/>
      <c r="E15" s="28" t="str">
        <f>IF('Rekapitulace stavby'!E11="","",'Rekapitulace stavby'!E11)</f>
        <v> </v>
      </c>
      <c r="F15" s="35"/>
      <c r="G15" s="35"/>
      <c r="H15" s="35"/>
      <c r="I15" s="96" t="s">
        <v>32</v>
      </c>
      <c r="J15" s="28">
        <f>IF('Rekapitulace stavby'!AN11="","",'Rekapitulace stavby'!AN11)</f>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30</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35</v>
      </c>
      <c r="E20" s="35"/>
      <c r="F20" s="35"/>
      <c r="G20" s="35"/>
      <c r="H20" s="35"/>
      <c r="I20" s="96" t="s">
        <v>30</v>
      </c>
      <c r="J20" s="28" t="s">
        <v>20</v>
      </c>
      <c r="K20" s="38"/>
    </row>
    <row r="21" spans="2:11" s="1" customFormat="1" ht="18" customHeight="1">
      <c r="B21" s="34"/>
      <c r="C21" s="35"/>
      <c r="D21" s="35"/>
      <c r="E21" s="28" t="s">
        <v>36</v>
      </c>
      <c r="F21" s="35"/>
      <c r="G21" s="35"/>
      <c r="H21" s="35"/>
      <c r="I21" s="96" t="s">
        <v>32</v>
      </c>
      <c r="J21" s="28" t="s">
        <v>20</v>
      </c>
      <c r="K21" s="38"/>
    </row>
    <row r="22" spans="2:11" s="1" customFormat="1" ht="6.75" customHeight="1">
      <c r="B22" s="34"/>
      <c r="C22" s="35"/>
      <c r="D22" s="35"/>
      <c r="E22" s="35"/>
      <c r="F22" s="35"/>
      <c r="G22" s="35"/>
      <c r="H22" s="35"/>
      <c r="I22" s="95"/>
      <c r="J22" s="35"/>
      <c r="K22" s="38"/>
    </row>
    <row r="23" spans="2:11" s="1" customFormat="1" ht="14.25" customHeight="1">
      <c r="B23" s="34"/>
      <c r="C23" s="35"/>
      <c r="D23" s="30" t="s">
        <v>38</v>
      </c>
      <c r="E23" s="35"/>
      <c r="F23" s="35"/>
      <c r="G23" s="35"/>
      <c r="H23" s="35"/>
      <c r="I23" s="95"/>
      <c r="J23" s="35"/>
      <c r="K23" s="38"/>
    </row>
    <row r="24" spans="2:11" s="6" customFormat="1" ht="22.5" customHeight="1">
      <c r="B24" s="98"/>
      <c r="C24" s="99"/>
      <c r="D24" s="99"/>
      <c r="E24" s="235" t="s">
        <v>20</v>
      </c>
      <c r="F24" s="265"/>
      <c r="G24" s="265"/>
      <c r="H24" s="265"/>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39</v>
      </c>
      <c r="E27" s="35"/>
      <c r="F27" s="35"/>
      <c r="G27" s="35"/>
      <c r="H27" s="35"/>
      <c r="I27" s="95"/>
      <c r="J27" s="105">
        <f>ROUND(J90,2)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41</v>
      </c>
      <c r="G29" s="35"/>
      <c r="H29" s="35"/>
      <c r="I29" s="106" t="s">
        <v>40</v>
      </c>
      <c r="J29" s="39" t="s">
        <v>42</v>
      </c>
      <c r="K29" s="38"/>
    </row>
    <row r="30" spans="2:11" s="1" customFormat="1" ht="14.25" customHeight="1">
      <c r="B30" s="34"/>
      <c r="C30" s="35"/>
      <c r="D30" s="42" t="s">
        <v>43</v>
      </c>
      <c r="E30" s="42" t="s">
        <v>44</v>
      </c>
      <c r="F30" s="107">
        <f>ROUND(SUM(BE90:BE384),2)</f>
        <v>0</v>
      </c>
      <c r="G30" s="35"/>
      <c r="H30" s="35"/>
      <c r="I30" s="108">
        <v>0.21</v>
      </c>
      <c r="J30" s="107">
        <f>ROUND(ROUND((SUM(BE90:BE384)),2)*I30,2)</f>
        <v>0</v>
      </c>
      <c r="K30" s="38"/>
    </row>
    <row r="31" spans="2:11" s="1" customFormat="1" ht="14.25" customHeight="1">
      <c r="B31" s="34"/>
      <c r="C31" s="35"/>
      <c r="D31" s="35"/>
      <c r="E31" s="42" t="s">
        <v>45</v>
      </c>
      <c r="F31" s="107">
        <f>ROUND(SUM(BF90:BF384),2)</f>
        <v>0</v>
      </c>
      <c r="G31" s="35"/>
      <c r="H31" s="35"/>
      <c r="I31" s="108">
        <v>0.15</v>
      </c>
      <c r="J31" s="107">
        <f>ROUND(ROUND((SUM(BF90:BF384)),2)*I31,2)</f>
        <v>0</v>
      </c>
      <c r="K31" s="38"/>
    </row>
    <row r="32" spans="2:11" s="1" customFormat="1" ht="14.25" customHeight="1" hidden="1">
      <c r="B32" s="34"/>
      <c r="C32" s="35"/>
      <c r="D32" s="35"/>
      <c r="E32" s="42" t="s">
        <v>46</v>
      </c>
      <c r="F32" s="107">
        <f>ROUND(SUM(BG90:BG384),2)</f>
        <v>0</v>
      </c>
      <c r="G32" s="35"/>
      <c r="H32" s="35"/>
      <c r="I32" s="108">
        <v>0.21</v>
      </c>
      <c r="J32" s="107">
        <v>0</v>
      </c>
      <c r="K32" s="38"/>
    </row>
    <row r="33" spans="2:11" s="1" customFormat="1" ht="14.25" customHeight="1" hidden="1">
      <c r="B33" s="34"/>
      <c r="C33" s="35"/>
      <c r="D33" s="35"/>
      <c r="E33" s="42" t="s">
        <v>47</v>
      </c>
      <c r="F33" s="107">
        <f>ROUND(SUM(BH90:BH384),2)</f>
        <v>0</v>
      </c>
      <c r="G33" s="35"/>
      <c r="H33" s="35"/>
      <c r="I33" s="108">
        <v>0.15</v>
      </c>
      <c r="J33" s="107">
        <v>0</v>
      </c>
      <c r="K33" s="38"/>
    </row>
    <row r="34" spans="2:11" s="1" customFormat="1" ht="14.25" customHeight="1" hidden="1">
      <c r="B34" s="34"/>
      <c r="C34" s="35"/>
      <c r="D34" s="35"/>
      <c r="E34" s="42" t="s">
        <v>48</v>
      </c>
      <c r="F34" s="107">
        <f>ROUND(SUM(BI90:BI384),2)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49</v>
      </c>
      <c r="E36" s="65"/>
      <c r="F36" s="65"/>
      <c r="G36" s="111" t="s">
        <v>50</v>
      </c>
      <c r="H36" s="112" t="s">
        <v>51</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89</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3" t="str">
        <f>E7</f>
        <v>Stavba dvou stanovišť podzemních kontejnerů v Chebu</v>
      </c>
      <c r="F45" s="239"/>
      <c r="G45" s="239"/>
      <c r="H45" s="239"/>
      <c r="I45" s="95"/>
      <c r="J45" s="35"/>
      <c r="K45" s="38"/>
    </row>
    <row r="46" spans="2:11" s="1" customFormat="1" ht="14.25" customHeight="1">
      <c r="B46" s="34"/>
      <c r="C46" s="30" t="s">
        <v>87</v>
      </c>
      <c r="D46" s="35"/>
      <c r="E46" s="35"/>
      <c r="F46" s="35"/>
      <c r="G46" s="35"/>
      <c r="H46" s="35"/>
      <c r="I46" s="95"/>
      <c r="J46" s="35"/>
      <c r="K46" s="38"/>
    </row>
    <row r="47" spans="2:11" s="1" customFormat="1" ht="23.25" customHeight="1">
      <c r="B47" s="34"/>
      <c r="C47" s="35"/>
      <c r="D47" s="35"/>
      <c r="E47" s="264" t="str">
        <f>E9</f>
        <v>05 - SO 05 (p.p.č. 1627/1, k.ú. Cheb)</v>
      </c>
      <c r="F47" s="239"/>
      <c r="G47" s="239"/>
      <c r="H47" s="239"/>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23</v>
      </c>
      <c r="D49" s="35"/>
      <c r="E49" s="35"/>
      <c r="F49" s="28" t="str">
        <f>F12</f>
        <v>Cheb</v>
      </c>
      <c r="G49" s="35"/>
      <c r="H49" s="35"/>
      <c r="I49" s="96" t="s">
        <v>25</v>
      </c>
      <c r="J49" s="97" t="str">
        <f>IF(J12="","",J12)</f>
        <v>05.10.2016</v>
      </c>
      <c r="K49" s="38"/>
    </row>
    <row r="50" spans="2:11" s="1" customFormat="1" ht="6.75" customHeight="1">
      <c r="B50" s="34"/>
      <c r="C50" s="35"/>
      <c r="D50" s="35"/>
      <c r="E50" s="35"/>
      <c r="F50" s="35"/>
      <c r="G50" s="35"/>
      <c r="H50" s="35"/>
      <c r="I50" s="95"/>
      <c r="J50" s="35"/>
      <c r="K50" s="38"/>
    </row>
    <row r="51" spans="2:11" s="1" customFormat="1" ht="15">
      <c r="B51" s="34"/>
      <c r="C51" s="30" t="s">
        <v>29</v>
      </c>
      <c r="D51" s="35"/>
      <c r="E51" s="35"/>
      <c r="F51" s="28" t="str">
        <f>E15</f>
        <v> </v>
      </c>
      <c r="G51" s="35"/>
      <c r="H51" s="35"/>
      <c r="I51" s="96" t="s">
        <v>35</v>
      </c>
      <c r="J51" s="28" t="str">
        <f>E21</f>
        <v>Beránek a Hradil Cheb</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90</v>
      </c>
      <c r="D54" s="109"/>
      <c r="E54" s="109"/>
      <c r="F54" s="109"/>
      <c r="G54" s="109"/>
      <c r="H54" s="109"/>
      <c r="I54" s="120"/>
      <c r="J54" s="121" t="s">
        <v>91</v>
      </c>
      <c r="K54" s="122"/>
    </row>
    <row r="55" spans="2:11" s="1" customFormat="1" ht="9.75" customHeight="1">
      <c r="B55" s="34"/>
      <c r="C55" s="35"/>
      <c r="D55" s="35"/>
      <c r="E55" s="35"/>
      <c r="F55" s="35"/>
      <c r="G55" s="35"/>
      <c r="H55" s="35"/>
      <c r="I55" s="95"/>
      <c r="J55" s="35"/>
      <c r="K55" s="38"/>
    </row>
    <row r="56" spans="2:47" s="1" customFormat="1" ht="29.25" customHeight="1">
      <c r="B56" s="34"/>
      <c r="C56" s="123" t="s">
        <v>92</v>
      </c>
      <c r="D56" s="35"/>
      <c r="E56" s="35"/>
      <c r="F56" s="35"/>
      <c r="G56" s="35"/>
      <c r="H56" s="35"/>
      <c r="I56" s="95"/>
      <c r="J56" s="105">
        <f>J90</f>
        <v>0</v>
      </c>
      <c r="K56" s="38"/>
      <c r="AU56" s="17" t="s">
        <v>93</v>
      </c>
    </row>
    <row r="57" spans="2:11" s="7" customFormat="1" ht="24.75" customHeight="1">
      <c r="B57" s="124"/>
      <c r="C57" s="125"/>
      <c r="D57" s="126" t="s">
        <v>94</v>
      </c>
      <c r="E57" s="127"/>
      <c r="F57" s="127"/>
      <c r="G57" s="127"/>
      <c r="H57" s="127"/>
      <c r="I57" s="128"/>
      <c r="J57" s="129">
        <f>J91</f>
        <v>0</v>
      </c>
      <c r="K57" s="130"/>
    </row>
    <row r="58" spans="2:11" s="8" customFormat="1" ht="19.5" customHeight="1">
      <c r="B58" s="131"/>
      <c r="C58" s="132"/>
      <c r="D58" s="133" t="s">
        <v>95</v>
      </c>
      <c r="E58" s="134"/>
      <c r="F58" s="134"/>
      <c r="G58" s="134"/>
      <c r="H58" s="134"/>
      <c r="I58" s="135"/>
      <c r="J58" s="136">
        <f>J92</f>
        <v>0</v>
      </c>
      <c r="K58" s="137"/>
    </row>
    <row r="59" spans="2:11" s="8" customFormat="1" ht="19.5" customHeight="1">
      <c r="B59" s="131"/>
      <c r="C59" s="132"/>
      <c r="D59" s="133" t="s">
        <v>96</v>
      </c>
      <c r="E59" s="134"/>
      <c r="F59" s="134"/>
      <c r="G59" s="134"/>
      <c r="H59" s="134"/>
      <c r="I59" s="135"/>
      <c r="J59" s="136">
        <f>J200</f>
        <v>0</v>
      </c>
      <c r="K59" s="137"/>
    </row>
    <row r="60" spans="2:11" s="8" customFormat="1" ht="19.5" customHeight="1">
      <c r="B60" s="131"/>
      <c r="C60" s="132"/>
      <c r="D60" s="133" t="s">
        <v>97</v>
      </c>
      <c r="E60" s="134"/>
      <c r="F60" s="134"/>
      <c r="G60" s="134"/>
      <c r="H60" s="134"/>
      <c r="I60" s="135"/>
      <c r="J60" s="136">
        <f>J212</f>
        <v>0</v>
      </c>
      <c r="K60" s="137"/>
    </row>
    <row r="61" spans="2:11" s="8" customFormat="1" ht="19.5" customHeight="1">
      <c r="B61" s="131"/>
      <c r="C61" s="132"/>
      <c r="D61" s="133" t="s">
        <v>98</v>
      </c>
      <c r="E61" s="134"/>
      <c r="F61" s="134"/>
      <c r="G61" s="134"/>
      <c r="H61" s="134"/>
      <c r="I61" s="135"/>
      <c r="J61" s="136">
        <f>J230</f>
        <v>0</v>
      </c>
      <c r="K61" s="137"/>
    </row>
    <row r="62" spans="2:11" s="8" customFormat="1" ht="19.5" customHeight="1">
      <c r="B62" s="131"/>
      <c r="C62" s="132"/>
      <c r="D62" s="133" t="s">
        <v>99</v>
      </c>
      <c r="E62" s="134"/>
      <c r="F62" s="134"/>
      <c r="G62" s="134"/>
      <c r="H62" s="134"/>
      <c r="I62" s="135"/>
      <c r="J62" s="136">
        <f>J256</f>
        <v>0</v>
      </c>
      <c r="K62" s="137"/>
    </row>
    <row r="63" spans="2:11" s="8" customFormat="1" ht="19.5" customHeight="1">
      <c r="B63" s="131"/>
      <c r="C63" s="132"/>
      <c r="D63" s="133" t="s">
        <v>100</v>
      </c>
      <c r="E63" s="134"/>
      <c r="F63" s="134"/>
      <c r="G63" s="134"/>
      <c r="H63" s="134"/>
      <c r="I63" s="135"/>
      <c r="J63" s="136">
        <f>J296</f>
        <v>0</v>
      </c>
      <c r="K63" s="137"/>
    </row>
    <row r="64" spans="2:11" s="8" customFormat="1" ht="19.5" customHeight="1">
      <c r="B64" s="131"/>
      <c r="C64" s="132"/>
      <c r="D64" s="133" t="s">
        <v>101</v>
      </c>
      <c r="E64" s="134"/>
      <c r="F64" s="134"/>
      <c r="G64" s="134"/>
      <c r="H64" s="134"/>
      <c r="I64" s="135"/>
      <c r="J64" s="136">
        <f>J325</f>
        <v>0</v>
      </c>
      <c r="K64" s="137"/>
    </row>
    <row r="65" spans="2:11" s="7" customFormat="1" ht="24.75" customHeight="1">
      <c r="B65" s="124"/>
      <c r="C65" s="125"/>
      <c r="D65" s="126" t="s">
        <v>102</v>
      </c>
      <c r="E65" s="127"/>
      <c r="F65" s="127"/>
      <c r="G65" s="127"/>
      <c r="H65" s="127"/>
      <c r="I65" s="128"/>
      <c r="J65" s="129">
        <f>J328</f>
        <v>0</v>
      </c>
      <c r="K65" s="130"/>
    </row>
    <row r="66" spans="2:11" s="8" customFormat="1" ht="19.5" customHeight="1">
      <c r="B66" s="131"/>
      <c r="C66" s="132"/>
      <c r="D66" s="133" t="s">
        <v>103</v>
      </c>
      <c r="E66" s="134"/>
      <c r="F66" s="134"/>
      <c r="G66" s="134"/>
      <c r="H66" s="134"/>
      <c r="I66" s="135"/>
      <c r="J66" s="136">
        <f>J329</f>
        <v>0</v>
      </c>
      <c r="K66" s="137"/>
    </row>
    <row r="67" spans="2:11" s="7" customFormat="1" ht="24.75" customHeight="1">
      <c r="B67" s="124"/>
      <c r="C67" s="125"/>
      <c r="D67" s="126" t="s">
        <v>104</v>
      </c>
      <c r="E67" s="127"/>
      <c r="F67" s="127"/>
      <c r="G67" s="127"/>
      <c r="H67" s="127"/>
      <c r="I67" s="128"/>
      <c r="J67" s="129">
        <f>J346</f>
        <v>0</v>
      </c>
      <c r="K67" s="130"/>
    </row>
    <row r="68" spans="2:11" s="8" customFormat="1" ht="19.5" customHeight="1">
      <c r="B68" s="131"/>
      <c r="C68" s="132"/>
      <c r="D68" s="133" t="s">
        <v>105</v>
      </c>
      <c r="E68" s="134"/>
      <c r="F68" s="134"/>
      <c r="G68" s="134"/>
      <c r="H68" s="134"/>
      <c r="I68" s="135"/>
      <c r="J68" s="136">
        <f>J347</f>
        <v>0</v>
      </c>
      <c r="K68" s="137"/>
    </row>
    <row r="69" spans="2:11" s="8" customFormat="1" ht="19.5" customHeight="1">
      <c r="B69" s="131"/>
      <c r="C69" s="132"/>
      <c r="D69" s="133" t="s">
        <v>106</v>
      </c>
      <c r="E69" s="134"/>
      <c r="F69" s="134"/>
      <c r="G69" s="134"/>
      <c r="H69" s="134"/>
      <c r="I69" s="135"/>
      <c r="J69" s="136">
        <f>J366</f>
        <v>0</v>
      </c>
      <c r="K69" s="137"/>
    </row>
    <row r="70" spans="2:11" s="8" customFormat="1" ht="19.5" customHeight="1">
      <c r="B70" s="131"/>
      <c r="C70" s="132"/>
      <c r="D70" s="133" t="s">
        <v>107</v>
      </c>
      <c r="E70" s="134"/>
      <c r="F70" s="134"/>
      <c r="G70" s="134"/>
      <c r="H70" s="134"/>
      <c r="I70" s="135"/>
      <c r="J70" s="136">
        <f>J378</f>
        <v>0</v>
      </c>
      <c r="K70" s="137"/>
    </row>
    <row r="71" spans="2:11" s="1" customFormat="1" ht="21.75" customHeight="1">
      <c r="B71" s="34"/>
      <c r="C71" s="35"/>
      <c r="D71" s="35"/>
      <c r="E71" s="35"/>
      <c r="F71" s="35"/>
      <c r="G71" s="35"/>
      <c r="H71" s="35"/>
      <c r="I71" s="95"/>
      <c r="J71" s="35"/>
      <c r="K71" s="38"/>
    </row>
    <row r="72" spans="2:11" s="1" customFormat="1" ht="6.75" customHeight="1">
      <c r="B72" s="49"/>
      <c r="C72" s="50"/>
      <c r="D72" s="50"/>
      <c r="E72" s="50"/>
      <c r="F72" s="50"/>
      <c r="G72" s="50"/>
      <c r="H72" s="50"/>
      <c r="I72" s="116"/>
      <c r="J72" s="50"/>
      <c r="K72" s="51"/>
    </row>
    <row r="76" spans="2:12" s="1" customFormat="1" ht="6.75" customHeight="1">
      <c r="B76" s="52"/>
      <c r="C76" s="53"/>
      <c r="D76" s="53"/>
      <c r="E76" s="53"/>
      <c r="F76" s="53"/>
      <c r="G76" s="53"/>
      <c r="H76" s="53"/>
      <c r="I76" s="117"/>
      <c r="J76" s="53"/>
      <c r="K76" s="53"/>
      <c r="L76" s="34"/>
    </row>
    <row r="77" spans="2:12" s="1" customFormat="1" ht="36.75" customHeight="1">
      <c r="B77" s="34"/>
      <c r="C77" s="54" t="s">
        <v>108</v>
      </c>
      <c r="I77" s="138"/>
      <c r="L77" s="34"/>
    </row>
    <row r="78" spans="2:12" s="1" customFormat="1" ht="6.75" customHeight="1">
      <c r="B78" s="34"/>
      <c r="I78" s="138"/>
      <c r="L78" s="34"/>
    </row>
    <row r="79" spans="2:12" s="1" customFormat="1" ht="14.25" customHeight="1">
      <c r="B79" s="34"/>
      <c r="C79" s="56" t="s">
        <v>16</v>
      </c>
      <c r="I79" s="138"/>
      <c r="L79" s="34"/>
    </row>
    <row r="80" spans="2:12" s="1" customFormat="1" ht="22.5" customHeight="1">
      <c r="B80" s="34"/>
      <c r="E80" s="266" t="str">
        <f>E7</f>
        <v>Stavba dvou stanovišť podzemních kontejnerů v Chebu</v>
      </c>
      <c r="F80" s="229"/>
      <c r="G80" s="229"/>
      <c r="H80" s="229"/>
      <c r="I80" s="138"/>
      <c r="L80" s="34"/>
    </row>
    <row r="81" spans="2:12" s="1" customFormat="1" ht="14.25" customHeight="1">
      <c r="B81" s="34"/>
      <c r="C81" s="56" t="s">
        <v>87</v>
      </c>
      <c r="I81" s="138"/>
      <c r="L81" s="34"/>
    </row>
    <row r="82" spans="2:12" s="1" customFormat="1" ht="23.25" customHeight="1">
      <c r="B82" s="34"/>
      <c r="E82" s="247" t="str">
        <f>E9</f>
        <v>05 - SO 05 (p.p.č. 1627/1, k.ú. Cheb)</v>
      </c>
      <c r="F82" s="229"/>
      <c r="G82" s="229"/>
      <c r="H82" s="229"/>
      <c r="I82" s="138"/>
      <c r="L82" s="34"/>
    </row>
    <row r="83" spans="2:12" s="1" customFormat="1" ht="6.75" customHeight="1">
      <c r="B83" s="34"/>
      <c r="I83" s="138"/>
      <c r="L83" s="34"/>
    </row>
    <row r="84" spans="2:12" s="1" customFormat="1" ht="18" customHeight="1">
      <c r="B84" s="34"/>
      <c r="C84" s="56" t="s">
        <v>23</v>
      </c>
      <c r="F84" s="139" t="str">
        <f>F12</f>
        <v>Cheb</v>
      </c>
      <c r="I84" s="140" t="s">
        <v>25</v>
      </c>
      <c r="J84" s="60" t="str">
        <f>IF(J12="","",J12)</f>
        <v>05.10.2016</v>
      </c>
      <c r="L84" s="34"/>
    </row>
    <row r="85" spans="2:12" s="1" customFormat="1" ht="6.75" customHeight="1">
      <c r="B85" s="34"/>
      <c r="I85" s="138"/>
      <c r="L85" s="34"/>
    </row>
    <row r="86" spans="2:12" s="1" customFormat="1" ht="15">
      <c r="B86" s="34"/>
      <c r="C86" s="56" t="s">
        <v>29</v>
      </c>
      <c r="F86" s="139" t="str">
        <f>E15</f>
        <v> </v>
      </c>
      <c r="I86" s="140" t="s">
        <v>35</v>
      </c>
      <c r="J86" s="139" t="str">
        <f>E21</f>
        <v>Beránek a Hradil Cheb</v>
      </c>
      <c r="L86" s="34"/>
    </row>
    <row r="87" spans="2:12" s="1" customFormat="1" ht="14.25" customHeight="1">
      <c r="B87" s="34"/>
      <c r="C87" s="56" t="s">
        <v>33</v>
      </c>
      <c r="F87" s="139">
        <f>IF(E18="","",E18)</f>
      </c>
      <c r="I87" s="138"/>
      <c r="L87" s="34"/>
    </row>
    <row r="88" spans="2:12" s="1" customFormat="1" ht="9.75" customHeight="1">
      <c r="B88" s="34"/>
      <c r="I88" s="138"/>
      <c r="L88" s="34"/>
    </row>
    <row r="89" spans="2:20" s="9" customFormat="1" ht="29.25" customHeight="1">
      <c r="B89" s="141"/>
      <c r="C89" s="142" t="s">
        <v>109</v>
      </c>
      <c r="D89" s="143" t="s">
        <v>58</v>
      </c>
      <c r="E89" s="143" t="s">
        <v>54</v>
      </c>
      <c r="F89" s="143" t="s">
        <v>110</v>
      </c>
      <c r="G89" s="143" t="s">
        <v>111</v>
      </c>
      <c r="H89" s="143" t="s">
        <v>112</v>
      </c>
      <c r="I89" s="144" t="s">
        <v>113</v>
      </c>
      <c r="J89" s="143" t="s">
        <v>91</v>
      </c>
      <c r="K89" s="145" t="s">
        <v>114</v>
      </c>
      <c r="L89" s="141"/>
      <c r="M89" s="67" t="s">
        <v>115</v>
      </c>
      <c r="N89" s="68" t="s">
        <v>43</v>
      </c>
      <c r="O89" s="68" t="s">
        <v>116</v>
      </c>
      <c r="P89" s="68" t="s">
        <v>117</v>
      </c>
      <c r="Q89" s="68" t="s">
        <v>118</v>
      </c>
      <c r="R89" s="68" t="s">
        <v>119</v>
      </c>
      <c r="S89" s="68" t="s">
        <v>120</v>
      </c>
      <c r="T89" s="69" t="s">
        <v>121</v>
      </c>
    </row>
    <row r="90" spans="2:63" s="1" customFormat="1" ht="29.25" customHeight="1">
      <c r="B90" s="34"/>
      <c r="C90" s="71" t="s">
        <v>92</v>
      </c>
      <c r="I90" s="138"/>
      <c r="J90" s="146">
        <f>BK90</f>
        <v>0</v>
      </c>
      <c r="L90" s="34"/>
      <c r="M90" s="70"/>
      <c r="N90" s="61"/>
      <c r="O90" s="61"/>
      <c r="P90" s="147">
        <f>P91+P328+P346</f>
        <v>0</v>
      </c>
      <c r="Q90" s="61"/>
      <c r="R90" s="147">
        <f>R91+R328+R346</f>
        <v>116.56419285999999</v>
      </c>
      <c r="S90" s="61"/>
      <c r="T90" s="148">
        <f>T91+T328+T346</f>
        <v>5.833944000000001</v>
      </c>
      <c r="AT90" s="17" t="s">
        <v>72</v>
      </c>
      <c r="AU90" s="17" t="s">
        <v>93</v>
      </c>
      <c r="BK90" s="149">
        <f>BK91+BK328+BK346</f>
        <v>0</v>
      </c>
    </row>
    <row r="91" spans="2:63" s="10" customFormat="1" ht="36.75" customHeight="1">
      <c r="B91" s="150"/>
      <c r="D91" s="151" t="s">
        <v>72</v>
      </c>
      <c r="E91" s="152" t="s">
        <v>122</v>
      </c>
      <c r="F91" s="152" t="s">
        <v>123</v>
      </c>
      <c r="I91" s="153"/>
      <c r="J91" s="154">
        <f>BK91</f>
        <v>0</v>
      </c>
      <c r="L91" s="150"/>
      <c r="M91" s="155"/>
      <c r="N91" s="156"/>
      <c r="O91" s="156"/>
      <c r="P91" s="157">
        <f>P92+P200+P212+P230+P256+P296+P325</f>
        <v>0</v>
      </c>
      <c r="Q91" s="156"/>
      <c r="R91" s="157">
        <f>R92+R200+R212+R230+R256+R296+R325</f>
        <v>115.97419285999999</v>
      </c>
      <c r="S91" s="156"/>
      <c r="T91" s="158">
        <f>T92+T200+T212+T230+T256+T296+T325</f>
        <v>5.833944000000001</v>
      </c>
      <c r="AR91" s="151" t="s">
        <v>22</v>
      </c>
      <c r="AT91" s="159" t="s">
        <v>72</v>
      </c>
      <c r="AU91" s="159" t="s">
        <v>73</v>
      </c>
      <c r="AY91" s="151" t="s">
        <v>124</v>
      </c>
      <c r="BK91" s="160">
        <f>BK92+BK200+BK212+BK230+BK256+BK296+BK325</f>
        <v>0</v>
      </c>
    </row>
    <row r="92" spans="2:63" s="10" customFormat="1" ht="19.5" customHeight="1">
      <c r="B92" s="150"/>
      <c r="D92" s="161" t="s">
        <v>72</v>
      </c>
      <c r="E92" s="162" t="s">
        <v>22</v>
      </c>
      <c r="F92" s="162" t="s">
        <v>125</v>
      </c>
      <c r="I92" s="153"/>
      <c r="J92" s="163">
        <f>BK92</f>
        <v>0</v>
      </c>
      <c r="L92" s="150"/>
      <c r="M92" s="155"/>
      <c r="N92" s="156"/>
      <c r="O92" s="156"/>
      <c r="P92" s="157">
        <f>SUM(P93:P199)</f>
        <v>0</v>
      </c>
      <c r="Q92" s="156"/>
      <c r="R92" s="157">
        <f>SUM(R93:R199)</f>
        <v>0.05491425</v>
      </c>
      <c r="S92" s="156"/>
      <c r="T92" s="158">
        <f>SUM(T93:T199)</f>
        <v>5.824944</v>
      </c>
      <c r="AR92" s="151" t="s">
        <v>22</v>
      </c>
      <c r="AT92" s="159" t="s">
        <v>72</v>
      </c>
      <c r="AU92" s="159" t="s">
        <v>22</v>
      </c>
      <c r="AY92" s="151" t="s">
        <v>124</v>
      </c>
      <c r="BK92" s="160">
        <f>SUM(BK93:BK199)</f>
        <v>0</v>
      </c>
    </row>
    <row r="93" spans="2:65" s="1" customFormat="1" ht="22.5" customHeight="1">
      <c r="B93" s="164"/>
      <c r="C93" s="165" t="s">
        <v>22</v>
      </c>
      <c r="D93" s="165" t="s">
        <v>126</v>
      </c>
      <c r="E93" s="166" t="s">
        <v>141</v>
      </c>
      <c r="F93" s="167" t="s">
        <v>142</v>
      </c>
      <c r="G93" s="168" t="s">
        <v>129</v>
      </c>
      <c r="H93" s="169">
        <v>5.774</v>
      </c>
      <c r="I93" s="170"/>
      <c r="J93" s="171">
        <f>ROUND(I93*H93,2)</f>
        <v>0</v>
      </c>
      <c r="K93" s="167" t="s">
        <v>130</v>
      </c>
      <c r="L93" s="34"/>
      <c r="M93" s="172" t="s">
        <v>20</v>
      </c>
      <c r="N93" s="173" t="s">
        <v>44</v>
      </c>
      <c r="O93" s="35"/>
      <c r="P93" s="174">
        <f>O93*H93</f>
        <v>0</v>
      </c>
      <c r="Q93" s="174">
        <v>0</v>
      </c>
      <c r="R93" s="174">
        <f>Q93*H93</f>
        <v>0</v>
      </c>
      <c r="S93" s="174">
        <v>0.4</v>
      </c>
      <c r="T93" s="175">
        <f>S93*H93</f>
        <v>2.3096</v>
      </c>
      <c r="AR93" s="17" t="s">
        <v>131</v>
      </c>
      <c r="AT93" s="17" t="s">
        <v>126</v>
      </c>
      <c r="AU93" s="17" t="s">
        <v>81</v>
      </c>
      <c r="AY93" s="17" t="s">
        <v>124</v>
      </c>
      <c r="BE93" s="176">
        <f>IF(N93="základní",J93,0)</f>
        <v>0</v>
      </c>
      <c r="BF93" s="176">
        <f>IF(N93="snížená",J93,0)</f>
        <v>0</v>
      </c>
      <c r="BG93" s="176">
        <f>IF(N93="zákl. přenesená",J93,0)</f>
        <v>0</v>
      </c>
      <c r="BH93" s="176">
        <f>IF(N93="sníž. přenesená",J93,0)</f>
        <v>0</v>
      </c>
      <c r="BI93" s="176">
        <f>IF(N93="nulová",J93,0)</f>
        <v>0</v>
      </c>
      <c r="BJ93" s="17" t="s">
        <v>22</v>
      </c>
      <c r="BK93" s="176">
        <f>ROUND(I93*H93,2)</f>
        <v>0</v>
      </c>
      <c r="BL93" s="17" t="s">
        <v>131</v>
      </c>
      <c r="BM93" s="17" t="s">
        <v>502</v>
      </c>
    </row>
    <row r="94" spans="2:47" s="1" customFormat="1" ht="40.5">
      <c r="B94" s="34"/>
      <c r="D94" s="177" t="s">
        <v>133</v>
      </c>
      <c r="F94" s="178" t="s">
        <v>144</v>
      </c>
      <c r="I94" s="138"/>
      <c r="L94" s="34"/>
      <c r="M94" s="63"/>
      <c r="N94" s="35"/>
      <c r="O94" s="35"/>
      <c r="P94" s="35"/>
      <c r="Q94" s="35"/>
      <c r="R94" s="35"/>
      <c r="S94" s="35"/>
      <c r="T94" s="64"/>
      <c r="AT94" s="17" t="s">
        <v>133</v>
      </c>
      <c r="AU94" s="17" t="s">
        <v>81</v>
      </c>
    </row>
    <row r="95" spans="2:47" s="1" customFormat="1" ht="175.5">
      <c r="B95" s="34"/>
      <c r="D95" s="177" t="s">
        <v>135</v>
      </c>
      <c r="F95" s="179" t="s">
        <v>145</v>
      </c>
      <c r="I95" s="138"/>
      <c r="L95" s="34"/>
      <c r="M95" s="63"/>
      <c r="N95" s="35"/>
      <c r="O95" s="35"/>
      <c r="P95" s="35"/>
      <c r="Q95" s="35"/>
      <c r="R95" s="35"/>
      <c r="S95" s="35"/>
      <c r="T95" s="64"/>
      <c r="AT95" s="17" t="s">
        <v>135</v>
      </c>
      <c r="AU95" s="17" t="s">
        <v>81</v>
      </c>
    </row>
    <row r="96" spans="2:51" s="11" customFormat="1" ht="13.5">
      <c r="B96" s="180"/>
      <c r="D96" s="177" t="s">
        <v>137</v>
      </c>
      <c r="E96" s="181" t="s">
        <v>20</v>
      </c>
      <c r="F96" s="182" t="s">
        <v>146</v>
      </c>
      <c r="H96" s="183" t="s">
        <v>20</v>
      </c>
      <c r="I96" s="184"/>
      <c r="L96" s="180"/>
      <c r="M96" s="185"/>
      <c r="N96" s="186"/>
      <c r="O96" s="186"/>
      <c r="P96" s="186"/>
      <c r="Q96" s="186"/>
      <c r="R96" s="186"/>
      <c r="S96" s="186"/>
      <c r="T96" s="187"/>
      <c r="AT96" s="183" t="s">
        <v>137</v>
      </c>
      <c r="AU96" s="183" t="s">
        <v>81</v>
      </c>
      <c r="AV96" s="11" t="s">
        <v>22</v>
      </c>
      <c r="AW96" s="11" t="s">
        <v>37</v>
      </c>
      <c r="AX96" s="11" t="s">
        <v>73</v>
      </c>
      <c r="AY96" s="183" t="s">
        <v>124</v>
      </c>
    </row>
    <row r="97" spans="2:51" s="12" customFormat="1" ht="13.5">
      <c r="B97" s="188"/>
      <c r="D97" s="177" t="s">
        <v>137</v>
      </c>
      <c r="E97" s="189" t="s">
        <v>20</v>
      </c>
      <c r="F97" s="190" t="s">
        <v>503</v>
      </c>
      <c r="H97" s="191">
        <v>1.155</v>
      </c>
      <c r="I97" s="192"/>
      <c r="L97" s="188"/>
      <c r="M97" s="193"/>
      <c r="N97" s="194"/>
      <c r="O97" s="194"/>
      <c r="P97" s="194"/>
      <c r="Q97" s="194"/>
      <c r="R97" s="194"/>
      <c r="S97" s="194"/>
      <c r="T97" s="195"/>
      <c r="AT97" s="189" t="s">
        <v>137</v>
      </c>
      <c r="AU97" s="189" t="s">
        <v>81</v>
      </c>
      <c r="AV97" s="12" t="s">
        <v>81</v>
      </c>
      <c r="AW97" s="12" t="s">
        <v>37</v>
      </c>
      <c r="AX97" s="12" t="s">
        <v>73</v>
      </c>
      <c r="AY97" s="189" t="s">
        <v>124</v>
      </c>
    </row>
    <row r="98" spans="2:51" s="12" customFormat="1" ht="13.5">
      <c r="B98" s="188"/>
      <c r="D98" s="177" t="s">
        <v>137</v>
      </c>
      <c r="E98" s="189" t="s">
        <v>20</v>
      </c>
      <c r="F98" s="190" t="s">
        <v>504</v>
      </c>
      <c r="H98" s="191">
        <v>0.765</v>
      </c>
      <c r="I98" s="192"/>
      <c r="L98" s="188"/>
      <c r="M98" s="193"/>
      <c r="N98" s="194"/>
      <c r="O98" s="194"/>
      <c r="P98" s="194"/>
      <c r="Q98" s="194"/>
      <c r="R98" s="194"/>
      <c r="S98" s="194"/>
      <c r="T98" s="195"/>
      <c r="AT98" s="189" t="s">
        <v>137</v>
      </c>
      <c r="AU98" s="189" t="s">
        <v>81</v>
      </c>
      <c r="AV98" s="12" t="s">
        <v>81</v>
      </c>
      <c r="AW98" s="12" t="s">
        <v>37</v>
      </c>
      <c r="AX98" s="12" t="s">
        <v>73</v>
      </c>
      <c r="AY98" s="189" t="s">
        <v>124</v>
      </c>
    </row>
    <row r="99" spans="2:51" s="12" customFormat="1" ht="13.5">
      <c r="B99" s="188"/>
      <c r="D99" s="177" t="s">
        <v>137</v>
      </c>
      <c r="E99" s="189" t="s">
        <v>20</v>
      </c>
      <c r="F99" s="190" t="s">
        <v>505</v>
      </c>
      <c r="H99" s="191">
        <v>0.605</v>
      </c>
      <c r="I99" s="192"/>
      <c r="L99" s="188"/>
      <c r="M99" s="193"/>
      <c r="N99" s="194"/>
      <c r="O99" s="194"/>
      <c r="P99" s="194"/>
      <c r="Q99" s="194"/>
      <c r="R99" s="194"/>
      <c r="S99" s="194"/>
      <c r="T99" s="195"/>
      <c r="AT99" s="189" t="s">
        <v>137</v>
      </c>
      <c r="AU99" s="189" t="s">
        <v>81</v>
      </c>
      <c r="AV99" s="12" t="s">
        <v>81</v>
      </c>
      <c r="AW99" s="12" t="s">
        <v>37</v>
      </c>
      <c r="AX99" s="12" t="s">
        <v>73</v>
      </c>
      <c r="AY99" s="189" t="s">
        <v>124</v>
      </c>
    </row>
    <row r="100" spans="2:51" s="12" customFormat="1" ht="13.5">
      <c r="B100" s="188"/>
      <c r="D100" s="177" t="s">
        <v>137</v>
      </c>
      <c r="E100" s="189" t="s">
        <v>20</v>
      </c>
      <c r="F100" s="190" t="s">
        <v>506</v>
      </c>
      <c r="H100" s="191">
        <v>2.37</v>
      </c>
      <c r="I100" s="192"/>
      <c r="L100" s="188"/>
      <c r="M100" s="193"/>
      <c r="N100" s="194"/>
      <c r="O100" s="194"/>
      <c r="P100" s="194"/>
      <c r="Q100" s="194"/>
      <c r="R100" s="194"/>
      <c r="S100" s="194"/>
      <c r="T100" s="195"/>
      <c r="AT100" s="189" t="s">
        <v>137</v>
      </c>
      <c r="AU100" s="189" t="s">
        <v>81</v>
      </c>
      <c r="AV100" s="12" t="s">
        <v>81</v>
      </c>
      <c r="AW100" s="12" t="s">
        <v>37</v>
      </c>
      <c r="AX100" s="12" t="s">
        <v>73</v>
      </c>
      <c r="AY100" s="189" t="s">
        <v>124</v>
      </c>
    </row>
    <row r="101" spans="2:51" s="12" customFormat="1" ht="13.5">
      <c r="B101" s="188"/>
      <c r="D101" s="177" t="s">
        <v>137</v>
      </c>
      <c r="E101" s="189" t="s">
        <v>20</v>
      </c>
      <c r="F101" s="190" t="s">
        <v>507</v>
      </c>
      <c r="H101" s="191">
        <v>0.038</v>
      </c>
      <c r="I101" s="192"/>
      <c r="L101" s="188"/>
      <c r="M101" s="193"/>
      <c r="N101" s="194"/>
      <c r="O101" s="194"/>
      <c r="P101" s="194"/>
      <c r="Q101" s="194"/>
      <c r="R101" s="194"/>
      <c r="S101" s="194"/>
      <c r="T101" s="195"/>
      <c r="AT101" s="189" t="s">
        <v>137</v>
      </c>
      <c r="AU101" s="189" t="s">
        <v>81</v>
      </c>
      <c r="AV101" s="12" t="s">
        <v>81</v>
      </c>
      <c r="AW101" s="12" t="s">
        <v>37</v>
      </c>
      <c r="AX101" s="12" t="s">
        <v>73</v>
      </c>
      <c r="AY101" s="189" t="s">
        <v>124</v>
      </c>
    </row>
    <row r="102" spans="2:51" s="12" customFormat="1" ht="13.5">
      <c r="B102" s="188"/>
      <c r="D102" s="177" t="s">
        <v>137</v>
      </c>
      <c r="E102" s="189" t="s">
        <v>20</v>
      </c>
      <c r="F102" s="190" t="s">
        <v>508</v>
      </c>
      <c r="H102" s="191">
        <v>0.33</v>
      </c>
      <c r="I102" s="192"/>
      <c r="L102" s="188"/>
      <c r="M102" s="193"/>
      <c r="N102" s="194"/>
      <c r="O102" s="194"/>
      <c r="P102" s="194"/>
      <c r="Q102" s="194"/>
      <c r="R102" s="194"/>
      <c r="S102" s="194"/>
      <c r="T102" s="195"/>
      <c r="AT102" s="189" t="s">
        <v>137</v>
      </c>
      <c r="AU102" s="189" t="s">
        <v>81</v>
      </c>
      <c r="AV102" s="12" t="s">
        <v>81</v>
      </c>
      <c r="AW102" s="12" t="s">
        <v>37</v>
      </c>
      <c r="AX102" s="12" t="s">
        <v>73</v>
      </c>
      <c r="AY102" s="189" t="s">
        <v>124</v>
      </c>
    </row>
    <row r="103" spans="2:51" s="12" customFormat="1" ht="13.5">
      <c r="B103" s="188"/>
      <c r="D103" s="177" t="s">
        <v>137</v>
      </c>
      <c r="E103" s="189" t="s">
        <v>20</v>
      </c>
      <c r="F103" s="190" t="s">
        <v>509</v>
      </c>
      <c r="H103" s="191">
        <v>0.326</v>
      </c>
      <c r="I103" s="192"/>
      <c r="L103" s="188"/>
      <c r="M103" s="193"/>
      <c r="N103" s="194"/>
      <c r="O103" s="194"/>
      <c r="P103" s="194"/>
      <c r="Q103" s="194"/>
      <c r="R103" s="194"/>
      <c r="S103" s="194"/>
      <c r="T103" s="195"/>
      <c r="AT103" s="189" t="s">
        <v>137</v>
      </c>
      <c r="AU103" s="189" t="s">
        <v>81</v>
      </c>
      <c r="AV103" s="12" t="s">
        <v>81</v>
      </c>
      <c r="AW103" s="12" t="s">
        <v>37</v>
      </c>
      <c r="AX103" s="12" t="s">
        <v>73</v>
      </c>
      <c r="AY103" s="189" t="s">
        <v>124</v>
      </c>
    </row>
    <row r="104" spans="2:51" s="12" customFormat="1" ht="13.5">
      <c r="B104" s="188"/>
      <c r="D104" s="177" t="s">
        <v>137</v>
      </c>
      <c r="E104" s="189" t="s">
        <v>20</v>
      </c>
      <c r="F104" s="190" t="s">
        <v>510</v>
      </c>
      <c r="H104" s="191">
        <v>0.125</v>
      </c>
      <c r="I104" s="192"/>
      <c r="L104" s="188"/>
      <c r="M104" s="193"/>
      <c r="N104" s="194"/>
      <c r="O104" s="194"/>
      <c r="P104" s="194"/>
      <c r="Q104" s="194"/>
      <c r="R104" s="194"/>
      <c r="S104" s="194"/>
      <c r="T104" s="195"/>
      <c r="AT104" s="189" t="s">
        <v>137</v>
      </c>
      <c r="AU104" s="189" t="s">
        <v>81</v>
      </c>
      <c r="AV104" s="12" t="s">
        <v>81</v>
      </c>
      <c r="AW104" s="12" t="s">
        <v>37</v>
      </c>
      <c r="AX104" s="12" t="s">
        <v>73</v>
      </c>
      <c r="AY104" s="189" t="s">
        <v>124</v>
      </c>
    </row>
    <row r="105" spans="2:51" s="12" customFormat="1" ht="13.5">
      <c r="B105" s="188"/>
      <c r="D105" s="177" t="s">
        <v>137</v>
      </c>
      <c r="E105" s="189" t="s">
        <v>20</v>
      </c>
      <c r="F105" s="190" t="s">
        <v>511</v>
      </c>
      <c r="H105" s="191">
        <v>0.06</v>
      </c>
      <c r="I105" s="192"/>
      <c r="L105" s="188"/>
      <c r="M105" s="193"/>
      <c r="N105" s="194"/>
      <c r="O105" s="194"/>
      <c r="P105" s="194"/>
      <c r="Q105" s="194"/>
      <c r="R105" s="194"/>
      <c r="S105" s="194"/>
      <c r="T105" s="195"/>
      <c r="AT105" s="189" t="s">
        <v>137</v>
      </c>
      <c r="AU105" s="189" t="s">
        <v>81</v>
      </c>
      <c r="AV105" s="12" t="s">
        <v>81</v>
      </c>
      <c r="AW105" s="12" t="s">
        <v>37</v>
      </c>
      <c r="AX105" s="12" t="s">
        <v>73</v>
      </c>
      <c r="AY105" s="189" t="s">
        <v>124</v>
      </c>
    </row>
    <row r="106" spans="2:51" s="13" customFormat="1" ht="13.5">
      <c r="B106" s="196"/>
      <c r="D106" s="197" t="s">
        <v>137</v>
      </c>
      <c r="E106" s="198" t="s">
        <v>20</v>
      </c>
      <c r="F106" s="199" t="s">
        <v>140</v>
      </c>
      <c r="H106" s="200">
        <v>5.774</v>
      </c>
      <c r="I106" s="201"/>
      <c r="L106" s="196"/>
      <c r="M106" s="202"/>
      <c r="N106" s="203"/>
      <c r="O106" s="203"/>
      <c r="P106" s="203"/>
      <c r="Q106" s="203"/>
      <c r="R106" s="203"/>
      <c r="S106" s="203"/>
      <c r="T106" s="204"/>
      <c r="AT106" s="205" t="s">
        <v>137</v>
      </c>
      <c r="AU106" s="205" t="s">
        <v>81</v>
      </c>
      <c r="AV106" s="13" t="s">
        <v>131</v>
      </c>
      <c r="AW106" s="13" t="s">
        <v>37</v>
      </c>
      <c r="AX106" s="13" t="s">
        <v>22</v>
      </c>
      <c r="AY106" s="205" t="s">
        <v>124</v>
      </c>
    </row>
    <row r="107" spans="2:65" s="1" customFormat="1" ht="22.5" customHeight="1">
      <c r="B107" s="164"/>
      <c r="C107" s="165" t="s">
        <v>81</v>
      </c>
      <c r="D107" s="165" t="s">
        <v>126</v>
      </c>
      <c r="E107" s="166" t="s">
        <v>149</v>
      </c>
      <c r="F107" s="167" t="s">
        <v>150</v>
      </c>
      <c r="G107" s="168" t="s">
        <v>129</v>
      </c>
      <c r="H107" s="169">
        <v>5.774</v>
      </c>
      <c r="I107" s="170"/>
      <c r="J107" s="171">
        <f>ROUND(I107*H107,2)</f>
        <v>0</v>
      </c>
      <c r="K107" s="167" t="s">
        <v>130</v>
      </c>
      <c r="L107" s="34"/>
      <c r="M107" s="172" t="s">
        <v>20</v>
      </c>
      <c r="N107" s="173" t="s">
        <v>44</v>
      </c>
      <c r="O107" s="35"/>
      <c r="P107" s="174">
        <f>O107*H107</f>
        <v>0</v>
      </c>
      <c r="Q107" s="174">
        <v>0</v>
      </c>
      <c r="R107" s="174">
        <f>Q107*H107</f>
        <v>0</v>
      </c>
      <c r="S107" s="174">
        <v>0.181</v>
      </c>
      <c r="T107" s="175">
        <f>S107*H107</f>
        <v>1.045094</v>
      </c>
      <c r="AR107" s="17" t="s">
        <v>131</v>
      </c>
      <c r="AT107" s="17" t="s">
        <v>126</v>
      </c>
      <c r="AU107" s="17" t="s">
        <v>81</v>
      </c>
      <c r="AY107" s="17" t="s">
        <v>124</v>
      </c>
      <c r="BE107" s="176">
        <f>IF(N107="základní",J107,0)</f>
        <v>0</v>
      </c>
      <c r="BF107" s="176">
        <f>IF(N107="snížená",J107,0)</f>
        <v>0</v>
      </c>
      <c r="BG107" s="176">
        <f>IF(N107="zákl. přenesená",J107,0)</f>
        <v>0</v>
      </c>
      <c r="BH107" s="176">
        <f>IF(N107="sníž. přenesená",J107,0)</f>
        <v>0</v>
      </c>
      <c r="BI107" s="176">
        <f>IF(N107="nulová",J107,0)</f>
        <v>0</v>
      </c>
      <c r="BJ107" s="17" t="s">
        <v>22</v>
      </c>
      <c r="BK107" s="176">
        <f>ROUND(I107*H107,2)</f>
        <v>0</v>
      </c>
      <c r="BL107" s="17" t="s">
        <v>131</v>
      </c>
      <c r="BM107" s="17" t="s">
        <v>512</v>
      </c>
    </row>
    <row r="108" spans="2:47" s="1" customFormat="1" ht="40.5">
      <c r="B108" s="34"/>
      <c r="D108" s="177" t="s">
        <v>133</v>
      </c>
      <c r="F108" s="178" t="s">
        <v>152</v>
      </c>
      <c r="I108" s="138"/>
      <c r="L108" s="34"/>
      <c r="M108" s="63"/>
      <c r="N108" s="35"/>
      <c r="O108" s="35"/>
      <c r="P108" s="35"/>
      <c r="Q108" s="35"/>
      <c r="R108" s="35"/>
      <c r="S108" s="35"/>
      <c r="T108" s="64"/>
      <c r="AT108" s="17" t="s">
        <v>133</v>
      </c>
      <c r="AU108" s="17" t="s">
        <v>81</v>
      </c>
    </row>
    <row r="109" spans="2:47" s="1" customFormat="1" ht="175.5">
      <c r="B109" s="34"/>
      <c r="D109" s="177" t="s">
        <v>135</v>
      </c>
      <c r="F109" s="179" t="s">
        <v>145</v>
      </c>
      <c r="I109" s="138"/>
      <c r="L109" s="34"/>
      <c r="M109" s="63"/>
      <c r="N109" s="35"/>
      <c r="O109" s="35"/>
      <c r="P109" s="35"/>
      <c r="Q109" s="35"/>
      <c r="R109" s="35"/>
      <c r="S109" s="35"/>
      <c r="T109" s="64"/>
      <c r="AT109" s="17" t="s">
        <v>135</v>
      </c>
      <c r="AU109" s="17" t="s">
        <v>81</v>
      </c>
    </row>
    <row r="110" spans="2:51" s="11" customFormat="1" ht="13.5">
      <c r="B110" s="180"/>
      <c r="D110" s="177" t="s">
        <v>137</v>
      </c>
      <c r="E110" s="181" t="s">
        <v>20</v>
      </c>
      <c r="F110" s="182" t="s">
        <v>153</v>
      </c>
      <c r="H110" s="183" t="s">
        <v>20</v>
      </c>
      <c r="I110" s="184"/>
      <c r="L110" s="180"/>
      <c r="M110" s="185"/>
      <c r="N110" s="186"/>
      <c r="O110" s="186"/>
      <c r="P110" s="186"/>
      <c r="Q110" s="186"/>
      <c r="R110" s="186"/>
      <c r="S110" s="186"/>
      <c r="T110" s="187"/>
      <c r="AT110" s="183" t="s">
        <v>137</v>
      </c>
      <c r="AU110" s="183" t="s">
        <v>81</v>
      </c>
      <c r="AV110" s="11" t="s">
        <v>22</v>
      </c>
      <c r="AW110" s="11" t="s">
        <v>37</v>
      </c>
      <c r="AX110" s="11" t="s">
        <v>73</v>
      </c>
      <c r="AY110" s="183" t="s">
        <v>124</v>
      </c>
    </row>
    <row r="111" spans="2:51" s="12" customFormat="1" ht="13.5">
      <c r="B111" s="188"/>
      <c r="D111" s="177" t="s">
        <v>137</v>
      </c>
      <c r="E111" s="189" t="s">
        <v>20</v>
      </c>
      <c r="F111" s="190" t="s">
        <v>503</v>
      </c>
      <c r="H111" s="191">
        <v>1.155</v>
      </c>
      <c r="I111" s="192"/>
      <c r="L111" s="188"/>
      <c r="M111" s="193"/>
      <c r="N111" s="194"/>
      <c r="O111" s="194"/>
      <c r="P111" s="194"/>
      <c r="Q111" s="194"/>
      <c r="R111" s="194"/>
      <c r="S111" s="194"/>
      <c r="T111" s="195"/>
      <c r="AT111" s="189" t="s">
        <v>137</v>
      </c>
      <c r="AU111" s="189" t="s">
        <v>81</v>
      </c>
      <c r="AV111" s="12" t="s">
        <v>81</v>
      </c>
      <c r="AW111" s="12" t="s">
        <v>37</v>
      </c>
      <c r="AX111" s="12" t="s">
        <v>73</v>
      </c>
      <c r="AY111" s="189" t="s">
        <v>124</v>
      </c>
    </row>
    <row r="112" spans="2:51" s="12" customFormat="1" ht="13.5">
      <c r="B112" s="188"/>
      <c r="D112" s="177" t="s">
        <v>137</v>
      </c>
      <c r="E112" s="189" t="s">
        <v>20</v>
      </c>
      <c r="F112" s="190" t="s">
        <v>504</v>
      </c>
      <c r="H112" s="191">
        <v>0.765</v>
      </c>
      <c r="I112" s="192"/>
      <c r="L112" s="188"/>
      <c r="M112" s="193"/>
      <c r="N112" s="194"/>
      <c r="O112" s="194"/>
      <c r="P112" s="194"/>
      <c r="Q112" s="194"/>
      <c r="R112" s="194"/>
      <c r="S112" s="194"/>
      <c r="T112" s="195"/>
      <c r="AT112" s="189" t="s">
        <v>137</v>
      </c>
      <c r="AU112" s="189" t="s">
        <v>81</v>
      </c>
      <c r="AV112" s="12" t="s">
        <v>81</v>
      </c>
      <c r="AW112" s="12" t="s">
        <v>37</v>
      </c>
      <c r="AX112" s="12" t="s">
        <v>73</v>
      </c>
      <c r="AY112" s="189" t="s">
        <v>124</v>
      </c>
    </row>
    <row r="113" spans="2:51" s="12" customFormat="1" ht="13.5">
      <c r="B113" s="188"/>
      <c r="D113" s="177" t="s">
        <v>137</v>
      </c>
      <c r="E113" s="189" t="s">
        <v>20</v>
      </c>
      <c r="F113" s="190" t="s">
        <v>505</v>
      </c>
      <c r="H113" s="191">
        <v>0.605</v>
      </c>
      <c r="I113" s="192"/>
      <c r="L113" s="188"/>
      <c r="M113" s="193"/>
      <c r="N113" s="194"/>
      <c r="O113" s="194"/>
      <c r="P113" s="194"/>
      <c r="Q113" s="194"/>
      <c r="R113" s="194"/>
      <c r="S113" s="194"/>
      <c r="T113" s="195"/>
      <c r="AT113" s="189" t="s">
        <v>137</v>
      </c>
      <c r="AU113" s="189" t="s">
        <v>81</v>
      </c>
      <c r="AV113" s="12" t="s">
        <v>81</v>
      </c>
      <c r="AW113" s="12" t="s">
        <v>37</v>
      </c>
      <c r="AX113" s="12" t="s">
        <v>73</v>
      </c>
      <c r="AY113" s="189" t="s">
        <v>124</v>
      </c>
    </row>
    <row r="114" spans="2:51" s="12" customFormat="1" ht="13.5">
      <c r="B114" s="188"/>
      <c r="D114" s="177" t="s">
        <v>137</v>
      </c>
      <c r="E114" s="189" t="s">
        <v>20</v>
      </c>
      <c r="F114" s="190" t="s">
        <v>506</v>
      </c>
      <c r="H114" s="191">
        <v>2.37</v>
      </c>
      <c r="I114" s="192"/>
      <c r="L114" s="188"/>
      <c r="M114" s="193"/>
      <c r="N114" s="194"/>
      <c r="O114" s="194"/>
      <c r="P114" s="194"/>
      <c r="Q114" s="194"/>
      <c r="R114" s="194"/>
      <c r="S114" s="194"/>
      <c r="T114" s="195"/>
      <c r="AT114" s="189" t="s">
        <v>137</v>
      </c>
      <c r="AU114" s="189" t="s">
        <v>81</v>
      </c>
      <c r="AV114" s="12" t="s">
        <v>81</v>
      </c>
      <c r="AW114" s="12" t="s">
        <v>37</v>
      </c>
      <c r="AX114" s="12" t="s">
        <v>73</v>
      </c>
      <c r="AY114" s="189" t="s">
        <v>124</v>
      </c>
    </row>
    <row r="115" spans="2:51" s="12" customFormat="1" ht="13.5">
      <c r="B115" s="188"/>
      <c r="D115" s="177" t="s">
        <v>137</v>
      </c>
      <c r="E115" s="189" t="s">
        <v>20</v>
      </c>
      <c r="F115" s="190" t="s">
        <v>507</v>
      </c>
      <c r="H115" s="191">
        <v>0.038</v>
      </c>
      <c r="I115" s="192"/>
      <c r="L115" s="188"/>
      <c r="M115" s="193"/>
      <c r="N115" s="194"/>
      <c r="O115" s="194"/>
      <c r="P115" s="194"/>
      <c r="Q115" s="194"/>
      <c r="R115" s="194"/>
      <c r="S115" s="194"/>
      <c r="T115" s="195"/>
      <c r="AT115" s="189" t="s">
        <v>137</v>
      </c>
      <c r="AU115" s="189" t="s">
        <v>81</v>
      </c>
      <c r="AV115" s="12" t="s">
        <v>81</v>
      </c>
      <c r="AW115" s="12" t="s">
        <v>37</v>
      </c>
      <c r="AX115" s="12" t="s">
        <v>73</v>
      </c>
      <c r="AY115" s="189" t="s">
        <v>124</v>
      </c>
    </row>
    <row r="116" spans="2:51" s="12" customFormat="1" ht="13.5">
      <c r="B116" s="188"/>
      <c r="D116" s="177" t="s">
        <v>137</v>
      </c>
      <c r="E116" s="189" t="s">
        <v>20</v>
      </c>
      <c r="F116" s="190" t="s">
        <v>508</v>
      </c>
      <c r="H116" s="191">
        <v>0.33</v>
      </c>
      <c r="I116" s="192"/>
      <c r="L116" s="188"/>
      <c r="M116" s="193"/>
      <c r="N116" s="194"/>
      <c r="O116" s="194"/>
      <c r="P116" s="194"/>
      <c r="Q116" s="194"/>
      <c r="R116" s="194"/>
      <c r="S116" s="194"/>
      <c r="T116" s="195"/>
      <c r="AT116" s="189" t="s">
        <v>137</v>
      </c>
      <c r="AU116" s="189" t="s">
        <v>81</v>
      </c>
      <c r="AV116" s="12" t="s">
        <v>81</v>
      </c>
      <c r="AW116" s="12" t="s">
        <v>37</v>
      </c>
      <c r="AX116" s="12" t="s">
        <v>73</v>
      </c>
      <c r="AY116" s="189" t="s">
        <v>124</v>
      </c>
    </row>
    <row r="117" spans="2:51" s="12" customFormat="1" ht="13.5">
      <c r="B117" s="188"/>
      <c r="D117" s="177" t="s">
        <v>137</v>
      </c>
      <c r="E117" s="189" t="s">
        <v>20</v>
      </c>
      <c r="F117" s="190" t="s">
        <v>509</v>
      </c>
      <c r="H117" s="191">
        <v>0.326</v>
      </c>
      <c r="I117" s="192"/>
      <c r="L117" s="188"/>
      <c r="M117" s="193"/>
      <c r="N117" s="194"/>
      <c r="O117" s="194"/>
      <c r="P117" s="194"/>
      <c r="Q117" s="194"/>
      <c r="R117" s="194"/>
      <c r="S117" s="194"/>
      <c r="T117" s="195"/>
      <c r="AT117" s="189" t="s">
        <v>137</v>
      </c>
      <c r="AU117" s="189" t="s">
        <v>81</v>
      </c>
      <c r="AV117" s="12" t="s">
        <v>81</v>
      </c>
      <c r="AW117" s="12" t="s">
        <v>37</v>
      </c>
      <c r="AX117" s="12" t="s">
        <v>73</v>
      </c>
      <c r="AY117" s="189" t="s">
        <v>124</v>
      </c>
    </row>
    <row r="118" spans="2:51" s="12" customFormat="1" ht="13.5">
      <c r="B118" s="188"/>
      <c r="D118" s="177" t="s">
        <v>137</v>
      </c>
      <c r="E118" s="189" t="s">
        <v>20</v>
      </c>
      <c r="F118" s="190" t="s">
        <v>510</v>
      </c>
      <c r="H118" s="191">
        <v>0.125</v>
      </c>
      <c r="I118" s="192"/>
      <c r="L118" s="188"/>
      <c r="M118" s="193"/>
      <c r="N118" s="194"/>
      <c r="O118" s="194"/>
      <c r="P118" s="194"/>
      <c r="Q118" s="194"/>
      <c r="R118" s="194"/>
      <c r="S118" s="194"/>
      <c r="T118" s="195"/>
      <c r="AT118" s="189" t="s">
        <v>137</v>
      </c>
      <c r="AU118" s="189" t="s">
        <v>81</v>
      </c>
      <c r="AV118" s="12" t="s">
        <v>81</v>
      </c>
      <c r="AW118" s="12" t="s">
        <v>37</v>
      </c>
      <c r="AX118" s="12" t="s">
        <v>73</v>
      </c>
      <c r="AY118" s="189" t="s">
        <v>124</v>
      </c>
    </row>
    <row r="119" spans="2:51" s="12" customFormat="1" ht="13.5">
      <c r="B119" s="188"/>
      <c r="D119" s="177" t="s">
        <v>137</v>
      </c>
      <c r="E119" s="189" t="s">
        <v>20</v>
      </c>
      <c r="F119" s="190" t="s">
        <v>511</v>
      </c>
      <c r="H119" s="191">
        <v>0.06</v>
      </c>
      <c r="I119" s="192"/>
      <c r="L119" s="188"/>
      <c r="M119" s="193"/>
      <c r="N119" s="194"/>
      <c r="O119" s="194"/>
      <c r="P119" s="194"/>
      <c r="Q119" s="194"/>
      <c r="R119" s="194"/>
      <c r="S119" s="194"/>
      <c r="T119" s="195"/>
      <c r="AT119" s="189" t="s">
        <v>137</v>
      </c>
      <c r="AU119" s="189" t="s">
        <v>81</v>
      </c>
      <c r="AV119" s="12" t="s">
        <v>81</v>
      </c>
      <c r="AW119" s="12" t="s">
        <v>37</v>
      </c>
      <c r="AX119" s="12" t="s">
        <v>73</v>
      </c>
      <c r="AY119" s="189" t="s">
        <v>124</v>
      </c>
    </row>
    <row r="120" spans="2:51" s="13" customFormat="1" ht="13.5">
      <c r="B120" s="196"/>
      <c r="D120" s="197" t="s">
        <v>137</v>
      </c>
      <c r="E120" s="198" t="s">
        <v>20</v>
      </c>
      <c r="F120" s="199" t="s">
        <v>140</v>
      </c>
      <c r="H120" s="200">
        <v>5.774</v>
      </c>
      <c r="I120" s="201"/>
      <c r="L120" s="196"/>
      <c r="M120" s="202"/>
      <c r="N120" s="203"/>
      <c r="O120" s="203"/>
      <c r="P120" s="203"/>
      <c r="Q120" s="203"/>
      <c r="R120" s="203"/>
      <c r="S120" s="203"/>
      <c r="T120" s="204"/>
      <c r="AT120" s="205" t="s">
        <v>137</v>
      </c>
      <c r="AU120" s="205" t="s">
        <v>81</v>
      </c>
      <c r="AV120" s="13" t="s">
        <v>131</v>
      </c>
      <c r="AW120" s="13" t="s">
        <v>37</v>
      </c>
      <c r="AX120" s="13" t="s">
        <v>22</v>
      </c>
      <c r="AY120" s="205" t="s">
        <v>124</v>
      </c>
    </row>
    <row r="121" spans="2:65" s="1" customFormat="1" ht="22.5" customHeight="1">
      <c r="B121" s="164"/>
      <c r="C121" s="165" t="s">
        <v>148</v>
      </c>
      <c r="D121" s="165" t="s">
        <v>126</v>
      </c>
      <c r="E121" s="166" t="s">
        <v>154</v>
      </c>
      <c r="F121" s="167" t="s">
        <v>155</v>
      </c>
      <c r="G121" s="168" t="s">
        <v>156</v>
      </c>
      <c r="H121" s="169">
        <v>12.05</v>
      </c>
      <c r="I121" s="170"/>
      <c r="J121" s="171">
        <f>ROUND(I121*H121,2)</f>
        <v>0</v>
      </c>
      <c r="K121" s="167" t="s">
        <v>130</v>
      </c>
      <c r="L121" s="34"/>
      <c r="M121" s="172" t="s">
        <v>20</v>
      </c>
      <c r="N121" s="173" t="s">
        <v>44</v>
      </c>
      <c r="O121" s="35"/>
      <c r="P121" s="174">
        <f>O121*H121</f>
        <v>0</v>
      </c>
      <c r="Q121" s="174">
        <v>0</v>
      </c>
      <c r="R121" s="174">
        <f>Q121*H121</f>
        <v>0</v>
      </c>
      <c r="S121" s="174">
        <v>0.205</v>
      </c>
      <c r="T121" s="175">
        <f>S121*H121</f>
        <v>2.47025</v>
      </c>
      <c r="AR121" s="17" t="s">
        <v>131</v>
      </c>
      <c r="AT121" s="17" t="s">
        <v>126</v>
      </c>
      <c r="AU121" s="17" t="s">
        <v>81</v>
      </c>
      <c r="AY121" s="17" t="s">
        <v>124</v>
      </c>
      <c r="BE121" s="176">
        <f>IF(N121="základní",J121,0)</f>
        <v>0</v>
      </c>
      <c r="BF121" s="176">
        <f>IF(N121="snížená",J121,0)</f>
        <v>0</v>
      </c>
      <c r="BG121" s="176">
        <f>IF(N121="zákl. přenesená",J121,0)</f>
        <v>0</v>
      </c>
      <c r="BH121" s="176">
        <f>IF(N121="sníž. přenesená",J121,0)</f>
        <v>0</v>
      </c>
      <c r="BI121" s="176">
        <f>IF(N121="nulová",J121,0)</f>
        <v>0</v>
      </c>
      <c r="BJ121" s="17" t="s">
        <v>22</v>
      </c>
      <c r="BK121" s="176">
        <f>ROUND(I121*H121,2)</f>
        <v>0</v>
      </c>
      <c r="BL121" s="17" t="s">
        <v>131</v>
      </c>
      <c r="BM121" s="17" t="s">
        <v>513</v>
      </c>
    </row>
    <row r="122" spans="2:47" s="1" customFormat="1" ht="27">
      <c r="B122" s="34"/>
      <c r="D122" s="177" t="s">
        <v>133</v>
      </c>
      <c r="F122" s="178" t="s">
        <v>158</v>
      </c>
      <c r="I122" s="138"/>
      <c r="L122" s="34"/>
      <c r="M122" s="63"/>
      <c r="N122" s="35"/>
      <c r="O122" s="35"/>
      <c r="P122" s="35"/>
      <c r="Q122" s="35"/>
      <c r="R122" s="35"/>
      <c r="S122" s="35"/>
      <c r="T122" s="64"/>
      <c r="AT122" s="17" t="s">
        <v>133</v>
      </c>
      <c r="AU122" s="17" t="s">
        <v>81</v>
      </c>
    </row>
    <row r="123" spans="2:47" s="1" customFormat="1" ht="162">
      <c r="B123" s="34"/>
      <c r="D123" s="177" t="s">
        <v>135</v>
      </c>
      <c r="F123" s="179" t="s">
        <v>159</v>
      </c>
      <c r="I123" s="138"/>
      <c r="L123" s="34"/>
      <c r="M123" s="63"/>
      <c r="N123" s="35"/>
      <c r="O123" s="35"/>
      <c r="P123" s="35"/>
      <c r="Q123" s="35"/>
      <c r="R123" s="35"/>
      <c r="S123" s="35"/>
      <c r="T123" s="64"/>
      <c r="AT123" s="17" t="s">
        <v>135</v>
      </c>
      <c r="AU123" s="17" t="s">
        <v>81</v>
      </c>
    </row>
    <row r="124" spans="2:51" s="11" customFormat="1" ht="13.5">
      <c r="B124" s="180"/>
      <c r="D124" s="177" t="s">
        <v>137</v>
      </c>
      <c r="E124" s="181" t="s">
        <v>20</v>
      </c>
      <c r="F124" s="182" t="s">
        <v>162</v>
      </c>
      <c r="H124" s="183" t="s">
        <v>20</v>
      </c>
      <c r="I124" s="184"/>
      <c r="L124" s="180"/>
      <c r="M124" s="185"/>
      <c r="N124" s="186"/>
      <c r="O124" s="186"/>
      <c r="P124" s="186"/>
      <c r="Q124" s="186"/>
      <c r="R124" s="186"/>
      <c r="S124" s="186"/>
      <c r="T124" s="187"/>
      <c r="AT124" s="183" t="s">
        <v>137</v>
      </c>
      <c r="AU124" s="183" t="s">
        <v>81</v>
      </c>
      <c r="AV124" s="11" t="s">
        <v>22</v>
      </c>
      <c r="AW124" s="11" t="s">
        <v>37</v>
      </c>
      <c r="AX124" s="11" t="s">
        <v>73</v>
      </c>
      <c r="AY124" s="183" t="s">
        <v>124</v>
      </c>
    </row>
    <row r="125" spans="2:51" s="12" customFormat="1" ht="13.5">
      <c r="B125" s="188"/>
      <c r="D125" s="177" t="s">
        <v>137</v>
      </c>
      <c r="E125" s="189" t="s">
        <v>20</v>
      </c>
      <c r="F125" s="190" t="s">
        <v>514</v>
      </c>
      <c r="H125" s="191">
        <v>12.05</v>
      </c>
      <c r="I125" s="192"/>
      <c r="L125" s="188"/>
      <c r="M125" s="193"/>
      <c r="N125" s="194"/>
      <c r="O125" s="194"/>
      <c r="P125" s="194"/>
      <c r="Q125" s="194"/>
      <c r="R125" s="194"/>
      <c r="S125" s="194"/>
      <c r="T125" s="195"/>
      <c r="AT125" s="189" t="s">
        <v>137</v>
      </c>
      <c r="AU125" s="189" t="s">
        <v>81</v>
      </c>
      <c r="AV125" s="12" t="s">
        <v>81</v>
      </c>
      <c r="AW125" s="12" t="s">
        <v>37</v>
      </c>
      <c r="AX125" s="12" t="s">
        <v>73</v>
      </c>
      <c r="AY125" s="189" t="s">
        <v>124</v>
      </c>
    </row>
    <row r="126" spans="2:51" s="13" customFormat="1" ht="13.5">
      <c r="B126" s="196"/>
      <c r="D126" s="197" t="s">
        <v>137</v>
      </c>
      <c r="E126" s="198" t="s">
        <v>20</v>
      </c>
      <c r="F126" s="199" t="s">
        <v>140</v>
      </c>
      <c r="H126" s="200">
        <v>12.05</v>
      </c>
      <c r="I126" s="201"/>
      <c r="L126" s="196"/>
      <c r="M126" s="202"/>
      <c r="N126" s="203"/>
      <c r="O126" s="203"/>
      <c r="P126" s="203"/>
      <c r="Q126" s="203"/>
      <c r="R126" s="203"/>
      <c r="S126" s="203"/>
      <c r="T126" s="204"/>
      <c r="AT126" s="205" t="s">
        <v>137</v>
      </c>
      <c r="AU126" s="205" t="s">
        <v>81</v>
      </c>
      <c r="AV126" s="13" t="s">
        <v>131</v>
      </c>
      <c r="AW126" s="13" t="s">
        <v>37</v>
      </c>
      <c r="AX126" s="13" t="s">
        <v>22</v>
      </c>
      <c r="AY126" s="205" t="s">
        <v>124</v>
      </c>
    </row>
    <row r="127" spans="2:65" s="1" customFormat="1" ht="22.5" customHeight="1">
      <c r="B127" s="164"/>
      <c r="C127" s="165" t="s">
        <v>131</v>
      </c>
      <c r="D127" s="165" t="s">
        <v>126</v>
      </c>
      <c r="E127" s="166" t="s">
        <v>165</v>
      </c>
      <c r="F127" s="167" t="s">
        <v>166</v>
      </c>
      <c r="G127" s="168" t="s">
        <v>167</v>
      </c>
      <c r="H127" s="169">
        <v>84.894</v>
      </c>
      <c r="I127" s="170"/>
      <c r="J127" s="171">
        <f>ROUND(I127*H127,2)</f>
        <v>0</v>
      </c>
      <c r="K127" s="167" t="s">
        <v>130</v>
      </c>
      <c r="L127" s="34"/>
      <c r="M127" s="172" t="s">
        <v>20</v>
      </c>
      <c r="N127" s="173" t="s">
        <v>44</v>
      </c>
      <c r="O127" s="35"/>
      <c r="P127" s="174">
        <f>O127*H127</f>
        <v>0</v>
      </c>
      <c r="Q127" s="174">
        <v>0</v>
      </c>
      <c r="R127" s="174">
        <f>Q127*H127</f>
        <v>0</v>
      </c>
      <c r="S127" s="174">
        <v>0</v>
      </c>
      <c r="T127" s="175">
        <f>S127*H127</f>
        <v>0</v>
      </c>
      <c r="AR127" s="17" t="s">
        <v>131</v>
      </c>
      <c r="AT127" s="17" t="s">
        <v>126</v>
      </c>
      <c r="AU127" s="17" t="s">
        <v>81</v>
      </c>
      <c r="AY127" s="17" t="s">
        <v>124</v>
      </c>
      <c r="BE127" s="176">
        <f>IF(N127="základní",J127,0)</f>
        <v>0</v>
      </c>
      <c r="BF127" s="176">
        <f>IF(N127="snížená",J127,0)</f>
        <v>0</v>
      </c>
      <c r="BG127" s="176">
        <f>IF(N127="zákl. přenesená",J127,0)</f>
        <v>0</v>
      </c>
      <c r="BH127" s="176">
        <f>IF(N127="sníž. přenesená",J127,0)</f>
        <v>0</v>
      </c>
      <c r="BI127" s="176">
        <f>IF(N127="nulová",J127,0)</f>
        <v>0</v>
      </c>
      <c r="BJ127" s="17" t="s">
        <v>22</v>
      </c>
      <c r="BK127" s="176">
        <f>ROUND(I127*H127,2)</f>
        <v>0</v>
      </c>
      <c r="BL127" s="17" t="s">
        <v>131</v>
      </c>
      <c r="BM127" s="17" t="s">
        <v>515</v>
      </c>
    </row>
    <row r="128" spans="2:47" s="1" customFormat="1" ht="27">
      <c r="B128" s="34"/>
      <c r="D128" s="177" t="s">
        <v>133</v>
      </c>
      <c r="F128" s="178" t="s">
        <v>169</v>
      </c>
      <c r="I128" s="138"/>
      <c r="L128" s="34"/>
      <c r="M128" s="63"/>
      <c r="N128" s="35"/>
      <c r="O128" s="35"/>
      <c r="P128" s="35"/>
      <c r="Q128" s="35"/>
      <c r="R128" s="35"/>
      <c r="S128" s="35"/>
      <c r="T128" s="64"/>
      <c r="AT128" s="17" t="s">
        <v>133</v>
      </c>
      <c r="AU128" s="17" t="s">
        <v>81</v>
      </c>
    </row>
    <row r="129" spans="2:47" s="1" customFormat="1" ht="81">
      <c r="B129" s="34"/>
      <c r="D129" s="177" t="s">
        <v>135</v>
      </c>
      <c r="F129" s="179" t="s">
        <v>170</v>
      </c>
      <c r="I129" s="138"/>
      <c r="L129" s="34"/>
      <c r="M129" s="63"/>
      <c r="N129" s="35"/>
      <c r="O129" s="35"/>
      <c r="P129" s="35"/>
      <c r="Q129" s="35"/>
      <c r="R129" s="35"/>
      <c r="S129" s="35"/>
      <c r="T129" s="64"/>
      <c r="AT129" s="17" t="s">
        <v>135</v>
      </c>
      <c r="AU129" s="17" t="s">
        <v>81</v>
      </c>
    </row>
    <row r="130" spans="2:51" s="11" customFormat="1" ht="13.5">
      <c r="B130" s="180"/>
      <c r="D130" s="177" t="s">
        <v>137</v>
      </c>
      <c r="E130" s="181" t="s">
        <v>20</v>
      </c>
      <c r="F130" s="182" t="s">
        <v>171</v>
      </c>
      <c r="H130" s="183" t="s">
        <v>20</v>
      </c>
      <c r="I130" s="184"/>
      <c r="L130" s="180"/>
      <c r="M130" s="185"/>
      <c r="N130" s="186"/>
      <c r="O130" s="186"/>
      <c r="P130" s="186"/>
      <c r="Q130" s="186"/>
      <c r="R130" s="186"/>
      <c r="S130" s="186"/>
      <c r="T130" s="187"/>
      <c r="AT130" s="183" t="s">
        <v>137</v>
      </c>
      <c r="AU130" s="183" t="s">
        <v>81</v>
      </c>
      <c r="AV130" s="11" t="s">
        <v>22</v>
      </c>
      <c r="AW130" s="11" t="s">
        <v>37</v>
      </c>
      <c r="AX130" s="11" t="s">
        <v>73</v>
      </c>
      <c r="AY130" s="183" t="s">
        <v>124</v>
      </c>
    </row>
    <row r="131" spans="2:51" s="12" customFormat="1" ht="13.5">
      <c r="B131" s="188"/>
      <c r="D131" s="177" t="s">
        <v>137</v>
      </c>
      <c r="E131" s="189" t="s">
        <v>20</v>
      </c>
      <c r="F131" s="190" t="s">
        <v>516</v>
      </c>
      <c r="H131" s="191">
        <v>77.064</v>
      </c>
      <c r="I131" s="192"/>
      <c r="L131" s="188"/>
      <c r="M131" s="193"/>
      <c r="N131" s="194"/>
      <c r="O131" s="194"/>
      <c r="P131" s="194"/>
      <c r="Q131" s="194"/>
      <c r="R131" s="194"/>
      <c r="S131" s="194"/>
      <c r="T131" s="195"/>
      <c r="AT131" s="189" t="s">
        <v>137</v>
      </c>
      <c r="AU131" s="189" t="s">
        <v>81</v>
      </c>
      <c r="AV131" s="12" t="s">
        <v>81</v>
      </c>
      <c r="AW131" s="12" t="s">
        <v>37</v>
      </c>
      <c r="AX131" s="12" t="s">
        <v>73</v>
      </c>
      <c r="AY131" s="189" t="s">
        <v>124</v>
      </c>
    </row>
    <row r="132" spans="2:51" s="11" customFormat="1" ht="13.5">
      <c r="B132" s="180"/>
      <c r="D132" s="177" t="s">
        <v>137</v>
      </c>
      <c r="E132" s="181" t="s">
        <v>20</v>
      </c>
      <c r="F132" s="182" t="s">
        <v>517</v>
      </c>
      <c r="H132" s="183" t="s">
        <v>20</v>
      </c>
      <c r="I132" s="184"/>
      <c r="L132" s="180"/>
      <c r="M132" s="185"/>
      <c r="N132" s="186"/>
      <c r="O132" s="186"/>
      <c r="P132" s="186"/>
      <c r="Q132" s="186"/>
      <c r="R132" s="186"/>
      <c r="S132" s="186"/>
      <c r="T132" s="187"/>
      <c r="AT132" s="183" t="s">
        <v>137</v>
      </c>
      <c r="AU132" s="183" t="s">
        <v>81</v>
      </c>
      <c r="AV132" s="11" t="s">
        <v>22</v>
      </c>
      <c r="AW132" s="11" t="s">
        <v>37</v>
      </c>
      <c r="AX132" s="11" t="s">
        <v>73</v>
      </c>
      <c r="AY132" s="183" t="s">
        <v>124</v>
      </c>
    </row>
    <row r="133" spans="2:51" s="12" customFormat="1" ht="13.5">
      <c r="B133" s="188"/>
      <c r="D133" s="177" t="s">
        <v>137</v>
      </c>
      <c r="E133" s="189" t="s">
        <v>20</v>
      </c>
      <c r="F133" s="190" t="s">
        <v>518</v>
      </c>
      <c r="H133" s="191">
        <v>7.83</v>
      </c>
      <c r="I133" s="192"/>
      <c r="L133" s="188"/>
      <c r="M133" s="193"/>
      <c r="N133" s="194"/>
      <c r="O133" s="194"/>
      <c r="P133" s="194"/>
      <c r="Q133" s="194"/>
      <c r="R133" s="194"/>
      <c r="S133" s="194"/>
      <c r="T133" s="195"/>
      <c r="AT133" s="189" t="s">
        <v>137</v>
      </c>
      <c r="AU133" s="189" t="s">
        <v>81</v>
      </c>
      <c r="AV133" s="12" t="s">
        <v>81</v>
      </c>
      <c r="AW133" s="12" t="s">
        <v>37</v>
      </c>
      <c r="AX133" s="12" t="s">
        <v>73</v>
      </c>
      <c r="AY133" s="189" t="s">
        <v>124</v>
      </c>
    </row>
    <row r="134" spans="2:51" s="13" customFormat="1" ht="13.5">
      <c r="B134" s="196"/>
      <c r="D134" s="197" t="s">
        <v>137</v>
      </c>
      <c r="E134" s="198" t="s">
        <v>20</v>
      </c>
      <c r="F134" s="199" t="s">
        <v>140</v>
      </c>
      <c r="H134" s="200">
        <v>84.894</v>
      </c>
      <c r="I134" s="201"/>
      <c r="L134" s="196"/>
      <c r="M134" s="202"/>
      <c r="N134" s="203"/>
      <c r="O134" s="203"/>
      <c r="P134" s="203"/>
      <c r="Q134" s="203"/>
      <c r="R134" s="203"/>
      <c r="S134" s="203"/>
      <c r="T134" s="204"/>
      <c r="AT134" s="205" t="s">
        <v>137</v>
      </c>
      <c r="AU134" s="205" t="s">
        <v>81</v>
      </c>
      <c r="AV134" s="13" t="s">
        <v>131</v>
      </c>
      <c r="AW134" s="13" t="s">
        <v>37</v>
      </c>
      <c r="AX134" s="13" t="s">
        <v>22</v>
      </c>
      <c r="AY134" s="205" t="s">
        <v>124</v>
      </c>
    </row>
    <row r="135" spans="2:65" s="1" customFormat="1" ht="22.5" customHeight="1">
      <c r="B135" s="164"/>
      <c r="C135" s="165" t="s">
        <v>164</v>
      </c>
      <c r="D135" s="165" t="s">
        <v>126</v>
      </c>
      <c r="E135" s="166" t="s">
        <v>174</v>
      </c>
      <c r="F135" s="167" t="s">
        <v>175</v>
      </c>
      <c r="G135" s="168" t="s">
        <v>167</v>
      </c>
      <c r="H135" s="169">
        <v>42.447</v>
      </c>
      <c r="I135" s="170"/>
      <c r="J135" s="171">
        <f>ROUND(I135*H135,2)</f>
        <v>0</v>
      </c>
      <c r="K135" s="167" t="s">
        <v>130</v>
      </c>
      <c r="L135" s="34"/>
      <c r="M135" s="172" t="s">
        <v>20</v>
      </c>
      <c r="N135" s="173" t="s">
        <v>44</v>
      </c>
      <c r="O135" s="35"/>
      <c r="P135" s="174">
        <f>O135*H135</f>
        <v>0</v>
      </c>
      <c r="Q135" s="174">
        <v>0</v>
      </c>
      <c r="R135" s="174">
        <f>Q135*H135</f>
        <v>0</v>
      </c>
      <c r="S135" s="174">
        <v>0</v>
      </c>
      <c r="T135" s="175">
        <f>S135*H135</f>
        <v>0</v>
      </c>
      <c r="AR135" s="17" t="s">
        <v>131</v>
      </c>
      <c r="AT135" s="17" t="s">
        <v>126</v>
      </c>
      <c r="AU135" s="17" t="s">
        <v>81</v>
      </c>
      <c r="AY135" s="17" t="s">
        <v>124</v>
      </c>
      <c r="BE135" s="176">
        <f>IF(N135="základní",J135,0)</f>
        <v>0</v>
      </c>
      <c r="BF135" s="176">
        <f>IF(N135="snížená",J135,0)</f>
        <v>0</v>
      </c>
      <c r="BG135" s="176">
        <f>IF(N135="zákl. přenesená",J135,0)</f>
        <v>0</v>
      </c>
      <c r="BH135" s="176">
        <f>IF(N135="sníž. přenesená",J135,0)</f>
        <v>0</v>
      </c>
      <c r="BI135" s="176">
        <f>IF(N135="nulová",J135,0)</f>
        <v>0</v>
      </c>
      <c r="BJ135" s="17" t="s">
        <v>22</v>
      </c>
      <c r="BK135" s="176">
        <f>ROUND(I135*H135,2)</f>
        <v>0</v>
      </c>
      <c r="BL135" s="17" t="s">
        <v>131</v>
      </c>
      <c r="BM135" s="17" t="s">
        <v>519</v>
      </c>
    </row>
    <row r="136" spans="2:47" s="1" customFormat="1" ht="27">
      <c r="B136" s="34"/>
      <c r="D136" s="177" t="s">
        <v>133</v>
      </c>
      <c r="F136" s="178" t="s">
        <v>177</v>
      </c>
      <c r="I136" s="138"/>
      <c r="L136" s="34"/>
      <c r="M136" s="63"/>
      <c r="N136" s="35"/>
      <c r="O136" s="35"/>
      <c r="P136" s="35"/>
      <c r="Q136" s="35"/>
      <c r="R136" s="35"/>
      <c r="S136" s="35"/>
      <c r="T136" s="64"/>
      <c r="AT136" s="17" t="s">
        <v>133</v>
      </c>
      <c r="AU136" s="17" t="s">
        <v>81</v>
      </c>
    </row>
    <row r="137" spans="2:47" s="1" customFormat="1" ht="81">
      <c r="B137" s="34"/>
      <c r="D137" s="177" t="s">
        <v>135</v>
      </c>
      <c r="F137" s="179" t="s">
        <v>170</v>
      </c>
      <c r="I137" s="138"/>
      <c r="L137" s="34"/>
      <c r="M137" s="63"/>
      <c r="N137" s="35"/>
      <c r="O137" s="35"/>
      <c r="P137" s="35"/>
      <c r="Q137" s="35"/>
      <c r="R137" s="35"/>
      <c r="S137" s="35"/>
      <c r="T137" s="64"/>
      <c r="AT137" s="17" t="s">
        <v>135</v>
      </c>
      <c r="AU137" s="17" t="s">
        <v>81</v>
      </c>
    </row>
    <row r="138" spans="2:51" s="11" customFormat="1" ht="13.5">
      <c r="B138" s="180"/>
      <c r="D138" s="177" t="s">
        <v>137</v>
      </c>
      <c r="E138" s="181" t="s">
        <v>20</v>
      </c>
      <c r="F138" s="182" t="s">
        <v>171</v>
      </c>
      <c r="H138" s="183" t="s">
        <v>20</v>
      </c>
      <c r="I138" s="184"/>
      <c r="L138" s="180"/>
      <c r="M138" s="185"/>
      <c r="N138" s="186"/>
      <c r="O138" s="186"/>
      <c r="P138" s="186"/>
      <c r="Q138" s="186"/>
      <c r="R138" s="186"/>
      <c r="S138" s="186"/>
      <c r="T138" s="187"/>
      <c r="AT138" s="183" t="s">
        <v>137</v>
      </c>
      <c r="AU138" s="183" t="s">
        <v>81</v>
      </c>
      <c r="AV138" s="11" t="s">
        <v>22</v>
      </c>
      <c r="AW138" s="11" t="s">
        <v>37</v>
      </c>
      <c r="AX138" s="11" t="s">
        <v>73</v>
      </c>
      <c r="AY138" s="183" t="s">
        <v>124</v>
      </c>
    </row>
    <row r="139" spans="2:51" s="12" customFormat="1" ht="13.5">
      <c r="B139" s="188"/>
      <c r="D139" s="177" t="s">
        <v>137</v>
      </c>
      <c r="E139" s="189" t="s">
        <v>20</v>
      </c>
      <c r="F139" s="190" t="s">
        <v>520</v>
      </c>
      <c r="H139" s="191">
        <v>38.532</v>
      </c>
      <c r="I139" s="192"/>
      <c r="L139" s="188"/>
      <c r="M139" s="193"/>
      <c r="N139" s="194"/>
      <c r="O139" s="194"/>
      <c r="P139" s="194"/>
      <c r="Q139" s="194"/>
      <c r="R139" s="194"/>
      <c r="S139" s="194"/>
      <c r="T139" s="195"/>
      <c r="AT139" s="189" t="s">
        <v>137</v>
      </c>
      <c r="AU139" s="189" t="s">
        <v>81</v>
      </c>
      <c r="AV139" s="12" t="s">
        <v>81</v>
      </c>
      <c r="AW139" s="12" t="s">
        <v>37</v>
      </c>
      <c r="AX139" s="12" t="s">
        <v>73</v>
      </c>
      <c r="AY139" s="189" t="s">
        <v>124</v>
      </c>
    </row>
    <row r="140" spans="2:51" s="11" customFormat="1" ht="13.5">
      <c r="B140" s="180"/>
      <c r="D140" s="177" t="s">
        <v>137</v>
      </c>
      <c r="E140" s="181" t="s">
        <v>20</v>
      </c>
      <c r="F140" s="182" t="s">
        <v>517</v>
      </c>
      <c r="H140" s="183" t="s">
        <v>20</v>
      </c>
      <c r="I140" s="184"/>
      <c r="L140" s="180"/>
      <c r="M140" s="185"/>
      <c r="N140" s="186"/>
      <c r="O140" s="186"/>
      <c r="P140" s="186"/>
      <c r="Q140" s="186"/>
      <c r="R140" s="186"/>
      <c r="S140" s="186"/>
      <c r="T140" s="187"/>
      <c r="AT140" s="183" t="s">
        <v>137</v>
      </c>
      <c r="AU140" s="183" t="s">
        <v>81</v>
      </c>
      <c r="AV140" s="11" t="s">
        <v>22</v>
      </c>
      <c r="AW140" s="11" t="s">
        <v>37</v>
      </c>
      <c r="AX140" s="11" t="s">
        <v>73</v>
      </c>
      <c r="AY140" s="183" t="s">
        <v>124</v>
      </c>
    </row>
    <row r="141" spans="2:51" s="12" customFormat="1" ht="13.5">
      <c r="B141" s="188"/>
      <c r="D141" s="177" t="s">
        <v>137</v>
      </c>
      <c r="E141" s="189" t="s">
        <v>20</v>
      </c>
      <c r="F141" s="190" t="s">
        <v>521</v>
      </c>
      <c r="H141" s="191">
        <v>3.915</v>
      </c>
      <c r="I141" s="192"/>
      <c r="L141" s="188"/>
      <c r="M141" s="193"/>
      <c r="N141" s="194"/>
      <c r="O141" s="194"/>
      <c r="P141" s="194"/>
      <c r="Q141" s="194"/>
      <c r="R141" s="194"/>
      <c r="S141" s="194"/>
      <c r="T141" s="195"/>
      <c r="AT141" s="189" t="s">
        <v>137</v>
      </c>
      <c r="AU141" s="189" t="s">
        <v>81</v>
      </c>
      <c r="AV141" s="12" t="s">
        <v>81</v>
      </c>
      <c r="AW141" s="12" t="s">
        <v>37</v>
      </c>
      <c r="AX141" s="12" t="s">
        <v>73</v>
      </c>
      <c r="AY141" s="189" t="s">
        <v>124</v>
      </c>
    </row>
    <row r="142" spans="2:51" s="13" customFormat="1" ht="13.5">
      <c r="B142" s="196"/>
      <c r="D142" s="197" t="s">
        <v>137</v>
      </c>
      <c r="E142" s="198" t="s">
        <v>20</v>
      </c>
      <c r="F142" s="199" t="s">
        <v>140</v>
      </c>
      <c r="H142" s="200">
        <v>42.447</v>
      </c>
      <c r="I142" s="201"/>
      <c r="L142" s="196"/>
      <c r="M142" s="202"/>
      <c r="N142" s="203"/>
      <c r="O142" s="203"/>
      <c r="P142" s="203"/>
      <c r="Q142" s="203"/>
      <c r="R142" s="203"/>
      <c r="S142" s="203"/>
      <c r="T142" s="204"/>
      <c r="AT142" s="205" t="s">
        <v>137</v>
      </c>
      <c r="AU142" s="205" t="s">
        <v>81</v>
      </c>
      <c r="AV142" s="13" t="s">
        <v>131</v>
      </c>
      <c r="AW142" s="13" t="s">
        <v>37</v>
      </c>
      <c r="AX142" s="13" t="s">
        <v>22</v>
      </c>
      <c r="AY142" s="205" t="s">
        <v>124</v>
      </c>
    </row>
    <row r="143" spans="2:65" s="1" customFormat="1" ht="22.5" customHeight="1">
      <c r="B143" s="164"/>
      <c r="C143" s="165" t="s">
        <v>173</v>
      </c>
      <c r="D143" s="165" t="s">
        <v>126</v>
      </c>
      <c r="E143" s="166" t="s">
        <v>180</v>
      </c>
      <c r="F143" s="167" t="s">
        <v>181</v>
      </c>
      <c r="G143" s="168" t="s">
        <v>129</v>
      </c>
      <c r="H143" s="169">
        <v>64.605</v>
      </c>
      <c r="I143" s="170"/>
      <c r="J143" s="171">
        <f>ROUND(I143*H143,2)</f>
        <v>0</v>
      </c>
      <c r="K143" s="167" t="s">
        <v>130</v>
      </c>
      <c r="L143" s="34"/>
      <c r="M143" s="172" t="s">
        <v>20</v>
      </c>
      <c r="N143" s="173" t="s">
        <v>44</v>
      </c>
      <c r="O143" s="35"/>
      <c r="P143" s="174">
        <f>O143*H143</f>
        <v>0</v>
      </c>
      <c r="Q143" s="174">
        <v>0.00085</v>
      </c>
      <c r="R143" s="174">
        <f>Q143*H143</f>
        <v>0.05491425</v>
      </c>
      <c r="S143" s="174">
        <v>0</v>
      </c>
      <c r="T143" s="175">
        <f>S143*H143</f>
        <v>0</v>
      </c>
      <c r="AR143" s="17" t="s">
        <v>131</v>
      </c>
      <c r="AT143" s="17" t="s">
        <v>126</v>
      </c>
      <c r="AU143" s="17" t="s">
        <v>81</v>
      </c>
      <c r="AY143" s="17" t="s">
        <v>124</v>
      </c>
      <c r="BE143" s="176">
        <f>IF(N143="základní",J143,0)</f>
        <v>0</v>
      </c>
      <c r="BF143" s="176">
        <f>IF(N143="snížená",J143,0)</f>
        <v>0</v>
      </c>
      <c r="BG143" s="176">
        <f>IF(N143="zákl. přenesená",J143,0)</f>
        <v>0</v>
      </c>
      <c r="BH143" s="176">
        <f>IF(N143="sníž. přenesená",J143,0)</f>
        <v>0</v>
      </c>
      <c r="BI143" s="176">
        <f>IF(N143="nulová",J143,0)</f>
        <v>0</v>
      </c>
      <c r="BJ143" s="17" t="s">
        <v>22</v>
      </c>
      <c r="BK143" s="176">
        <f>ROUND(I143*H143,2)</f>
        <v>0</v>
      </c>
      <c r="BL143" s="17" t="s">
        <v>131</v>
      </c>
      <c r="BM143" s="17" t="s">
        <v>522</v>
      </c>
    </row>
    <row r="144" spans="2:47" s="1" customFormat="1" ht="27">
      <c r="B144" s="34"/>
      <c r="D144" s="177" t="s">
        <v>133</v>
      </c>
      <c r="F144" s="178" t="s">
        <v>183</v>
      </c>
      <c r="I144" s="138"/>
      <c r="L144" s="34"/>
      <c r="M144" s="63"/>
      <c r="N144" s="35"/>
      <c r="O144" s="35"/>
      <c r="P144" s="35"/>
      <c r="Q144" s="35"/>
      <c r="R144" s="35"/>
      <c r="S144" s="35"/>
      <c r="T144" s="64"/>
      <c r="AT144" s="17" t="s">
        <v>133</v>
      </c>
      <c r="AU144" s="17" t="s">
        <v>81</v>
      </c>
    </row>
    <row r="145" spans="2:47" s="1" customFormat="1" ht="148.5">
      <c r="B145" s="34"/>
      <c r="D145" s="177" t="s">
        <v>135</v>
      </c>
      <c r="F145" s="179" t="s">
        <v>184</v>
      </c>
      <c r="I145" s="138"/>
      <c r="L145" s="34"/>
      <c r="M145" s="63"/>
      <c r="N145" s="35"/>
      <c r="O145" s="35"/>
      <c r="P145" s="35"/>
      <c r="Q145" s="35"/>
      <c r="R145" s="35"/>
      <c r="S145" s="35"/>
      <c r="T145" s="64"/>
      <c r="AT145" s="17" t="s">
        <v>135</v>
      </c>
      <c r="AU145" s="17" t="s">
        <v>81</v>
      </c>
    </row>
    <row r="146" spans="2:51" s="11" customFormat="1" ht="13.5">
      <c r="B146" s="180"/>
      <c r="D146" s="177" t="s">
        <v>137</v>
      </c>
      <c r="E146" s="181" t="s">
        <v>20</v>
      </c>
      <c r="F146" s="182" t="s">
        <v>185</v>
      </c>
      <c r="H146" s="183" t="s">
        <v>20</v>
      </c>
      <c r="I146" s="184"/>
      <c r="L146" s="180"/>
      <c r="M146" s="185"/>
      <c r="N146" s="186"/>
      <c r="O146" s="186"/>
      <c r="P146" s="186"/>
      <c r="Q146" s="186"/>
      <c r="R146" s="186"/>
      <c r="S146" s="186"/>
      <c r="T146" s="187"/>
      <c r="AT146" s="183" t="s">
        <v>137</v>
      </c>
      <c r="AU146" s="183" t="s">
        <v>81</v>
      </c>
      <c r="AV146" s="11" t="s">
        <v>22</v>
      </c>
      <c r="AW146" s="11" t="s">
        <v>37</v>
      </c>
      <c r="AX146" s="11" t="s">
        <v>73</v>
      </c>
      <c r="AY146" s="183" t="s">
        <v>124</v>
      </c>
    </row>
    <row r="147" spans="2:51" s="12" customFormat="1" ht="13.5">
      <c r="B147" s="188"/>
      <c r="D147" s="177" t="s">
        <v>137</v>
      </c>
      <c r="E147" s="189" t="s">
        <v>20</v>
      </c>
      <c r="F147" s="190" t="s">
        <v>523</v>
      </c>
      <c r="H147" s="191">
        <v>64.605</v>
      </c>
      <c r="I147" s="192"/>
      <c r="L147" s="188"/>
      <c r="M147" s="193"/>
      <c r="N147" s="194"/>
      <c r="O147" s="194"/>
      <c r="P147" s="194"/>
      <c r="Q147" s="194"/>
      <c r="R147" s="194"/>
      <c r="S147" s="194"/>
      <c r="T147" s="195"/>
      <c r="AT147" s="189" t="s">
        <v>137</v>
      </c>
      <c r="AU147" s="189" t="s">
        <v>81</v>
      </c>
      <c r="AV147" s="12" t="s">
        <v>81</v>
      </c>
      <c r="AW147" s="12" t="s">
        <v>37</v>
      </c>
      <c r="AX147" s="12" t="s">
        <v>73</v>
      </c>
      <c r="AY147" s="189" t="s">
        <v>124</v>
      </c>
    </row>
    <row r="148" spans="2:51" s="13" customFormat="1" ht="13.5">
      <c r="B148" s="196"/>
      <c r="D148" s="197" t="s">
        <v>137</v>
      </c>
      <c r="E148" s="198" t="s">
        <v>20</v>
      </c>
      <c r="F148" s="199" t="s">
        <v>140</v>
      </c>
      <c r="H148" s="200">
        <v>64.605</v>
      </c>
      <c r="I148" s="201"/>
      <c r="L148" s="196"/>
      <c r="M148" s="202"/>
      <c r="N148" s="203"/>
      <c r="O148" s="203"/>
      <c r="P148" s="203"/>
      <c r="Q148" s="203"/>
      <c r="R148" s="203"/>
      <c r="S148" s="203"/>
      <c r="T148" s="204"/>
      <c r="AT148" s="205" t="s">
        <v>137</v>
      </c>
      <c r="AU148" s="205" t="s">
        <v>81</v>
      </c>
      <c r="AV148" s="13" t="s">
        <v>131</v>
      </c>
      <c r="AW148" s="13" t="s">
        <v>37</v>
      </c>
      <c r="AX148" s="13" t="s">
        <v>22</v>
      </c>
      <c r="AY148" s="205" t="s">
        <v>124</v>
      </c>
    </row>
    <row r="149" spans="2:65" s="1" customFormat="1" ht="22.5" customHeight="1">
      <c r="B149" s="164"/>
      <c r="C149" s="165" t="s">
        <v>179</v>
      </c>
      <c r="D149" s="165" t="s">
        <v>126</v>
      </c>
      <c r="E149" s="166" t="s">
        <v>188</v>
      </c>
      <c r="F149" s="167" t="s">
        <v>189</v>
      </c>
      <c r="G149" s="168" t="s">
        <v>129</v>
      </c>
      <c r="H149" s="169">
        <v>64.605</v>
      </c>
      <c r="I149" s="170"/>
      <c r="J149" s="171">
        <f>ROUND(I149*H149,2)</f>
        <v>0</v>
      </c>
      <c r="K149" s="167" t="s">
        <v>130</v>
      </c>
      <c r="L149" s="34"/>
      <c r="M149" s="172" t="s">
        <v>20</v>
      </c>
      <c r="N149" s="173" t="s">
        <v>44</v>
      </c>
      <c r="O149" s="35"/>
      <c r="P149" s="174">
        <f>O149*H149</f>
        <v>0</v>
      </c>
      <c r="Q149" s="174">
        <v>0</v>
      </c>
      <c r="R149" s="174">
        <f>Q149*H149</f>
        <v>0</v>
      </c>
      <c r="S149" s="174">
        <v>0</v>
      </c>
      <c r="T149" s="175">
        <f>S149*H149</f>
        <v>0</v>
      </c>
      <c r="AR149" s="17" t="s">
        <v>131</v>
      </c>
      <c r="AT149" s="17" t="s">
        <v>126</v>
      </c>
      <c r="AU149" s="17" t="s">
        <v>81</v>
      </c>
      <c r="AY149" s="17" t="s">
        <v>124</v>
      </c>
      <c r="BE149" s="176">
        <f>IF(N149="základní",J149,0)</f>
        <v>0</v>
      </c>
      <c r="BF149" s="176">
        <f>IF(N149="snížená",J149,0)</f>
        <v>0</v>
      </c>
      <c r="BG149" s="176">
        <f>IF(N149="zákl. přenesená",J149,0)</f>
        <v>0</v>
      </c>
      <c r="BH149" s="176">
        <f>IF(N149="sníž. přenesená",J149,0)</f>
        <v>0</v>
      </c>
      <c r="BI149" s="176">
        <f>IF(N149="nulová",J149,0)</f>
        <v>0</v>
      </c>
      <c r="BJ149" s="17" t="s">
        <v>22</v>
      </c>
      <c r="BK149" s="176">
        <f>ROUND(I149*H149,2)</f>
        <v>0</v>
      </c>
      <c r="BL149" s="17" t="s">
        <v>131</v>
      </c>
      <c r="BM149" s="17" t="s">
        <v>524</v>
      </c>
    </row>
    <row r="150" spans="2:47" s="1" customFormat="1" ht="27">
      <c r="B150" s="34"/>
      <c r="D150" s="177" t="s">
        <v>133</v>
      </c>
      <c r="F150" s="178" t="s">
        <v>191</v>
      </c>
      <c r="I150" s="138"/>
      <c r="L150" s="34"/>
      <c r="M150" s="63"/>
      <c r="N150" s="35"/>
      <c r="O150" s="35"/>
      <c r="P150" s="35"/>
      <c r="Q150" s="35"/>
      <c r="R150" s="35"/>
      <c r="S150" s="35"/>
      <c r="T150" s="64"/>
      <c r="AT150" s="17" t="s">
        <v>133</v>
      </c>
      <c r="AU150" s="17" t="s">
        <v>81</v>
      </c>
    </row>
    <row r="151" spans="2:51" s="11" customFormat="1" ht="13.5">
      <c r="B151" s="180"/>
      <c r="D151" s="177" t="s">
        <v>137</v>
      </c>
      <c r="E151" s="181" t="s">
        <v>20</v>
      </c>
      <c r="F151" s="182" t="s">
        <v>185</v>
      </c>
      <c r="H151" s="183" t="s">
        <v>20</v>
      </c>
      <c r="I151" s="184"/>
      <c r="L151" s="180"/>
      <c r="M151" s="185"/>
      <c r="N151" s="186"/>
      <c r="O151" s="186"/>
      <c r="P151" s="186"/>
      <c r="Q151" s="186"/>
      <c r="R151" s="186"/>
      <c r="S151" s="186"/>
      <c r="T151" s="187"/>
      <c r="AT151" s="183" t="s">
        <v>137</v>
      </c>
      <c r="AU151" s="183" t="s">
        <v>81</v>
      </c>
      <c r="AV151" s="11" t="s">
        <v>22</v>
      </c>
      <c r="AW151" s="11" t="s">
        <v>37</v>
      </c>
      <c r="AX151" s="11" t="s">
        <v>73</v>
      </c>
      <c r="AY151" s="183" t="s">
        <v>124</v>
      </c>
    </row>
    <row r="152" spans="2:51" s="12" customFormat="1" ht="13.5">
      <c r="B152" s="188"/>
      <c r="D152" s="177" t="s">
        <v>137</v>
      </c>
      <c r="E152" s="189" t="s">
        <v>20</v>
      </c>
      <c r="F152" s="190" t="s">
        <v>523</v>
      </c>
      <c r="H152" s="191">
        <v>64.605</v>
      </c>
      <c r="I152" s="192"/>
      <c r="L152" s="188"/>
      <c r="M152" s="193"/>
      <c r="N152" s="194"/>
      <c r="O152" s="194"/>
      <c r="P152" s="194"/>
      <c r="Q152" s="194"/>
      <c r="R152" s="194"/>
      <c r="S152" s="194"/>
      <c r="T152" s="195"/>
      <c r="AT152" s="189" t="s">
        <v>137</v>
      </c>
      <c r="AU152" s="189" t="s">
        <v>81</v>
      </c>
      <c r="AV152" s="12" t="s">
        <v>81</v>
      </c>
      <c r="AW152" s="12" t="s">
        <v>37</v>
      </c>
      <c r="AX152" s="12" t="s">
        <v>73</v>
      </c>
      <c r="AY152" s="189" t="s">
        <v>124</v>
      </c>
    </row>
    <row r="153" spans="2:51" s="13" customFormat="1" ht="13.5">
      <c r="B153" s="196"/>
      <c r="D153" s="197" t="s">
        <v>137</v>
      </c>
      <c r="E153" s="198" t="s">
        <v>20</v>
      </c>
      <c r="F153" s="199" t="s">
        <v>140</v>
      </c>
      <c r="H153" s="200">
        <v>64.605</v>
      </c>
      <c r="I153" s="201"/>
      <c r="L153" s="196"/>
      <c r="M153" s="202"/>
      <c r="N153" s="203"/>
      <c r="O153" s="203"/>
      <c r="P153" s="203"/>
      <c r="Q153" s="203"/>
      <c r="R153" s="203"/>
      <c r="S153" s="203"/>
      <c r="T153" s="204"/>
      <c r="AT153" s="205" t="s">
        <v>137</v>
      </c>
      <c r="AU153" s="205" t="s">
        <v>81</v>
      </c>
      <c r="AV153" s="13" t="s">
        <v>131</v>
      </c>
      <c r="AW153" s="13" t="s">
        <v>37</v>
      </c>
      <c r="AX153" s="13" t="s">
        <v>22</v>
      </c>
      <c r="AY153" s="205" t="s">
        <v>124</v>
      </c>
    </row>
    <row r="154" spans="2:65" s="1" customFormat="1" ht="22.5" customHeight="1">
      <c r="B154" s="164"/>
      <c r="C154" s="165" t="s">
        <v>187</v>
      </c>
      <c r="D154" s="165" t="s">
        <v>126</v>
      </c>
      <c r="E154" s="166" t="s">
        <v>193</v>
      </c>
      <c r="F154" s="167" t="s">
        <v>194</v>
      </c>
      <c r="G154" s="168" t="s">
        <v>167</v>
      </c>
      <c r="H154" s="169">
        <v>106.118</v>
      </c>
      <c r="I154" s="170"/>
      <c r="J154" s="171">
        <f>ROUND(I154*H154,2)</f>
        <v>0</v>
      </c>
      <c r="K154" s="167" t="s">
        <v>130</v>
      </c>
      <c r="L154" s="34"/>
      <c r="M154" s="172" t="s">
        <v>20</v>
      </c>
      <c r="N154" s="173" t="s">
        <v>44</v>
      </c>
      <c r="O154" s="35"/>
      <c r="P154" s="174">
        <f>O154*H154</f>
        <v>0</v>
      </c>
      <c r="Q154" s="174">
        <v>0</v>
      </c>
      <c r="R154" s="174">
        <f>Q154*H154</f>
        <v>0</v>
      </c>
      <c r="S154" s="174">
        <v>0</v>
      </c>
      <c r="T154" s="175">
        <f>S154*H154</f>
        <v>0</v>
      </c>
      <c r="AR154" s="17" t="s">
        <v>131</v>
      </c>
      <c r="AT154" s="17" t="s">
        <v>126</v>
      </c>
      <c r="AU154" s="17" t="s">
        <v>81</v>
      </c>
      <c r="AY154" s="17" t="s">
        <v>124</v>
      </c>
      <c r="BE154" s="176">
        <f>IF(N154="základní",J154,0)</f>
        <v>0</v>
      </c>
      <c r="BF154" s="176">
        <f>IF(N154="snížená",J154,0)</f>
        <v>0</v>
      </c>
      <c r="BG154" s="176">
        <f>IF(N154="zákl. přenesená",J154,0)</f>
        <v>0</v>
      </c>
      <c r="BH154" s="176">
        <f>IF(N154="sníž. přenesená",J154,0)</f>
        <v>0</v>
      </c>
      <c r="BI154" s="176">
        <f>IF(N154="nulová",J154,0)</f>
        <v>0</v>
      </c>
      <c r="BJ154" s="17" t="s">
        <v>22</v>
      </c>
      <c r="BK154" s="176">
        <f>ROUND(I154*H154,2)</f>
        <v>0</v>
      </c>
      <c r="BL154" s="17" t="s">
        <v>131</v>
      </c>
      <c r="BM154" s="17" t="s">
        <v>525</v>
      </c>
    </row>
    <row r="155" spans="2:47" s="1" customFormat="1" ht="40.5">
      <c r="B155" s="34"/>
      <c r="D155" s="177" t="s">
        <v>133</v>
      </c>
      <c r="F155" s="178" t="s">
        <v>196</v>
      </c>
      <c r="I155" s="138"/>
      <c r="L155" s="34"/>
      <c r="M155" s="63"/>
      <c r="N155" s="35"/>
      <c r="O155" s="35"/>
      <c r="P155" s="35"/>
      <c r="Q155" s="35"/>
      <c r="R155" s="35"/>
      <c r="S155" s="35"/>
      <c r="T155" s="64"/>
      <c r="AT155" s="17" t="s">
        <v>133</v>
      </c>
      <c r="AU155" s="17" t="s">
        <v>81</v>
      </c>
    </row>
    <row r="156" spans="2:47" s="1" customFormat="1" ht="94.5">
      <c r="B156" s="34"/>
      <c r="D156" s="177" t="s">
        <v>135</v>
      </c>
      <c r="F156" s="179" t="s">
        <v>197</v>
      </c>
      <c r="I156" s="138"/>
      <c r="L156" s="34"/>
      <c r="M156" s="63"/>
      <c r="N156" s="35"/>
      <c r="O156" s="35"/>
      <c r="P156" s="35"/>
      <c r="Q156" s="35"/>
      <c r="R156" s="35"/>
      <c r="S156" s="35"/>
      <c r="T156" s="64"/>
      <c r="AT156" s="17" t="s">
        <v>135</v>
      </c>
      <c r="AU156" s="17" t="s">
        <v>81</v>
      </c>
    </row>
    <row r="157" spans="2:51" s="11" customFormat="1" ht="13.5">
      <c r="B157" s="180"/>
      <c r="D157" s="177" t="s">
        <v>137</v>
      </c>
      <c r="E157" s="181" t="s">
        <v>20</v>
      </c>
      <c r="F157" s="182" t="s">
        <v>171</v>
      </c>
      <c r="H157" s="183" t="s">
        <v>20</v>
      </c>
      <c r="I157" s="184"/>
      <c r="L157" s="180"/>
      <c r="M157" s="185"/>
      <c r="N157" s="186"/>
      <c r="O157" s="186"/>
      <c r="P157" s="186"/>
      <c r="Q157" s="186"/>
      <c r="R157" s="186"/>
      <c r="S157" s="186"/>
      <c r="T157" s="187"/>
      <c r="AT157" s="183" t="s">
        <v>137</v>
      </c>
      <c r="AU157" s="183" t="s">
        <v>81</v>
      </c>
      <c r="AV157" s="11" t="s">
        <v>22</v>
      </c>
      <c r="AW157" s="11" t="s">
        <v>37</v>
      </c>
      <c r="AX157" s="11" t="s">
        <v>73</v>
      </c>
      <c r="AY157" s="183" t="s">
        <v>124</v>
      </c>
    </row>
    <row r="158" spans="2:51" s="12" customFormat="1" ht="13.5">
      <c r="B158" s="188"/>
      <c r="D158" s="177" t="s">
        <v>137</v>
      </c>
      <c r="E158" s="189" t="s">
        <v>20</v>
      </c>
      <c r="F158" s="190" t="s">
        <v>526</v>
      </c>
      <c r="H158" s="191">
        <v>96.33</v>
      </c>
      <c r="I158" s="192"/>
      <c r="L158" s="188"/>
      <c r="M158" s="193"/>
      <c r="N158" s="194"/>
      <c r="O158" s="194"/>
      <c r="P158" s="194"/>
      <c r="Q158" s="194"/>
      <c r="R158" s="194"/>
      <c r="S158" s="194"/>
      <c r="T158" s="195"/>
      <c r="AT158" s="189" t="s">
        <v>137</v>
      </c>
      <c r="AU158" s="189" t="s">
        <v>81</v>
      </c>
      <c r="AV158" s="12" t="s">
        <v>81</v>
      </c>
      <c r="AW158" s="12" t="s">
        <v>37</v>
      </c>
      <c r="AX158" s="12" t="s">
        <v>73</v>
      </c>
      <c r="AY158" s="189" t="s">
        <v>124</v>
      </c>
    </row>
    <row r="159" spans="2:51" s="11" customFormat="1" ht="13.5">
      <c r="B159" s="180"/>
      <c r="D159" s="177" t="s">
        <v>137</v>
      </c>
      <c r="E159" s="181" t="s">
        <v>20</v>
      </c>
      <c r="F159" s="182" t="s">
        <v>517</v>
      </c>
      <c r="H159" s="183" t="s">
        <v>20</v>
      </c>
      <c r="I159" s="184"/>
      <c r="L159" s="180"/>
      <c r="M159" s="185"/>
      <c r="N159" s="186"/>
      <c r="O159" s="186"/>
      <c r="P159" s="186"/>
      <c r="Q159" s="186"/>
      <c r="R159" s="186"/>
      <c r="S159" s="186"/>
      <c r="T159" s="187"/>
      <c r="AT159" s="183" t="s">
        <v>137</v>
      </c>
      <c r="AU159" s="183" t="s">
        <v>81</v>
      </c>
      <c r="AV159" s="11" t="s">
        <v>22</v>
      </c>
      <c r="AW159" s="11" t="s">
        <v>37</v>
      </c>
      <c r="AX159" s="11" t="s">
        <v>73</v>
      </c>
      <c r="AY159" s="183" t="s">
        <v>124</v>
      </c>
    </row>
    <row r="160" spans="2:51" s="12" customFormat="1" ht="13.5">
      <c r="B160" s="188"/>
      <c r="D160" s="177" t="s">
        <v>137</v>
      </c>
      <c r="E160" s="189" t="s">
        <v>20</v>
      </c>
      <c r="F160" s="190" t="s">
        <v>527</v>
      </c>
      <c r="H160" s="191">
        <v>9.788</v>
      </c>
      <c r="I160" s="192"/>
      <c r="L160" s="188"/>
      <c r="M160" s="193"/>
      <c r="N160" s="194"/>
      <c r="O160" s="194"/>
      <c r="P160" s="194"/>
      <c r="Q160" s="194"/>
      <c r="R160" s="194"/>
      <c r="S160" s="194"/>
      <c r="T160" s="195"/>
      <c r="AT160" s="189" t="s">
        <v>137</v>
      </c>
      <c r="AU160" s="189" t="s">
        <v>81</v>
      </c>
      <c r="AV160" s="12" t="s">
        <v>81</v>
      </c>
      <c r="AW160" s="12" t="s">
        <v>37</v>
      </c>
      <c r="AX160" s="12" t="s">
        <v>73</v>
      </c>
      <c r="AY160" s="189" t="s">
        <v>124</v>
      </c>
    </row>
    <row r="161" spans="2:51" s="13" customFormat="1" ht="13.5">
      <c r="B161" s="196"/>
      <c r="D161" s="197" t="s">
        <v>137</v>
      </c>
      <c r="E161" s="198" t="s">
        <v>20</v>
      </c>
      <c r="F161" s="199" t="s">
        <v>140</v>
      </c>
      <c r="H161" s="200">
        <v>106.118</v>
      </c>
      <c r="I161" s="201"/>
      <c r="L161" s="196"/>
      <c r="M161" s="202"/>
      <c r="N161" s="203"/>
      <c r="O161" s="203"/>
      <c r="P161" s="203"/>
      <c r="Q161" s="203"/>
      <c r="R161" s="203"/>
      <c r="S161" s="203"/>
      <c r="T161" s="204"/>
      <c r="AT161" s="205" t="s">
        <v>137</v>
      </c>
      <c r="AU161" s="205" t="s">
        <v>81</v>
      </c>
      <c r="AV161" s="13" t="s">
        <v>131</v>
      </c>
      <c r="AW161" s="13" t="s">
        <v>37</v>
      </c>
      <c r="AX161" s="13" t="s">
        <v>22</v>
      </c>
      <c r="AY161" s="205" t="s">
        <v>124</v>
      </c>
    </row>
    <row r="162" spans="2:65" s="1" customFormat="1" ht="22.5" customHeight="1">
      <c r="B162" s="164"/>
      <c r="C162" s="165" t="s">
        <v>192</v>
      </c>
      <c r="D162" s="165" t="s">
        <v>126</v>
      </c>
      <c r="E162" s="166" t="s">
        <v>199</v>
      </c>
      <c r="F162" s="167" t="s">
        <v>200</v>
      </c>
      <c r="G162" s="168" t="s">
        <v>167</v>
      </c>
      <c r="H162" s="169">
        <v>106.118</v>
      </c>
      <c r="I162" s="170"/>
      <c r="J162" s="171">
        <f>ROUND(I162*H162,2)</f>
        <v>0</v>
      </c>
      <c r="K162" s="167" t="s">
        <v>130</v>
      </c>
      <c r="L162" s="34"/>
      <c r="M162" s="172" t="s">
        <v>20</v>
      </c>
      <c r="N162" s="173" t="s">
        <v>44</v>
      </c>
      <c r="O162" s="35"/>
      <c r="P162" s="174">
        <f>O162*H162</f>
        <v>0</v>
      </c>
      <c r="Q162" s="174">
        <v>0</v>
      </c>
      <c r="R162" s="174">
        <f>Q162*H162</f>
        <v>0</v>
      </c>
      <c r="S162" s="174">
        <v>0</v>
      </c>
      <c r="T162" s="175">
        <f>S162*H162</f>
        <v>0</v>
      </c>
      <c r="AR162" s="17" t="s">
        <v>131</v>
      </c>
      <c r="AT162" s="17" t="s">
        <v>126</v>
      </c>
      <c r="AU162" s="17" t="s">
        <v>81</v>
      </c>
      <c r="AY162" s="17" t="s">
        <v>124</v>
      </c>
      <c r="BE162" s="176">
        <f>IF(N162="základní",J162,0)</f>
        <v>0</v>
      </c>
      <c r="BF162" s="176">
        <f>IF(N162="snížená",J162,0)</f>
        <v>0</v>
      </c>
      <c r="BG162" s="176">
        <f>IF(N162="zákl. přenesená",J162,0)</f>
        <v>0</v>
      </c>
      <c r="BH162" s="176">
        <f>IF(N162="sníž. přenesená",J162,0)</f>
        <v>0</v>
      </c>
      <c r="BI162" s="176">
        <f>IF(N162="nulová",J162,0)</f>
        <v>0</v>
      </c>
      <c r="BJ162" s="17" t="s">
        <v>22</v>
      </c>
      <c r="BK162" s="176">
        <f>ROUND(I162*H162,2)</f>
        <v>0</v>
      </c>
      <c r="BL162" s="17" t="s">
        <v>131</v>
      </c>
      <c r="BM162" s="17" t="s">
        <v>528</v>
      </c>
    </row>
    <row r="163" spans="2:47" s="1" customFormat="1" ht="40.5">
      <c r="B163" s="34"/>
      <c r="D163" s="177" t="s">
        <v>133</v>
      </c>
      <c r="F163" s="178" t="s">
        <v>202</v>
      </c>
      <c r="I163" s="138"/>
      <c r="L163" s="34"/>
      <c r="M163" s="63"/>
      <c r="N163" s="35"/>
      <c r="O163" s="35"/>
      <c r="P163" s="35"/>
      <c r="Q163" s="35"/>
      <c r="R163" s="35"/>
      <c r="S163" s="35"/>
      <c r="T163" s="64"/>
      <c r="AT163" s="17" t="s">
        <v>133</v>
      </c>
      <c r="AU163" s="17" t="s">
        <v>81</v>
      </c>
    </row>
    <row r="164" spans="2:47" s="1" customFormat="1" ht="175.5">
      <c r="B164" s="34"/>
      <c r="D164" s="177" t="s">
        <v>135</v>
      </c>
      <c r="F164" s="179" t="s">
        <v>203</v>
      </c>
      <c r="I164" s="138"/>
      <c r="L164" s="34"/>
      <c r="M164" s="63"/>
      <c r="N164" s="35"/>
      <c r="O164" s="35"/>
      <c r="P164" s="35"/>
      <c r="Q164" s="35"/>
      <c r="R164" s="35"/>
      <c r="S164" s="35"/>
      <c r="T164" s="64"/>
      <c r="AT164" s="17" t="s">
        <v>135</v>
      </c>
      <c r="AU164" s="17" t="s">
        <v>81</v>
      </c>
    </row>
    <row r="165" spans="2:51" s="11" customFormat="1" ht="13.5">
      <c r="B165" s="180"/>
      <c r="D165" s="177" t="s">
        <v>137</v>
      </c>
      <c r="E165" s="181" t="s">
        <v>20</v>
      </c>
      <c r="F165" s="182" t="s">
        <v>171</v>
      </c>
      <c r="H165" s="183" t="s">
        <v>20</v>
      </c>
      <c r="I165" s="184"/>
      <c r="L165" s="180"/>
      <c r="M165" s="185"/>
      <c r="N165" s="186"/>
      <c r="O165" s="186"/>
      <c r="P165" s="186"/>
      <c r="Q165" s="186"/>
      <c r="R165" s="186"/>
      <c r="S165" s="186"/>
      <c r="T165" s="187"/>
      <c r="AT165" s="183" t="s">
        <v>137</v>
      </c>
      <c r="AU165" s="183" t="s">
        <v>81</v>
      </c>
      <c r="AV165" s="11" t="s">
        <v>22</v>
      </c>
      <c r="AW165" s="11" t="s">
        <v>37</v>
      </c>
      <c r="AX165" s="11" t="s">
        <v>73</v>
      </c>
      <c r="AY165" s="183" t="s">
        <v>124</v>
      </c>
    </row>
    <row r="166" spans="2:51" s="12" customFormat="1" ht="13.5">
      <c r="B166" s="188"/>
      <c r="D166" s="177" t="s">
        <v>137</v>
      </c>
      <c r="E166" s="189" t="s">
        <v>20</v>
      </c>
      <c r="F166" s="190" t="s">
        <v>526</v>
      </c>
      <c r="H166" s="191">
        <v>96.33</v>
      </c>
      <c r="I166" s="192"/>
      <c r="L166" s="188"/>
      <c r="M166" s="193"/>
      <c r="N166" s="194"/>
      <c r="O166" s="194"/>
      <c r="P166" s="194"/>
      <c r="Q166" s="194"/>
      <c r="R166" s="194"/>
      <c r="S166" s="194"/>
      <c r="T166" s="195"/>
      <c r="AT166" s="189" t="s">
        <v>137</v>
      </c>
      <c r="AU166" s="189" t="s">
        <v>81</v>
      </c>
      <c r="AV166" s="12" t="s">
        <v>81</v>
      </c>
      <c r="AW166" s="12" t="s">
        <v>37</v>
      </c>
      <c r="AX166" s="12" t="s">
        <v>73</v>
      </c>
      <c r="AY166" s="189" t="s">
        <v>124</v>
      </c>
    </row>
    <row r="167" spans="2:51" s="11" customFormat="1" ht="13.5">
      <c r="B167" s="180"/>
      <c r="D167" s="177" t="s">
        <v>137</v>
      </c>
      <c r="E167" s="181" t="s">
        <v>20</v>
      </c>
      <c r="F167" s="182" t="s">
        <v>517</v>
      </c>
      <c r="H167" s="183" t="s">
        <v>20</v>
      </c>
      <c r="I167" s="184"/>
      <c r="L167" s="180"/>
      <c r="M167" s="185"/>
      <c r="N167" s="186"/>
      <c r="O167" s="186"/>
      <c r="P167" s="186"/>
      <c r="Q167" s="186"/>
      <c r="R167" s="186"/>
      <c r="S167" s="186"/>
      <c r="T167" s="187"/>
      <c r="AT167" s="183" t="s">
        <v>137</v>
      </c>
      <c r="AU167" s="183" t="s">
        <v>81</v>
      </c>
      <c r="AV167" s="11" t="s">
        <v>22</v>
      </c>
      <c r="AW167" s="11" t="s">
        <v>37</v>
      </c>
      <c r="AX167" s="11" t="s">
        <v>73</v>
      </c>
      <c r="AY167" s="183" t="s">
        <v>124</v>
      </c>
    </row>
    <row r="168" spans="2:51" s="12" customFormat="1" ht="13.5">
      <c r="B168" s="188"/>
      <c r="D168" s="177" t="s">
        <v>137</v>
      </c>
      <c r="E168" s="189" t="s">
        <v>20</v>
      </c>
      <c r="F168" s="190" t="s">
        <v>527</v>
      </c>
      <c r="H168" s="191">
        <v>9.788</v>
      </c>
      <c r="I168" s="192"/>
      <c r="L168" s="188"/>
      <c r="M168" s="193"/>
      <c r="N168" s="194"/>
      <c r="O168" s="194"/>
      <c r="P168" s="194"/>
      <c r="Q168" s="194"/>
      <c r="R168" s="194"/>
      <c r="S168" s="194"/>
      <c r="T168" s="195"/>
      <c r="AT168" s="189" t="s">
        <v>137</v>
      </c>
      <c r="AU168" s="189" t="s">
        <v>81</v>
      </c>
      <c r="AV168" s="12" t="s">
        <v>81</v>
      </c>
      <c r="AW168" s="12" t="s">
        <v>37</v>
      </c>
      <c r="AX168" s="12" t="s">
        <v>73</v>
      </c>
      <c r="AY168" s="189" t="s">
        <v>124</v>
      </c>
    </row>
    <row r="169" spans="2:51" s="13" customFormat="1" ht="13.5">
      <c r="B169" s="196"/>
      <c r="D169" s="197" t="s">
        <v>137</v>
      </c>
      <c r="E169" s="198" t="s">
        <v>20</v>
      </c>
      <c r="F169" s="199" t="s">
        <v>140</v>
      </c>
      <c r="H169" s="200">
        <v>106.118</v>
      </c>
      <c r="I169" s="201"/>
      <c r="L169" s="196"/>
      <c r="M169" s="202"/>
      <c r="N169" s="203"/>
      <c r="O169" s="203"/>
      <c r="P169" s="203"/>
      <c r="Q169" s="203"/>
      <c r="R169" s="203"/>
      <c r="S169" s="203"/>
      <c r="T169" s="204"/>
      <c r="AT169" s="205" t="s">
        <v>137</v>
      </c>
      <c r="AU169" s="205" t="s">
        <v>81</v>
      </c>
      <c r="AV169" s="13" t="s">
        <v>131</v>
      </c>
      <c r="AW169" s="13" t="s">
        <v>37</v>
      </c>
      <c r="AX169" s="13" t="s">
        <v>22</v>
      </c>
      <c r="AY169" s="205" t="s">
        <v>124</v>
      </c>
    </row>
    <row r="170" spans="2:65" s="1" customFormat="1" ht="22.5" customHeight="1">
      <c r="B170" s="164"/>
      <c r="C170" s="165" t="s">
        <v>27</v>
      </c>
      <c r="D170" s="165" t="s">
        <v>126</v>
      </c>
      <c r="E170" s="166" t="s">
        <v>205</v>
      </c>
      <c r="F170" s="167" t="s">
        <v>206</v>
      </c>
      <c r="G170" s="168" t="s">
        <v>167</v>
      </c>
      <c r="H170" s="169">
        <v>106.118</v>
      </c>
      <c r="I170" s="170"/>
      <c r="J170" s="171">
        <f>ROUND(I170*H170,2)</f>
        <v>0</v>
      </c>
      <c r="K170" s="167" t="s">
        <v>130</v>
      </c>
      <c r="L170" s="34"/>
      <c r="M170" s="172" t="s">
        <v>20</v>
      </c>
      <c r="N170" s="173" t="s">
        <v>44</v>
      </c>
      <c r="O170" s="35"/>
      <c r="P170" s="174">
        <f>O170*H170</f>
        <v>0</v>
      </c>
      <c r="Q170" s="174">
        <v>0</v>
      </c>
      <c r="R170" s="174">
        <f>Q170*H170</f>
        <v>0</v>
      </c>
      <c r="S170" s="174">
        <v>0</v>
      </c>
      <c r="T170" s="175">
        <f>S170*H170</f>
        <v>0</v>
      </c>
      <c r="AR170" s="17" t="s">
        <v>131</v>
      </c>
      <c r="AT170" s="17" t="s">
        <v>126</v>
      </c>
      <c r="AU170" s="17" t="s">
        <v>81</v>
      </c>
      <c r="AY170" s="17" t="s">
        <v>124</v>
      </c>
      <c r="BE170" s="176">
        <f>IF(N170="základní",J170,0)</f>
        <v>0</v>
      </c>
      <c r="BF170" s="176">
        <f>IF(N170="snížená",J170,0)</f>
        <v>0</v>
      </c>
      <c r="BG170" s="176">
        <f>IF(N170="zákl. přenesená",J170,0)</f>
        <v>0</v>
      </c>
      <c r="BH170" s="176">
        <f>IF(N170="sníž. přenesená",J170,0)</f>
        <v>0</v>
      </c>
      <c r="BI170" s="176">
        <f>IF(N170="nulová",J170,0)</f>
        <v>0</v>
      </c>
      <c r="BJ170" s="17" t="s">
        <v>22</v>
      </c>
      <c r="BK170" s="176">
        <f>ROUND(I170*H170,2)</f>
        <v>0</v>
      </c>
      <c r="BL170" s="17" t="s">
        <v>131</v>
      </c>
      <c r="BM170" s="17" t="s">
        <v>529</v>
      </c>
    </row>
    <row r="171" spans="2:47" s="1" customFormat="1" ht="27">
      <c r="B171" s="34"/>
      <c r="D171" s="177" t="s">
        <v>133</v>
      </c>
      <c r="F171" s="178" t="s">
        <v>208</v>
      </c>
      <c r="I171" s="138"/>
      <c r="L171" s="34"/>
      <c r="M171" s="63"/>
      <c r="N171" s="35"/>
      <c r="O171" s="35"/>
      <c r="P171" s="35"/>
      <c r="Q171" s="35"/>
      <c r="R171" s="35"/>
      <c r="S171" s="35"/>
      <c r="T171" s="64"/>
      <c r="AT171" s="17" t="s">
        <v>133</v>
      </c>
      <c r="AU171" s="17" t="s">
        <v>81</v>
      </c>
    </row>
    <row r="172" spans="2:47" s="1" customFormat="1" ht="148.5">
      <c r="B172" s="34"/>
      <c r="D172" s="177" t="s">
        <v>135</v>
      </c>
      <c r="F172" s="179" t="s">
        <v>209</v>
      </c>
      <c r="I172" s="138"/>
      <c r="L172" s="34"/>
      <c r="M172" s="63"/>
      <c r="N172" s="35"/>
      <c r="O172" s="35"/>
      <c r="P172" s="35"/>
      <c r="Q172" s="35"/>
      <c r="R172" s="35"/>
      <c r="S172" s="35"/>
      <c r="T172" s="64"/>
      <c r="AT172" s="17" t="s">
        <v>135</v>
      </c>
      <c r="AU172" s="17" t="s">
        <v>81</v>
      </c>
    </row>
    <row r="173" spans="2:51" s="11" customFormat="1" ht="13.5">
      <c r="B173" s="180"/>
      <c r="D173" s="177" t="s">
        <v>137</v>
      </c>
      <c r="E173" s="181" t="s">
        <v>20</v>
      </c>
      <c r="F173" s="182" t="s">
        <v>171</v>
      </c>
      <c r="H173" s="183" t="s">
        <v>20</v>
      </c>
      <c r="I173" s="184"/>
      <c r="L173" s="180"/>
      <c r="M173" s="185"/>
      <c r="N173" s="186"/>
      <c r="O173" s="186"/>
      <c r="P173" s="186"/>
      <c r="Q173" s="186"/>
      <c r="R173" s="186"/>
      <c r="S173" s="186"/>
      <c r="T173" s="187"/>
      <c r="AT173" s="183" t="s">
        <v>137</v>
      </c>
      <c r="AU173" s="183" t="s">
        <v>81</v>
      </c>
      <c r="AV173" s="11" t="s">
        <v>22</v>
      </c>
      <c r="AW173" s="11" t="s">
        <v>37</v>
      </c>
      <c r="AX173" s="11" t="s">
        <v>73</v>
      </c>
      <c r="AY173" s="183" t="s">
        <v>124</v>
      </c>
    </row>
    <row r="174" spans="2:51" s="12" customFormat="1" ht="13.5">
      <c r="B174" s="188"/>
      <c r="D174" s="177" t="s">
        <v>137</v>
      </c>
      <c r="E174" s="189" t="s">
        <v>20</v>
      </c>
      <c r="F174" s="190" t="s">
        <v>526</v>
      </c>
      <c r="H174" s="191">
        <v>96.33</v>
      </c>
      <c r="I174" s="192"/>
      <c r="L174" s="188"/>
      <c r="M174" s="193"/>
      <c r="N174" s="194"/>
      <c r="O174" s="194"/>
      <c r="P174" s="194"/>
      <c r="Q174" s="194"/>
      <c r="R174" s="194"/>
      <c r="S174" s="194"/>
      <c r="T174" s="195"/>
      <c r="AT174" s="189" t="s">
        <v>137</v>
      </c>
      <c r="AU174" s="189" t="s">
        <v>81</v>
      </c>
      <c r="AV174" s="12" t="s">
        <v>81</v>
      </c>
      <c r="AW174" s="12" t="s">
        <v>37</v>
      </c>
      <c r="AX174" s="12" t="s">
        <v>73</v>
      </c>
      <c r="AY174" s="189" t="s">
        <v>124</v>
      </c>
    </row>
    <row r="175" spans="2:51" s="11" customFormat="1" ht="13.5">
      <c r="B175" s="180"/>
      <c r="D175" s="177" t="s">
        <v>137</v>
      </c>
      <c r="E175" s="181" t="s">
        <v>20</v>
      </c>
      <c r="F175" s="182" t="s">
        <v>517</v>
      </c>
      <c r="H175" s="183" t="s">
        <v>20</v>
      </c>
      <c r="I175" s="184"/>
      <c r="L175" s="180"/>
      <c r="M175" s="185"/>
      <c r="N175" s="186"/>
      <c r="O175" s="186"/>
      <c r="P175" s="186"/>
      <c r="Q175" s="186"/>
      <c r="R175" s="186"/>
      <c r="S175" s="186"/>
      <c r="T175" s="187"/>
      <c r="AT175" s="183" t="s">
        <v>137</v>
      </c>
      <c r="AU175" s="183" t="s">
        <v>81</v>
      </c>
      <c r="AV175" s="11" t="s">
        <v>22</v>
      </c>
      <c r="AW175" s="11" t="s">
        <v>37</v>
      </c>
      <c r="AX175" s="11" t="s">
        <v>73</v>
      </c>
      <c r="AY175" s="183" t="s">
        <v>124</v>
      </c>
    </row>
    <row r="176" spans="2:51" s="12" customFormat="1" ht="13.5">
      <c r="B176" s="188"/>
      <c r="D176" s="177" t="s">
        <v>137</v>
      </c>
      <c r="E176" s="189" t="s">
        <v>20</v>
      </c>
      <c r="F176" s="190" t="s">
        <v>527</v>
      </c>
      <c r="H176" s="191">
        <v>9.788</v>
      </c>
      <c r="I176" s="192"/>
      <c r="L176" s="188"/>
      <c r="M176" s="193"/>
      <c r="N176" s="194"/>
      <c r="O176" s="194"/>
      <c r="P176" s="194"/>
      <c r="Q176" s="194"/>
      <c r="R176" s="194"/>
      <c r="S176" s="194"/>
      <c r="T176" s="195"/>
      <c r="AT176" s="189" t="s">
        <v>137</v>
      </c>
      <c r="AU176" s="189" t="s">
        <v>81</v>
      </c>
      <c r="AV176" s="12" t="s">
        <v>81</v>
      </c>
      <c r="AW176" s="12" t="s">
        <v>37</v>
      </c>
      <c r="AX176" s="12" t="s">
        <v>73</v>
      </c>
      <c r="AY176" s="189" t="s">
        <v>124</v>
      </c>
    </row>
    <row r="177" spans="2:51" s="13" customFormat="1" ht="13.5">
      <c r="B177" s="196"/>
      <c r="D177" s="197" t="s">
        <v>137</v>
      </c>
      <c r="E177" s="198" t="s">
        <v>20</v>
      </c>
      <c r="F177" s="199" t="s">
        <v>140</v>
      </c>
      <c r="H177" s="200">
        <v>106.118</v>
      </c>
      <c r="I177" s="201"/>
      <c r="L177" s="196"/>
      <c r="M177" s="202"/>
      <c r="N177" s="203"/>
      <c r="O177" s="203"/>
      <c r="P177" s="203"/>
      <c r="Q177" s="203"/>
      <c r="R177" s="203"/>
      <c r="S177" s="203"/>
      <c r="T177" s="204"/>
      <c r="AT177" s="205" t="s">
        <v>137</v>
      </c>
      <c r="AU177" s="205" t="s">
        <v>81</v>
      </c>
      <c r="AV177" s="13" t="s">
        <v>131</v>
      </c>
      <c r="AW177" s="13" t="s">
        <v>37</v>
      </c>
      <c r="AX177" s="13" t="s">
        <v>22</v>
      </c>
      <c r="AY177" s="205" t="s">
        <v>124</v>
      </c>
    </row>
    <row r="178" spans="2:65" s="1" customFormat="1" ht="22.5" customHeight="1">
      <c r="B178" s="164"/>
      <c r="C178" s="165" t="s">
        <v>204</v>
      </c>
      <c r="D178" s="165" t="s">
        <v>126</v>
      </c>
      <c r="E178" s="166" t="s">
        <v>211</v>
      </c>
      <c r="F178" s="167" t="s">
        <v>212</v>
      </c>
      <c r="G178" s="168" t="s">
        <v>167</v>
      </c>
      <c r="H178" s="169">
        <v>106.118</v>
      </c>
      <c r="I178" s="170"/>
      <c r="J178" s="171">
        <f>ROUND(I178*H178,2)</f>
        <v>0</v>
      </c>
      <c r="K178" s="167" t="s">
        <v>130</v>
      </c>
      <c r="L178" s="34"/>
      <c r="M178" s="172" t="s">
        <v>20</v>
      </c>
      <c r="N178" s="173" t="s">
        <v>44</v>
      </c>
      <c r="O178" s="35"/>
      <c r="P178" s="174">
        <f>O178*H178</f>
        <v>0</v>
      </c>
      <c r="Q178" s="174">
        <v>0</v>
      </c>
      <c r="R178" s="174">
        <f>Q178*H178</f>
        <v>0</v>
      </c>
      <c r="S178" s="174">
        <v>0</v>
      </c>
      <c r="T178" s="175">
        <f>S178*H178</f>
        <v>0</v>
      </c>
      <c r="AR178" s="17" t="s">
        <v>131</v>
      </c>
      <c r="AT178" s="17" t="s">
        <v>126</v>
      </c>
      <c r="AU178" s="17" t="s">
        <v>81</v>
      </c>
      <c r="AY178" s="17" t="s">
        <v>124</v>
      </c>
      <c r="BE178" s="176">
        <f>IF(N178="základní",J178,0)</f>
        <v>0</v>
      </c>
      <c r="BF178" s="176">
        <f>IF(N178="snížená",J178,0)</f>
        <v>0</v>
      </c>
      <c r="BG178" s="176">
        <f>IF(N178="zákl. přenesená",J178,0)</f>
        <v>0</v>
      </c>
      <c r="BH178" s="176">
        <f>IF(N178="sníž. přenesená",J178,0)</f>
        <v>0</v>
      </c>
      <c r="BI178" s="176">
        <f>IF(N178="nulová",J178,0)</f>
        <v>0</v>
      </c>
      <c r="BJ178" s="17" t="s">
        <v>22</v>
      </c>
      <c r="BK178" s="176">
        <f>ROUND(I178*H178,2)</f>
        <v>0</v>
      </c>
      <c r="BL178" s="17" t="s">
        <v>131</v>
      </c>
      <c r="BM178" s="17" t="s">
        <v>530</v>
      </c>
    </row>
    <row r="179" spans="2:47" s="1" customFormat="1" ht="13.5">
      <c r="B179" s="34"/>
      <c r="D179" s="177" t="s">
        <v>133</v>
      </c>
      <c r="F179" s="178" t="s">
        <v>212</v>
      </c>
      <c r="I179" s="138"/>
      <c r="L179" s="34"/>
      <c r="M179" s="63"/>
      <c r="N179" s="35"/>
      <c r="O179" s="35"/>
      <c r="P179" s="35"/>
      <c r="Q179" s="35"/>
      <c r="R179" s="35"/>
      <c r="S179" s="35"/>
      <c r="T179" s="64"/>
      <c r="AT179" s="17" t="s">
        <v>133</v>
      </c>
      <c r="AU179" s="17" t="s">
        <v>81</v>
      </c>
    </row>
    <row r="180" spans="2:47" s="1" customFormat="1" ht="175.5">
      <c r="B180" s="34"/>
      <c r="D180" s="177" t="s">
        <v>135</v>
      </c>
      <c r="F180" s="179" t="s">
        <v>214</v>
      </c>
      <c r="I180" s="138"/>
      <c r="L180" s="34"/>
      <c r="M180" s="63"/>
      <c r="N180" s="35"/>
      <c r="O180" s="35"/>
      <c r="P180" s="35"/>
      <c r="Q180" s="35"/>
      <c r="R180" s="35"/>
      <c r="S180" s="35"/>
      <c r="T180" s="64"/>
      <c r="AT180" s="17" t="s">
        <v>135</v>
      </c>
      <c r="AU180" s="17" t="s">
        <v>81</v>
      </c>
    </row>
    <row r="181" spans="2:51" s="11" customFormat="1" ht="13.5">
      <c r="B181" s="180"/>
      <c r="D181" s="177" t="s">
        <v>137</v>
      </c>
      <c r="E181" s="181" t="s">
        <v>20</v>
      </c>
      <c r="F181" s="182" t="s">
        <v>171</v>
      </c>
      <c r="H181" s="183" t="s">
        <v>20</v>
      </c>
      <c r="I181" s="184"/>
      <c r="L181" s="180"/>
      <c r="M181" s="185"/>
      <c r="N181" s="186"/>
      <c r="O181" s="186"/>
      <c r="P181" s="186"/>
      <c r="Q181" s="186"/>
      <c r="R181" s="186"/>
      <c r="S181" s="186"/>
      <c r="T181" s="187"/>
      <c r="AT181" s="183" t="s">
        <v>137</v>
      </c>
      <c r="AU181" s="183" t="s">
        <v>81</v>
      </c>
      <c r="AV181" s="11" t="s">
        <v>22</v>
      </c>
      <c r="AW181" s="11" t="s">
        <v>37</v>
      </c>
      <c r="AX181" s="11" t="s">
        <v>73</v>
      </c>
      <c r="AY181" s="183" t="s">
        <v>124</v>
      </c>
    </row>
    <row r="182" spans="2:51" s="12" customFormat="1" ht="13.5">
      <c r="B182" s="188"/>
      <c r="D182" s="177" t="s">
        <v>137</v>
      </c>
      <c r="E182" s="189" t="s">
        <v>20</v>
      </c>
      <c r="F182" s="190" t="s">
        <v>526</v>
      </c>
      <c r="H182" s="191">
        <v>96.33</v>
      </c>
      <c r="I182" s="192"/>
      <c r="L182" s="188"/>
      <c r="M182" s="193"/>
      <c r="N182" s="194"/>
      <c r="O182" s="194"/>
      <c r="P182" s="194"/>
      <c r="Q182" s="194"/>
      <c r="R182" s="194"/>
      <c r="S182" s="194"/>
      <c r="T182" s="195"/>
      <c r="AT182" s="189" t="s">
        <v>137</v>
      </c>
      <c r="AU182" s="189" t="s">
        <v>81</v>
      </c>
      <c r="AV182" s="12" t="s">
        <v>81</v>
      </c>
      <c r="AW182" s="12" t="s">
        <v>37</v>
      </c>
      <c r="AX182" s="12" t="s">
        <v>73</v>
      </c>
      <c r="AY182" s="189" t="s">
        <v>124</v>
      </c>
    </row>
    <row r="183" spans="2:51" s="11" customFormat="1" ht="13.5">
      <c r="B183" s="180"/>
      <c r="D183" s="177" t="s">
        <v>137</v>
      </c>
      <c r="E183" s="181" t="s">
        <v>20</v>
      </c>
      <c r="F183" s="182" t="s">
        <v>517</v>
      </c>
      <c r="H183" s="183" t="s">
        <v>20</v>
      </c>
      <c r="I183" s="184"/>
      <c r="L183" s="180"/>
      <c r="M183" s="185"/>
      <c r="N183" s="186"/>
      <c r="O183" s="186"/>
      <c r="P183" s="186"/>
      <c r="Q183" s="186"/>
      <c r="R183" s="186"/>
      <c r="S183" s="186"/>
      <c r="T183" s="187"/>
      <c r="AT183" s="183" t="s">
        <v>137</v>
      </c>
      <c r="AU183" s="183" t="s">
        <v>81</v>
      </c>
      <c r="AV183" s="11" t="s">
        <v>22</v>
      </c>
      <c r="AW183" s="11" t="s">
        <v>37</v>
      </c>
      <c r="AX183" s="11" t="s">
        <v>73</v>
      </c>
      <c r="AY183" s="183" t="s">
        <v>124</v>
      </c>
    </row>
    <row r="184" spans="2:51" s="12" customFormat="1" ht="13.5">
      <c r="B184" s="188"/>
      <c r="D184" s="177" t="s">
        <v>137</v>
      </c>
      <c r="E184" s="189" t="s">
        <v>20</v>
      </c>
      <c r="F184" s="190" t="s">
        <v>527</v>
      </c>
      <c r="H184" s="191">
        <v>9.788</v>
      </c>
      <c r="I184" s="192"/>
      <c r="L184" s="188"/>
      <c r="M184" s="193"/>
      <c r="N184" s="194"/>
      <c r="O184" s="194"/>
      <c r="P184" s="194"/>
      <c r="Q184" s="194"/>
      <c r="R184" s="194"/>
      <c r="S184" s="194"/>
      <c r="T184" s="195"/>
      <c r="AT184" s="189" t="s">
        <v>137</v>
      </c>
      <c r="AU184" s="189" t="s">
        <v>81</v>
      </c>
      <c r="AV184" s="12" t="s">
        <v>81</v>
      </c>
      <c r="AW184" s="12" t="s">
        <v>37</v>
      </c>
      <c r="AX184" s="12" t="s">
        <v>73</v>
      </c>
      <c r="AY184" s="189" t="s">
        <v>124</v>
      </c>
    </row>
    <row r="185" spans="2:51" s="13" customFormat="1" ht="13.5">
      <c r="B185" s="196"/>
      <c r="D185" s="197" t="s">
        <v>137</v>
      </c>
      <c r="E185" s="198" t="s">
        <v>20</v>
      </c>
      <c r="F185" s="199" t="s">
        <v>140</v>
      </c>
      <c r="H185" s="200">
        <v>106.118</v>
      </c>
      <c r="I185" s="201"/>
      <c r="L185" s="196"/>
      <c r="M185" s="202"/>
      <c r="N185" s="203"/>
      <c r="O185" s="203"/>
      <c r="P185" s="203"/>
      <c r="Q185" s="203"/>
      <c r="R185" s="203"/>
      <c r="S185" s="203"/>
      <c r="T185" s="204"/>
      <c r="AT185" s="205" t="s">
        <v>137</v>
      </c>
      <c r="AU185" s="205" t="s">
        <v>81</v>
      </c>
      <c r="AV185" s="13" t="s">
        <v>131</v>
      </c>
      <c r="AW185" s="13" t="s">
        <v>37</v>
      </c>
      <c r="AX185" s="13" t="s">
        <v>22</v>
      </c>
      <c r="AY185" s="205" t="s">
        <v>124</v>
      </c>
    </row>
    <row r="186" spans="2:65" s="1" customFormat="1" ht="22.5" customHeight="1">
      <c r="B186" s="164"/>
      <c r="C186" s="165" t="s">
        <v>210</v>
      </c>
      <c r="D186" s="165" t="s">
        <v>126</v>
      </c>
      <c r="E186" s="166" t="s">
        <v>216</v>
      </c>
      <c r="F186" s="167" t="s">
        <v>217</v>
      </c>
      <c r="G186" s="168" t="s">
        <v>218</v>
      </c>
      <c r="H186" s="169">
        <v>154.127</v>
      </c>
      <c r="I186" s="170"/>
      <c r="J186" s="171">
        <f>ROUND(I186*H186,2)</f>
        <v>0</v>
      </c>
      <c r="K186" s="167" t="s">
        <v>130</v>
      </c>
      <c r="L186" s="34"/>
      <c r="M186" s="172" t="s">
        <v>20</v>
      </c>
      <c r="N186" s="173" t="s">
        <v>44</v>
      </c>
      <c r="O186" s="35"/>
      <c r="P186" s="174">
        <f>O186*H186</f>
        <v>0</v>
      </c>
      <c r="Q186" s="174">
        <v>0</v>
      </c>
      <c r="R186" s="174">
        <f>Q186*H186</f>
        <v>0</v>
      </c>
      <c r="S186" s="174">
        <v>0</v>
      </c>
      <c r="T186" s="175">
        <f>S186*H186</f>
        <v>0</v>
      </c>
      <c r="AR186" s="17" t="s">
        <v>131</v>
      </c>
      <c r="AT186" s="17" t="s">
        <v>126</v>
      </c>
      <c r="AU186" s="17" t="s">
        <v>81</v>
      </c>
      <c r="AY186" s="17" t="s">
        <v>124</v>
      </c>
      <c r="BE186" s="176">
        <f>IF(N186="základní",J186,0)</f>
        <v>0</v>
      </c>
      <c r="BF186" s="176">
        <f>IF(N186="snížená",J186,0)</f>
        <v>0</v>
      </c>
      <c r="BG186" s="176">
        <f>IF(N186="zákl. přenesená",J186,0)</f>
        <v>0</v>
      </c>
      <c r="BH186" s="176">
        <f>IF(N186="sníž. přenesená",J186,0)</f>
        <v>0</v>
      </c>
      <c r="BI186" s="176">
        <f>IF(N186="nulová",J186,0)</f>
        <v>0</v>
      </c>
      <c r="BJ186" s="17" t="s">
        <v>22</v>
      </c>
      <c r="BK186" s="176">
        <f>ROUND(I186*H186,2)</f>
        <v>0</v>
      </c>
      <c r="BL186" s="17" t="s">
        <v>131</v>
      </c>
      <c r="BM186" s="17" t="s">
        <v>531</v>
      </c>
    </row>
    <row r="187" spans="2:47" s="1" customFormat="1" ht="13.5">
      <c r="B187" s="34"/>
      <c r="D187" s="177" t="s">
        <v>133</v>
      </c>
      <c r="F187" s="178" t="s">
        <v>220</v>
      </c>
      <c r="I187" s="138"/>
      <c r="L187" s="34"/>
      <c r="M187" s="63"/>
      <c r="N187" s="35"/>
      <c r="O187" s="35"/>
      <c r="P187" s="35"/>
      <c r="Q187" s="35"/>
      <c r="R187" s="35"/>
      <c r="S187" s="35"/>
      <c r="T187" s="64"/>
      <c r="AT187" s="17" t="s">
        <v>133</v>
      </c>
      <c r="AU187" s="17" t="s">
        <v>81</v>
      </c>
    </row>
    <row r="188" spans="2:47" s="1" customFormat="1" ht="175.5">
      <c r="B188" s="34"/>
      <c r="D188" s="177" t="s">
        <v>135</v>
      </c>
      <c r="F188" s="179" t="s">
        <v>214</v>
      </c>
      <c r="I188" s="138"/>
      <c r="L188" s="34"/>
      <c r="M188" s="63"/>
      <c r="N188" s="35"/>
      <c r="O188" s="35"/>
      <c r="P188" s="35"/>
      <c r="Q188" s="35"/>
      <c r="R188" s="35"/>
      <c r="S188" s="35"/>
      <c r="T188" s="64"/>
      <c r="AT188" s="17" t="s">
        <v>135</v>
      </c>
      <c r="AU188" s="17" t="s">
        <v>81</v>
      </c>
    </row>
    <row r="189" spans="2:51" s="11" customFormat="1" ht="13.5">
      <c r="B189" s="180"/>
      <c r="D189" s="177" t="s">
        <v>137</v>
      </c>
      <c r="E189" s="181" t="s">
        <v>20</v>
      </c>
      <c r="F189" s="182" t="s">
        <v>171</v>
      </c>
      <c r="H189" s="183" t="s">
        <v>20</v>
      </c>
      <c r="I189" s="184"/>
      <c r="L189" s="180"/>
      <c r="M189" s="185"/>
      <c r="N189" s="186"/>
      <c r="O189" s="186"/>
      <c r="P189" s="186"/>
      <c r="Q189" s="186"/>
      <c r="R189" s="186"/>
      <c r="S189" s="186"/>
      <c r="T189" s="187"/>
      <c r="AT189" s="183" t="s">
        <v>137</v>
      </c>
      <c r="AU189" s="183" t="s">
        <v>81</v>
      </c>
      <c r="AV189" s="11" t="s">
        <v>22</v>
      </c>
      <c r="AW189" s="11" t="s">
        <v>37</v>
      </c>
      <c r="AX189" s="11" t="s">
        <v>73</v>
      </c>
      <c r="AY189" s="183" t="s">
        <v>124</v>
      </c>
    </row>
    <row r="190" spans="2:51" s="12" customFormat="1" ht="13.5">
      <c r="B190" s="188"/>
      <c r="D190" s="177" t="s">
        <v>137</v>
      </c>
      <c r="E190" s="189" t="s">
        <v>20</v>
      </c>
      <c r="F190" s="190" t="s">
        <v>532</v>
      </c>
      <c r="H190" s="191">
        <v>154.127</v>
      </c>
      <c r="I190" s="192"/>
      <c r="L190" s="188"/>
      <c r="M190" s="193"/>
      <c r="N190" s="194"/>
      <c r="O190" s="194"/>
      <c r="P190" s="194"/>
      <c r="Q190" s="194"/>
      <c r="R190" s="194"/>
      <c r="S190" s="194"/>
      <c r="T190" s="195"/>
      <c r="AT190" s="189" t="s">
        <v>137</v>
      </c>
      <c r="AU190" s="189" t="s">
        <v>81</v>
      </c>
      <c r="AV190" s="12" t="s">
        <v>81</v>
      </c>
      <c r="AW190" s="12" t="s">
        <v>37</v>
      </c>
      <c r="AX190" s="12" t="s">
        <v>73</v>
      </c>
      <c r="AY190" s="189" t="s">
        <v>124</v>
      </c>
    </row>
    <row r="191" spans="2:51" s="11" customFormat="1" ht="13.5">
      <c r="B191" s="180"/>
      <c r="D191" s="177" t="s">
        <v>137</v>
      </c>
      <c r="E191" s="181" t="s">
        <v>20</v>
      </c>
      <c r="F191" s="182" t="s">
        <v>517</v>
      </c>
      <c r="H191" s="183" t="s">
        <v>20</v>
      </c>
      <c r="I191" s="184"/>
      <c r="L191" s="180"/>
      <c r="M191" s="185"/>
      <c r="N191" s="186"/>
      <c r="O191" s="186"/>
      <c r="P191" s="186"/>
      <c r="Q191" s="186"/>
      <c r="R191" s="186"/>
      <c r="S191" s="186"/>
      <c r="T191" s="187"/>
      <c r="AT191" s="183" t="s">
        <v>137</v>
      </c>
      <c r="AU191" s="183" t="s">
        <v>81</v>
      </c>
      <c r="AV191" s="11" t="s">
        <v>22</v>
      </c>
      <c r="AW191" s="11" t="s">
        <v>37</v>
      </c>
      <c r="AX191" s="11" t="s">
        <v>73</v>
      </c>
      <c r="AY191" s="183" t="s">
        <v>124</v>
      </c>
    </row>
    <row r="192" spans="2:51" s="11" customFormat="1" ht="13.5">
      <c r="B192" s="180"/>
      <c r="D192" s="177" t="s">
        <v>137</v>
      </c>
      <c r="E192" s="181" t="s">
        <v>20</v>
      </c>
      <c r="F192" s="182" t="s">
        <v>533</v>
      </c>
      <c r="H192" s="183" t="s">
        <v>20</v>
      </c>
      <c r="I192" s="184"/>
      <c r="L192" s="180"/>
      <c r="M192" s="185"/>
      <c r="N192" s="186"/>
      <c r="O192" s="186"/>
      <c r="P192" s="186"/>
      <c r="Q192" s="186"/>
      <c r="R192" s="186"/>
      <c r="S192" s="186"/>
      <c r="T192" s="187"/>
      <c r="AT192" s="183" t="s">
        <v>137</v>
      </c>
      <c r="AU192" s="183" t="s">
        <v>81</v>
      </c>
      <c r="AV192" s="11" t="s">
        <v>22</v>
      </c>
      <c r="AW192" s="11" t="s">
        <v>37</v>
      </c>
      <c r="AX192" s="11" t="s">
        <v>73</v>
      </c>
      <c r="AY192" s="183" t="s">
        <v>124</v>
      </c>
    </row>
    <row r="193" spans="2:51" s="13" customFormat="1" ht="13.5">
      <c r="B193" s="196"/>
      <c r="D193" s="197" t="s">
        <v>137</v>
      </c>
      <c r="E193" s="198" t="s">
        <v>20</v>
      </c>
      <c r="F193" s="199" t="s">
        <v>140</v>
      </c>
      <c r="H193" s="200">
        <v>154.127</v>
      </c>
      <c r="I193" s="201"/>
      <c r="L193" s="196"/>
      <c r="M193" s="202"/>
      <c r="N193" s="203"/>
      <c r="O193" s="203"/>
      <c r="P193" s="203"/>
      <c r="Q193" s="203"/>
      <c r="R193" s="203"/>
      <c r="S193" s="203"/>
      <c r="T193" s="204"/>
      <c r="AT193" s="205" t="s">
        <v>137</v>
      </c>
      <c r="AU193" s="205" t="s">
        <v>81</v>
      </c>
      <c r="AV193" s="13" t="s">
        <v>131</v>
      </c>
      <c r="AW193" s="13" t="s">
        <v>37</v>
      </c>
      <c r="AX193" s="13" t="s">
        <v>22</v>
      </c>
      <c r="AY193" s="205" t="s">
        <v>124</v>
      </c>
    </row>
    <row r="194" spans="2:65" s="1" customFormat="1" ht="22.5" customHeight="1">
      <c r="B194" s="164"/>
      <c r="C194" s="165" t="s">
        <v>215</v>
      </c>
      <c r="D194" s="165" t="s">
        <v>126</v>
      </c>
      <c r="E194" s="166" t="s">
        <v>223</v>
      </c>
      <c r="F194" s="167" t="s">
        <v>224</v>
      </c>
      <c r="G194" s="168" t="s">
        <v>129</v>
      </c>
      <c r="H194" s="169">
        <v>19.793</v>
      </c>
      <c r="I194" s="170"/>
      <c r="J194" s="171">
        <f>ROUND(I194*H194,2)</f>
        <v>0</v>
      </c>
      <c r="K194" s="167" t="s">
        <v>130</v>
      </c>
      <c r="L194" s="34"/>
      <c r="M194" s="172" t="s">
        <v>20</v>
      </c>
      <c r="N194" s="173" t="s">
        <v>44</v>
      </c>
      <c r="O194" s="35"/>
      <c r="P194" s="174">
        <f>O194*H194</f>
        <v>0</v>
      </c>
      <c r="Q194" s="174">
        <v>0</v>
      </c>
      <c r="R194" s="174">
        <f>Q194*H194</f>
        <v>0</v>
      </c>
      <c r="S194" s="174">
        <v>0</v>
      </c>
      <c r="T194" s="175">
        <f>S194*H194</f>
        <v>0</v>
      </c>
      <c r="AR194" s="17" t="s">
        <v>131</v>
      </c>
      <c r="AT194" s="17" t="s">
        <v>126</v>
      </c>
      <c r="AU194" s="17" t="s">
        <v>81</v>
      </c>
      <c r="AY194" s="17" t="s">
        <v>124</v>
      </c>
      <c r="BE194" s="176">
        <f>IF(N194="základní",J194,0)</f>
        <v>0</v>
      </c>
      <c r="BF194" s="176">
        <f>IF(N194="snížená",J194,0)</f>
        <v>0</v>
      </c>
      <c r="BG194" s="176">
        <f>IF(N194="zákl. přenesená",J194,0)</f>
        <v>0</v>
      </c>
      <c r="BH194" s="176">
        <f>IF(N194="sníž. přenesená",J194,0)</f>
        <v>0</v>
      </c>
      <c r="BI194" s="176">
        <f>IF(N194="nulová",J194,0)</f>
        <v>0</v>
      </c>
      <c r="BJ194" s="17" t="s">
        <v>22</v>
      </c>
      <c r="BK194" s="176">
        <f>ROUND(I194*H194,2)</f>
        <v>0</v>
      </c>
      <c r="BL194" s="17" t="s">
        <v>131</v>
      </c>
      <c r="BM194" s="17" t="s">
        <v>534</v>
      </c>
    </row>
    <row r="195" spans="2:47" s="1" customFormat="1" ht="13.5">
      <c r="B195" s="34"/>
      <c r="D195" s="177" t="s">
        <v>133</v>
      </c>
      <c r="F195" s="178" t="s">
        <v>226</v>
      </c>
      <c r="I195" s="138"/>
      <c r="L195" s="34"/>
      <c r="M195" s="63"/>
      <c r="N195" s="35"/>
      <c r="O195" s="35"/>
      <c r="P195" s="35"/>
      <c r="Q195" s="35"/>
      <c r="R195" s="35"/>
      <c r="S195" s="35"/>
      <c r="T195" s="64"/>
      <c r="AT195" s="17" t="s">
        <v>133</v>
      </c>
      <c r="AU195" s="17" t="s">
        <v>81</v>
      </c>
    </row>
    <row r="196" spans="2:47" s="1" customFormat="1" ht="175.5">
      <c r="B196" s="34"/>
      <c r="D196" s="177" t="s">
        <v>135</v>
      </c>
      <c r="F196" s="179" t="s">
        <v>227</v>
      </c>
      <c r="I196" s="138"/>
      <c r="L196" s="34"/>
      <c r="M196" s="63"/>
      <c r="N196" s="35"/>
      <c r="O196" s="35"/>
      <c r="P196" s="35"/>
      <c r="Q196" s="35"/>
      <c r="R196" s="35"/>
      <c r="S196" s="35"/>
      <c r="T196" s="64"/>
      <c r="AT196" s="17" t="s">
        <v>135</v>
      </c>
      <c r="AU196" s="17" t="s">
        <v>81</v>
      </c>
    </row>
    <row r="197" spans="2:51" s="11" customFormat="1" ht="13.5">
      <c r="B197" s="180"/>
      <c r="D197" s="177" t="s">
        <v>137</v>
      </c>
      <c r="E197" s="181" t="s">
        <v>20</v>
      </c>
      <c r="F197" s="182" t="s">
        <v>228</v>
      </c>
      <c r="H197" s="183" t="s">
        <v>20</v>
      </c>
      <c r="I197" s="184"/>
      <c r="L197" s="180"/>
      <c r="M197" s="185"/>
      <c r="N197" s="186"/>
      <c r="O197" s="186"/>
      <c r="P197" s="186"/>
      <c r="Q197" s="186"/>
      <c r="R197" s="186"/>
      <c r="S197" s="186"/>
      <c r="T197" s="187"/>
      <c r="AT197" s="183" t="s">
        <v>137</v>
      </c>
      <c r="AU197" s="183" t="s">
        <v>81</v>
      </c>
      <c r="AV197" s="11" t="s">
        <v>22</v>
      </c>
      <c r="AW197" s="11" t="s">
        <v>37</v>
      </c>
      <c r="AX197" s="11" t="s">
        <v>73</v>
      </c>
      <c r="AY197" s="183" t="s">
        <v>124</v>
      </c>
    </row>
    <row r="198" spans="2:51" s="12" customFormat="1" ht="13.5">
      <c r="B198" s="188"/>
      <c r="D198" s="177" t="s">
        <v>137</v>
      </c>
      <c r="E198" s="189" t="s">
        <v>20</v>
      </c>
      <c r="F198" s="190" t="s">
        <v>535</v>
      </c>
      <c r="H198" s="191">
        <v>19.793</v>
      </c>
      <c r="I198" s="192"/>
      <c r="L198" s="188"/>
      <c r="M198" s="193"/>
      <c r="N198" s="194"/>
      <c r="O198" s="194"/>
      <c r="P198" s="194"/>
      <c r="Q198" s="194"/>
      <c r="R198" s="194"/>
      <c r="S198" s="194"/>
      <c r="T198" s="195"/>
      <c r="AT198" s="189" t="s">
        <v>137</v>
      </c>
      <c r="AU198" s="189" t="s">
        <v>81</v>
      </c>
      <c r="AV198" s="12" t="s">
        <v>81</v>
      </c>
      <c r="AW198" s="12" t="s">
        <v>37</v>
      </c>
      <c r="AX198" s="12" t="s">
        <v>73</v>
      </c>
      <c r="AY198" s="189" t="s">
        <v>124</v>
      </c>
    </row>
    <row r="199" spans="2:51" s="13" customFormat="1" ht="13.5">
      <c r="B199" s="196"/>
      <c r="D199" s="177" t="s">
        <v>137</v>
      </c>
      <c r="E199" s="206" t="s">
        <v>20</v>
      </c>
      <c r="F199" s="207" t="s">
        <v>140</v>
      </c>
      <c r="H199" s="208">
        <v>19.793</v>
      </c>
      <c r="I199" s="201"/>
      <c r="L199" s="196"/>
      <c r="M199" s="202"/>
      <c r="N199" s="203"/>
      <c r="O199" s="203"/>
      <c r="P199" s="203"/>
      <c r="Q199" s="203"/>
      <c r="R199" s="203"/>
      <c r="S199" s="203"/>
      <c r="T199" s="204"/>
      <c r="AT199" s="205" t="s">
        <v>137</v>
      </c>
      <c r="AU199" s="205" t="s">
        <v>81</v>
      </c>
      <c r="AV199" s="13" t="s">
        <v>131</v>
      </c>
      <c r="AW199" s="13" t="s">
        <v>37</v>
      </c>
      <c r="AX199" s="13" t="s">
        <v>22</v>
      </c>
      <c r="AY199" s="205" t="s">
        <v>124</v>
      </c>
    </row>
    <row r="200" spans="2:63" s="10" customFormat="1" ht="29.25" customHeight="1">
      <c r="B200" s="150"/>
      <c r="D200" s="161" t="s">
        <v>72</v>
      </c>
      <c r="E200" s="162" t="s">
        <v>148</v>
      </c>
      <c r="F200" s="162" t="s">
        <v>230</v>
      </c>
      <c r="I200" s="153"/>
      <c r="J200" s="163">
        <f>BK200</f>
        <v>0</v>
      </c>
      <c r="L200" s="150"/>
      <c r="M200" s="155"/>
      <c r="N200" s="156"/>
      <c r="O200" s="156"/>
      <c r="P200" s="157">
        <f>SUM(P201:P211)</f>
        <v>0</v>
      </c>
      <c r="Q200" s="156"/>
      <c r="R200" s="157">
        <f>SUM(R201:R211)</f>
        <v>8.484268399999998</v>
      </c>
      <c r="S200" s="156"/>
      <c r="T200" s="158">
        <f>SUM(T201:T211)</f>
        <v>0</v>
      </c>
      <c r="AR200" s="151" t="s">
        <v>22</v>
      </c>
      <c r="AT200" s="159" t="s">
        <v>72</v>
      </c>
      <c r="AU200" s="159" t="s">
        <v>22</v>
      </c>
      <c r="AY200" s="151" t="s">
        <v>124</v>
      </c>
      <c r="BK200" s="160">
        <f>SUM(BK201:BK211)</f>
        <v>0</v>
      </c>
    </row>
    <row r="201" spans="2:65" s="1" customFormat="1" ht="22.5" customHeight="1">
      <c r="B201" s="164"/>
      <c r="C201" s="165" t="s">
        <v>222</v>
      </c>
      <c r="D201" s="165" t="s">
        <v>126</v>
      </c>
      <c r="E201" s="166" t="s">
        <v>231</v>
      </c>
      <c r="F201" s="167" t="s">
        <v>232</v>
      </c>
      <c r="G201" s="168" t="s">
        <v>167</v>
      </c>
      <c r="H201" s="169">
        <v>3.76</v>
      </c>
      <c r="I201" s="170"/>
      <c r="J201" s="171">
        <f>ROUND(I201*H201,2)</f>
        <v>0</v>
      </c>
      <c r="K201" s="167" t="s">
        <v>20</v>
      </c>
      <c r="L201" s="34"/>
      <c r="M201" s="172" t="s">
        <v>20</v>
      </c>
      <c r="N201" s="173" t="s">
        <v>44</v>
      </c>
      <c r="O201" s="35"/>
      <c r="P201" s="174">
        <f>O201*H201</f>
        <v>0</v>
      </c>
      <c r="Q201" s="174">
        <v>2.25634</v>
      </c>
      <c r="R201" s="174">
        <f>Q201*H201</f>
        <v>8.483838399999998</v>
      </c>
      <c r="S201" s="174">
        <v>0</v>
      </c>
      <c r="T201" s="175">
        <f>S201*H201</f>
        <v>0</v>
      </c>
      <c r="AR201" s="17" t="s">
        <v>131</v>
      </c>
      <c r="AT201" s="17" t="s">
        <v>126</v>
      </c>
      <c r="AU201" s="17" t="s">
        <v>81</v>
      </c>
      <c r="AY201" s="17" t="s">
        <v>124</v>
      </c>
      <c r="BE201" s="176">
        <f>IF(N201="základní",J201,0)</f>
        <v>0</v>
      </c>
      <c r="BF201" s="176">
        <f>IF(N201="snížená",J201,0)</f>
        <v>0</v>
      </c>
      <c r="BG201" s="176">
        <f>IF(N201="zákl. přenesená",J201,0)</f>
        <v>0</v>
      </c>
      <c r="BH201" s="176">
        <f>IF(N201="sníž. přenesená",J201,0)</f>
        <v>0</v>
      </c>
      <c r="BI201" s="176">
        <f>IF(N201="nulová",J201,0)</f>
        <v>0</v>
      </c>
      <c r="BJ201" s="17" t="s">
        <v>22</v>
      </c>
      <c r="BK201" s="176">
        <f>ROUND(I201*H201,2)</f>
        <v>0</v>
      </c>
      <c r="BL201" s="17" t="s">
        <v>131</v>
      </c>
      <c r="BM201" s="17" t="s">
        <v>536</v>
      </c>
    </row>
    <row r="202" spans="2:47" s="1" customFormat="1" ht="13.5">
      <c r="B202" s="34"/>
      <c r="D202" s="177" t="s">
        <v>133</v>
      </c>
      <c r="F202" s="178" t="s">
        <v>232</v>
      </c>
      <c r="I202" s="138"/>
      <c r="L202" s="34"/>
      <c r="M202" s="63"/>
      <c r="N202" s="35"/>
      <c r="O202" s="35"/>
      <c r="P202" s="35"/>
      <c r="Q202" s="35"/>
      <c r="R202" s="35"/>
      <c r="S202" s="35"/>
      <c r="T202" s="64"/>
      <c r="AT202" s="17" t="s">
        <v>133</v>
      </c>
      <c r="AU202" s="17" t="s">
        <v>81</v>
      </c>
    </row>
    <row r="203" spans="2:51" s="11" customFormat="1" ht="13.5">
      <c r="B203" s="180"/>
      <c r="D203" s="177" t="s">
        <v>137</v>
      </c>
      <c r="E203" s="181" t="s">
        <v>20</v>
      </c>
      <c r="F203" s="182" t="s">
        <v>234</v>
      </c>
      <c r="H203" s="183" t="s">
        <v>20</v>
      </c>
      <c r="I203" s="184"/>
      <c r="L203" s="180"/>
      <c r="M203" s="185"/>
      <c r="N203" s="186"/>
      <c r="O203" s="186"/>
      <c r="P203" s="186"/>
      <c r="Q203" s="186"/>
      <c r="R203" s="186"/>
      <c r="S203" s="186"/>
      <c r="T203" s="187"/>
      <c r="AT203" s="183" t="s">
        <v>137</v>
      </c>
      <c r="AU203" s="183" t="s">
        <v>81</v>
      </c>
      <c r="AV203" s="11" t="s">
        <v>22</v>
      </c>
      <c r="AW203" s="11" t="s">
        <v>37</v>
      </c>
      <c r="AX203" s="11" t="s">
        <v>73</v>
      </c>
      <c r="AY203" s="183" t="s">
        <v>124</v>
      </c>
    </row>
    <row r="204" spans="2:51" s="12" customFormat="1" ht="13.5">
      <c r="B204" s="188"/>
      <c r="D204" s="177" t="s">
        <v>137</v>
      </c>
      <c r="E204" s="189" t="s">
        <v>20</v>
      </c>
      <c r="F204" s="190" t="s">
        <v>537</v>
      </c>
      <c r="H204" s="191">
        <v>3.76</v>
      </c>
      <c r="I204" s="192"/>
      <c r="L204" s="188"/>
      <c r="M204" s="193"/>
      <c r="N204" s="194"/>
      <c r="O204" s="194"/>
      <c r="P204" s="194"/>
      <c r="Q204" s="194"/>
      <c r="R204" s="194"/>
      <c r="S204" s="194"/>
      <c r="T204" s="195"/>
      <c r="AT204" s="189" t="s">
        <v>137</v>
      </c>
      <c r="AU204" s="189" t="s">
        <v>81</v>
      </c>
      <c r="AV204" s="12" t="s">
        <v>81</v>
      </c>
      <c r="AW204" s="12" t="s">
        <v>37</v>
      </c>
      <c r="AX204" s="12" t="s">
        <v>73</v>
      </c>
      <c r="AY204" s="189" t="s">
        <v>124</v>
      </c>
    </row>
    <row r="205" spans="2:51" s="13" customFormat="1" ht="13.5">
      <c r="B205" s="196"/>
      <c r="D205" s="197" t="s">
        <v>137</v>
      </c>
      <c r="E205" s="198" t="s">
        <v>20</v>
      </c>
      <c r="F205" s="199" t="s">
        <v>140</v>
      </c>
      <c r="H205" s="200">
        <v>3.76</v>
      </c>
      <c r="I205" s="201"/>
      <c r="L205" s="196"/>
      <c r="M205" s="202"/>
      <c r="N205" s="203"/>
      <c r="O205" s="203"/>
      <c r="P205" s="203"/>
      <c r="Q205" s="203"/>
      <c r="R205" s="203"/>
      <c r="S205" s="203"/>
      <c r="T205" s="204"/>
      <c r="AT205" s="205" t="s">
        <v>137</v>
      </c>
      <c r="AU205" s="205" t="s">
        <v>81</v>
      </c>
      <c r="AV205" s="13" t="s">
        <v>131</v>
      </c>
      <c r="AW205" s="13" t="s">
        <v>37</v>
      </c>
      <c r="AX205" s="13" t="s">
        <v>22</v>
      </c>
      <c r="AY205" s="205" t="s">
        <v>124</v>
      </c>
    </row>
    <row r="206" spans="2:65" s="1" customFormat="1" ht="22.5" customHeight="1">
      <c r="B206" s="164"/>
      <c r="C206" s="165" t="s">
        <v>8</v>
      </c>
      <c r="D206" s="165" t="s">
        <v>126</v>
      </c>
      <c r="E206" s="166" t="s">
        <v>238</v>
      </c>
      <c r="F206" s="167" t="s">
        <v>239</v>
      </c>
      <c r="G206" s="168" t="s">
        <v>156</v>
      </c>
      <c r="H206" s="169">
        <v>0.5</v>
      </c>
      <c r="I206" s="170"/>
      <c r="J206" s="171">
        <f>ROUND(I206*H206,2)</f>
        <v>0</v>
      </c>
      <c r="K206" s="167" t="s">
        <v>130</v>
      </c>
      <c r="L206" s="34"/>
      <c r="M206" s="172" t="s">
        <v>20</v>
      </c>
      <c r="N206" s="173" t="s">
        <v>44</v>
      </c>
      <c r="O206" s="35"/>
      <c r="P206" s="174">
        <f>O206*H206</f>
        <v>0</v>
      </c>
      <c r="Q206" s="174">
        <v>0.00086</v>
      </c>
      <c r="R206" s="174">
        <f>Q206*H206</f>
        <v>0.00043</v>
      </c>
      <c r="S206" s="174">
        <v>0</v>
      </c>
      <c r="T206" s="175">
        <f>S206*H206</f>
        <v>0</v>
      </c>
      <c r="AR206" s="17" t="s">
        <v>131</v>
      </c>
      <c r="AT206" s="17" t="s">
        <v>126</v>
      </c>
      <c r="AU206" s="17" t="s">
        <v>81</v>
      </c>
      <c r="AY206" s="17" t="s">
        <v>124</v>
      </c>
      <c r="BE206" s="176">
        <f>IF(N206="základní",J206,0)</f>
        <v>0</v>
      </c>
      <c r="BF206" s="176">
        <f>IF(N206="snížená",J206,0)</f>
        <v>0</v>
      </c>
      <c r="BG206" s="176">
        <f>IF(N206="zákl. přenesená",J206,0)</f>
        <v>0</v>
      </c>
      <c r="BH206" s="176">
        <f>IF(N206="sníž. přenesená",J206,0)</f>
        <v>0</v>
      </c>
      <c r="BI206" s="176">
        <f>IF(N206="nulová",J206,0)</f>
        <v>0</v>
      </c>
      <c r="BJ206" s="17" t="s">
        <v>22</v>
      </c>
      <c r="BK206" s="176">
        <f>ROUND(I206*H206,2)</f>
        <v>0</v>
      </c>
      <c r="BL206" s="17" t="s">
        <v>131</v>
      </c>
      <c r="BM206" s="17" t="s">
        <v>538</v>
      </c>
    </row>
    <row r="207" spans="2:47" s="1" customFormat="1" ht="13.5">
      <c r="B207" s="34"/>
      <c r="D207" s="177" t="s">
        <v>133</v>
      </c>
      <c r="F207" s="178" t="s">
        <v>241</v>
      </c>
      <c r="I207" s="138"/>
      <c r="L207" s="34"/>
      <c r="M207" s="63"/>
      <c r="N207" s="35"/>
      <c r="O207" s="35"/>
      <c r="P207" s="35"/>
      <c r="Q207" s="35"/>
      <c r="R207" s="35"/>
      <c r="S207" s="35"/>
      <c r="T207" s="64"/>
      <c r="AT207" s="17" t="s">
        <v>133</v>
      </c>
      <c r="AU207" s="17" t="s">
        <v>81</v>
      </c>
    </row>
    <row r="208" spans="2:47" s="1" customFormat="1" ht="40.5">
      <c r="B208" s="34"/>
      <c r="D208" s="177" t="s">
        <v>135</v>
      </c>
      <c r="F208" s="179" t="s">
        <v>242</v>
      </c>
      <c r="I208" s="138"/>
      <c r="L208" s="34"/>
      <c r="M208" s="63"/>
      <c r="N208" s="35"/>
      <c r="O208" s="35"/>
      <c r="P208" s="35"/>
      <c r="Q208" s="35"/>
      <c r="R208" s="35"/>
      <c r="S208" s="35"/>
      <c r="T208" s="64"/>
      <c r="AT208" s="17" t="s">
        <v>135</v>
      </c>
      <c r="AU208" s="17" t="s">
        <v>81</v>
      </c>
    </row>
    <row r="209" spans="2:51" s="11" customFormat="1" ht="13.5">
      <c r="B209" s="180"/>
      <c r="D209" s="177" t="s">
        <v>137</v>
      </c>
      <c r="E209" s="181" t="s">
        <v>20</v>
      </c>
      <c r="F209" s="182" t="s">
        <v>243</v>
      </c>
      <c r="H209" s="183" t="s">
        <v>20</v>
      </c>
      <c r="I209" s="184"/>
      <c r="L209" s="180"/>
      <c r="M209" s="185"/>
      <c r="N209" s="186"/>
      <c r="O209" s="186"/>
      <c r="P209" s="186"/>
      <c r="Q209" s="186"/>
      <c r="R209" s="186"/>
      <c r="S209" s="186"/>
      <c r="T209" s="187"/>
      <c r="AT209" s="183" t="s">
        <v>137</v>
      </c>
      <c r="AU209" s="183" t="s">
        <v>81</v>
      </c>
      <c r="AV209" s="11" t="s">
        <v>22</v>
      </c>
      <c r="AW209" s="11" t="s">
        <v>37</v>
      </c>
      <c r="AX209" s="11" t="s">
        <v>73</v>
      </c>
      <c r="AY209" s="183" t="s">
        <v>124</v>
      </c>
    </row>
    <row r="210" spans="2:51" s="12" customFormat="1" ht="13.5">
      <c r="B210" s="188"/>
      <c r="D210" s="177" t="s">
        <v>137</v>
      </c>
      <c r="E210" s="189" t="s">
        <v>20</v>
      </c>
      <c r="F210" s="190" t="s">
        <v>244</v>
      </c>
      <c r="H210" s="191">
        <v>0.5</v>
      </c>
      <c r="I210" s="192"/>
      <c r="L210" s="188"/>
      <c r="M210" s="193"/>
      <c r="N210" s="194"/>
      <c r="O210" s="194"/>
      <c r="P210" s="194"/>
      <c r="Q210" s="194"/>
      <c r="R210" s="194"/>
      <c r="S210" s="194"/>
      <c r="T210" s="195"/>
      <c r="AT210" s="189" t="s">
        <v>137</v>
      </c>
      <c r="AU210" s="189" t="s">
        <v>81</v>
      </c>
      <c r="AV210" s="12" t="s">
        <v>81</v>
      </c>
      <c r="AW210" s="12" t="s">
        <v>37</v>
      </c>
      <c r="AX210" s="12" t="s">
        <v>73</v>
      </c>
      <c r="AY210" s="189" t="s">
        <v>124</v>
      </c>
    </row>
    <row r="211" spans="2:51" s="13" customFormat="1" ht="13.5">
      <c r="B211" s="196"/>
      <c r="D211" s="177" t="s">
        <v>137</v>
      </c>
      <c r="E211" s="206" t="s">
        <v>20</v>
      </c>
      <c r="F211" s="207" t="s">
        <v>140</v>
      </c>
      <c r="H211" s="208">
        <v>0.5</v>
      </c>
      <c r="I211" s="201"/>
      <c r="L211" s="196"/>
      <c r="M211" s="202"/>
      <c r="N211" s="203"/>
      <c r="O211" s="203"/>
      <c r="P211" s="203"/>
      <c r="Q211" s="203"/>
      <c r="R211" s="203"/>
      <c r="S211" s="203"/>
      <c r="T211" s="204"/>
      <c r="AT211" s="205" t="s">
        <v>137</v>
      </c>
      <c r="AU211" s="205" t="s">
        <v>81</v>
      </c>
      <c r="AV211" s="13" t="s">
        <v>131</v>
      </c>
      <c r="AW211" s="13" t="s">
        <v>37</v>
      </c>
      <c r="AX211" s="13" t="s">
        <v>22</v>
      </c>
      <c r="AY211" s="205" t="s">
        <v>124</v>
      </c>
    </row>
    <row r="212" spans="2:63" s="10" customFormat="1" ht="29.25" customHeight="1">
      <c r="B212" s="150"/>
      <c r="D212" s="161" t="s">
        <v>72</v>
      </c>
      <c r="E212" s="162" t="s">
        <v>164</v>
      </c>
      <c r="F212" s="162" t="s">
        <v>245</v>
      </c>
      <c r="I212" s="153"/>
      <c r="J212" s="163">
        <f>BK212</f>
        <v>0</v>
      </c>
      <c r="L212" s="150"/>
      <c r="M212" s="155"/>
      <c r="N212" s="156"/>
      <c r="O212" s="156"/>
      <c r="P212" s="157">
        <f>SUM(P213:P229)</f>
        <v>0</v>
      </c>
      <c r="Q212" s="156"/>
      <c r="R212" s="157">
        <f>SUM(R213:R229)</f>
        <v>4.884001</v>
      </c>
      <c r="S212" s="156"/>
      <c r="T212" s="158">
        <f>SUM(T213:T229)</f>
        <v>0</v>
      </c>
      <c r="AR212" s="151" t="s">
        <v>22</v>
      </c>
      <c r="AT212" s="159" t="s">
        <v>72</v>
      </c>
      <c r="AU212" s="159" t="s">
        <v>22</v>
      </c>
      <c r="AY212" s="151" t="s">
        <v>124</v>
      </c>
      <c r="BK212" s="160">
        <f>SUM(BK213:BK229)</f>
        <v>0</v>
      </c>
    </row>
    <row r="213" spans="2:65" s="1" customFormat="1" ht="22.5" customHeight="1">
      <c r="B213" s="164"/>
      <c r="C213" s="165" t="s">
        <v>237</v>
      </c>
      <c r="D213" s="165" t="s">
        <v>126</v>
      </c>
      <c r="E213" s="166" t="s">
        <v>247</v>
      </c>
      <c r="F213" s="167" t="s">
        <v>248</v>
      </c>
      <c r="G213" s="168" t="s">
        <v>129</v>
      </c>
      <c r="H213" s="169">
        <v>46.845</v>
      </c>
      <c r="I213" s="170"/>
      <c r="J213" s="171">
        <f>ROUND(I213*H213,2)</f>
        <v>0</v>
      </c>
      <c r="K213" s="167" t="s">
        <v>130</v>
      </c>
      <c r="L213" s="34"/>
      <c r="M213" s="172" t="s">
        <v>20</v>
      </c>
      <c r="N213" s="173" t="s">
        <v>44</v>
      </c>
      <c r="O213" s="35"/>
      <c r="P213" s="174">
        <f>O213*H213</f>
        <v>0</v>
      </c>
      <c r="Q213" s="174">
        <v>0</v>
      </c>
      <c r="R213" s="174">
        <f>Q213*H213</f>
        <v>0</v>
      </c>
      <c r="S213" s="174">
        <v>0</v>
      </c>
      <c r="T213" s="175">
        <f>S213*H213</f>
        <v>0</v>
      </c>
      <c r="AR213" s="17" t="s">
        <v>131</v>
      </c>
      <c r="AT213" s="17" t="s">
        <v>126</v>
      </c>
      <c r="AU213" s="17" t="s">
        <v>81</v>
      </c>
      <c r="AY213" s="17" t="s">
        <v>124</v>
      </c>
      <c r="BE213" s="176">
        <f>IF(N213="základní",J213,0)</f>
        <v>0</v>
      </c>
      <c r="BF213" s="176">
        <f>IF(N213="snížená",J213,0)</f>
        <v>0</v>
      </c>
      <c r="BG213" s="176">
        <f>IF(N213="zákl. přenesená",J213,0)</f>
        <v>0</v>
      </c>
      <c r="BH213" s="176">
        <f>IF(N213="sníž. přenesená",J213,0)</f>
        <v>0</v>
      </c>
      <c r="BI213" s="176">
        <f>IF(N213="nulová",J213,0)</f>
        <v>0</v>
      </c>
      <c r="BJ213" s="17" t="s">
        <v>22</v>
      </c>
      <c r="BK213" s="176">
        <f>ROUND(I213*H213,2)</f>
        <v>0</v>
      </c>
      <c r="BL213" s="17" t="s">
        <v>131</v>
      </c>
      <c r="BM213" s="17" t="s">
        <v>539</v>
      </c>
    </row>
    <row r="214" spans="2:47" s="1" customFormat="1" ht="13.5">
      <c r="B214" s="34"/>
      <c r="D214" s="177" t="s">
        <v>133</v>
      </c>
      <c r="F214" s="178" t="s">
        <v>250</v>
      </c>
      <c r="I214" s="138"/>
      <c r="L214" s="34"/>
      <c r="M214" s="63"/>
      <c r="N214" s="35"/>
      <c r="O214" s="35"/>
      <c r="P214" s="35"/>
      <c r="Q214" s="35"/>
      <c r="R214" s="35"/>
      <c r="S214" s="35"/>
      <c r="T214" s="64"/>
      <c r="AT214" s="17" t="s">
        <v>133</v>
      </c>
      <c r="AU214" s="17" t="s">
        <v>81</v>
      </c>
    </row>
    <row r="215" spans="2:51" s="11" customFormat="1" ht="13.5">
      <c r="B215" s="180"/>
      <c r="D215" s="177" t="s">
        <v>137</v>
      </c>
      <c r="E215" s="181" t="s">
        <v>20</v>
      </c>
      <c r="F215" s="182" t="s">
        <v>251</v>
      </c>
      <c r="H215" s="183" t="s">
        <v>20</v>
      </c>
      <c r="I215" s="184"/>
      <c r="L215" s="180"/>
      <c r="M215" s="185"/>
      <c r="N215" s="186"/>
      <c r="O215" s="186"/>
      <c r="P215" s="186"/>
      <c r="Q215" s="186"/>
      <c r="R215" s="186"/>
      <c r="S215" s="186"/>
      <c r="T215" s="187"/>
      <c r="AT215" s="183" t="s">
        <v>137</v>
      </c>
      <c r="AU215" s="183" t="s">
        <v>81</v>
      </c>
      <c r="AV215" s="11" t="s">
        <v>22</v>
      </c>
      <c r="AW215" s="11" t="s">
        <v>37</v>
      </c>
      <c r="AX215" s="11" t="s">
        <v>73</v>
      </c>
      <c r="AY215" s="183" t="s">
        <v>124</v>
      </c>
    </row>
    <row r="216" spans="2:51" s="12" customFormat="1" ht="13.5">
      <c r="B216" s="188"/>
      <c r="D216" s="177" t="s">
        <v>137</v>
      </c>
      <c r="E216" s="189" t="s">
        <v>20</v>
      </c>
      <c r="F216" s="190" t="s">
        <v>535</v>
      </c>
      <c r="H216" s="191">
        <v>19.793</v>
      </c>
      <c r="I216" s="192"/>
      <c r="L216" s="188"/>
      <c r="M216" s="193"/>
      <c r="N216" s="194"/>
      <c r="O216" s="194"/>
      <c r="P216" s="194"/>
      <c r="Q216" s="194"/>
      <c r="R216" s="194"/>
      <c r="S216" s="194"/>
      <c r="T216" s="195"/>
      <c r="AT216" s="189" t="s">
        <v>137</v>
      </c>
      <c r="AU216" s="189" t="s">
        <v>81</v>
      </c>
      <c r="AV216" s="12" t="s">
        <v>81</v>
      </c>
      <c r="AW216" s="12" t="s">
        <v>37</v>
      </c>
      <c r="AX216" s="12" t="s">
        <v>73</v>
      </c>
      <c r="AY216" s="189" t="s">
        <v>124</v>
      </c>
    </row>
    <row r="217" spans="2:51" s="11" customFormat="1" ht="13.5">
      <c r="B217" s="180"/>
      <c r="D217" s="177" t="s">
        <v>137</v>
      </c>
      <c r="E217" s="181" t="s">
        <v>20</v>
      </c>
      <c r="F217" s="182" t="s">
        <v>540</v>
      </c>
      <c r="H217" s="183" t="s">
        <v>20</v>
      </c>
      <c r="I217" s="184"/>
      <c r="L217" s="180"/>
      <c r="M217" s="185"/>
      <c r="N217" s="186"/>
      <c r="O217" s="186"/>
      <c r="P217" s="186"/>
      <c r="Q217" s="186"/>
      <c r="R217" s="186"/>
      <c r="S217" s="186"/>
      <c r="T217" s="187"/>
      <c r="AT217" s="183" t="s">
        <v>137</v>
      </c>
      <c r="AU217" s="183" t="s">
        <v>81</v>
      </c>
      <c r="AV217" s="11" t="s">
        <v>22</v>
      </c>
      <c r="AW217" s="11" t="s">
        <v>37</v>
      </c>
      <c r="AX217" s="11" t="s">
        <v>73</v>
      </c>
      <c r="AY217" s="183" t="s">
        <v>124</v>
      </c>
    </row>
    <row r="218" spans="2:51" s="12" customFormat="1" ht="13.5">
      <c r="B218" s="188"/>
      <c r="D218" s="177" t="s">
        <v>137</v>
      </c>
      <c r="E218" s="189" t="s">
        <v>20</v>
      </c>
      <c r="F218" s="190" t="s">
        <v>541</v>
      </c>
      <c r="H218" s="191">
        <v>40.732</v>
      </c>
      <c r="I218" s="192"/>
      <c r="L218" s="188"/>
      <c r="M218" s="193"/>
      <c r="N218" s="194"/>
      <c r="O218" s="194"/>
      <c r="P218" s="194"/>
      <c r="Q218" s="194"/>
      <c r="R218" s="194"/>
      <c r="S218" s="194"/>
      <c r="T218" s="195"/>
      <c r="AT218" s="189" t="s">
        <v>137</v>
      </c>
      <c r="AU218" s="189" t="s">
        <v>81</v>
      </c>
      <c r="AV218" s="12" t="s">
        <v>81</v>
      </c>
      <c r="AW218" s="12" t="s">
        <v>37</v>
      </c>
      <c r="AX218" s="12" t="s">
        <v>73</v>
      </c>
      <c r="AY218" s="189" t="s">
        <v>124</v>
      </c>
    </row>
    <row r="219" spans="2:51" s="12" customFormat="1" ht="13.5">
      <c r="B219" s="188"/>
      <c r="D219" s="177" t="s">
        <v>137</v>
      </c>
      <c r="E219" s="189" t="s">
        <v>20</v>
      </c>
      <c r="F219" s="190" t="s">
        <v>542</v>
      </c>
      <c r="H219" s="191">
        <v>-13.68</v>
      </c>
      <c r="I219" s="192"/>
      <c r="L219" s="188"/>
      <c r="M219" s="193"/>
      <c r="N219" s="194"/>
      <c r="O219" s="194"/>
      <c r="P219" s="194"/>
      <c r="Q219" s="194"/>
      <c r="R219" s="194"/>
      <c r="S219" s="194"/>
      <c r="T219" s="195"/>
      <c r="AT219" s="189" t="s">
        <v>137</v>
      </c>
      <c r="AU219" s="189" t="s">
        <v>81</v>
      </c>
      <c r="AV219" s="12" t="s">
        <v>81</v>
      </c>
      <c r="AW219" s="12" t="s">
        <v>37</v>
      </c>
      <c r="AX219" s="12" t="s">
        <v>73</v>
      </c>
      <c r="AY219" s="189" t="s">
        <v>124</v>
      </c>
    </row>
    <row r="220" spans="2:51" s="13" customFormat="1" ht="13.5">
      <c r="B220" s="196"/>
      <c r="D220" s="197" t="s">
        <v>137</v>
      </c>
      <c r="E220" s="198" t="s">
        <v>20</v>
      </c>
      <c r="F220" s="199" t="s">
        <v>140</v>
      </c>
      <c r="H220" s="200">
        <v>46.845</v>
      </c>
      <c r="I220" s="201"/>
      <c r="L220" s="196"/>
      <c r="M220" s="202"/>
      <c r="N220" s="203"/>
      <c r="O220" s="203"/>
      <c r="P220" s="203"/>
      <c r="Q220" s="203"/>
      <c r="R220" s="203"/>
      <c r="S220" s="203"/>
      <c r="T220" s="204"/>
      <c r="AT220" s="205" t="s">
        <v>137</v>
      </c>
      <c r="AU220" s="205" t="s">
        <v>81</v>
      </c>
      <c r="AV220" s="13" t="s">
        <v>131</v>
      </c>
      <c r="AW220" s="13" t="s">
        <v>37</v>
      </c>
      <c r="AX220" s="13" t="s">
        <v>22</v>
      </c>
      <c r="AY220" s="205" t="s">
        <v>124</v>
      </c>
    </row>
    <row r="221" spans="2:65" s="1" customFormat="1" ht="22.5" customHeight="1">
      <c r="B221" s="164"/>
      <c r="C221" s="165" t="s">
        <v>246</v>
      </c>
      <c r="D221" s="165" t="s">
        <v>126</v>
      </c>
      <c r="E221" s="166" t="s">
        <v>543</v>
      </c>
      <c r="F221" s="167" t="s">
        <v>544</v>
      </c>
      <c r="G221" s="168" t="s">
        <v>129</v>
      </c>
      <c r="H221" s="169">
        <v>27.052</v>
      </c>
      <c r="I221" s="170"/>
      <c r="J221" s="171">
        <f>ROUND(I221*H221,2)</f>
        <v>0</v>
      </c>
      <c r="K221" s="167" t="s">
        <v>20</v>
      </c>
      <c r="L221" s="34"/>
      <c r="M221" s="172" t="s">
        <v>20</v>
      </c>
      <c r="N221" s="173" t="s">
        <v>44</v>
      </c>
      <c r="O221" s="35"/>
      <c r="P221" s="174">
        <f>O221*H221</f>
        <v>0</v>
      </c>
      <c r="Q221" s="174">
        <v>0.08425</v>
      </c>
      <c r="R221" s="174">
        <f>Q221*H221</f>
        <v>2.279131</v>
      </c>
      <c r="S221" s="174">
        <v>0</v>
      </c>
      <c r="T221" s="175">
        <f>S221*H221</f>
        <v>0</v>
      </c>
      <c r="AR221" s="17" t="s">
        <v>131</v>
      </c>
      <c r="AT221" s="17" t="s">
        <v>126</v>
      </c>
      <c r="AU221" s="17" t="s">
        <v>81</v>
      </c>
      <c r="AY221" s="17" t="s">
        <v>124</v>
      </c>
      <c r="BE221" s="176">
        <f>IF(N221="základní",J221,0)</f>
        <v>0</v>
      </c>
      <c r="BF221" s="176">
        <f>IF(N221="snížená",J221,0)</f>
        <v>0</v>
      </c>
      <c r="BG221" s="176">
        <f>IF(N221="zákl. přenesená",J221,0)</f>
        <v>0</v>
      </c>
      <c r="BH221" s="176">
        <f>IF(N221="sníž. přenesená",J221,0)</f>
        <v>0</v>
      </c>
      <c r="BI221" s="176">
        <f>IF(N221="nulová",J221,0)</f>
        <v>0</v>
      </c>
      <c r="BJ221" s="17" t="s">
        <v>22</v>
      </c>
      <c r="BK221" s="176">
        <f>ROUND(I221*H221,2)</f>
        <v>0</v>
      </c>
      <c r="BL221" s="17" t="s">
        <v>131</v>
      </c>
      <c r="BM221" s="17" t="s">
        <v>545</v>
      </c>
    </row>
    <row r="222" spans="2:47" s="1" customFormat="1" ht="13.5">
      <c r="B222" s="34"/>
      <c r="D222" s="177" t="s">
        <v>133</v>
      </c>
      <c r="F222" s="178" t="s">
        <v>264</v>
      </c>
      <c r="I222" s="138"/>
      <c r="L222" s="34"/>
      <c r="M222" s="63"/>
      <c r="N222" s="35"/>
      <c r="O222" s="35"/>
      <c r="P222" s="35"/>
      <c r="Q222" s="35"/>
      <c r="R222" s="35"/>
      <c r="S222" s="35"/>
      <c r="T222" s="64"/>
      <c r="AT222" s="17" t="s">
        <v>133</v>
      </c>
      <c r="AU222" s="17" t="s">
        <v>81</v>
      </c>
    </row>
    <row r="223" spans="2:51" s="11" customFormat="1" ht="13.5">
      <c r="B223" s="180"/>
      <c r="D223" s="177" t="s">
        <v>137</v>
      </c>
      <c r="E223" s="181" t="s">
        <v>20</v>
      </c>
      <c r="F223" s="182" t="s">
        <v>546</v>
      </c>
      <c r="H223" s="183" t="s">
        <v>20</v>
      </c>
      <c r="I223" s="184"/>
      <c r="L223" s="180"/>
      <c r="M223" s="185"/>
      <c r="N223" s="186"/>
      <c r="O223" s="186"/>
      <c r="P223" s="186"/>
      <c r="Q223" s="186"/>
      <c r="R223" s="186"/>
      <c r="S223" s="186"/>
      <c r="T223" s="187"/>
      <c r="AT223" s="183" t="s">
        <v>137</v>
      </c>
      <c r="AU223" s="183" t="s">
        <v>81</v>
      </c>
      <c r="AV223" s="11" t="s">
        <v>22</v>
      </c>
      <c r="AW223" s="11" t="s">
        <v>37</v>
      </c>
      <c r="AX223" s="11" t="s">
        <v>73</v>
      </c>
      <c r="AY223" s="183" t="s">
        <v>124</v>
      </c>
    </row>
    <row r="224" spans="2:51" s="12" customFormat="1" ht="13.5">
      <c r="B224" s="188"/>
      <c r="D224" s="177" t="s">
        <v>137</v>
      </c>
      <c r="E224" s="189" t="s">
        <v>20</v>
      </c>
      <c r="F224" s="190" t="s">
        <v>541</v>
      </c>
      <c r="H224" s="191">
        <v>40.732</v>
      </c>
      <c r="I224" s="192"/>
      <c r="L224" s="188"/>
      <c r="M224" s="193"/>
      <c r="N224" s="194"/>
      <c r="O224" s="194"/>
      <c r="P224" s="194"/>
      <c r="Q224" s="194"/>
      <c r="R224" s="194"/>
      <c r="S224" s="194"/>
      <c r="T224" s="195"/>
      <c r="AT224" s="189" t="s">
        <v>137</v>
      </c>
      <c r="AU224" s="189" t="s">
        <v>81</v>
      </c>
      <c r="AV224" s="12" t="s">
        <v>81</v>
      </c>
      <c r="AW224" s="12" t="s">
        <v>37</v>
      </c>
      <c r="AX224" s="12" t="s">
        <v>73</v>
      </c>
      <c r="AY224" s="189" t="s">
        <v>124</v>
      </c>
    </row>
    <row r="225" spans="2:51" s="12" customFormat="1" ht="13.5">
      <c r="B225" s="188"/>
      <c r="D225" s="177" t="s">
        <v>137</v>
      </c>
      <c r="E225" s="189" t="s">
        <v>20</v>
      </c>
      <c r="F225" s="190" t="s">
        <v>542</v>
      </c>
      <c r="H225" s="191">
        <v>-13.68</v>
      </c>
      <c r="I225" s="192"/>
      <c r="L225" s="188"/>
      <c r="M225" s="193"/>
      <c r="N225" s="194"/>
      <c r="O225" s="194"/>
      <c r="P225" s="194"/>
      <c r="Q225" s="194"/>
      <c r="R225" s="194"/>
      <c r="S225" s="194"/>
      <c r="T225" s="195"/>
      <c r="AT225" s="189" t="s">
        <v>137</v>
      </c>
      <c r="AU225" s="189" t="s">
        <v>81</v>
      </c>
      <c r="AV225" s="12" t="s">
        <v>81</v>
      </c>
      <c r="AW225" s="12" t="s">
        <v>37</v>
      </c>
      <c r="AX225" s="12" t="s">
        <v>73</v>
      </c>
      <c r="AY225" s="189" t="s">
        <v>124</v>
      </c>
    </row>
    <row r="226" spans="2:51" s="13" customFormat="1" ht="13.5">
      <c r="B226" s="196"/>
      <c r="D226" s="197" t="s">
        <v>137</v>
      </c>
      <c r="E226" s="198" t="s">
        <v>20</v>
      </c>
      <c r="F226" s="199" t="s">
        <v>140</v>
      </c>
      <c r="H226" s="200">
        <v>27.052</v>
      </c>
      <c r="I226" s="201"/>
      <c r="L226" s="196"/>
      <c r="M226" s="202"/>
      <c r="N226" s="203"/>
      <c r="O226" s="203"/>
      <c r="P226" s="203"/>
      <c r="Q226" s="203"/>
      <c r="R226" s="203"/>
      <c r="S226" s="203"/>
      <c r="T226" s="204"/>
      <c r="AT226" s="205" t="s">
        <v>137</v>
      </c>
      <c r="AU226" s="205" t="s">
        <v>81</v>
      </c>
      <c r="AV226" s="13" t="s">
        <v>131</v>
      </c>
      <c r="AW226" s="13" t="s">
        <v>37</v>
      </c>
      <c r="AX226" s="13" t="s">
        <v>22</v>
      </c>
      <c r="AY226" s="205" t="s">
        <v>124</v>
      </c>
    </row>
    <row r="227" spans="2:65" s="1" customFormat="1" ht="22.5" customHeight="1">
      <c r="B227" s="164"/>
      <c r="C227" s="209" t="s">
        <v>256</v>
      </c>
      <c r="D227" s="209" t="s">
        <v>273</v>
      </c>
      <c r="E227" s="210" t="s">
        <v>547</v>
      </c>
      <c r="F227" s="211" t="s">
        <v>275</v>
      </c>
      <c r="G227" s="212" t="s">
        <v>129</v>
      </c>
      <c r="H227" s="213">
        <v>28.943</v>
      </c>
      <c r="I227" s="214"/>
      <c r="J227" s="215">
        <f>ROUND(I227*H227,2)</f>
        <v>0</v>
      </c>
      <c r="K227" s="211" t="s">
        <v>20</v>
      </c>
      <c r="L227" s="216"/>
      <c r="M227" s="217" t="s">
        <v>20</v>
      </c>
      <c r="N227" s="218" t="s">
        <v>44</v>
      </c>
      <c r="O227" s="35"/>
      <c r="P227" s="174">
        <f>O227*H227</f>
        <v>0</v>
      </c>
      <c r="Q227" s="174">
        <v>0.09</v>
      </c>
      <c r="R227" s="174">
        <f>Q227*H227</f>
        <v>2.60487</v>
      </c>
      <c r="S227" s="174">
        <v>0</v>
      </c>
      <c r="T227" s="175">
        <f>S227*H227</f>
        <v>0</v>
      </c>
      <c r="AR227" s="17" t="s">
        <v>187</v>
      </c>
      <c r="AT227" s="17" t="s">
        <v>273</v>
      </c>
      <c r="AU227" s="17" t="s">
        <v>81</v>
      </c>
      <c r="AY227" s="17" t="s">
        <v>124</v>
      </c>
      <c r="BE227" s="176">
        <f>IF(N227="základní",J227,0)</f>
        <v>0</v>
      </c>
      <c r="BF227" s="176">
        <f>IF(N227="snížená",J227,0)</f>
        <v>0</v>
      </c>
      <c r="BG227" s="176">
        <f>IF(N227="zákl. přenesená",J227,0)</f>
        <v>0</v>
      </c>
      <c r="BH227" s="176">
        <f>IF(N227="sníž. přenesená",J227,0)</f>
        <v>0</v>
      </c>
      <c r="BI227" s="176">
        <f>IF(N227="nulová",J227,0)</f>
        <v>0</v>
      </c>
      <c r="BJ227" s="17" t="s">
        <v>22</v>
      </c>
      <c r="BK227" s="176">
        <f>ROUND(I227*H227,2)</f>
        <v>0</v>
      </c>
      <c r="BL227" s="17" t="s">
        <v>131</v>
      </c>
      <c r="BM227" s="17" t="s">
        <v>548</v>
      </c>
    </row>
    <row r="228" spans="2:47" s="1" customFormat="1" ht="27">
      <c r="B228" s="34"/>
      <c r="D228" s="177" t="s">
        <v>133</v>
      </c>
      <c r="F228" s="178" t="s">
        <v>549</v>
      </c>
      <c r="I228" s="138"/>
      <c r="L228" s="34"/>
      <c r="M228" s="63"/>
      <c r="N228" s="35"/>
      <c r="O228" s="35"/>
      <c r="P228" s="35"/>
      <c r="Q228" s="35"/>
      <c r="R228" s="35"/>
      <c r="S228" s="35"/>
      <c r="T228" s="64"/>
      <c r="AT228" s="17" t="s">
        <v>133</v>
      </c>
      <c r="AU228" s="17" t="s">
        <v>81</v>
      </c>
    </row>
    <row r="229" spans="2:51" s="12" customFormat="1" ht="13.5">
      <c r="B229" s="188"/>
      <c r="D229" s="177" t="s">
        <v>137</v>
      </c>
      <c r="F229" s="190" t="s">
        <v>550</v>
      </c>
      <c r="H229" s="191">
        <v>28.943</v>
      </c>
      <c r="I229" s="192"/>
      <c r="L229" s="188"/>
      <c r="M229" s="193"/>
      <c r="N229" s="194"/>
      <c r="O229" s="194"/>
      <c r="P229" s="194"/>
      <c r="Q229" s="194"/>
      <c r="R229" s="194"/>
      <c r="S229" s="194"/>
      <c r="T229" s="195"/>
      <c r="AT229" s="189" t="s">
        <v>137</v>
      </c>
      <c r="AU229" s="189" t="s">
        <v>81</v>
      </c>
      <c r="AV229" s="12" t="s">
        <v>81</v>
      </c>
      <c r="AW229" s="12" t="s">
        <v>4</v>
      </c>
      <c r="AX229" s="12" t="s">
        <v>22</v>
      </c>
      <c r="AY229" s="189" t="s">
        <v>124</v>
      </c>
    </row>
    <row r="230" spans="2:63" s="10" customFormat="1" ht="29.25" customHeight="1">
      <c r="B230" s="150"/>
      <c r="D230" s="161" t="s">
        <v>72</v>
      </c>
      <c r="E230" s="162" t="s">
        <v>173</v>
      </c>
      <c r="F230" s="162" t="s">
        <v>280</v>
      </c>
      <c r="I230" s="153"/>
      <c r="J230" s="163">
        <f>BK230</f>
        <v>0</v>
      </c>
      <c r="L230" s="150"/>
      <c r="M230" s="155"/>
      <c r="N230" s="156"/>
      <c r="O230" s="156"/>
      <c r="P230" s="157">
        <f>SUM(P231:P255)</f>
        <v>0</v>
      </c>
      <c r="Q230" s="156"/>
      <c r="R230" s="157">
        <f>SUM(R231:R255)</f>
        <v>93.73612734999999</v>
      </c>
      <c r="S230" s="156"/>
      <c r="T230" s="158">
        <f>SUM(T231:T255)</f>
        <v>0</v>
      </c>
      <c r="AR230" s="151" t="s">
        <v>22</v>
      </c>
      <c r="AT230" s="159" t="s">
        <v>72</v>
      </c>
      <c r="AU230" s="159" t="s">
        <v>22</v>
      </c>
      <c r="AY230" s="151" t="s">
        <v>124</v>
      </c>
      <c r="BK230" s="160">
        <f>SUM(BK231:BK255)</f>
        <v>0</v>
      </c>
    </row>
    <row r="231" spans="2:65" s="1" customFormat="1" ht="31.5" customHeight="1">
      <c r="B231" s="164"/>
      <c r="C231" s="165" t="s">
        <v>262</v>
      </c>
      <c r="D231" s="165" t="s">
        <v>126</v>
      </c>
      <c r="E231" s="166" t="s">
        <v>281</v>
      </c>
      <c r="F231" s="167" t="s">
        <v>282</v>
      </c>
      <c r="G231" s="168" t="s">
        <v>167</v>
      </c>
      <c r="H231" s="169">
        <v>2.969</v>
      </c>
      <c r="I231" s="170"/>
      <c r="J231" s="171">
        <f>ROUND(I231*H231,2)</f>
        <v>0</v>
      </c>
      <c r="K231" s="167" t="s">
        <v>130</v>
      </c>
      <c r="L231" s="34"/>
      <c r="M231" s="172" t="s">
        <v>20</v>
      </c>
      <c r="N231" s="173" t="s">
        <v>44</v>
      </c>
      <c r="O231" s="35"/>
      <c r="P231" s="174">
        <f>O231*H231</f>
        <v>0</v>
      </c>
      <c r="Q231" s="174">
        <v>2.45329</v>
      </c>
      <c r="R231" s="174">
        <f>Q231*H231</f>
        <v>7.283818009999999</v>
      </c>
      <c r="S231" s="174">
        <v>0</v>
      </c>
      <c r="T231" s="175">
        <f>S231*H231</f>
        <v>0</v>
      </c>
      <c r="AR231" s="17" t="s">
        <v>131</v>
      </c>
      <c r="AT231" s="17" t="s">
        <v>126</v>
      </c>
      <c r="AU231" s="17" t="s">
        <v>81</v>
      </c>
      <c r="AY231" s="17" t="s">
        <v>124</v>
      </c>
      <c r="BE231" s="176">
        <f>IF(N231="základní",J231,0)</f>
        <v>0</v>
      </c>
      <c r="BF231" s="176">
        <f>IF(N231="snížená",J231,0)</f>
        <v>0</v>
      </c>
      <c r="BG231" s="176">
        <f>IF(N231="zákl. přenesená",J231,0)</f>
        <v>0</v>
      </c>
      <c r="BH231" s="176">
        <f>IF(N231="sníž. přenesená",J231,0)</f>
        <v>0</v>
      </c>
      <c r="BI231" s="176">
        <f>IF(N231="nulová",J231,0)</f>
        <v>0</v>
      </c>
      <c r="BJ231" s="17" t="s">
        <v>22</v>
      </c>
      <c r="BK231" s="176">
        <f>ROUND(I231*H231,2)</f>
        <v>0</v>
      </c>
      <c r="BL231" s="17" t="s">
        <v>131</v>
      </c>
      <c r="BM231" s="17" t="s">
        <v>551</v>
      </c>
    </row>
    <row r="232" spans="2:47" s="1" customFormat="1" ht="13.5">
      <c r="B232" s="34"/>
      <c r="D232" s="177" t="s">
        <v>133</v>
      </c>
      <c r="F232" s="178" t="s">
        <v>284</v>
      </c>
      <c r="I232" s="138"/>
      <c r="L232" s="34"/>
      <c r="M232" s="63"/>
      <c r="N232" s="35"/>
      <c r="O232" s="35"/>
      <c r="P232" s="35"/>
      <c r="Q232" s="35"/>
      <c r="R232" s="35"/>
      <c r="S232" s="35"/>
      <c r="T232" s="64"/>
      <c r="AT232" s="17" t="s">
        <v>133</v>
      </c>
      <c r="AU232" s="17" t="s">
        <v>81</v>
      </c>
    </row>
    <row r="233" spans="2:47" s="1" customFormat="1" ht="175.5">
      <c r="B233" s="34"/>
      <c r="D233" s="177" t="s">
        <v>135</v>
      </c>
      <c r="F233" s="179" t="s">
        <v>285</v>
      </c>
      <c r="I233" s="138"/>
      <c r="L233" s="34"/>
      <c r="M233" s="63"/>
      <c r="N233" s="35"/>
      <c r="O233" s="35"/>
      <c r="P233" s="35"/>
      <c r="Q233" s="35"/>
      <c r="R233" s="35"/>
      <c r="S233" s="35"/>
      <c r="T233" s="64"/>
      <c r="AT233" s="17" t="s">
        <v>135</v>
      </c>
      <c r="AU233" s="17" t="s">
        <v>81</v>
      </c>
    </row>
    <row r="234" spans="2:51" s="11" customFormat="1" ht="13.5">
      <c r="B234" s="180"/>
      <c r="D234" s="177" t="s">
        <v>137</v>
      </c>
      <c r="E234" s="181" t="s">
        <v>20</v>
      </c>
      <c r="F234" s="182" t="s">
        <v>286</v>
      </c>
      <c r="H234" s="183" t="s">
        <v>20</v>
      </c>
      <c r="I234" s="184"/>
      <c r="L234" s="180"/>
      <c r="M234" s="185"/>
      <c r="N234" s="186"/>
      <c r="O234" s="186"/>
      <c r="P234" s="186"/>
      <c r="Q234" s="186"/>
      <c r="R234" s="186"/>
      <c r="S234" s="186"/>
      <c r="T234" s="187"/>
      <c r="AT234" s="183" t="s">
        <v>137</v>
      </c>
      <c r="AU234" s="183" t="s">
        <v>81</v>
      </c>
      <c r="AV234" s="11" t="s">
        <v>22</v>
      </c>
      <c r="AW234" s="11" t="s">
        <v>37</v>
      </c>
      <c r="AX234" s="11" t="s">
        <v>73</v>
      </c>
      <c r="AY234" s="183" t="s">
        <v>124</v>
      </c>
    </row>
    <row r="235" spans="2:51" s="12" customFormat="1" ht="13.5">
      <c r="B235" s="188"/>
      <c r="D235" s="177" t="s">
        <v>137</v>
      </c>
      <c r="E235" s="189" t="s">
        <v>20</v>
      </c>
      <c r="F235" s="190" t="s">
        <v>552</v>
      </c>
      <c r="H235" s="191">
        <v>2.969</v>
      </c>
      <c r="I235" s="192"/>
      <c r="L235" s="188"/>
      <c r="M235" s="193"/>
      <c r="N235" s="194"/>
      <c r="O235" s="194"/>
      <c r="P235" s="194"/>
      <c r="Q235" s="194"/>
      <c r="R235" s="194"/>
      <c r="S235" s="194"/>
      <c r="T235" s="195"/>
      <c r="AT235" s="189" t="s">
        <v>137</v>
      </c>
      <c r="AU235" s="189" t="s">
        <v>81</v>
      </c>
      <c r="AV235" s="12" t="s">
        <v>81</v>
      </c>
      <c r="AW235" s="12" t="s">
        <v>37</v>
      </c>
      <c r="AX235" s="12" t="s">
        <v>73</v>
      </c>
      <c r="AY235" s="189" t="s">
        <v>124</v>
      </c>
    </row>
    <row r="236" spans="2:51" s="13" customFormat="1" ht="13.5">
      <c r="B236" s="196"/>
      <c r="D236" s="197" t="s">
        <v>137</v>
      </c>
      <c r="E236" s="198" t="s">
        <v>20</v>
      </c>
      <c r="F236" s="199" t="s">
        <v>140</v>
      </c>
      <c r="H236" s="200">
        <v>2.969</v>
      </c>
      <c r="I236" s="201"/>
      <c r="L236" s="196"/>
      <c r="M236" s="202"/>
      <c r="N236" s="203"/>
      <c r="O236" s="203"/>
      <c r="P236" s="203"/>
      <c r="Q236" s="203"/>
      <c r="R236" s="203"/>
      <c r="S236" s="203"/>
      <c r="T236" s="204"/>
      <c r="AT236" s="205" t="s">
        <v>137</v>
      </c>
      <c r="AU236" s="205" t="s">
        <v>81</v>
      </c>
      <c r="AV236" s="13" t="s">
        <v>131</v>
      </c>
      <c r="AW236" s="13" t="s">
        <v>37</v>
      </c>
      <c r="AX236" s="13" t="s">
        <v>22</v>
      </c>
      <c r="AY236" s="205" t="s">
        <v>124</v>
      </c>
    </row>
    <row r="237" spans="2:65" s="1" customFormat="1" ht="31.5" customHeight="1">
      <c r="B237" s="164"/>
      <c r="C237" s="165" t="s">
        <v>272</v>
      </c>
      <c r="D237" s="165" t="s">
        <v>126</v>
      </c>
      <c r="E237" s="166" t="s">
        <v>289</v>
      </c>
      <c r="F237" s="167" t="s">
        <v>290</v>
      </c>
      <c r="G237" s="168" t="s">
        <v>167</v>
      </c>
      <c r="H237" s="169">
        <v>2.969</v>
      </c>
      <c r="I237" s="170"/>
      <c r="J237" s="171">
        <f>ROUND(I237*H237,2)</f>
        <v>0</v>
      </c>
      <c r="K237" s="167" t="s">
        <v>130</v>
      </c>
      <c r="L237" s="34"/>
      <c r="M237" s="172" t="s">
        <v>20</v>
      </c>
      <c r="N237" s="173" t="s">
        <v>44</v>
      </c>
      <c r="O237" s="35"/>
      <c r="P237" s="174">
        <f>O237*H237</f>
        <v>0</v>
      </c>
      <c r="Q237" s="174">
        <v>0</v>
      </c>
      <c r="R237" s="174">
        <f>Q237*H237</f>
        <v>0</v>
      </c>
      <c r="S237" s="174">
        <v>0</v>
      </c>
      <c r="T237" s="175">
        <f>S237*H237</f>
        <v>0</v>
      </c>
      <c r="AR237" s="17" t="s">
        <v>131</v>
      </c>
      <c r="AT237" s="17" t="s">
        <v>126</v>
      </c>
      <c r="AU237" s="17" t="s">
        <v>81</v>
      </c>
      <c r="AY237" s="17" t="s">
        <v>124</v>
      </c>
      <c r="BE237" s="176">
        <f>IF(N237="základní",J237,0)</f>
        <v>0</v>
      </c>
      <c r="BF237" s="176">
        <f>IF(N237="snížená",J237,0)</f>
        <v>0</v>
      </c>
      <c r="BG237" s="176">
        <f>IF(N237="zákl. přenesená",J237,0)</f>
        <v>0</v>
      </c>
      <c r="BH237" s="176">
        <f>IF(N237="sníž. přenesená",J237,0)</f>
        <v>0</v>
      </c>
      <c r="BI237" s="176">
        <f>IF(N237="nulová",J237,0)</f>
        <v>0</v>
      </c>
      <c r="BJ237" s="17" t="s">
        <v>22</v>
      </c>
      <c r="BK237" s="176">
        <f>ROUND(I237*H237,2)</f>
        <v>0</v>
      </c>
      <c r="BL237" s="17" t="s">
        <v>131</v>
      </c>
      <c r="BM237" s="17" t="s">
        <v>553</v>
      </c>
    </row>
    <row r="238" spans="2:47" s="1" customFormat="1" ht="27">
      <c r="B238" s="34"/>
      <c r="D238" s="177" t="s">
        <v>133</v>
      </c>
      <c r="F238" s="178" t="s">
        <v>292</v>
      </c>
      <c r="I238" s="138"/>
      <c r="L238" s="34"/>
      <c r="M238" s="63"/>
      <c r="N238" s="35"/>
      <c r="O238" s="35"/>
      <c r="P238" s="35"/>
      <c r="Q238" s="35"/>
      <c r="R238" s="35"/>
      <c r="S238" s="35"/>
      <c r="T238" s="64"/>
      <c r="AT238" s="17" t="s">
        <v>133</v>
      </c>
      <c r="AU238" s="17" t="s">
        <v>81</v>
      </c>
    </row>
    <row r="239" spans="2:47" s="1" customFormat="1" ht="81">
      <c r="B239" s="34"/>
      <c r="D239" s="177" t="s">
        <v>135</v>
      </c>
      <c r="F239" s="179" t="s">
        <v>293</v>
      </c>
      <c r="I239" s="138"/>
      <c r="L239" s="34"/>
      <c r="M239" s="63"/>
      <c r="N239" s="35"/>
      <c r="O239" s="35"/>
      <c r="P239" s="35"/>
      <c r="Q239" s="35"/>
      <c r="R239" s="35"/>
      <c r="S239" s="35"/>
      <c r="T239" s="64"/>
      <c r="AT239" s="17" t="s">
        <v>135</v>
      </c>
      <c r="AU239" s="17" t="s">
        <v>81</v>
      </c>
    </row>
    <row r="240" spans="2:51" s="11" customFormat="1" ht="13.5">
      <c r="B240" s="180"/>
      <c r="D240" s="177" t="s">
        <v>137</v>
      </c>
      <c r="E240" s="181" t="s">
        <v>20</v>
      </c>
      <c r="F240" s="182" t="s">
        <v>286</v>
      </c>
      <c r="H240" s="183" t="s">
        <v>20</v>
      </c>
      <c r="I240" s="184"/>
      <c r="L240" s="180"/>
      <c r="M240" s="185"/>
      <c r="N240" s="186"/>
      <c r="O240" s="186"/>
      <c r="P240" s="186"/>
      <c r="Q240" s="186"/>
      <c r="R240" s="186"/>
      <c r="S240" s="186"/>
      <c r="T240" s="187"/>
      <c r="AT240" s="183" t="s">
        <v>137</v>
      </c>
      <c r="AU240" s="183" t="s">
        <v>81</v>
      </c>
      <c r="AV240" s="11" t="s">
        <v>22</v>
      </c>
      <c r="AW240" s="11" t="s">
        <v>37</v>
      </c>
      <c r="AX240" s="11" t="s">
        <v>73</v>
      </c>
      <c r="AY240" s="183" t="s">
        <v>124</v>
      </c>
    </row>
    <row r="241" spans="2:51" s="12" customFormat="1" ht="13.5">
      <c r="B241" s="188"/>
      <c r="D241" s="177" t="s">
        <v>137</v>
      </c>
      <c r="E241" s="189" t="s">
        <v>20</v>
      </c>
      <c r="F241" s="190" t="s">
        <v>552</v>
      </c>
      <c r="H241" s="191">
        <v>2.969</v>
      </c>
      <c r="I241" s="192"/>
      <c r="L241" s="188"/>
      <c r="M241" s="193"/>
      <c r="N241" s="194"/>
      <c r="O241" s="194"/>
      <c r="P241" s="194"/>
      <c r="Q241" s="194"/>
      <c r="R241" s="194"/>
      <c r="S241" s="194"/>
      <c r="T241" s="195"/>
      <c r="AT241" s="189" t="s">
        <v>137</v>
      </c>
      <c r="AU241" s="189" t="s">
        <v>81</v>
      </c>
      <c r="AV241" s="12" t="s">
        <v>81</v>
      </c>
      <c r="AW241" s="12" t="s">
        <v>37</v>
      </c>
      <c r="AX241" s="12" t="s">
        <v>73</v>
      </c>
      <c r="AY241" s="189" t="s">
        <v>124</v>
      </c>
    </row>
    <row r="242" spans="2:51" s="13" customFormat="1" ht="13.5">
      <c r="B242" s="196"/>
      <c r="D242" s="197" t="s">
        <v>137</v>
      </c>
      <c r="E242" s="198" t="s">
        <v>20</v>
      </c>
      <c r="F242" s="199" t="s">
        <v>140</v>
      </c>
      <c r="H242" s="200">
        <v>2.969</v>
      </c>
      <c r="I242" s="201"/>
      <c r="L242" s="196"/>
      <c r="M242" s="202"/>
      <c r="N242" s="203"/>
      <c r="O242" s="203"/>
      <c r="P242" s="203"/>
      <c r="Q242" s="203"/>
      <c r="R242" s="203"/>
      <c r="S242" s="203"/>
      <c r="T242" s="204"/>
      <c r="AT242" s="205" t="s">
        <v>137</v>
      </c>
      <c r="AU242" s="205" t="s">
        <v>81</v>
      </c>
      <c r="AV242" s="13" t="s">
        <v>131</v>
      </c>
      <c r="AW242" s="13" t="s">
        <v>37</v>
      </c>
      <c r="AX242" s="13" t="s">
        <v>22</v>
      </c>
      <c r="AY242" s="205" t="s">
        <v>124</v>
      </c>
    </row>
    <row r="243" spans="2:65" s="1" customFormat="1" ht="22.5" customHeight="1">
      <c r="B243" s="164"/>
      <c r="C243" s="165" t="s">
        <v>7</v>
      </c>
      <c r="D243" s="165" t="s">
        <v>126</v>
      </c>
      <c r="E243" s="166" t="s">
        <v>295</v>
      </c>
      <c r="F243" s="167" t="s">
        <v>296</v>
      </c>
      <c r="G243" s="168" t="s">
        <v>218</v>
      </c>
      <c r="H243" s="169">
        <v>0.139</v>
      </c>
      <c r="I243" s="170"/>
      <c r="J243" s="171">
        <f>ROUND(I243*H243,2)</f>
        <v>0</v>
      </c>
      <c r="K243" s="167" t="s">
        <v>130</v>
      </c>
      <c r="L243" s="34"/>
      <c r="M243" s="172" t="s">
        <v>20</v>
      </c>
      <c r="N243" s="173" t="s">
        <v>44</v>
      </c>
      <c r="O243" s="35"/>
      <c r="P243" s="174">
        <f>O243*H243</f>
        <v>0</v>
      </c>
      <c r="Q243" s="174">
        <v>1.05306</v>
      </c>
      <c r="R243" s="174">
        <f>Q243*H243</f>
        <v>0.14637534000000002</v>
      </c>
      <c r="S243" s="174">
        <v>0</v>
      </c>
      <c r="T243" s="175">
        <f>S243*H243</f>
        <v>0</v>
      </c>
      <c r="AR243" s="17" t="s">
        <v>131</v>
      </c>
      <c r="AT243" s="17" t="s">
        <v>126</v>
      </c>
      <c r="AU243" s="17" t="s">
        <v>81</v>
      </c>
      <c r="AY243" s="17" t="s">
        <v>124</v>
      </c>
      <c r="BE243" s="176">
        <f>IF(N243="základní",J243,0)</f>
        <v>0</v>
      </c>
      <c r="BF243" s="176">
        <f>IF(N243="snížená",J243,0)</f>
        <v>0</v>
      </c>
      <c r="BG243" s="176">
        <f>IF(N243="zákl. přenesená",J243,0)</f>
        <v>0</v>
      </c>
      <c r="BH243" s="176">
        <f>IF(N243="sníž. přenesená",J243,0)</f>
        <v>0</v>
      </c>
      <c r="BI243" s="176">
        <f>IF(N243="nulová",J243,0)</f>
        <v>0</v>
      </c>
      <c r="BJ243" s="17" t="s">
        <v>22</v>
      </c>
      <c r="BK243" s="176">
        <f>ROUND(I243*H243,2)</f>
        <v>0</v>
      </c>
      <c r="BL243" s="17" t="s">
        <v>131</v>
      </c>
      <c r="BM243" s="17" t="s">
        <v>554</v>
      </c>
    </row>
    <row r="244" spans="2:47" s="1" customFormat="1" ht="13.5">
      <c r="B244" s="34"/>
      <c r="D244" s="177" t="s">
        <v>133</v>
      </c>
      <c r="F244" s="178" t="s">
        <v>298</v>
      </c>
      <c r="I244" s="138"/>
      <c r="L244" s="34"/>
      <c r="M244" s="63"/>
      <c r="N244" s="35"/>
      <c r="O244" s="35"/>
      <c r="P244" s="35"/>
      <c r="Q244" s="35"/>
      <c r="R244" s="35"/>
      <c r="S244" s="35"/>
      <c r="T244" s="64"/>
      <c r="AT244" s="17" t="s">
        <v>133</v>
      </c>
      <c r="AU244" s="17" t="s">
        <v>81</v>
      </c>
    </row>
    <row r="245" spans="2:51" s="11" customFormat="1" ht="13.5">
      <c r="B245" s="180"/>
      <c r="D245" s="177" t="s">
        <v>137</v>
      </c>
      <c r="E245" s="181" t="s">
        <v>20</v>
      </c>
      <c r="F245" s="182" t="s">
        <v>299</v>
      </c>
      <c r="H245" s="183" t="s">
        <v>20</v>
      </c>
      <c r="I245" s="184"/>
      <c r="L245" s="180"/>
      <c r="M245" s="185"/>
      <c r="N245" s="186"/>
      <c r="O245" s="186"/>
      <c r="P245" s="186"/>
      <c r="Q245" s="186"/>
      <c r="R245" s="186"/>
      <c r="S245" s="186"/>
      <c r="T245" s="187"/>
      <c r="AT245" s="183" t="s">
        <v>137</v>
      </c>
      <c r="AU245" s="183" t="s">
        <v>81</v>
      </c>
      <c r="AV245" s="11" t="s">
        <v>22</v>
      </c>
      <c r="AW245" s="11" t="s">
        <v>37</v>
      </c>
      <c r="AX245" s="11" t="s">
        <v>73</v>
      </c>
      <c r="AY245" s="183" t="s">
        <v>124</v>
      </c>
    </row>
    <row r="246" spans="2:51" s="11" customFormat="1" ht="13.5">
      <c r="B246" s="180"/>
      <c r="D246" s="177" t="s">
        <v>137</v>
      </c>
      <c r="E246" s="181" t="s">
        <v>20</v>
      </c>
      <c r="F246" s="182" t="s">
        <v>300</v>
      </c>
      <c r="H246" s="183" t="s">
        <v>20</v>
      </c>
      <c r="I246" s="184"/>
      <c r="L246" s="180"/>
      <c r="M246" s="185"/>
      <c r="N246" s="186"/>
      <c r="O246" s="186"/>
      <c r="P246" s="186"/>
      <c r="Q246" s="186"/>
      <c r="R246" s="186"/>
      <c r="S246" s="186"/>
      <c r="T246" s="187"/>
      <c r="AT246" s="183" t="s">
        <v>137</v>
      </c>
      <c r="AU246" s="183" t="s">
        <v>81</v>
      </c>
      <c r="AV246" s="11" t="s">
        <v>22</v>
      </c>
      <c r="AW246" s="11" t="s">
        <v>37</v>
      </c>
      <c r="AX246" s="11" t="s">
        <v>73</v>
      </c>
      <c r="AY246" s="183" t="s">
        <v>124</v>
      </c>
    </row>
    <row r="247" spans="2:51" s="12" customFormat="1" ht="13.5">
      <c r="B247" s="188"/>
      <c r="D247" s="177" t="s">
        <v>137</v>
      </c>
      <c r="E247" s="189" t="s">
        <v>20</v>
      </c>
      <c r="F247" s="190" t="s">
        <v>555</v>
      </c>
      <c r="H247" s="191">
        <v>0.139</v>
      </c>
      <c r="I247" s="192"/>
      <c r="L247" s="188"/>
      <c r="M247" s="193"/>
      <c r="N247" s="194"/>
      <c r="O247" s="194"/>
      <c r="P247" s="194"/>
      <c r="Q247" s="194"/>
      <c r="R247" s="194"/>
      <c r="S247" s="194"/>
      <c r="T247" s="195"/>
      <c r="AT247" s="189" t="s">
        <v>137</v>
      </c>
      <c r="AU247" s="189" t="s">
        <v>81</v>
      </c>
      <c r="AV247" s="12" t="s">
        <v>81</v>
      </c>
      <c r="AW247" s="12" t="s">
        <v>37</v>
      </c>
      <c r="AX247" s="12" t="s">
        <v>73</v>
      </c>
      <c r="AY247" s="189" t="s">
        <v>124</v>
      </c>
    </row>
    <row r="248" spans="2:51" s="13" customFormat="1" ht="13.5">
      <c r="B248" s="196"/>
      <c r="D248" s="197" t="s">
        <v>137</v>
      </c>
      <c r="E248" s="198" t="s">
        <v>20</v>
      </c>
      <c r="F248" s="199" t="s">
        <v>140</v>
      </c>
      <c r="H248" s="200">
        <v>0.139</v>
      </c>
      <c r="I248" s="201"/>
      <c r="L248" s="196"/>
      <c r="M248" s="202"/>
      <c r="N248" s="203"/>
      <c r="O248" s="203"/>
      <c r="P248" s="203"/>
      <c r="Q248" s="203"/>
      <c r="R248" s="203"/>
      <c r="S248" s="203"/>
      <c r="T248" s="204"/>
      <c r="AT248" s="205" t="s">
        <v>137</v>
      </c>
      <c r="AU248" s="205" t="s">
        <v>81</v>
      </c>
      <c r="AV248" s="13" t="s">
        <v>131</v>
      </c>
      <c r="AW248" s="13" t="s">
        <v>37</v>
      </c>
      <c r="AX248" s="13" t="s">
        <v>22</v>
      </c>
      <c r="AY248" s="205" t="s">
        <v>124</v>
      </c>
    </row>
    <row r="249" spans="2:65" s="1" customFormat="1" ht="22.5" customHeight="1">
      <c r="B249" s="164"/>
      <c r="C249" s="165" t="s">
        <v>288</v>
      </c>
      <c r="D249" s="165" t="s">
        <v>126</v>
      </c>
      <c r="E249" s="166" t="s">
        <v>303</v>
      </c>
      <c r="F249" s="167" t="s">
        <v>304</v>
      </c>
      <c r="G249" s="168" t="s">
        <v>167</v>
      </c>
      <c r="H249" s="169">
        <v>46.982</v>
      </c>
      <c r="I249" s="170"/>
      <c r="J249" s="171">
        <f>ROUND(I249*H249,2)</f>
        <v>0</v>
      </c>
      <c r="K249" s="167" t="s">
        <v>20</v>
      </c>
      <c r="L249" s="34"/>
      <c r="M249" s="172" t="s">
        <v>20</v>
      </c>
      <c r="N249" s="173" t="s">
        <v>44</v>
      </c>
      <c r="O249" s="35"/>
      <c r="P249" s="174">
        <f>O249*H249</f>
        <v>0</v>
      </c>
      <c r="Q249" s="174">
        <v>1.837</v>
      </c>
      <c r="R249" s="174">
        <f>Q249*H249</f>
        <v>86.305934</v>
      </c>
      <c r="S249" s="174">
        <v>0</v>
      </c>
      <c r="T249" s="175">
        <f>S249*H249</f>
        <v>0</v>
      </c>
      <c r="AR249" s="17" t="s">
        <v>131</v>
      </c>
      <c r="AT249" s="17" t="s">
        <v>126</v>
      </c>
      <c r="AU249" s="17" t="s">
        <v>81</v>
      </c>
      <c r="AY249" s="17" t="s">
        <v>124</v>
      </c>
      <c r="BE249" s="176">
        <f>IF(N249="základní",J249,0)</f>
        <v>0</v>
      </c>
      <c r="BF249" s="176">
        <f>IF(N249="snížená",J249,0)</f>
        <v>0</v>
      </c>
      <c r="BG249" s="176">
        <f>IF(N249="zákl. přenesená",J249,0)</f>
        <v>0</v>
      </c>
      <c r="BH249" s="176">
        <f>IF(N249="sníž. přenesená",J249,0)</f>
        <v>0</v>
      </c>
      <c r="BI249" s="176">
        <f>IF(N249="nulová",J249,0)</f>
        <v>0</v>
      </c>
      <c r="BJ249" s="17" t="s">
        <v>22</v>
      </c>
      <c r="BK249" s="176">
        <f>ROUND(I249*H249,2)</f>
        <v>0</v>
      </c>
      <c r="BL249" s="17" t="s">
        <v>131</v>
      </c>
      <c r="BM249" s="17" t="s">
        <v>556</v>
      </c>
    </row>
    <row r="250" spans="2:47" s="1" customFormat="1" ht="13.5">
      <c r="B250" s="34"/>
      <c r="D250" s="177" t="s">
        <v>133</v>
      </c>
      <c r="F250" s="178" t="s">
        <v>304</v>
      </c>
      <c r="I250" s="138"/>
      <c r="L250" s="34"/>
      <c r="M250" s="63"/>
      <c r="N250" s="35"/>
      <c r="O250" s="35"/>
      <c r="P250" s="35"/>
      <c r="Q250" s="35"/>
      <c r="R250" s="35"/>
      <c r="S250" s="35"/>
      <c r="T250" s="64"/>
      <c r="AT250" s="17" t="s">
        <v>133</v>
      </c>
      <c r="AU250" s="17" t="s">
        <v>81</v>
      </c>
    </row>
    <row r="251" spans="2:51" s="11" customFormat="1" ht="13.5">
      <c r="B251" s="180"/>
      <c r="D251" s="177" t="s">
        <v>137</v>
      </c>
      <c r="E251" s="181" t="s">
        <v>20</v>
      </c>
      <c r="F251" s="182" t="s">
        <v>171</v>
      </c>
      <c r="H251" s="183" t="s">
        <v>20</v>
      </c>
      <c r="I251" s="184"/>
      <c r="L251" s="180"/>
      <c r="M251" s="185"/>
      <c r="N251" s="186"/>
      <c r="O251" s="186"/>
      <c r="P251" s="186"/>
      <c r="Q251" s="186"/>
      <c r="R251" s="186"/>
      <c r="S251" s="186"/>
      <c r="T251" s="187"/>
      <c r="AT251" s="183" t="s">
        <v>137</v>
      </c>
      <c r="AU251" s="183" t="s">
        <v>81</v>
      </c>
      <c r="AV251" s="11" t="s">
        <v>22</v>
      </c>
      <c r="AW251" s="11" t="s">
        <v>37</v>
      </c>
      <c r="AX251" s="11" t="s">
        <v>73</v>
      </c>
      <c r="AY251" s="183" t="s">
        <v>124</v>
      </c>
    </row>
    <row r="252" spans="2:51" s="12" customFormat="1" ht="13.5">
      <c r="B252" s="188"/>
      <c r="D252" s="177" t="s">
        <v>137</v>
      </c>
      <c r="E252" s="189" t="s">
        <v>20</v>
      </c>
      <c r="F252" s="190" t="s">
        <v>516</v>
      </c>
      <c r="H252" s="191">
        <v>77.064</v>
      </c>
      <c r="I252" s="192"/>
      <c r="L252" s="188"/>
      <c r="M252" s="193"/>
      <c r="N252" s="194"/>
      <c r="O252" s="194"/>
      <c r="P252" s="194"/>
      <c r="Q252" s="194"/>
      <c r="R252" s="194"/>
      <c r="S252" s="194"/>
      <c r="T252" s="195"/>
      <c r="AT252" s="189" t="s">
        <v>137</v>
      </c>
      <c r="AU252" s="189" t="s">
        <v>81</v>
      </c>
      <c r="AV252" s="12" t="s">
        <v>81</v>
      </c>
      <c r="AW252" s="12" t="s">
        <v>37</v>
      </c>
      <c r="AX252" s="12" t="s">
        <v>73</v>
      </c>
      <c r="AY252" s="189" t="s">
        <v>124</v>
      </c>
    </row>
    <row r="253" spans="2:51" s="11" customFormat="1" ht="13.5">
      <c r="B253" s="180"/>
      <c r="D253" s="177" t="s">
        <v>137</v>
      </c>
      <c r="E253" s="181" t="s">
        <v>20</v>
      </c>
      <c r="F253" s="182" t="s">
        <v>557</v>
      </c>
      <c r="H253" s="183" t="s">
        <v>20</v>
      </c>
      <c r="I253" s="184"/>
      <c r="L253" s="180"/>
      <c r="M253" s="185"/>
      <c r="N253" s="186"/>
      <c r="O253" s="186"/>
      <c r="P253" s="186"/>
      <c r="Q253" s="186"/>
      <c r="R253" s="186"/>
      <c r="S253" s="186"/>
      <c r="T253" s="187"/>
      <c r="AT253" s="183" t="s">
        <v>137</v>
      </c>
      <c r="AU253" s="183" t="s">
        <v>81</v>
      </c>
      <c r="AV253" s="11" t="s">
        <v>22</v>
      </c>
      <c r="AW253" s="11" t="s">
        <v>37</v>
      </c>
      <c r="AX253" s="11" t="s">
        <v>73</v>
      </c>
      <c r="AY253" s="183" t="s">
        <v>124</v>
      </c>
    </row>
    <row r="254" spans="2:51" s="12" customFormat="1" ht="13.5">
      <c r="B254" s="188"/>
      <c r="D254" s="177" t="s">
        <v>137</v>
      </c>
      <c r="E254" s="189" t="s">
        <v>20</v>
      </c>
      <c r="F254" s="190" t="s">
        <v>309</v>
      </c>
      <c r="H254" s="191">
        <v>-30.082</v>
      </c>
      <c r="I254" s="192"/>
      <c r="L254" s="188"/>
      <c r="M254" s="193"/>
      <c r="N254" s="194"/>
      <c r="O254" s="194"/>
      <c r="P254" s="194"/>
      <c r="Q254" s="194"/>
      <c r="R254" s="194"/>
      <c r="S254" s="194"/>
      <c r="T254" s="195"/>
      <c r="AT254" s="189" t="s">
        <v>137</v>
      </c>
      <c r="AU254" s="189" t="s">
        <v>81</v>
      </c>
      <c r="AV254" s="12" t="s">
        <v>81</v>
      </c>
      <c r="AW254" s="12" t="s">
        <v>37</v>
      </c>
      <c r="AX254" s="12" t="s">
        <v>73</v>
      </c>
      <c r="AY254" s="189" t="s">
        <v>124</v>
      </c>
    </row>
    <row r="255" spans="2:51" s="13" customFormat="1" ht="13.5">
      <c r="B255" s="196"/>
      <c r="D255" s="177" t="s">
        <v>137</v>
      </c>
      <c r="E255" s="206" t="s">
        <v>20</v>
      </c>
      <c r="F255" s="207" t="s">
        <v>140</v>
      </c>
      <c r="H255" s="208">
        <v>46.982</v>
      </c>
      <c r="I255" s="201"/>
      <c r="L255" s="196"/>
      <c r="M255" s="202"/>
      <c r="N255" s="203"/>
      <c r="O255" s="203"/>
      <c r="P255" s="203"/>
      <c r="Q255" s="203"/>
      <c r="R255" s="203"/>
      <c r="S255" s="203"/>
      <c r="T255" s="204"/>
      <c r="AT255" s="205" t="s">
        <v>137</v>
      </c>
      <c r="AU255" s="205" t="s">
        <v>81</v>
      </c>
      <c r="AV255" s="13" t="s">
        <v>131</v>
      </c>
      <c r="AW255" s="13" t="s">
        <v>37</v>
      </c>
      <c r="AX255" s="13" t="s">
        <v>22</v>
      </c>
      <c r="AY255" s="205" t="s">
        <v>124</v>
      </c>
    </row>
    <row r="256" spans="2:63" s="10" customFormat="1" ht="29.25" customHeight="1">
      <c r="B256" s="150"/>
      <c r="D256" s="161" t="s">
        <v>72</v>
      </c>
      <c r="E256" s="162" t="s">
        <v>192</v>
      </c>
      <c r="F256" s="162" t="s">
        <v>310</v>
      </c>
      <c r="I256" s="153"/>
      <c r="J256" s="163">
        <f>BK256</f>
        <v>0</v>
      </c>
      <c r="L256" s="150"/>
      <c r="M256" s="155"/>
      <c r="N256" s="156"/>
      <c r="O256" s="156"/>
      <c r="P256" s="157">
        <f>SUM(P257:P295)</f>
        <v>0</v>
      </c>
      <c r="Q256" s="156"/>
      <c r="R256" s="157">
        <f>SUM(R257:R295)</f>
        <v>8.81488186</v>
      </c>
      <c r="S256" s="156"/>
      <c r="T256" s="158">
        <f>SUM(T257:T295)</f>
        <v>0.009</v>
      </c>
      <c r="AR256" s="151" t="s">
        <v>22</v>
      </c>
      <c r="AT256" s="159" t="s">
        <v>72</v>
      </c>
      <c r="AU256" s="159" t="s">
        <v>22</v>
      </c>
      <c r="AY256" s="151" t="s">
        <v>124</v>
      </c>
      <c r="BK256" s="160">
        <f>SUM(BK257:BK295)</f>
        <v>0</v>
      </c>
    </row>
    <row r="257" spans="2:65" s="1" customFormat="1" ht="31.5" customHeight="1">
      <c r="B257" s="164"/>
      <c r="C257" s="165" t="s">
        <v>294</v>
      </c>
      <c r="D257" s="165" t="s">
        <v>126</v>
      </c>
      <c r="E257" s="166" t="s">
        <v>558</v>
      </c>
      <c r="F257" s="167" t="s">
        <v>559</v>
      </c>
      <c r="G257" s="168" t="s">
        <v>156</v>
      </c>
      <c r="H257" s="169">
        <v>13.95</v>
      </c>
      <c r="I257" s="170"/>
      <c r="J257" s="171">
        <f>ROUND(I257*H257,2)</f>
        <v>0</v>
      </c>
      <c r="K257" s="167" t="s">
        <v>130</v>
      </c>
      <c r="L257" s="34"/>
      <c r="M257" s="172" t="s">
        <v>20</v>
      </c>
      <c r="N257" s="173" t="s">
        <v>44</v>
      </c>
      <c r="O257" s="35"/>
      <c r="P257" s="174">
        <f>O257*H257</f>
        <v>0</v>
      </c>
      <c r="Q257" s="174">
        <v>0.1295</v>
      </c>
      <c r="R257" s="174">
        <f>Q257*H257</f>
        <v>1.806525</v>
      </c>
      <c r="S257" s="174">
        <v>0</v>
      </c>
      <c r="T257" s="175">
        <f>S257*H257</f>
        <v>0</v>
      </c>
      <c r="AR257" s="17" t="s">
        <v>131</v>
      </c>
      <c r="AT257" s="17" t="s">
        <v>126</v>
      </c>
      <c r="AU257" s="17" t="s">
        <v>81</v>
      </c>
      <c r="AY257" s="17" t="s">
        <v>124</v>
      </c>
      <c r="BE257" s="176">
        <f>IF(N257="základní",J257,0)</f>
        <v>0</v>
      </c>
      <c r="BF257" s="176">
        <f>IF(N257="snížená",J257,0)</f>
        <v>0</v>
      </c>
      <c r="BG257" s="176">
        <f>IF(N257="zákl. přenesená",J257,0)</f>
        <v>0</v>
      </c>
      <c r="BH257" s="176">
        <f>IF(N257="sníž. přenesená",J257,0)</f>
        <v>0</v>
      </c>
      <c r="BI257" s="176">
        <f>IF(N257="nulová",J257,0)</f>
        <v>0</v>
      </c>
      <c r="BJ257" s="17" t="s">
        <v>22</v>
      </c>
      <c r="BK257" s="176">
        <f>ROUND(I257*H257,2)</f>
        <v>0</v>
      </c>
      <c r="BL257" s="17" t="s">
        <v>131</v>
      </c>
      <c r="BM257" s="17" t="s">
        <v>560</v>
      </c>
    </row>
    <row r="258" spans="2:47" s="1" customFormat="1" ht="40.5">
      <c r="B258" s="34"/>
      <c r="D258" s="177" t="s">
        <v>133</v>
      </c>
      <c r="F258" s="178" t="s">
        <v>561</v>
      </c>
      <c r="I258" s="138"/>
      <c r="L258" s="34"/>
      <c r="M258" s="63"/>
      <c r="N258" s="35"/>
      <c r="O258" s="35"/>
      <c r="P258" s="35"/>
      <c r="Q258" s="35"/>
      <c r="R258" s="35"/>
      <c r="S258" s="35"/>
      <c r="T258" s="64"/>
      <c r="AT258" s="17" t="s">
        <v>133</v>
      </c>
      <c r="AU258" s="17" t="s">
        <v>81</v>
      </c>
    </row>
    <row r="259" spans="2:47" s="1" customFormat="1" ht="94.5">
      <c r="B259" s="34"/>
      <c r="D259" s="177" t="s">
        <v>135</v>
      </c>
      <c r="F259" s="179" t="s">
        <v>562</v>
      </c>
      <c r="I259" s="138"/>
      <c r="L259" s="34"/>
      <c r="M259" s="63"/>
      <c r="N259" s="35"/>
      <c r="O259" s="35"/>
      <c r="P259" s="35"/>
      <c r="Q259" s="35"/>
      <c r="R259" s="35"/>
      <c r="S259" s="35"/>
      <c r="T259" s="64"/>
      <c r="AT259" s="17" t="s">
        <v>135</v>
      </c>
      <c r="AU259" s="17" t="s">
        <v>81</v>
      </c>
    </row>
    <row r="260" spans="2:51" s="11" customFormat="1" ht="13.5">
      <c r="B260" s="180"/>
      <c r="D260" s="177" t="s">
        <v>137</v>
      </c>
      <c r="E260" s="181" t="s">
        <v>20</v>
      </c>
      <c r="F260" s="182" t="s">
        <v>563</v>
      </c>
      <c r="H260" s="183" t="s">
        <v>20</v>
      </c>
      <c r="I260" s="184"/>
      <c r="L260" s="180"/>
      <c r="M260" s="185"/>
      <c r="N260" s="186"/>
      <c r="O260" s="186"/>
      <c r="P260" s="186"/>
      <c r="Q260" s="186"/>
      <c r="R260" s="186"/>
      <c r="S260" s="186"/>
      <c r="T260" s="187"/>
      <c r="AT260" s="183" t="s">
        <v>137</v>
      </c>
      <c r="AU260" s="183" t="s">
        <v>81</v>
      </c>
      <c r="AV260" s="11" t="s">
        <v>22</v>
      </c>
      <c r="AW260" s="11" t="s">
        <v>37</v>
      </c>
      <c r="AX260" s="11" t="s">
        <v>73</v>
      </c>
      <c r="AY260" s="183" t="s">
        <v>124</v>
      </c>
    </row>
    <row r="261" spans="2:51" s="12" customFormat="1" ht="13.5">
      <c r="B261" s="188"/>
      <c r="D261" s="177" t="s">
        <v>137</v>
      </c>
      <c r="E261" s="189" t="s">
        <v>20</v>
      </c>
      <c r="F261" s="190" t="s">
        <v>564</v>
      </c>
      <c r="H261" s="191">
        <v>13.95</v>
      </c>
      <c r="I261" s="192"/>
      <c r="L261" s="188"/>
      <c r="M261" s="193"/>
      <c r="N261" s="194"/>
      <c r="O261" s="194"/>
      <c r="P261" s="194"/>
      <c r="Q261" s="194"/>
      <c r="R261" s="194"/>
      <c r="S261" s="194"/>
      <c r="T261" s="195"/>
      <c r="AT261" s="189" t="s">
        <v>137</v>
      </c>
      <c r="AU261" s="189" t="s">
        <v>81</v>
      </c>
      <c r="AV261" s="12" t="s">
        <v>81</v>
      </c>
      <c r="AW261" s="12" t="s">
        <v>37</v>
      </c>
      <c r="AX261" s="12" t="s">
        <v>73</v>
      </c>
      <c r="AY261" s="189" t="s">
        <v>124</v>
      </c>
    </row>
    <row r="262" spans="2:51" s="13" customFormat="1" ht="13.5">
      <c r="B262" s="196"/>
      <c r="D262" s="197" t="s">
        <v>137</v>
      </c>
      <c r="E262" s="198" t="s">
        <v>20</v>
      </c>
      <c r="F262" s="199" t="s">
        <v>140</v>
      </c>
      <c r="H262" s="200">
        <v>13.95</v>
      </c>
      <c r="I262" s="201"/>
      <c r="L262" s="196"/>
      <c r="M262" s="202"/>
      <c r="N262" s="203"/>
      <c r="O262" s="203"/>
      <c r="P262" s="203"/>
      <c r="Q262" s="203"/>
      <c r="R262" s="203"/>
      <c r="S262" s="203"/>
      <c r="T262" s="204"/>
      <c r="AT262" s="205" t="s">
        <v>137</v>
      </c>
      <c r="AU262" s="205" t="s">
        <v>81</v>
      </c>
      <c r="AV262" s="13" t="s">
        <v>131</v>
      </c>
      <c r="AW262" s="13" t="s">
        <v>37</v>
      </c>
      <c r="AX262" s="13" t="s">
        <v>22</v>
      </c>
      <c r="AY262" s="205" t="s">
        <v>124</v>
      </c>
    </row>
    <row r="263" spans="2:65" s="1" customFormat="1" ht="22.5" customHeight="1">
      <c r="B263" s="164"/>
      <c r="C263" s="209" t="s">
        <v>302</v>
      </c>
      <c r="D263" s="209" t="s">
        <v>273</v>
      </c>
      <c r="E263" s="210" t="s">
        <v>565</v>
      </c>
      <c r="F263" s="211" t="s">
        <v>566</v>
      </c>
      <c r="G263" s="212" t="s">
        <v>314</v>
      </c>
      <c r="H263" s="213">
        <v>8.996</v>
      </c>
      <c r="I263" s="214"/>
      <c r="J263" s="215">
        <f>ROUND(I263*H263,2)</f>
        <v>0</v>
      </c>
      <c r="K263" s="211" t="s">
        <v>130</v>
      </c>
      <c r="L263" s="216"/>
      <c r="M263" s="217" t="s">
        <v>20</v>
      </c>
      <c r="N263" s="218" t="s">
        <v>44</v>
      </c>
      <c r="O263" s="35"/>
      <c r="P263" s="174">
        <f>O263*H263</f>
        <v>0</v>
      </c>
      <c r="Q263" s="174">
        <v>0.058</v>
      </c>
      <c r="R263" s="174">
        <f>Q263*H263</f>
        <v>0.521768</v>
      </c>
      <c r="S263" s="174">
        <v>0</v>
      </c>
      <c r="T263" s="175">
        <f>S263*H263</f>
        <v>0</v>
      </c>
      <c r="AR263" s="17" t="s">
        <v>187</v>
      </c>
      <c r="AT263" s="17" t="s">
        <v>273</v>
      </c>
      <c r="AU263" s="17" t="s">
        <v>81</v>
      </c>
      <c r="AY263" s="17" t="s">
        <v>124</v>
      </c>
      <c r="BE263" s="176">
        <f>IF(N263="základní",J263,0)</f>
        <v>0</v>
      </c>
      <c r="BF263" s="176">
        <f>IF(N263="snížená",J263,0)</f>
        <v>0</v>
      </c>
      <c r="BG263" s="176">
        <f>IF(N263="zákl. přenesená",J263,0)</f>
        <v>0</v>
      </c>
      <c r="BH263" s="176">
        <f>IF(N263="sníž. přenesená",J263,0)</f>
        <v>0</v>
      </c>
      <c r="BI263" s="176">
        <f>IF(N263="nulová",J263,0)</f>
        <v>0</v>
      </c>
      <c r="BJ263" s="17" t="s">
        <v>22</v>
      </c>
      <c r="BK263" s="176">
        <f>ROUND(I263*H263,2)</f>
        <v>0</v>
      </c>
      <c r="BL263" s="17" t="s">
        <v>131</v>
      </c>
      <c r="BM263" s="17" t="s">
        <v>567</v>
      </c>
    </row>
    <row r="264" spans="2:47" s="1" customFormat="1" ht="13.5">
      <c r="B264" s="34"/>
      <c r="D264" s="177" t="s">
        <v>133</v>
      </c>
      <c r="F264" s="178" t="s">
        <v>568</v>
      </c>
      <c r="I264" s="138"/>
      <c r="L264" s="34"/>
      <c r="M264" s="63"/>
      <c r="N264" s="35"/>
      <c r="O264" s="35"/>
      <c r="P264" s="35"/>
      <c r="Q264" s="35"/>
      <c r="R264" s="35"/>
      <c r="S264" s="35"/>
      <c r="T264" s="64"/>
      <c r="AT264" s="17" t="s">
        <v>133</v>
      </c>
      <c r="AU264" s="17" t="s">
        <v>81</v>
      </c>
    </row>
    <row r="265" spans="2:51" s="12" customFormat="1" ht="13.5">
      <c r="B265" s="188"/>
      <c r="D265" s="197" t="s">
        <v>137</v>
      </c>
      <c r="F265" s="221" t="s">
        <v>569</v>
      </c>
      <c r="H265" s="222">
        <v>8.996</v>
      </c>
      <c r="I265" s="192"/>
      <c r="L265" s="188"/>
      <c r="M265" s="193"/>
      <c r="N265" s="194"/>
      <c r="O265" s="194"/>
      <c r="P265" s="194"/>
      <c r="Q265" s="194"/>
      <c r="R265" s="194"/>
      <c r="S265" s="194"/>
      <c r="T265" s="195"/>
      <c r="AT265" s="189" t="s">
        <v>137</v>
      </c>
      <c r="AU265" s="189" t="s">
        <v>81</v>
      </c>
      <c r="AV265" s="12" t="s">
        <v>81</v>
      </c>
      <c r="AW265" s="12" t="s">
        <v>4</v>
      </c>
      <c r="AX265" s="12" t="s">
        <v>22</v>
      </c>
      <c r="AY265" s="189" t="s">
        <v>124</v>
      </c>
    </row>
    <row r="266" spans="2:65" s="1" customFormat="1" ht="22.5" customHeight="1">
      <c r="B266" s="164"/>
      <c r="C266" s="165" t="s">
        <v>311</v>
      </c>
      <c r="D266" s="165" t="s">
        <v>126</v>
      </c>
      <c r="E266" s="166" t="s">
        <v>570</v>
      </c>
      <c r="F266" s="167" t="s">
        <v>571</v>
      </c>
      <c r="G266" s="168" t="s">
        <v>156</v>
      </c>
      <c r="H266" s="169">
        <v>17.83</v>
      </c>
      <c r="I266" s="170"/>
      <c r="J266" s="171">
        <f>ROUND(I266*H266,2)</f>
        <v>0</v>
      </c>
      <c r="K266" s="167" t="s">
        <v>130</v>
      </c>
      <c r="L266" s="34"/>
      <c r="M266" s="172" t="s">
        <v>20</v>
      </c>
      <c r="N266" s="173" t="s">
        <v>44</v>
      </c>
      <c r="O266" s="35"/>
      <c r="P266" s="174">
        <f>O266*H266</f>
        <v>0</v>
      </c>
      <c r="Q266" s="174">
        <v>0.10095</v>
      </c>
      <c r="R266" s="174">
        <f>Q266*H266</f>
        <v>1.7999384999999999</v>
      </c>
      <c r="S266" s="174">
        <v>0</v>
      </c>
      <c r="T266" s="175">
        <f>S266*H266</f>
        <v>0</v>
      </c>
      <c r="AR266" s="17" t="s">
        <v>131</v>
      </c>
      <c r="AT266" s="17" t="s">
        <v>126</v>
      </c>
      <c r="AU266" s="17" t="s">
        <v>81</v>
      </c>
      <c r="AY266" s="17" t="s">
        <v>124</v>
      </c>
      <c r="BE266" s="176">
        <f>IF(N266="základní",J266,0)</f>
        <v>0</v>
      </c>
      <c r="BF266" s="176">
        <f>IF(N266="snížená",J266,0)</f>
        <v>0</v>
      </c>
      <c r="BG266" s="176">
        <f>IF(N266="zákl. přenesená",J266,0)</f>
        <v>0</v>
      </c>
      <c r="BH266" s="176">
        <f>IF(N266="sníž. přenesená",J266,0)</f>
        <v>0</v>
      </c>
      <c r="BI266" s="176">
        <f>IF(N266="nulová",J266,0)</f>
        <v>0</v>
      </c>
      <c r="BJ266" s="17" t="s">
        <v>22</v>
      </c>
      <c r="BK266" s="176">
        <f>ROUND(I266*H266,2)</f>
        <v>0</v>
      </c>
      <c r="BL266" s="17" t="s">
        <v>131</v>
      </c>
      <c r="BM266" s="17" t="s">
        <v>572</v>
      </c>
    </row>
    <row r="267" spans="2:47" s="1" customFormat="1" ht="27">
      <c r="B267" s="34"/>
      <c r="D267" s="177" t="s">
        <v>133</v>
      </c>
      <c r="F267" s="178" t="s">
        <v>573</v>
      </c>
      <c r="I267" s="138"/>
      <c r="L267" s="34"/>
      <c r="M267" s="63"/>
      <c r="N267" s="35"/>
      <c r="O267" s="35"/>
      <c r="P267" s="35"/>
      <c r="Q267" s="35"/>
      <c r="R267" s="35"/>
      <c r="S267" s="35"/>
      <c r="T267" s="64"/>
      <c r="AT267" s="17" t="s">
        <v>133</v>
      </c>
      <c r="AU267" s="17" t="s">
        <v>81</v>
      </c>
    </row>
    <row r="268" spans="2:47" s="1" customFormat="1" ht="67.5">
      <c r="B268" s="34"/>
      <c r="D268" s="177" t="s">
        <v>135</v>
      </c>
      <c r="F268" s="179" t="s">
        <v>574</v>
      </c>
      <c r="I268" s="138"/>
      <c r="L268" s="34"/>
      <c r="M268" s="63"/>
      <c r="N268" s="35"/>
      <c r="O268" s="35"/>
      <c r="P268" s="35"/>
      <c r="Q268" s="35"/>
      <c r="R268" s="35"/>
      <c r="S268" s="35"/>
      <c r="T268" s="64"/>
      <c r="AT268" s="17" t="s">
        <v>135</v>
      </c>
      <c r="AU268" s="17" t="s">
        <v>81</v>
      </c>
    </row>
    <row r="269" spans="2:51" s="11" customFormat="1" ht="13.5">
      <c r="B269" s="180"/>
      <c r="D269" s="177" t="s">
        <v>137</v>
      </c>
      <c r="E269" s="181" t="s">
        <v>20</v>
      </c>
      <c r="F269" s="182" t="s">
        <v>575</v>
      </c>
      <c r="H269" s="183" t="s">
        <v>20</v>
      </c>
      <c r="I269" s="184"/>
      <c r="L269" s="180"/>
      <c r="M269" s="185"/>
      <c r="N269" s="186"/>
      <c r="O269" s="186"/>
      <c r="P269" s="186"/>
      <c r="Q269" s="186"/>
      <c r="R269" s="186"/>
      <c r="S269" s="186"/>
      <c r="T269" s="187"/>
      <c r="AT269" s="183" t="s">
        <v>137</v>
      </c>
      <c r="AU269" s="183" t="s">
        <v>81</v>
      </c>
      <c r="AV269" s="11" t="s">
        <v>22</v>
      </c>
      <c r="AW269" s="11" t="s">
        <v>37</v>
      </c>
      <c r="AX269" s="11" t="s">
        <v>73</v>
      </c>
      <c r="AY269" s="183" t="s">
        <v>124</v>
      </c>
    </row>
    <row r="270" spans="2:51" s="12" customFormat="1" ht="13.5">
      <c r="B270" s="188"/>
      <c r="D270" s="177" t="s">
        <v>137</v>
      </c>
      <c r="E270" s="189" t="s">
        <v>20</v>
      </c>
      <c r="F270" s="190" t="s">
        <v>576</v>
      </c>
      <c r="H270" s="191">
        <v>17.83</v>
      </c>
      <c r="I270" s="192"/>
      <c r="L270" s="188"/>
      <c r="M270" s="193"/>
      <c r="N270" s="194"/>
      <c r="O270" s="194"/>
      <c r="P270" s="194"/>
      <c r="Q270" s="194"/>
      <c r="R270" s="194"/>
      <c r="S270" s="194"/>
      <c r="T270" s="195"/>
      <c r="AT270" s="189" t="s">
        <v>137</v>
      </c>
      <c r="AU270" s="189" t="s">
        <v>81</v>
      </c>
      <c r="AV270" s="12" t="s">
        <v>81</v>
      </c>
      <c r="AW270" s="12" t="s">
        <v>37</v>
      </c>
      <c r="AX270" s="12" t="s">
        <v>73</v>
      </c>
      <c r="AY270" s="189" t="s">
        <v>124</v>
      </c>
    </row>
    <row r="271" spans="2:51" s="13" customFormat="1" ht="13.5">
      <c r="B271" s="196"/>
      <c r="D271" s="197" t="s">
        <v>137</v>
      </c>
      <c r="E271" s="198" t="s">
        <v>20</v>
      </c>
      <c r="F271" s="199" t="s">
        <v>140</v>
      </c>
      <c r="H271" s="200">
        <v>17.83</v>
      </c>
      <c r="I271" s="201"/>
      <c r="L271" s="196"/>
      <c r="M271" s="202"/>
      <c r="N271" s="203"/>
      <c r="O271" s="203"/>
      <c r="P271" s="203"/>
      <c r="Q271" s="203"/>
      <c r="R271" s="203"/>
      <c r="S271" s="203"/>
      <c r="T271" s="204"/>
      <c r="AT271" s="205" t="s">
        <v>137</v>
      </c>
      <c r="AU271" s="205" t="s">
        <v>81</v>
      </c>
      <c r="AV271" s="13" t="s">
        <v>131</v>
      </c>
      <c r="AW271" s="13" t="s">
        <v>37</v>
      </c>
      <c r="AX271" s="13" t="s">
        <v>22</v>
      </c>
      <c r="AY271" s="205" t="s">
        <v>124</v>
      </c>
    </row>
    <row r="272" spans="2:65" s="1" customFormat="1" ht="22.5" customHeight="1">
      <c r="B272" s="164"/>
      <c r="C272" s="209" t="s">
        <v>318</v>
      </c>
      <c r="D272" s="209" t="s">
        <v>273</v>
      </c>
      <c r="E272" s="210" t="s">
        <v>577</v>
      </c>
      <c r="F272" s="211" t="s">
        <v>578</v>
      </c>
      <c r="G272" s="212" t="s">
        <v>314</v>
      </c>
      <c r="H272" s="213">
        <v>36.865</v>
      </c>
      <c r="I272" s="214"/>
      <c r="J272" s="215">
        <f>ROUND(I272*H272,2)</f>
        <v>0</v>
      </c>
      <c r="K272" s="211" t="s">
        <v>130</v>
      </c>
      <c r="L272" s="216"/>
      <c r="M272" s="217" t="s">
        <v>20</v>
      </c>
      <c r="N272" s="218" t="s">
        <v>44</v>
      </c>
      <c r="O272" s="35"/>
      <c r="P272" s="174">
        <f>O272*H272</f>
        <v>0</v>
      </c>
      <c r="Q272" s="174">
        <v>0.0213</v>
      </c>
      <c r="R272" s="174">
        <f>Q272*H272</f>
        <v>0.7852245</v>
      </c>
      <c r="S272" s="174">
        <v>0</v>
      </c>
      <c r="T272" s="175">
        <f>S272*H272</f>
        <v>0</v>
      </c>
      <c r="AR272" s="17" t="s">
        <v>187</v>
      </c>
      <c r="AT272" s="17" t="s">
        <v>273</v>
      </c>
      <c r="AU272" s="17" t="s">
        <v>81</v>
      </c>
      <c r="AY272" s="17" t="s">
        <v>124</v>
      </c>
      <c r="BE272" s="176">
        <f>IF(N272="základní",J272,0)</f>
        <v>0</v>
      </c>
      <c r="BF272" s="176">
        <f>IF(N272="snížená",J272,0)</f>
        <v>0</v>
      </c>
      <c r="BG272" s="176">
        <f>IF(N272="zákl. přenesená",J272,0)</f>
        <v>0</v>
      </c>
      <c r="BH272" s="176">
        <f>IF(N272="sníž. přenesená",J272,0)</f>
        <v>0</v>
      </c>
      <c r="BI272" s="176">
        <f>IF(N272="nulová",J272,0)</f>
        <v>0</v>
      </c>
      <c r="BJ272" s="17" t="s">
        <v>22</v>
      </c>
      <c r="BK272" s="176">
        <f>ROUND(I272*H272,2)</f>
        <v>0</v>
      </c>
      <c r="BL272" s="17" t="s">
        <v>131</v>
      </c>
      <c r="BM272" s="17" t="s">
        <v>579</v>
      </c>
    </row>
    <row r="273" spans="2:47" s="1" customFormat="1" ht="13.5">
      <c r="B273" s="34"/>
      <c r="D273" s="177" t="s">
        <v>133</v>
      </c>
      <c r="F273" s="178" t="s">
        <v>580</v>
      </c>
      <c r="I273" s="138"/>
      <c r="L273" s="34"/>
      <c r="M273" s="63"/>
      <c r="N273" s="35"/>
      <c r="O273" s="35"/>
      <c r="P273" s="35"/>
      <c r="Q273" s="35"/>
      <c r="R273" s="35"/>
      <c r="S273" s="35"/>
      <c r="T273" s="64"/>
      <c r="AT273" s="17" t="s">
        <v>133</v>
      </c>
      <c r="AU273" s="17" t="s">
        <v>81</v>
      </c>
    </row>
    <row r="274" spans="2:47" s="1" customFormat="1" ht="27">
      <c r="B274" s="34"/>
      <c r="D274" s="177" t="s">
        <v>277</v>
      </c>
      <c r="F274" s="179" t="s">
        <v>581</v>
      </c>
      <c r="I274" s="138"/>
      <c r="L274" s="34"/>
      <c r="M274" s="63"/>
      <c r="N274" s="35"/>
      <c r="O274" s="35"/>
      <c r="P274" s="35"/>
      <c r="Q274" s="35"/>
      <c r="R274" s="35"/>
      <c r="S274" s="35"/>
      <c r="T274" s="64"/>
      <c r="AT274" s="17" t="s">
        <v>277</v>
      </c>
      <c r="AU274" s="17" t="s">
        <v>81</v>
      </c>
    </row>
    <row r="275" spans="2:51" s="12" customFormat="1" ht="13.5">
      <c r="B275" s="188"/>
      <c r="D275" s="197" t="s">
        <v>137</v>
      </c>
      <c r="F275" s="221" t="s">
        <v>582</v>
      </c>
      <c r="H275" s="222">
        <v>36.865</v>
      </c>
      <c r="I275" s="192"/>
      <c r="L275" s="188"/>
      <c r="M275" s="193"/>
      <c r="N275" s="194"/>
      <c r="O275" s="194"/>
      <c r="P275" s="194"/>
      <c r="Q275" s="194"/>
      <c r="R275" s="194"/>
      <c r="S275" s="194"/>
      <c r="T275" s="195"/>
      <c r="AT275" s="189" t="s">
        <v>137</v>
      </c>
      <c r="AU275" s="189" t="s">
        <v>81</v>
      </c>
      <c r="AV275" s="12" t="s">
        <v>81</v>
      </c>
      <c r="AW275" s="12" t="s">
        <v>4</v>
      </c>
      <c r="AX275" s="12" t="s">
        <v>22</v>
      </c>
      <c r="AY275" s="189" t="s">
        <v>124</v>
      </c>
    </row>
    <row r="276" spans="2:65" s="1" customFormat="1" ht="22.5" customHeight="1">
      <c r="B276" s="164"/>
      <c r="C276" s="165" t="s">
        <v>323</v>
      </c>
      <c r="D276" s="165" t="s">
        <v>126</v>
      </c>
      <c r="E276" s="166" t="s">
        <v>359</v>
      </c>
      <c r="F276" s="167" t="s">
        <v>360</v>
      </c>
      <c r="G276" s="168" t="s">
        <v>167</v>
      </c>
      <c r="H276" s="169">
        <v>1.729</v>
      </c>
      <c r="I276" s="170"/>
      <c r="J276" s="171">
        <f>ROUND(I276*H276,2)</f>
        <v>0</v>
      </c>
      <c r="K276" s="167" t="s">
        <v>130</v>
      </c>
      <c r="L276" s="34"/>
      <c r="M276" s="172" t="s">
        <v>20</v>
      </c>
      <c r="N276" s="173" t="s">
        <v>44</v>
      </c>
      <c r="O276" s="35"/>
      <c r="P276" s="174">
        <f>O276*H276</f>
        <v>0</v>
      </c>
      <c r="Q276" s="174">
        <v>2.25634</v>
      </c>
      <c r="R276" s="174">
        <f>Q276*H276</f>
        <v>3.9012118599999996</v>
      </c>
      <c r="S276" s="174">
        <v>0</v>
      </c>
      <c r="T276" s="175">
        <f>S276*H276</f>
        <v>0</v>
      </c>
      <c r="AR276" s="17" t="s">
        <v>131</v>
      </c>
      <c r="AT276" s="17" t="s">
        <v>126</v>
      </c>
      <c r="AU276" s="17" t="s">
        <v>81</v>
      </c>
      <c r="AY276" s="17" t="s">
        <v>124</v>
      </c>
      <c r="BE276" s="176">
        <f>IF(N276="základní",J276,0)</f>
        <v>0</v>
      </c>
      <c r="BF276" s="176">
        <f>IF(N276="snížená",J276,0)</f>
        <v>0</v>
      </c>
      <c r="BG276" s="176">
        <f>IF(N276="zákl. přenesená",J276,0)</f>
        <v>0</v>
      </c>
      <c r="BH276" s="176">
        <f>IF(N276="sníž. přenesená",J276,0)</f>
        <v>0</v>
      </c>
      <c r="BI276" s="176">
        <f>IF(N276="nulová",J276,0)</f>
        <v>0</v>
      </c>
      <c r="BJ276" s="17" t="s">
        <v>22</v>
      </c>
      <c r="BK276" s="176">
        <f>ROUND(I276*H276,2)</f>
        <v>0</v>
      </c>
      <c r="BL276" s="17" t="s">
        <v>131</v>
      </c>
      <c r="BM276" s="17" t="s">
        <v>583</v>
      </c>
    </row>
    <row r="277" spans="2:47" s="1" customFormat="1" ht="13.5">
      <c r="B277" s="34"/>
      <c r="D277" s="177" t="s">
        <v>133</v>
      </c>
      <c r="F277" s="178" t="s">
        <v>362</v>
      </c>
      <c r="I277" s="138"/>
      <c r="L277" s="34"/>
      <c r="M277" s="63"/>
      <c r="N277" s="35"/>
      <c r="O277" s="35"/>
      <c r="P277" s="35"/>
      <c r="Q277" s="35"/>
      <c r="R277" s="35"/>
      <c r="S277" s="35"/>
      <c r="T277" s="64"/>
      <c r="AT277" s="17" t="s">
        <v>133</v>
      </c>
      <c r="AU277" s="17" t="s">
        <v>81</v>
      </c>
    </row>
    <row r="278" spans="2:51" s="11" customFormat="1" ht="13.5">
      <c r="B278" s="180"/>
      <c r="D278" s="177" t="s">
        <v>137</v>
      </c>
      <c r="E278" s="181" t="s">
        <v>20</v>
      </c>
      <c r="F278" s="182" t="s">
        <v>363</v>
      </c>
      <c r="H278" s="183" t="s">
        <v>20</v>
      </c>
      <c r="I278" s="184"/>
      <c r="L278" s="180"/>
      <c r="M278" s="185"/>
      <c r="N278" s="186"/>
      <c r="O278" s="186"/>
      <c r="P278" s="186"/>
      <c r="Q278" s="186"/>
      <c r="R278" s="186"/>
      <c r="S278" s="186"/>
      <c r="T278" s="187"/>
      <c r="AT278" s="183" t="s">
        <v>137</v>
      </c>
      <c r="AU278" s="183" t="s">
        <v>81</v>
      </c>
      <c r="AV278" s="11" t="s">
        <v>22</v>
      </c>
      <c r="AW278" s="11" t="s">
        <v>37</v>
      </c>
      <c r="AX278" s="11" t="s">
        <v>73</v>
      </c>
      <c r="AY278" s="183" t="s">
        <v>124</v>
      </c>
    </row>
    <row r="279" spans="2:51" s="11" customFormat="1" ht="13.5">
      <c r="B279" s="180"/>
      <c r="D279" s="177" t="s">
        <v>137</v>
      </c>
      <c r="E279" s="181" t="s">
        <v>20</v>
      </c>
      <c r="F279" s="182" t="s">
        <v>563</v>
      </c>
      <c r="H279" s="183" t="s">
        <v>20</v>
      </c>
      <c r="I279" s="184"/>
      <c r="L279" s="180"/>
      <c r="M279" s="185"/>
      <c r="N279" s="186"/>
      <c r="O279" s="186"/>
      <c r="P279" s="186"/>
      <c r="Q279" s="186"/>
      <c r="R279" s="186"/>
      <c r="S279" s="186"/>
      <c r="T279" s="187"/>
      <c r="AT279" s="183" t="s">
        <v>137</v>
      </c>
      <c r="AU279" s="183" t="s">
        <v>81</v>
      </c>
      <c r="AV279" s="11" t="s">
        <v>22</v>
      </c>
      <c r="AW279" s="11" t="s">
        <v>37</v>
      </c>
      <c r="AX279" s="11" t="s">
        <v>73</v>
      </c>
      <c r="AY279" s="183" t="s">
        <v>124</v>
      </c>
    </row>
    <row r="280" spans="2:51" s="12" customFormat="1" ht="13.5">
      <c r="B280" s="188"/>
      <c r="D280" s="177" t="s">
        <v>137</v>
      </c>
      <c r="E280" s="189" t="s">
        <v>20</v>
      </c>
      <c r="F280" s="190" t="s">
        <v>584</v>
      </c>
      <c r="H280" s="191">
        <v>0.837</v>
      </c>
      <c r="I280" s="192"/>
      <c r="L280" s="188"/>
      <c r="M280" s="193"/>
      <c r="N280" s="194"/>
      <c r="O280" s="194"/>
      <c r="P280" s="194"/>
      <c r="Q280" s="194"/>
      <c r="R280" s="194"/>
      <c r="S280" s="194"/>
      <c r="T280" s="195"/>
      <c r="AT280" s="189" t="s">
        <v>137</v>
      </c>
      <c r="AU280" s="189" t="s">
        <v>81</v>
      </c>
      <c r="AV280" s="12" t="s">
        <v>81</v>
      </c>
      <c r="AW280" s="12" t="s">
        <v>37</v>
      </c>
      <c r="AX280" s="12" t="s">
        <v>73</v>
      </c>
      <c r="AY280" s="189" t="s">
        <v>124</v>
      </c>
    </row>
    <row r="281" spans="2:51" s="11" customFormat="1" ht="13.5">
      <c r="B281" s="180"/>
      <c r="D281" s="177" t="s">
        <v>137</v>
      </c>
      <c r="E281" s="181" t="s">
        <v>20</v>
      </c>
      <c r="F281" s="182" t="s">
        <v>575</v>
      </c>
      <c r="H281" s="183" t="s">
        <v>20</v>
      </c>
      <c r="I281" s="184"/>
      <c r="L281" s="180"/>
      <c r="M281" s="185"/>
      <c r="N281" s="186"/>
      <c r="O281" s="186"/>
      <c r="P281" s="186"/>
      <c r="Q281" s="186"/>
      <c r="R281" s="186"/>
      <c r="S281" s="186"/>
      <c r="T281" s="187"/>
      <c r="AT281" s="183" t="s">
        <v>137</v>
      </c>
      <c r="AU281" s="183" t="s">
        <v>81</v>
      </c>
      <c r="AV281" s="11" t="s">
        <v>22</v>
      </c>
      <c r="AW281" s="11" t="s">
        <v>37</v>
      </c>
      <c r="AX281" s="11" t="s">
        <v>73</v>
      </c>
      <c r="AY281" s="183" t="s">
        <v>124</v>
      </c>
    </row>
    <row r="282" spans="2:51" s="12" customFormat="1" ht="13.5">
      <c r="B282" s="188"/>
      <c r="D282" s="177" t="s">
        <v>137</v>
      </c>
      <c r="E282" s="189" t="s">
        <v>20</v>
      </c>
      <c r="F282" s="190" t="s">
        <v>585</v>
      </c>
      <c r="H282" s="191">
        <v>0.892</v>
      </c>
      <c r="I282" s="192"/>
      <c r="L282" s="188"/>
      <c r="M282" s="193"/>
      <c r="N282" s="194"/>
      <c r="O282" s="194"/>
      <c r="P282" s="194"/>
      <c r="Q282" s="194"/>
      <c r="R282" s="194"/>
      <c r="S282" s="194"/>
      <c r="T282" s="195"/>
      <c r="AT282" s="189" t="s">
        <v>137</v>
      </c>
      <c r="AU282" s="189" t="s">
        <v>81</v>
      </c>
      <c r="AV282" s="12" t="s">
        <v>81</v>
      </c>
      <c r="AW282" s="12" t="s">
        <v>37</v>
      </c>
      <c r="AX282" s="12" t="s">
        <v>73</v>
      </c>
      <c r="AY282" s="189" t="s">
        <v>124</v>
      </c>
    </row>
    <row r="283" spans="2:51" s="13" customFormat="1" ht="13.5">
      <c r="B283" s="196"/>
      <c r="D283" s="197" t="s">
        <v>137</v>
      </c>
      <c r="E283" s="198" t="s">
        <v>20</v>
      </c>
      <c r="F283" s="199" t="s">
        <v>140</v>
      </c>
      <c r="H283" s="200">
        <v>1.729</v>
      </c>
      <c r="I283" s="201"/>
      <c r="L283" s="196"/>
      <c r="M283" s="202"/>
      <c r="N283" s="203"/>
      <c r="O283" s="203"/>
      <c r="P283" s="203"/>
      <c r="Q283" s="203"/>
      <c r="R283" s="203"/>
      <c r="S283" s="203"/>
      <c r="T283" s="204"/>
      <c r="AT283" s="205" t="s">
        <v>137</v>
      </c>
      <c r="AU283" s="205" t="s">
        <v>81</v>
      </c>
      <c r="AV283" s="13" t="s">
        <v>131</v>
      </c>
      <c r="AW283" s="13" t="s">
        <v>37</v>
      </c>
      <c r="AX283" s="13" t="s">
        <v>22</v>
      </c>
      <c r="AY283" s="205" t="s">
        <v>124</v>
      </c>
    </row>
    <row r="284" spans="2:65" s="1" customFormat="1" ht="22.5" customHeight="1">
      <c r="B284" s="164"/>
      <c r="C284" s="165" t="s">
        <v>328</v>
      </c>
      <c r="D284" s="165" t="s">
        <v>126</v>
      </c>
      <c r="E284" s="166" t="s">
        <v>367</v>
      </c>
      <c r="F284" s="167" t="s">
        <v>368</v>
      </c>
      <c r="G284" s="168" t="s">
        <v>156</v>
      </c>
      <c r="H284" s="169">
        <v>13</v>
      </c>
      <c r="I284" s="170"/>
      <c r="J284" s="171">
        <f>ROUND(I284*H284,2)</f>
        <v>0</v>
      </c>
      <c r="K284" s="167" t="s">
        <v>130</v>
      </c>
      <c r="L284" s="34"/>
      <c r="M284" s="172" t="s">
        <v>20</v>
      </c>
      <c r="N284" s="173" t="s">
        <v>44</v>
      </c>
      <c r="O284" s="35"/>
      <c r="P284" s="174">
        <f>O284*H284</f>
        <v>0</v>
      </c>
      <c r="Q284" s="174">
        <v>0</v>
      </c>
      <c r="R284" s="174">
        <f>Q284*H284</f>
        <v>0</v>
      </c>
      <c r="S284" s="174">
        <v>0</v>
      </c>
      <c r="T284" s="175">
        <f>S284*H284</f>
        <v>0</v>
      </c>
      <c r="AR284" s="17" t="s">
        <v>131</v>
      </c>
      <c r="AT284" s="17" t="s">
        <v>126</v>
      </c>
      <c r="AU284" s="17" t="s">
        <v>81</v>
      </c>
      <c r="AY284" s="17" t="s">
        <v>124</v>
      </c>
      <c r="BE284" s="176">
        <f>IF(N284="základní",J284,0)</f>
        <v>0</v>
      </c>
      <c r="BF284" s="176">
        <f>IF(N284="snížená",J284,0)</f>
        <v>0</v>
      </c>
      <c r="BG284" s="176">
        <f>IF(N284="zákl. přenesená",J284,0)</f>
        <v>0</v>
      </c>
      <c r="BH284" s="176">
        <f>IF(N284="sníž. přenesená",J284,0)</f>
        <v>0</v>
      </c>
      <c r="BI284" s="176">
        <f>IF(N284="nulová",J284,0)</f>
        <v>0</v>
      </c>
      <c r="BJ284" s="17" t="s">
        <v>22</v>
      </c>
      <c r="BK284" s="176">
        <f>ROUND(I284*H284,2)</f>
        <v>0</v>
      </c>
      <c r="BL284" s="17" t="s">
        <v>131</v>
      </c>
      <c r="BM284" s="17" t="s">
        <v>586</v>
      </c>
    </row>
    <row r="285" spans="2:47" s="1" customFormat="1" ht="13.5">
      <c r="B285" s="34"/>
      <c r="D285" s="177" t="s">
        <v>133</v>
      </c>
      <c r="F285" s="178" t="s">
        <v>370</v>
      </c>
      <c r="I285" s="138"/>
      <c r="L285" s="34"/>
      <c r="M285" s="63"/>
      <c r="N285" s="35"/>
      <c r="O285" s="35"/>
      <c r="P285" s="35"/>
      <c r="Q285" s="35"/>
      <c r="R285" s="35"/>
      <c r="S285" s="35"/>
      <c r="T285" s="64"/>
      <c r="AT285" s="17" t="s">
        <v>133</v>
      </c>
      <c r="AU285" s="17" t="s">
        <v>81</v>
      </c>
    </row>
    <row r="286" spans="2:47" s="1" customFormat="1" ht="27">
      <c r="B286" s="34"/>
      <c r="D286" s="177" t="s">
        <v>135</v>
      </c>
      <c r="F286" s="179" t="s">
        <v>371</v>
      </c>
      <c r="I286" s="138"/>
      <c r="L286" s="34"/>
      <c r="M286" s="63"/>
      <c r="N286" s="35"/>
      <c r="O286" s="35"/>
      <c r="P286" s="35"/>
      <c r="Q286" s="35"/>
      <c r="R286" s="35"/>
      <c r="S286" s="35"/>
      <c r="T286" s="64"/>
      <c r="AT286" s="17" t="s">
        <v>135</v>
      </c>
      <c r="AU286" s="17" t="s">
        <v>81</v>
      </c>
    </row>
    <row r="287" spans="2:51" s="11" customFormat="1" ht="13.5">
      <c r="B287" s="180"/>
      <c r="D287" s="177" t="s">
        <v>137</v>
      </c>
      <c r="E287" s="181" t="s">
        <v>20</v>
      </c>
      <c r="F287" s="182" t="s">
        <v>372</v>
      </c>
      <c r="H287" s="183" t="s">
        <v>20</v>
      </c>
      <c r="I287" s="184"/>
      <c r="L287" s="180"/>
      <c r="M287" s="185"/>
      <c r="N287" s="186"/>
      <c r="O287" s="186"/>
      <c r="P287" s="186"/>
      <c r="Q287" s="186"/>
      <c r="R287" s="186"/>
      <c r="S287" s="186"/>
      <c r="T287" s="187"/>
      <c r="AT287" s="183" t="s">
        <v>137</v>
      </c>
      <c r="AU287" s="183" t="s">
        <v>81</v>
      </c>
      <c r="AV287" s="11" t="s">
        <v>22</v>
      </c>
      <c r="AW287" s="11" t="s">
        <v>37</v>
      </c>
      <c r="AX287" s="11" t="s">
        <v>73</v>
      </c>
      <c r="AY287" s="183" t="s">
        <v>124</v>
      </c>
    </row>
    <row r="288" spans="2:51" s="12" customFormat="1" ht="13.5">
      <c r="B288" s="188"/>
      <c r="D288" s="177" t="s">
        <v>137</v>
      </c>
      <c r="E288" s="189" t="s">
        <v>20</v>
      </c>
      <c r="F288" s="190" t="s">
        <v>587</v>
      </c>
      <c r="H288" s="191">
        <v>13</v>
      </c>
      <c r="I288" s="192"/>
      <c r="L288" s="188"/>
      <c r="M288" s="193"/>
      <c r="N288" s="194"/>
      <c r="O288" s="194"/>
      <c r="P288" s="194"/>
      <c r="Q288" s="194"/>
      <c r="R288" s="194"/>
      <c r="S288" s="194"/>
      <c r="T288" s="195"/>
      <c r="AT288" s="189" t="s">
        <v>137</v>
      </c>
      <c r="AU288" s="189" t="s">
        <v>81</v>
      </c>
      <c r="AV288" s="12" t="s">
        <v>81</v>
      </c>
      <c r="AW288" s="12" t="s">
        <v>37</v>
      </c>
      <c r="AX288" s="12" t="s">
        <v>73</v>
      </c>
      <c r="AY288" s="189" t="s">
        <v>124</v>
      </c>
    </row>
    <row r="289" spans="2:51" s="13" customFormat="1" ht="13.5">
      <c r="B289" s="196"/>
      <c r="D289" s="197" t="s">
        <v>137</v>
      </c>
      <c r="E289" s="198" t="s">
        <v>20</v>
      </c>
      <c r="F289" s="199" t="s">
        <v>140</v>
      </c>
      <c r="H289" s="200">
        <v>13</v>
      </c>
      <c r="I289" s="201"/>
      <c r="L289" s="196"/>
      <c r="M289" s="202"/>
      <c r="N289" s="203"/>
      <c r="O289" s="203"/>
      <c r="P289" s="203"/>
      <c r="Q289" s="203"/>
      <c r="R289" s="203"/>
      <c r="S289" s="203"/>
      <c r="T289" s="204"/>
      <c r="AT289" s="205" t="s">
        <v>137</v>
      </c>
      <c r="AU289" s="205" t="s">
        <v>81</v>
      </c>
      <c r="AV289" s="13" t="s">
        <v>131</v>
      </c>
      <c r="AW289" s="13" t="s">
        <v>37</v>
      </c>
      <c r="AX289" s="13" t="s">
        <v>22</v>
      </c>
      <c r="AY289" s="205" t="s">
        <v>124</v>
      </c>
    </row>
    <row r="290" spans="2:65" s="1" customFormat="1" ht="22.5" customHeight="1">
      <c r="B290" s="164"/>
      <c r="C290" s="165" t="s">
        <v>333</v>
      </c>
      <c r="D290" s="165" t="s">
        <v>126</v>
      </c>
      <c r="E290" s="166" t="s">
        <v>375</v>
      </c>
      <c r="F290" s="167" t="s">
        <v>376</v>
      </c>
      <c r="G290" s="168" t="s">
        <v>156</v>
      </c>
      <c r="H290" s="169">
        <v>0.2</v>
      </c>
      <c r="I290" s="170"/>
      <c r="J290" s="171">
        <f>ROUND(I290*H290,2)</f>
        <v>0</v>
      </c>
      <c r="K290" s="167" t="s">
        <v>130</v>
      </c>
      <c r="L290" s="34"/>
      <c r="M290" s="172" t="s">
        <v>20</v>
      </c>
      <c r="N290" s="173" t="s">
        <v>44</v>
      </c>
      <c r="O290" s="35"/>
      <c r="P290" s="174">
        <f>O290*H290</f>
        <v>0</v>
      </c>
      <c r="Q290" s="174">
        <v>0.00107</v>
      </c>
      <c r="R290" s="174">
        <f>Q290*H290</f>
        <v>0.000214</v>
      </c>
      <c r="S290" s="174">
        <v>0.045</v>
      </c>
      <c r="T290" s="175">
        <f>S290*H290</f>
        <v>0.009</v>
      </c>
      <c r="AR290" s="17" t="s">
        <v>131</v>
      </c>
      <c r="AT290" s="17" t="s">
        <v>126</v>
      </c>
      <c r="AU290" s="17" t="s">
        <v>81</v>
      </c>
      <c r="AY290" s="17" t="s">
        <v>124</v>
      </c>
      <c r="BE290" s="176">
        <f>IF(N290="základní",J290,0)</f>
        <v>0</v>
      </c>
      <c r="BF290" s="176">
        <f>IF(N290="snížená",J290,0)</f>
        <v>0</v>
      </c>
      <c r="BG290" s="176">
        <f>IF(N290="zákl. přenesená",J290,0)</f>
        <v>0</v>
      </c>
      <c r="BH290" s="176">
        <f>IF(N290="sníž. přenesená",J290,0)</f>
        <v>0</v>
      </c>
      <c r="BI290" s="176">
        <f>IF(N290="nulová",J290,0)</f>
        <v>0</v>
      </c>
      <c r="BJ290" s="17" t="s">
        <v>22</v>
      </c>
      <c r="BK290" s="176">
        <f>ROUND(I290*H290,2)</f>
        <v>0</v>
      </c>
      <c r="BL290" s="17" t="s">
        <v>131</v>
      </c>
      <c r="BM290" s="17" t="s">
        <v>588</v>
      </c>
    </row>
    <row r="291" spans="2:47" s="1" customFormat="1" ht="27">
      <c r="B291" s="34"/>
      <c r="D291" s="177" t="s">
        <v>133</v>
      </c>
      <c r="F291" s="178" t="s">
        <v>378</v>
      </c>
      <c r="I291" s="138"/>
      <c r="L291" s="34"/>
      <c r="M291" s="63"/>
      <c r="N291" s="35"/>
      <c r="O291" s="35"/>
      <c r="P291" s="35"/>
      <c r="Q291" s="35"/>
      <c r="R291" s="35"/>
      <c r="S291" s="35"/>
      <c r="T291" s="64"/>
      <c r="AT291" s="17" t="s">
        <v>133</v>
      </c>
      <c r="AU291" s="17" t="s">
        <v>81</v>
      </c>
    </row>
    <row r="292" spans="2:47" s="1" customFormat="1" ht="54">
      <c r="B292" s="34"/>
      <c r="D292" s="177" t="s">
        <v>135</v>
      </c>
      <c r="F292" s="179" t="s">
        <v>379</v>
      </c>
      <c r="I292" s="138"/>
      <c r="L292" s="34"/>
      <c r="M292" s="63"/>
      <c r="N292" s="35"/>
      <c r="O292" s="35"/>
      <c r="P292" s="35"/>
      <c r="Q292" s="35"/>
      <c r="R292" s="35"/>
      <c r="S292" s="35"/>
      <c r="T292" s="64"/>
      <c r="AT292" s="17" t="s">
        <v>135</v>
      </c>
      <c r="AU292" s="17" t="s">
        <v>81</v>
      </c>
    </row>
    <row r="293" spans="2:51" s="11" customFormat="1" ht="13.5">
      <c r="B293" s="180"/>
      <c r="D293" s="177" t="s">
        <v>137</v>
      </c>
      <c r="E293" s="181" t="s">
        <v>20</v>
      </c>
      <c r="F293" s="182" t="s">
        <v>380</v>
      </c>
      <c r="H293" s="183" t="s">
        <v>20</v>
      </c>
      <c r="I293" s="184"/>
      <c r="L293" s="180"/>
      <c r="M293" s="185"/>
      <c r="N293" s="186"/>
      <c r="O293" s="186"/>
      <c r="P293" s="186"/>
      <c r="Q293" s="186"/>
      <c r="R293" s="186"/>
      <c r="S293" s="186"/>
      <c r="T293" s="187"/>
      <c r="AT293" s="183" t="s">
        <v>137</v>
      </c>
      <c r="AU293" s="183" t="s">
        <v>81</v>
      </c>
      <c r="AV293" s="11" t="s">
        <v>22</v>
      </c>
      <c r="AW293" s="11" t="s">
        <v>37</v>
      </c>
      <c r="AX293" s="11" t="s">
        <v>73</v>
      </c>
      <c r="AY293" s="183" t="s">
        <v>124</v>
      </c>
    </row>
    <row r="294" spans="2:51" s="12" customFormat="1" ht="13.5">
      <c r="B294" s="188"/>
      <c r="D294" s="177" t="s">
        <v>137</v>
      </c>
      <c r="E294" s="189" t="s">
        <v>20</v>
      </c>
      <c r="F294" s="190" t="s">
        <v>381</v>
      </c>
      <c r="H294" s="191">
        <v>0.2</v>
      </c>
      <c r="I294" s="192"/>
      <c r="L294" s="188"/>
      <c r="M294" s="193"/>
      <c r="N294" s="194"/>
      <c r="O294" s="194"/>
      <c r="P294" s="194"/>
      <c r="Q294" s="194"/>
      <c r="R294" s="194"/>
      <c r="S294" s="194"/>
      <c r="T294" s="195"/>
      <c r="AT294" s="189" t="s">
        <v>137</v>
      </c>
      <c r="AU294" s="189" t="s">
        <v>81</v>
      </c>
      <c r="AV294" s="12" t="s">
        <v>81</v>
      </c>
      <c r="AW294" s="12" t="s">
        <v>37</v>
      </c>
      <c r="AX294" s="12" t="s">
        <v>73</v>
      </c>
      <c r="AY294" s="189" t="s">
        <v>124</v>
      </c>
    </row>
    <row r="295" spans="2:51" s="13" customFormat="1" ht="13.5">
      <c r="B295" s="196"/>
      <c r="D295" s="177" t="s">
        <v>137</v>
      </c>
      <c r="E295" s="206" t="s">
        <v>20</v>
      </c>
      <c r="F295" s="207" t="s">
        <v>140</v>
      </c>
      <c r="H295" s="208">
        <v>0.2</v>
      </c>
      <c r="I295" s="201"/>
      <c r="L295" s="196"/>
      <c r="M295" s="202"/>
      <c r="N295" s="203"/>
      <c r="O295" s="203"/>
      <c r="P295" s="203"/>
      <c r="Q295" s="203"/>
      <c r="R295" s="203"/>
      <c r="S295" s="203"/>
      <c r="T295" s="204"/>
      <c r="AT295" s="205" t="s">
        <v>137</v>
      </c>
      <c r="AU295" s="205" t="s">
        <v>81</v>
      </c>
      <c r="AV295" s="13" t="s">
        <v>131</v>
      </c>
      <c r="AW295" s="13" t="s">
        <v>37</v>
      </c>
      <c r="AX295" s="13" t="s">
        <v>22</v>
      </c>
      <c r="AY295" s="205" t="s">
        <v>124</v>
      </c>
    </row>
    <row r="296" spans="2:63" s="10" customFormat="1" ht="29.25" customHeight="1">
      <c r="B296" s="150"/>
      <c r="D296" s="161" t="s">
        <v>72</v>
      </c>
      <c r="E296" s="162" t="s">
        <v>382</v>
      </c>
      <c r="F296" s="162" t="s">
        <v>383</v>
      </c>
      <c r="I296" s="153"/>
      <c r="J296" s="163">
        <f>BK296</f>
        <v>0</v>
      </c>
      <c r="L296" s="150"/>
      <c r="M296" s="155"/>
      <c r="N296" s="156"/>
      <c r="O296" s="156"/>
      <c r="P296" s="157">
        <f>SUM(P297:P324)</f>
        <v>0</v>
      </c>
      <c r="Q296" s="156"/>
      <c r="R296" s="157">
        <f>SUM(R297:R324)</f>
        <v>0</v>
      </c>
      <c r="S296" s="156"/>
      <c r="T296" s="158">
        <f>SUM(T297:T324)</f>
        <v>0</v>
      </c>
      <c r="AR296" s="151" t="s">
        <v>22</v>
      </c>
      <c r="AT296" s="159" t="s">
        <v>72</v>
      </c>
      <c r="AU296" s="159" t="s">
        <v>22</v>
      </c>
      <c r="AY296" s="151" t="s">
        <v>124</v>
      </c>
      <c r="BK296" s="160">
        <f>SUM(BK297:BK324)</f>
        <v>0</v>
      </c>
    </row>
    <row r="297" spans="2:65" s="1" customFormat="1" ht="31.5" customHeight="1">
      <c r="B297" s="164"/>
      <c r="C297" s="165" t="s">
        <v>339</v>
      </c>
      <c r="D297" s="165" t="s">
        <v>126</v>
      </c>
      <c r="E297" s="166" t="s">
        <v>385</v>
      </c>
      <c r="F297" s="167" t="s">
        <v>386</v>
      </c>
      <c r="G297" s="168" t="s">
        <v>218</v>
      </c>
      <c r="H297" s="169">
        <v>5.834</v>
      </c>
      <c r="I297" s="170"/>
      <c r="J297" s="171">
        <f>ROUND(I297*H297,2)</f>
        <v>0</v>
      </c>
      <c r="K297" s="167" t="s">
        <v>130</v>
      </c>
      <c r="L297" s="34"/>
      <c r="M297" s="172" t="s">
        <v>20</v>
      </c>
      <c r="N297" s="173" t="s">
        <v>44</v>
      </c>
      <c r="O297" s="35"/>
      <c r="P297" s="174">
        <f>O297*H297</f>
        <v>0</v>
      </c>
      <c r="Q297" s="174">
        <v>0</v>
      </c>
      <c r="R297" s="174">
        <f>Q297*H297</f>
        <v>0</v>
      </c>
      <c r="S297" s="174">
        <v>0</v>
      </c>
      <c r="T297" s="175">
        <f>S297*H297</f>
        <v>0</v>
      </c>
      <c r="AR297" s="17" t="s">
        <v>131</v>
      </c>
      <c r="AT297" s="17" t="s">
        <v>126</v>
      </c>
      <c r="AU297" s="17" t="s">
        <v>81</v>
      </c>
      <c r="AY297" s="17" t="s">
        <v>124</v>
      </c>
      <c r="BE297" s="176">
        <f>IF(N297="základní",J297,0)</f>
        <v>0</v>
      </c>
      <c r="BF297" s="176">
        <f>IF(N297="snížená",J297,0)</f>
        <v>0</v>
      </c>
      <c r="BG297" s="176">
        <f>IF(N297="zákl. přenesená",J297,0)</f>
        <v>0</v>
      </c>
      <c r="BH297" s="176">
        <f>IF(N297="sníž. přenesená",J297,0)</f>
        <v>0</v>
      </c>
      <c r="BI297" s="176">
        <f>IF(N297="nulová",J297,0)</f>
        <v>0</v>
      </c>
      <c r="BJ297" s="17" t="s">
        <v>22</v>
      </c>
      <c r="BK297" s="176">
        <f>ROUND(I297*H297,2)</f>
        <v>0</v>
      </c>
      <c r="BL297" s="17" t="s">
        <v>131</v>
      </c>
      <c r="BM297" s="17" t="s">
        <v>589</v>
      </c>
    </row>
    <row r="298" spans="2:47" s="1" customFormat="1" ht="27">
      <c r="B298" s="34"/>
      <c r="D298" s="177" t="s">
        <v>133</v>
      </c>
      <c r="F298" s="178" t="s">
        <v>388</v>
      </c>
      <c r="I298" s="138"/>
      <c r="L298" s="34"/>
      <c r="M298" s="63"/>
      <c r="N298" s="35"/>
      <c r="O298" s="35"/>
      <c r="P298" s="35"/>
      <c r="Q298" s="35"/>
      <c r="R298" s="35"/>
      <c r="S298" s="35"/>
      <c r="T298" s="64"/>
      <c r="AT298" s="17" t="s">
        <v>133</v>
      </c>
      <c r="AU298" s="17" t="s">
        <v>81</v>
      </c>
    </row>
    <row r="299" spans="2:47" s="1" customFormat="1" ht="81">
      <c r="B299" s="34"/>
      <c r="D299" s="197" t="s">
        <v>135</v>
      </c>
      <c r="F299" s="219" t="s">
        <v>389</v>
      </c>
      <c r="I299" s="138"/>
      <c r="L299" s="34"/>
      <c r="M299" s="63"/>
      <c r="N299" s="35"/>
      <c r="O299" s="35"/>
      <c r="P299" s="35"/>
      <c r="Q299" s="35"/>
      <c r="R299" s="35"/>
      <c r="S299" s="35"/>
      <c r="T299" s="64"/>
      <c r="AT299" s="17" t="s">
        <v>135</v>
      </c>
      <c r="AU299" s="17" t="s">
        <v>81</v>
      </c>
    </row>
    <row r="300" spans="2:65" s="1" customFormat="1" ht="22.5" customHeight="1">
      <c r="B300" s="164"/>
      <c r="C300" s="165" t="s">
        <v>344</v>
      </c>
      <c r="D300" s="165" t="s">
        <v>126</v>
      </c>
      <c r="E300" s="166" t="s">
        <v>391</v>
      </c>
      <c r="F300" s="167" t="s">
        <v>392</v>
      </c>
      <c r="G300" s="168" t="s">
        <v>218</v>
      </c>
      <c r="H300" s="169">
        <v>58.34</v>
      </c>
      <c r="I300" s="170"/>
      <c r="J300" s="171">
        <f>ROUND(I300*H300,2)</f>
        <v>0</v>
      </c>
      <c r="K300" s="167" t="s">
        <v>130</v>
      </c>
      <c r="L300" s="34"/>
      <c r="M300" s="172" t="s">
        <v>20</v>
      </c>
      <c r="N300" s="173" t="s">
        <v>44</v>
      </c>
      <c r="O300" s="35"/>
      <c r="P300" s="174">
        <f>O300*H300</f>
        <v>0</v>
      </c>
      <c r="Q300" s="174">
        <v>0</v>
      </c>
      <c r="R300" s="174">
        <f>Q300*H300</f>
        <v>0</v>
      </c>
      <c r="S300" s="174">
        <v>0</v>
      </c>
      <c r="T300" s="175">
        <f>S300*H300</f>
        <v>0</v>
      </c>
      <c r="AR300" s="17" t="s">
        <v>131</v>
      </c>
      <c r="AT300" s="17" t="s">
        <v>126</v>
      </c>
      <c r="AU300" s="17" t="s">
        <v>81</v>
      </c>
      <c r="AY300" s="17" t="s">
        <v>124</v>
      </c>
      <c r="BE300" s="176">
        <f>IF(N300="základní",J300,0)</f>
        <v>0</v>
      </c>
      <c r="BF300" s="176">
        <f>IF(N300="snížená",J300,0)</f>
        <v>0</v>
      </c>
      <c r="BG300" s="176">
        <f>IF(N300="zákl. přenesená",J300,0)</f>
        <v>0</v>
      </c>
      <c r="BH300" s="176">
        <f>IF(N300="sníž. přenesená",J300,0)</f>
        <v>0</v>
      </c>
      <c r="BI300" s="176">
        <f>IF(N300="nulová",J300,0)</f>
        <v>0</v>
      </c>
      <c r="BJ300" s="17" t="s">
        <v>22</v>
      </c>
      <c r="BK300" s="176">
        <f>ROUND(I300*H300,2)</f>
        <v>0</v>
      </c>
      <c r="BL300" s="17" t="s">
        <v>131</v>
      </c>
      <c r="BM300" s="17" t="s">
        <v>590</v>
      </c>
    </row>
    <row r="301" spans="2:47" s="1" customFormat="1" ht="27">
      <c r="B301" s="34"/>
      <c r="D301" s="177" t="s">
        <v>133</v>
      </c>
      <c r="F301" s="178" t="s">
        <v>394</v>
      </c>
      <c r="I301" s="138"/>
      <c r="L301" s="34"/>
      <c r="M301" s="63"/>
      <c r="N301" s="35"/>
      <c r="O301" s="35"/>
      <c r="P301" s="35"/>
      <c r="Q301" s="35"/>
      <c r="R301" s="35"/>
      <c r="S301" s="35"/>
      <c r="T301" s="64"/>
      <c r="AT301" s="17" t="s">
        <v>133</v>
      </c>
      <c r="AU301" s="17" t="s">
        <v>81</v>
      </c>
    </row>
    <row r="302" spans="2:47" s="1" customFormat="1" ht="81">
      <c r="B302" s="34"/>
      <c r="D302" s="177" t="s">
        <v>135</v>
      </c>
      <c r="F302" s="179" t="s">
        <v>389</v>
      </c>
      <c r="I302" s="138"/>
      <c r="L302" s="34"/>
      <c r="M302" s="63"/>
      <c r="N302" s="35"/>
      <c r="O302" s="35"/>
      <c r="P302" s="35"/>
      <c r="Q302" s="35"/>
      <c r="R302" s="35"/>
      <c r="S302" s="35"/>
      <c r="T302" s="64"/>
      <c r="AT302" s="17" t="s">
        <v>135</v>
      </c>
      <c r="AU302" s="17" t="s">
        <v>81</v>
      </c>
    </row>
    <row r="303" spans="2:51" s="12" customFormat="1" ht="13.5">
      <c r="B303" s="188"/>
      <c r="D303" s="197" t="s">
        <v>137</v>
      </c>
      <c r="F303" s="221" t="s">
        <v>591</v>
      </c>
      <c r="H303" s="222">
        <v>58.34</v>
      </c>
      <c r="I303" s="192"/>
      <c r="L303" s="188"/>
      <c r="M303" s="193"/>
      <c r="N303" s="194"/>
      <c r="O303" s="194"/>
      <c r="P303" s="194"/>
      <c r="Q303" s="194"/>
      <c r="R303" s="194"/>
      <c r="S303" s="194"/>
      <c r="T303" s="195"/>
      <c r="AT303" s="189" t="s">
        <v>137</v>
      </c>
      <c r="AU303" s="189" t="s">
        <v>81</v>
      </c>
      <c r="AV303" s="12" t="s">
        <v>81</v>
      </c>
      <c r="AW303" s="12" t="s">
        <v>4</v>
      </c>
      <c r="AX303" s="12" t="s">
        <v>22</v>
      </c>
      <c r="AY303" s="189" t="s">
        <v>124</v>
      </c>
    </row>
    <row r="304" spans="2:65" s="1" customFormat="1" ht="22.5" customHeight="1">
      <c r="B304" s="164"/>
      <c r="C304" s="165" t="s">
        <v>352</v>
      </c>
      <c r="D304" s="165" t="s">
        <v>126</v>
      </c>
      <c r="E304" s="166" t="s">
        <v>397</v>
      </c>
      <c r="F304" s="167" t="s">
        <v>398</v>
      </c>
      <c r="G304" s="168" t="s">
        <v>218</v>
      </c>
      <c r="H304" s="169">
        <v>5.834</v>
      </c>
      <c r="I304" s="170"/>
      <c r="J304" s="171">
        <f>ROUND(I304*H304,2)</f>
        <v>0</v>
      </c>
      <c r="K304" s="167" t="s">
        <v>130</v>
      </c>
      <c r="L304" s="34"/>
      <c r="M304" s="172" t="s">
        <v>20</v>
      </c>
      <c r="N304" s="173" t="s">
        <v>44</v>
      </c>
      <c r="O304" s="35"/>
      <c r="P304" s="174">
        <f>O304*H304</f>
        <v>0</v>
      </c>
      <c r="Q304" s="174">
        <v>0</v>
      </c>
      <c r="R304" s="174">
        <f>Q304*H304</f>
        <v>0</v>
      </c>
      <c r="S304" s="174">
        <v>0</v>
      </c>
      <c r="T304" s="175">
        <f>S304*H304</f>
        <v>0</v>
      </c>
      <c r="AR304" s="17" t="s">
        <v>131</v>
      </c>
      <c r="AT304" s="17" t="s">
        <v>126</v>
      </c>
      <c r="AU304" s="17" t="s">
        <v>81</v>
      </c>
      <c r="AY304" s="17" t="s">
        <v>124</v>
      </c>
      <c r="BE304" s="176">
        <f>IF(N304="základní",J304,0)</f>
        <v>0</v>
      </c>
      <c r="BF304" s="176">
        <f>IF(N304="snížená",J304,0)</f>
        <v>0</v>
      </c>
      <c r="BG304" s="176">
        <f>IF(N304="zákl. přenesená",J304,0)</f>
        <v>0</v>
      </c>
      <c r="BH304" s="176">
        <f>IF(N304="sníž. přenesená",J304,0)</f>
        <v>0</v>
      </c>
      <c r="BI304" s="176">
        <f>IF(N304="nulová",J304,0)</f>
        <v>0</v>
      </c>
      <c r="BJ304" s="17" t="s">
        <v>22</v>
      </c>
      <c r="BK304" s="176">
        <f>ROUND(I304*H304,2)</f>
        <v>0</v>
      </c>
      <c r="BL304" s="17" t="s">
        <v>131</v>
      </c>
      <c r="BM304" s="17" t="s">
        <v>592</v>
      </c>
    </row>
    <row r="305" spans="2:47" s="1" customFormat="1" ht="13.5">
      <c r="B305" s="34"/>
      <c r="D305" s="177" t="s">
        <v>133</v>
      </c>
      <c r="F305" s="178" t="s">
        <v>400</v>
      </c>
      <c r="I305" s="138"/>
      <c r="L305" s="34"/>
      <c r="M305" s="63"/>
      <c r="N305" s="35"/>
      <c r="O305" s="35"/>
      <c r="P305" s="35"/>
      <c r="Q305" s="35"/>
      <c r="R305" s="35"/>
      <c r="S305" s="35"/>
      <c r="T305" s="64"/>
      <c r="AT305" s="17" t="s">
        <v>133</v>
      </c>
      <c r="AU305" s="17" t="s">
        <v>81</v>
      </c>
    </row>
    <row r="306" spans="2:47" s="1" customFormat="1" ht="40.5">
      <c r="B306" s="34"/>
      <c r="D306" s="197" t="s">
        <v>135</v>
      </c>
      <c r="F306" s="219" t="s">
        <v>401</v>
      </c>
      <c r="I306" s="138"/>
      <c r="L306" s="34"/>
      <c r="M306" s="63"/>
      <c r="N306" s="35"/>
      <c r="O306" s="35"/>
      <c r="P306" s="35"/>
      <c r="Q306" s="35"/>
      <c r="R306" s="35"/>
      <c r="S306" s="35"/>
      <c r="T306" s="64"/>
      <c r="AT306" s="17" t="s">
        <v>135</v>
      </c>
      <c r="AU306" s="17" t="s">
        <v>81</v>
      </c>
    </row>
    <row r="307" spans="2:65" s="1" customFormat="1" ht="22.5" customHeight="1">
      <c r="B307" s="164"/>
      <c r="C307" s="165" t="s">
        <v>358</v>
      </c>
      <c r="D307" s="165" t="s">
        <v>126</v>
      </c>
      <c r="E307" s="166" t="s">
        <v>403</v>
      </c>
      <c r="F307" s="167" t="s">
        <v>404</v>
      </c>
      <c r="G307" s="168" t="s">
        <v>218</v>
      </c>
      <c r="H307" s="169">
        <v>2.47</v>
      </c>
      <c r="I307" s="170"/>
      <c r="J307" s="171">
        <f>ROUND(I307*H307,2)</f>
        <v>0</v>
      </c>
      <c r="K307" s="167" t="s">
        <v>130</v>
      </c>
      <c r="L307" s="34"/>
      <c r="M307" s="172" t="s">
        <v>20</v>
      </c>
      <c r="N307" s="173" t="s">
        <v>44</v>
      </c>
      <c r="O307" s="35"/>
      <c r="P307" s="174">
        <f>O307*H307</f>
        <v>0</v>
      </c>
      <c r="Q307" s="174">
        <v>0</v>
      </c>
      <c r="R307" s="174">
        <f>Q307*H307</f>
        <v>0</v>
      </c>
      <c r="S307" s="174">
        <v>0</v>
      </c>
      <c r="T307" s="175">
        <f>S307*H307</f>
        <v>0</v>
      </c>
      <c r="AR307" s="17" t="s">
        <v>131</v>
      </c>
      <c r="AT307" s="17" t="s">
        <v>126</v>
      </c>
      <c r="AU307" s="17" t="s">
        <v>81</v>
      </c>
      <c r="AY307" s="17" t="s">
        <v>124</v>
      </c>
      <c r="BE307" s="176">
        <f>IF(N307="základní",J307,0)</f>
        <v>0</v>
      </c>
      <c r="BF307" s="176">
        <f>IF(N307="snížená",J307,0)</f>
        <v>0</v>
      </c>
      <c r="BG307" s="176">
        <f>IF(N307="zákl. přenesená",J307,0)</f>
        <v>0</v>
      </c>
      <c r="BH307" s="176">
        <f>IF(N307="sníž. přenesená",J307,0)</f>
        <v>0</v>
      </c>
      <c r="BI307" s="176">
        <f>IF(N307="nulová",J307,0)</f>
        <v>0</v>
      </c>
      <c r="BJ307" s="17" t="s">
        <v>22</v>
      </c>
      <c r="BK307" s="176">
        <f>ROUND(I307*H307,2)</f>
        <v>0</v>
      </c>
      <c r="BL307" s="17" t="s">
        <v>131</v>
      </c>
      <c r="BM307" s="17" t="s">
        <v>593</v>
      </c>
    </row>
    <row r="308" spans="2:47" s="1" customFormat="1" ht="13.5">
      <c r="B308" s="34"/>
      <c r="D308" s="177" t="s">
        <v>133</v>
      </c>
      <c r="F308" s="178" t="s">
        <v>406</v>
      </c>
      <c r="I308" s="138"/>
      <c r="L308" s="34"/>
      <c r="M308" s="63"/>
      <c r="N308" s="35"/>
      <c r="O308" s="35"/>
      <c r="P308" s="35"/>
      <c r="Q308" s="35"/>
      <c r="R308" s="35"/>
      <c r="S308" s="35"/>
      <c r="T308" s="64"/>
      <c r="AT308" s="17" t="s">
        <v>133</v>
      </c>
      <c r="AU308" s="17" t="s">
        <v>81</v>
      </c>
    </row>
    <row r="309" spans="2:47" s="1" customFormat="1" ht="67.5">
      <c r="B309" s="34"/>
      <c r="D309" s="177" t="s">
        <v>135</v>
      </c>
      <c r="F309" s="179" t="s">
        <v>407</v>
      </c>
      <c r="I309" s="138"/>
      <c r="L309" s="34"/>
      <c r="M309" s="63"/>
      <c r="N309" s="35"/>
      <c r="O309" s="35"/>
      <c r="P309" s="35"/>
      <c r="Q309" s="35"/>
      <c r="R309" s="35"/>
      <c r="S309" s="35"/>
      <c r="T309" s="64"/>
      <c r="AT309" s="17" t="s">
        <v>135</v>
      </c>
      <c r="AU309" s="17" t="s">
        <v>81</v>
      </c>
    </row>
    <row r="310" spans="2:51" s="11" customFormat="1" ht="13.5">
      <c r="B310" s="180"/>
      <c r="D310" s="177" t="s">
        <v>137</v>
      </c>
      <c r="E310" s="181" t="s">
        <v>20</v>
      </c>
      <c r="F310" s="182" t="s">
        <v>594</v>
      </c>
      <c r="H310" s="183" t="s">
        <v>20</v>
      </c>
      <c r="I310" s="184"/>
      <c r="L310" s="180"/>
      <c r="M310" s="185"/>
      <c r="N310" s="186"/>
      <c r="O310" s="186"/>
      <c r="P310" s="186"/>
      <c r="Q310" s="186"/>
      <c r="R310" s="186"/>
      <c r="S310" s="186"/>
      <c r="T310" s="187"/>
      <c r="AT310" s="183" t="s">
        <v>137</v>
      </c>
      <c r="AU310" s="183" t="s">
        <v>81</v>
      </c>
      <c r="AV310" s="11" t="s">
        <v>22</v>
      </c>
      <c r="AW310" s="11" t="s">
        <v>37</v>
      </c>
      <c r="AX310" s="11" t="s">
        <v>73</v>
      </c>
      <c r="AY310" s="183" t="s">
        <v>124</v>
      </c>
    </row>
    <row r="311" spans="2:51" s="12" customFormat="1" ht="13.5">
      <c r="B311" s="188"/>
      <c r="D311" s="177" t="s">
        <v>137</v>
      </c>
      <c r="E311" s="189" t="s">
        <v>20</v>
      </c>
      <c r="F311" s="190" t="s">
        <v>595</v>
      </c>
      <c r="H311" s="191">
        <v>2.47</v>
      </c>
      <c r="I311" s="192"/>
      <c r="L311" s="188"/>
      <c r="M311" s="193"/>
      <c r="N311" s="194"/>
      <c r="O311" s="194"/>
      <c r="P311" s="194"/>
      <c r="Q311" s="194"/>
      <c r="R311" s="194"/>
      <c r="S311" s="194"/>
      <c r="T311" s="195"/>
      <c r="AT311" s="189" t="s">
        <v>137</v>
      </c>
      <c r="AU311" s="189" t="s">
        <v>81</v>
      </c>
      <c r="AV311" s="12" t="s">
        <v>81</v>
      </c>
      <c r="AW311" s="12" t="s">
        <v>37</v>
      </c>
      <c r="AX311" s="12" t="s">
        <v>73</v>
      </c>
      <c r="AY311" s="189" t="s">
        <v>124</v>
      </c>
    </row>
    <row r="312" spans="2:51" s="13" customFormat="1" ht="13.5">
      <c r="B312" s="196"/>
      <c r="D312" s="197" t="s">
        <v>137</v>
      </c>
      <c r="E312" s="198" t="s">
        <v>20</v>
      </c>
      <c r="F312" s="199" t="s">
        <v>140</v>
      </c>
      <c r="H312" s="200">
        <v>2.47</v>
      </c>
      <c r="I312" s="201"/>
      <c r="L312" s="196"/>
      <c r="M312" s="202"/>
      <c r="N312" s="203"/>
      <c r="O312" s="203"/>
      <c r="P312" s="203"/>
      <c r="Q312" s="203"/>
      <c r="R312" s="203"/>
      <c r="S312" s="203"/>
      <c r="T312" s="204"/>
      <c r="AT312" s="205" t="s">
        <v>137</v>
      </c>
      <c r="AU312" s="205" t="s">
        <v>81</v>
      </c>
      <c r="AV312" s="13" t="s">
        <v>131</v>
      </c>
      <c r="AW312" s="13" t="s">
        <v>37</v>
      </c>
      <c r="AX312" s="13" t="s">
        <v>22</v>
      </c>
      <c r="AY312" s="205" t="s">
        <v>124</v>
      </c>
    </row>
    <row r="313" spans="2:65" s="1" customFormat="1" ht="22.5" customHeight="1">
      <c r="B313" s="164"/>
      <c r="C313" s="165" t="s">
        <v>366</v>
      </c>
      <c r="D313" s="165" t="s">
        <v>126</v>
      </c>
      <c r="E313" s="166" t="s">
        <v>413</v>
      </c>
      <c r="F313" s="167" t="s">
        <v>414</v>
      </c>
      <c r="G313" s="168" t="s">
        <v>218</v>
      </c>
      <c r="H313" s="169">
        <v>1.045</v>
      </c>
      <c r="I313" s="170"/>
      <c r="J313" s="171">
        <f>ROUND(I313*H313,2)</f>
        <v>0</v>
      </c>
      <c r="K313" s="167" t="s">
        <v>130</v>
      </c>
      <c r="L313" s="34"/>
      <c r="M313" s="172" t="s">
        <v>20</v>
      </c>
      <c r="N313" s="173" t="s">
        <v>44</v>
      </c>
      <c r="O313" s="35"/>
      <c r="P313" s="174">
        <f>O313*H313</f>
        <v>0</v>
      </c>
      <c r="Q313" s="174">
        <v>0</v>
      </c>
      <c r="R313" s="174">
        <f>Q313*H313</f>
        <v>0</v>
      </c>
      <c r="S313" s="174">
        <v>0</v>
      </c>
      <c r="T313" s="175">
        <f>S313*H313</f>
        <v>0</v>
      </c>
      <c r="AR313" s="17" t="s">
        <v>131</v>
      </c>
      <c r="AT313" s="17" t="s">
        <v>126</v>
      </c>
      <c r="AU313" s="17" t="s">
        <v>81</v>
      </c>
      <c r="AY313" s="17" t="s">
        <v>124</v>
      </c>
      <c r="BE313" s="176">
        <f>IF(N313="základní",J313,0)</f>
        <v>0</v>
      </c>
      <c r="BF313" s="176">
        <f>IF(N313="snížená",J313,0)</f>
        <v>0</v>
      </c>
      <c r="BG313" s="176">
        <f>IF(N313="zákl. přenesená",J313,0)</f>
        <v>0</v>
      </c>
      <c r="BH313" s="176">
        <f>IF(N313="sníž. přenesená",J313,0)</f>
        <v>0</v>
      </c>
      <c r="BI313" s="176">
        <f>IF(N313="nulová",J313,0)</f>
        <v>0</v>
      </c>
      <c r="BJ313" s="17" t="s">
        <v>22</v>
      </c>
      <c r="BK313" s="176">
        <f>ROUND(I313*H313,2)</f>
        <v>0</v>
      </c>
      <c r="BL313" s="17" t="s">
        <v>131</v>
      </c>
      <c r="BM313" s="17" t="s">
        <v>596</v>
      </c>
    </row>
    <row r="314" spans="2:47" s="1" customFormat="1" ht="13.5">
      <c r="B314" s="34"/>
      <c r="D314" s="177" t="s">
        <v>133</v>
      </c>
      <c r="F314" s="178" t="s">
        <v>416</v>
      </c>
      <c r="I314" s="138"/>
      <c r="L314" s="34"/>
      <c r="M314" s="63"/>
      <c r="N314" s="35"/>
      <c r="O314" s="35"/>
      <c r="P314" s="35"/>
      <c r="Q314" s="35"/>
      <c r="R314" s="35"/>
      <c r="S314" s="35"/>
      <c r="T314" s="64"/>
      <c r="AT314" s="17" t="s">
        <v>133</v>
      </c>
      <c r="AU314" s="17" t="s">
        <v>81</v>
      </c>
    </row>
    <row r="315" spans="2:47" s="1" customFormat="1" ht="67.5">
      <c r="B315" s="34"/>
      <c r="D315" s="177" t="s">
        <v>135</v>
      </c>
      <c r="F315" s="179" t="s">
        <v>407</v>
      </c>
      <c r="I315" s="138"/>
      <c r="L315" s="34"/>
      <c r="M315" s="63"/>
      <c r="N315" s="35"/>
      <c r="O315" s="35"/>
      <c r="P315" s="35"/>
      <c r="Q315" s="35"/>
      <c r="R315" s="35"/>
      <c r="S315" s="35"/>
      <c r="T315" s="64"/>
      <c r="AT315" s="17" t="s">
        <v>135</v>
      </c>
      <c r="AU315" s="17" t="s">
        <v>81</v>
      </c>
    </row>
    <row r="316" spans="2:51" s="11" customFormat="1" ht="13.5">
      <c r="B316" s="180"/>
      <c r="D316" s="177" t="s">
        <v>137</v>
      </c>
      <c r="E316" s="181" t="s">
        <v>20</v>
      </c>
      <c r="F316" s="182" t="s">
        <v>417</v>
      </c>
      <c r="H316" s="183" t="s">
        <v>20</v>
      </c>
      <c r="I316" s="184"/>
      <c r="L316" s="180"/>
      <c r="M316" s="185"/>
      <c r="N316" s="186"/>
      <c r="O316" s="186"/>
      <c r="P316" s="186"/>
      <c r="Q316" s="186"/>
      <c r="R316" s="186"/>
      <c r="S316" s="186"/>
      <c r="T316" s="187"/>
      <c r="AT316" s="183" t="s">
        <v>137</v>
      </c>
      <c r="AU316" s="183" t="s">
        <v>81</v>
      </c>
      <c r="AV316" s="11" t="s">
        <v>22</v>
      </c>
      <c r="AW316" s="11" t="s">
        <v>37</v>
      </c>
      <c r="AX316" s="11" t="s">
        <v>73</v>
      </c>
      <c r="AY316" s="183" t="s">
        <v>124</v>
      </c>
    </row>
    <row r="317" spans="2:51" s="12" customFormat="1" ht="13.5">
      <c r="B317" s="188"/>
      <c r="D317" s="177" t="s">
        <v>137</v>
      </c>
      <c r="E317" s="189" t="s">
        <v>20</v>
      </c>
      <c r="F317" s="190" t="s">
        <v>597</v>
      </c>
      <c r="H317" s="191">
        <v>1.045</v>
      </c>
      <c r="I317" s="192"/>
      <c r="L317" s="188"/>
      <c r="M317" s="193"/>
      <c r="N317" s="194"/>
      <c r="O317" s="194"/>
      <c r="P317" s="194"/>
      <c r="Q317" s="194"/>
      <c r="R317" s="194"/>
      <c r="S317" s="194"/>
      <c r="T317" s="195"/>
      <c r="AT317" s="189" t="s">
        <v>137</v>
      </c>
      <c r="AU317" s="189" t="s">
        <v>81</v>
      </c>
      <c r="AV317" s="12" t="s">
        <v>81</v>
      </c>
      <c r="AW317" s="12" t="s">
        <v>37</v>
      </c>
      <c r="AX317" s="12" t="s">
        <v>73</v>
      </c>
      <c r="AY317" s="189" t="s">
        <v>124</v>
      </c>
    </row>
    <row r="318" spans="2:51" s="13" customFormat="1" ht="13.5">
      <c r="B318" s="196"/>
      <c r="D318" s="197" t="s">
        <v>137</v>
      </c>
      <c r="E318" s="198" t="s">
        <v>20</v>
      </c>
      <c r="F318" s="199" t="s">
        <v>140</v>
      </c>
      <c r="H318" s="200">
        <v>1.045</v>
      </c>
      <c r="I318" s="201"/>
      <c r="L318" s="196"/>
      <c r="M318" s="202"/>
      <c r="N318" s="203"/>
      <c r="O318" s="203"/>
      <c r="P318" s="203"/>
      <c r="Q318" s="203"/>
      <c r="R318" s="203"/>
      <c r="S318" s="203"/>
      <c r="T318" s="204"/>
      <c r="AT318" s="205" t="s">
        <v>137</v>
      </c>
      <c r="AU318" s="205" t="s">
        <v>81</v>
      </c>
      <c r="AV318" s="13" t="s">
        <v>131</v>
      </c>
      <c r="AW318" s="13" t="s">
        <v>37</v>
      </c>
      <c r="AX318" s="13" t="s">
        <v>22</v>
      </c>
      <c r="AY318" s="205" t="s">
        <v>124</v>
      </c>
    </row>
    <row r="319" spans="2:65" s="1" customFormat="1" ht="22.5" customHeight="1">
      <c r="B319" s="164"/>
      <c r="C319" s="165" t="s">
        <v>374</v>
      </c>
      <c r="D319" s="165" t="s">
        <v>126</v>
      </c>
      <c r="E319" s="166" t="s">
        <v>420</v>
      </c>
      <c r="F319" s="167" t="s">
        <v>421</v>
      </c>
      <c r="G319" s="168" t="s">
        <v>218</v>
      </c>
      <c r="H319" s="169">
        <v>2.31</v>
      </c>
      <c r="I319" s="170"/>
      <c r="J319" s="171">
        <f>ROUND(I319*H319,2)</f>
        <v>0</v>
      </c>
      <c r="K319" s="167" t="s">
        <v>130</v>
      </c>
      <c r="L319" s="34"/>
      <c r="M319" s="172" t="s">
        <v>20</v>
      </c>
      <c r="N319" s="173" t="s">
        <v>44</v>
      </c>
      <c r="O319" s="35"/>
      <c r="P319" s="174">
        <f>O319*H319</f>
        <v>0</v>
      </c>
      <c r="Q319" s="174">
        <v>0</v>
      </c>
      <c r="R319" s="174">
        <f>Q319*H319</f>
        <v>0</v>
      </c>
      <c r="S319" s="174">
        <v>0</v>
      </c>
      <c r="T319" s="175">
        <f>S319*H319</f>
        <v>0</v>
      </c>
      <c r="AR319" s="17" t="s">
        <v>131</v>
      </c>
      <c r="AT319" s="17" t="s">
        <v>126</v>
      </c>
      <c r="AU319" s="17" t="s">
        <v>81</v>
      </c>
      <c r="AY319" s="17" t="s">
        <v>124</v>
      </c>
      <c r="BE319" s="176">
        <f>IF(N319="základní",J319,0)</f>
        <v>0</v>
      </c>
      <c r="BF319" s="176">
        <f>IF(N319="snížená",J319,0)</f>
        <v>0</v>
      </c>
      <c r="BG319" s="176">
        <f>IF(N319="zákl. přenesená",J319,0)</f>
        <v>0</v>
      </c>
      <c r="BH319" s="176">
        <f>IF(N319="sníž. přenesená",J319,0)</f>
        <v>0</v>
      </c>
      <c r="BI319" s="176">
        <f>IF(N319="nulová",J319,0)</f>
        <v>0</v>
      </c>
      <c r="BJ319" s="17" t="s">
        <v>22</v>
      </c>
      <c r="BK319" s="176">
        <f>ROUND(I319*H319,2)</f>
        <v>0</v>
      </c>
      <c r="BL319" s="17" t="s">
        <v>131</v>
      </c>
      <c r="BM319" s="17" t="s">
        <v>598</v>
      </c>
    </row>
    <row r="320" spans="2:47" s="1" customFormat="1" ht="13.5">
      <c r="B320" s="34"/>
      <c r="D320" s="177" t="s">
        <v>133</v>
      </c>
      <c r="F320" s="178" t="s">
        <v>423</v>
      </c>
      <c r="I320" s="138"/>
      <c r="L320" s="34"/>
      <c r="M320" s="63"/>
      <c r="N320" s="35"/>
      <c r="O320" s="35"/>
      <c r="P320" s="35"/>
      <c r="Q320" s="35"/>
      <c r="R320" s="35"/>
      <c r="S320" s="35"/>
      <c r="T320" s="64"/>
      <c r="AT320" s="17" t="s">
        <v>133</v>
      </c>
      <c r="AU320" s="17" t="s">
        <v>81</v>
      </c>
    </row>
    <row r="321" spans="2:47" s="1" customFormat="1" ht="67.5">
      <c r="B321" s="34"/>
      <c r="D321" s="177" t="s">
        <v>135</v>
      </c>
      <c r="F321" s="179" t="s">
        <v>407</v>
      </c>
      <c r="I321" s="138"/>
      <c r="L321" s="34"/>
      <c r="M321" s="63"/>
      <c r="N321" s="35"/>
      <c r="O321" s="35"/>
      <c r="P321" s="35"/>
      <c r="Q321" s="35"/>
      <c r="R321" s="35"/>
      <c r="S321" s="35"/>
      <c r="T321" s="64"/>
      <c r="AT321" s="17" t="s">
        <v>135</v>
      </c>
      <c r="AU321" s="17" t="s">
        <v>81</v>
      </c>
    </row>
    <row r="322" spans="2:51" s="11" customFormat="1" ht="13.5">
      <c r="B322" s="180"/>
      <c r="D322" s="177" t="s">
        <v>137</v>
      </c>
      <c r="E322" s="181" t="s">
        <v>20</v>
      </c>
      <c r="F322" s="182" t="s">
        <v>424</v>
      </c>
      <c r="H322" s="183" t="s">
        <v>20</v>
      </c>
      <c r="I322" s="184"/>
      <c r="L322" s="180"/>
      <c r="M322" s="185"/>
      <c r="N322" s="186"/>
      <c r="O322" s="186"/>
      <c r="P322" s="186"/>
      <c r="Q322" s="186"/>
      <c r="R322" s="186"/>
      <c r="S322" s="186"/>
      <c r="T322" s="187"/>
      <c r="AT322" s="183" t="s">
        <v>137</v>
      </c>
      <c r="AU322" s="183" t="s">
        <v>81</v>
      </c>
      <c r="AV322" s="11" t="s">
        <v>22</v>
      </c>
      <c r="AW322" s="11" t="s">
        <v>37</v>
      </c>
      <c r="AX322" s="11" t="s">
        <v>73</v>
      </c>
      <c r="AY322" s="183" t="s">
        <v>124</v>
      </c>
    </row>
    <row r="323" spans="2:51" s="12" customFormat="1" ht="13.5">
      <c r="B323" s="188"/>
      <c r="D323" s="177" t="s">
        <v>137</v>
      </c>
      <c r="E323" s="189" t="s">
        <v>20</v>
      </c>
      <c r="F323" s="190" t="s">
        <v>599</v>
      </c>
      <c r="H323" s="191">
        <v>2.31</v>
      </c>
      <c r="I323" s="192"/>
      <c r="L323" s="188"/>
      <c r="M323" s="193"/>
      <c r="N323" s="194"/>
      <c r="O323" s="194"/>
      <c r="P323" s="194"/>
      <c r="Q323" s="194"/>
      <c r="R323" s="194"/>
      <c r="S323" s="194"/>
      <c r="T323" s="195"/>
      <c r="AT323" s="189" t="s">
        <v>137</v>
      </c>
      <c r="AU323" s="189" t="s">
        <v>81</v>
      </c>
      <c r="AV323" s="12" t="s">
        <v>81</v>
      </c>
      <c r="AW323" s="12" t="s">
        <v>37</v>
      </c>
      <c r="AX323" s="12" t="s">
        <v>73</v>
      </c>
      <c r="AY323" s="189" t="s">
        <v>124</v>
      </c>
    </row>
    <row r="324" spans="2:51" s="13" customFormat="1" ht="13.5">
      <c r="B324" s="196"/>
      <c r="D324" s="177" t="s">
        <v>137</v>
      </c>
      <c r="E324" s="206" t="s">
        <v>20</v>
      </c>
      <c r="F324" s="207" t="s">
        <v>140</v>
      </c>
      <c r="H324" s="208">
        <v>2.31</v>
      </c>
      <c r="I324" s="201"/>
      <c r="L324" s="196"/>
      <c r="M324" s="202"/>
      <c r="N324" s="203"/>
      <c r="O324" s="203"/>
      <c r="P324" s="203"/>
      <c r="Q324" s="203"/>
      <c r="R324" s="203"/>
      <c r="S324" s="203"/>
      <c r="T324" s="204"/>
      <c r="AT324" s="205" t="s">
        <v>137</v>
      </c>
      <c r="AU324" s="205" t="s">
        <v>81</v>
      </c>
      <c r="AV324" s="13" t="s">
        <v>131</v>
      </c>
      <c r="AW324" s="13" t="s">
        <v>37</v>
      </c>
      <c r="AX324" s="13" t="s">
        <v>22</v>
      </c>
      <c r="AY324" s="205" t="s">
        <v>124</v>
      </c>
    </row>
    <row r="325" spans="2:63" s="10" customFormat="1" ht="29.25" customHeight="1">
      <c r="B325" s="150"/>
      <c r="D325" s="161" t="s">
        <v>72</v>
      </c>
      <c r="E325" s="162" t="s">
        <v>426</v>
      </c>
      <c r="F325" s="162" t="s">
        <v>427</v>
      </c>
      <c r="I325" s="153"/>
      <c r="J325" s="163">
        <f>BK325</f>
        <v>0</v>
      </c>
      <c r="L325" s="150"/>
      <c r="M325" s="155"/>
      <c r="N325" s="156"/>
      <c r="O325" s="156"/>
      <c r="P325" s="157">
        <f>SUM(P326:P327)</f>
        <v>0</v>
      </c>
      <c r="Q325" s="156"/>
      <c r="R325" s="157">
        <f>SUM(R326:R327)</f>
        <v>0</v>
      </c>
      <c r="S325" s="156"/>
      <c r="T325" s="158">
        <f>SUM(T326:T327)</f>
        <v>0</v>
      </c>
      <c r="AR325" s="151" t="s">
        <v>22</v>
      </c>
      <c r="AT325" s="159" t="s">
        <v>72</v>
      </c>
      <c r="AU325" s="159" t="s">
        <v>22</v>
      </c>
      <c r="AY325" s="151" t="s">
        <v>124</v>
      </c>
      <c r="BK325" s="160">
        <f>SUM(BK326:BK327)</f>
        <v>0</v>
      </c>
    </row>
    <row r="326" spans="2:65" s="1" customFormat="1" ht="22.5" customHeight="1">
      <c r="B326" s="164"/>
      <c r="C326" s="165" t="s">
        <v>384</v>
      </c>
      <c r="D326" s="165" t="s">
        <v>126</v>
      </c>
      <c r="E326" s="166" t="s">
        <v>429</v>
      </c>
      <c r="F326" s="167" t="s">
        <v>430</v>
      </c>
      <c r="G326" s="168" t="s">
        <v>218</v>
      </c>
      <c r="H326" s="169">
        <v>115.974</v>
      </c>
      <c r="I326" s="170"/>
      <c r="J326" s="171">
        <f>ROUND(I326*H326,2)</f>
        <v>0</v>
      </c>
      <c r="K326" s="167" t="s">
        <v>130</v>
      </c>
      <c r="L326" s="34"/>
      <c r="M326" s="172" t="s">
        <v>20</v>
      </c>
      <c r="N326" s="173" t="s">
        <v>44</v>
      </c>
      <c r="O326" s="35"/>
      <c r="P326" s="174">
        <f>O326*H326</f>
        <v>0</v>
      </c>
      <c r="Q326" s="174">
        <v>0</v>
      </c>
      <c r="R326" s="174">
        <f>Q326*H326</f>
        <v>0</v>
      </c>
      <c r="S326" s="174">
        <v>0</v>
      </c>
      <c r="T326" s="175">
        <f>S326*H326</f>
        <v>0</v>
      </c>
      <c r="AR326" s="17" t="s">
        <v>131</v>
      </c>
      <c r="AT326" s="17" t="s">
        <v>126</v>
      </c>
      <c r="AU326" s="17" t="s">
        <v>81</v>
      </c>
      <c r="AY326" s="17" t="s">
        <v>124</v>
      </c>
      <c r="BE326" s="176">
        <f>IF(N326="základní",J326,0)</f>
        <v>0</v>
      </c>
      <c r="BF326" s="176">
        <f>IF(N326="snížená",J326,0)</f>
        <v>0</v>
      </c>
      <c r="BG326" s="176">
        <f>IF(N326="zákl. přenesená",J326,0)</f>
        <v>0</v>
      </c>
      <c r="BH326" s="176">
        <f>IF(N326="sníž. přenesená",J326,0)</f>
        <v>0</v>
      </c>
      <c r="BI326" s="176">
        <f>IF(N326="nulová",J326,0)</f>
        <v>0</v>
      </c>
      <c r="BJ326" s="17" t="s">
        <v>22</v>
      </c>
      <c r="BK326" s="176">
        <f>ROUND(I326*H326,2)</f>
        <v>0</v>
      </c>
      <c r="BL326" s="17" t="s">
        <v>131</v>
      </c>
      <c r="BM326" s="17" t="s">
        <v>600</v>
      </c>
    </row>
    <row r="327" spans="2:47" s="1" customFormat="1" ht="27">
      <c r="B327" s="34"/>
      <c r="D327" s="177" t="s">
        <v>133</v>
      </c>
      <c r="F327" s="178" t="s">
        <v>432</v>
      </c>
      <c r="I327" s="138"/>
      <c r="L327" s="34"/>
      <c r="M327" s="63"/>
      <c r="N327" s="35"/>
      <c r="O327" s="35"/>
      <c r="P327" s="35"/>
      <c r="Q327" s="35"/>
      <c r="R327" s="35"/>
      <c r="S327" s="35"/>
      <c r="T327" s="64"/>
      <c r="AT327" s="17" t="s">
        <v>133</v>
      </c>
      <c r="AU327" s="17" t="s">
        <v>81</v>
      </c>
    </row>
    <row r="328" spans="2:63" s="10" customFormat="1" ht="36.75" customHeight="1">
      <c r="B328" s="150"/>
      <c r="D328" s="151" t="s">
        <v>72</v>
      </c>
      <c r="E328" s="152" t="s">
        <v>433</v>
      </c>
      <c r="F328" s="152" t="s">
        <v>434</v>
      </c>
      <c r="I328" s="153"/>
      <c r="J328" s="154">
        <f>BK328</f>
        <v>0</v>
      </c>
      <c r="L328" s="150"/>
      <c r="M328" s="155"/>
      <c r="N328" s="156"/>
      <c r="O328" s="156"/>
      <c r="P328" s="157">
        <f>P329</f>
        <v>0</v>
      </c>
      <c r="Q328" s="156"/>
      <c r="R328" s="157">
        <f>R329</f>
        <v>0.59</v>
      </c>
      <c r="S328" s="156"/>
      <c r="T328" s="158">
        <f>T329</f>
        <v>0</v>
      </c>
      <c r="AR328" s="151" t="s">
        <v>81</v>
      </c>
      <c r="AT328" s="159" t="s">
        <v>72</v>
      </c>
      <c r="AU328" s="159" t="s">
        <v>73</v>
      </c>
      <c r="AY328" s="151" t="s">
        <v>124</v>
      </c>
      <c r="BK328" s="160">
        <f>BK329</f>
        <v>0</v>
      </c>
    </row>
    <row r="329" spans="2:63" s="10" customFormat="1" ht="19.5" customHeight="1">
      <c r="B329" s="150"/>
      <c r="D329" s="161" t="s">
        <v>72</v>
      </c>
      <c r="E329" s="162" t="s">
        <v>435</v>
      </c>
      <c r="F329" s="162" t="s">
        <v>436</v>
      </c>
      <c r="I329" s="153"/>
      <c r="J329" s="163">
        <f>BK329</f>
        <v>0</v>
      </c>
      <c r="L329" s="150"/>
      <c r="M329" s="155"/>
      <c r="N329" s="156"/>
      <c r="O329" s="156"/>
      <c r="P329" s="157">
        <f>SUM(P330:P345)</f>
        <v>0</v>
      </c>
      <c r="Q329" s="156"/>
      <c r="R329" s="157">
        <f>SUM(R330:R345)</f>
        <v>0.59</v>
      </c>
      <c r="S329" s="156"/>
      <c r="T329" s="158">
        <f>SUM(T330:T345)</f>
        <v>0</v>
      </c>
      <c r="AR329" s="151" t="s">
        <v>81</v>
      </c>
      <c r="AT329" s="159" t="s">
        <v>72</v>
      </c>
      <c r="AU329" s="159" t="s">
        <v>22</v>
      </c>
      <c r="AY329" s="151" t="s">
        <v>124</v>
      </c>
      <c r="BK329" s="160">
        <f>SUM(BK330:BK345)</f>
        <v>0</v>
      </c>
    </row>
    <row r="330" spans="2:65" s="1" customFormat="1" ht="31.5" customHeight="1">
      <c r="B330" s="164"/>
      <c r="C330" s="165" t="s">
        <v>390</v>
      </c>
      <c r="D330" s="165" t="s">
        <v>126</v>
      </c>
      <c r="E330" s="166" t="s">
        <v>438</v>
      </c>
      <c r="F330" s="167" t="s">
        <v>439</v>
      </c>
      <c r="G330" s="168" t="s">
        <v>440</v>
      </c>
      <c r="H330" s="169">
        <v>1</v>
      </c>
      <c r="I330" s="170"/>
      <c r="J330" s="171">
        <f>ROUND(I330*H330,2)</f>
        <v>0</v>
      </c>
      <c r="K330" s="167" t="s">
        <v>20</v>
      </c>
      <c r="L330" s="34"/>
      <c r="M330" s="172" t="s">
        <v>20</v>
      </c>
      <c r="N330" s="173" t="s">
        <v>44</v>
      </c>
      <c r="O330" s="35"/>
      <c r="P330" s="174">
        <f>O330*H330</f>
        <v>0</v>
      </c>
      <c r="Q330" s="174">
        <v>0.59</v>
      </c>
      <c r="R330" s="174">
        <f>Q330*H330</f>
        <v>0.59</v>
      </c>
      <c r="S330" s="174">
        <v>0</v>
      </c>
      <c r="T330" s="175">
        <f>S330*H330</f>
        <v>0</v>
      </c>
      <c r="AR330" s="17" t="s">
        <v>237</v>
      </c>
      <c r="AT330" s="17" t="s">
        <v>126</v>
      </c>
      <c r="AU330" s="17" t="s">
        <v>81</v>
      </c>
      <c r="AY330" s="17" t="s">
        <v>124</v>
      </c>
      <c r="BE330" s="176">
        <f>IF(N330="základní",J330,0)</f>
        <v>0</v>
      </c>
      <c r="BF330" s="176">
        <f>IF(N330="snížená",J330,0)</f>
        <v>0</v>
      </c>
      <c r="BG330" s="176">
        <f>IF(N330="zákl. přenesená",J330,0)</f>
        <v>0</v>
      </c>
      <c r="BH330" s="176">
        <f>IF(N330="sníž. přenesená",J330,0)</f>
        <v>0</v>
      </c>
      <c r="BI330" s="176">
        <f>IF(N330="nulová",J330,0)</f>
        <v>0</v>
      </c>
      <c r="BJ330" s="17" t="s">
        <v>22</v>
      </c>
      <c r="BK330" s="176">
        <f>ROUND(I330*H330,2)</f>
        <v>0</v>
      </c>
      <c r="BL330" s="17" t="s">
        <v>237</v>
      </c>
      <c r="BM330" s="17" t="s">
        <v>601</v>
      </c>
    </row>
    <row r="331" spans="2:47" s="1" customFormat="1" ht="13.5">
      <c r="B331" s="34"/>
      <c r="D331" s="177" t="s">
        <v>133</v>
      </c>
      <c r="F331" s="178" t="s">
        <v>439</v>
      </c>
      <c r="I331" s="138"/>
      <c r="L331" s="34"/>
      <c r="M331" s="63"/>
      <c r="N331" s="35"/>
      <c r="O331" s="35"/>
      <c r="P331" s="35"/>
      <c r="Q331" s="35"/>
      <c r="R331" s="35"/>
      <c r="S331" s="35"/>
      <c r="T331" s="64"/>
      <c r="AT331" s="17" t="s">
        <v>133</v>
      </c>
      <c r="AU331" s="17" t="s">
        <v>81</v>
      </c>
    </row>
    <row r="332" spans="2:51" s="11" customFormat="1" ht="13.5">
      <c r="B332" s="180"/>
      <c r="D332" s="177" t="s">
        <v>137</v>
      </c>
      <c r="E332" s="181" t="s">
        <v>20</v>
      </c>
      <c r="F332" s="182" t="s">
        <v>442</v>
      </c>
      <c r="H332" s="183" t="s">
        <v>20</v>
      </c>
      <c r="I332" s="184"/>
      <c r="L332" s="180"/>
      <c r="M332" s="185"/>
      <c r="N332" s="186"/>
      <c r="O332" s="186"/>
      <c r="P332" s="186"/>
      <c r="Q332" s="186"/>
      <c r="R332" s="186"/>
      <c r="S332" s="186"/>
      <c r="T332" s="187"/>
      <c r="AT332" s="183" t="s">
        <v>137</v>
      </c>
      <c r="AU332" s="183" t="s">
        <v>81</v>
      </c>
      <c r="AV332" s="11" t="s">
        <v>22</v>
      </c>
      <c r="AW332" s="11" t="s">
        <v>37</v>
      </c>
      <c r="AX332" s="11" t="s">
        <v>73</v>
      </c>
      <c r="AY332" s="183" t="s">
        <v>124</v>
      </c>
    </row>
    <row r="333" spans="2:51" s="11" customFormat="1" ht="13.5">
      <c r="B333" s="180"/>
      <c r="D333" s="177" t="s">
        <v>137</v>
      </c>
      <c r="E333" s="181" t="s">
        <v>20</v>
      </c>
      <c r="F333" s="182" t="s">
        <v>443</v>
      </c>
      <c r="H333" s="183" t="s">
        <v>20</v>
      </c>
      <c r="I333" s="184"/>
      <c r="L333" s="180"/>
      <c r="M333" s="185"/>
      <c r="N333" s="186"/>
      <c r="O333" s="186"/>
      <c r="P333" s="186"/>
      <c r="Q333" s="186"/>
      <c r="R333" s="186"/>
      <c r="S333" s="186"/>
      <c r="T333" s="187"/>
      <c r="AT333" s="183" t="s">
        <v>137</v>
      </c>
      <c r="AU333" s="183" t="s">
        <v>81</v>
      </c>
      <c r="AV333" s="11" t="s">
        <v>22</v>
      </c>
      <c r="AW333" s="11" t="s">
        <v>37</v>
      </c>
      <c r="AX333" s="11" t="s">
        <v>73</v>
      </c>
      <c r="AY333" s="183" t="s">
        <v>124</v>
      </c>
    </row>
    <row r="334" spans="2:51" s="11" customFormat="1" ht="13.5">
      <c r="B334" s="180"/>
      <c r="D334" s="177" t="s">
        <v>137</v>
      </c>
      <c r="E334" s="181" t="s">
        <v>20</v>
      </c>
      <c r="F334" s="182" t="s">
        <v>444</v>
      </c>
      <c r="H334" s="183" t="s">
        <v>20</v>
      </c>
      <c r="I334" s="184"/>
      <c r="L334" s="180"/>
      <c r="M334" s="185"/>
      <c r="N334" s="186"/>
      <c r="O334" s="186"/>
      <c r="P334" s="186"/>
      <c r="Q334" s="186"/>
      <c r="R334" s="186"/>
      <c r="S334" s="186"/>
      <c r="T334" s="187"/>
      <c r="AT334" s="183" t="s">
        <v>137</v>
      </c>
      <c r="AU334" s="183" t="s">
        <v>81</v>
      </c>
      <c r="AV334" s="11" t="s">
        <v>22</v>
      </c>
      <c r="AW334" s="11" t="s">
        <v>37</v>
      </c>
      <c r="AX334" s="11" t="s">
        <v>73</v>
      </c>
      <c r="AY334" s="183" t="s">
        <v>124</v>
      </c>
    </row>
    <row r="335" spans="2:51" s="11" customFormat="1" ht="13.5">
      <c r="B335" s="180"/>
      <c r="D335" s="177" t="s">
        <v>137</v>
      </c>
      <c r="E335" s="181" t="s">
        <v>20</v>
      </c>
      <c r="F335" s="182" t="s">
        <v>445</v>
      </c>
      <c r="H335" s="183" t="s">
        <v>20</v>
      </c>
      <c r="I335" s="184"/>
      <c r="L335" s="180"/>
      <c r="M335" s="185"/>
      <c r="N335" s="186"/>
      <c r="O335" s="186"/>
      <c r="P335" s="186"/>
      <c r="Q335" s="186"/>
      <c r="R335" s="186"/>
      <c r="S335" s="186"/>
      <c r="T335" s="187"/>
      <c r="AT335" s="183" t="s">
        <v>137</v>
      </c>
      <c r="AU335" s="183" t="s">
        <v>81</v>
      </c>
      <c r="AV335" s="11" t="s">
        <v>22</v>
      </c>
      <c r="AW335" s="11" t="s">
        <v>37</v>
      </c>
      <c r="AX335" s="11" t="s">
        <v>73</v>
      </c>
      <c r="AY335" s="183" t="s">
        <v>124</v>
      </c>
    </row>
    <row r="336" spans="2:51" s="11" customFormat="1" ht="13.5">
      <c r="B336" s="180"/>
      <c r="D336" s="177" t="s">
        <v>137</v>
      </c>
      <c r="E336" s="181" t="s">
        <v>20</v>
      </c>
      <c r="F336" s="182" t="s">
        <v>446</v>
      </c>
      <c r="H336" s="183" t="s">
        <v>20</v>
      </c>
      <c r="I336" s="184"/>
      <c r="L336" s="180"/>
      <c r="M336" s="185"/>
      <c r="N336" s="186"/>
      <c r="O336" s="186"/>
      <c r="P336" s="186"/>
      <c r="Q336" s="186"/>
      <c r="R336" s="186"/>
      <c r="S336" s="186"/>
      <c r="T336" s="187"/>
      <c r="AT336" s="183" t="s">
        <v>137</v>
      </c>
      <c r="AU336" s="183" t="s">
        <v>81</v>
      </c>
      <c r="AV336" s="11" t="s">
        <v>22</v>
      </c>
      <c r="AW336" s="11" t="s">
        <v>37</v>
      </c>
      <c r="AX336" s="11" t="s">
        <v>73</v>
      </c>
      <c r="AY336" s="183" t="s">
        <v>124</v>
      </c>
    </row>
    <row r="337" spans="2:51" s="11" customFormat="1" ht="13.5">
      <c r="B337" s="180"/>
      <c r="D337" s="177" t="s">
        <v>137</v>
      </c>
      <c r="E337" s="181" t="s">
        <v>20</v>
      </c>
      <c r="F337" s="182" t="s">
        <v>447</v>
      </c>
      <c r="H337" s="183" t="s">
        <v>20</v>
      </c>
      <c r="I337" s="184"/>
      <c r="L337" s="180"/>
      <c r="M337" s="185"/>
      <c r="N337" s="186"/>
      <c r="O337" s="186"/>
      <c r="P337" s="186"/>
      <c r="Q337" s="186"/>
      <c r="R337" s="186"/>
      <c r="S337" s="186"/>
      <c r="T337" s="187"/>
      <c r="AT337" s="183" t="s">
        <v>137</v>
      </c>
      <c r="AU337" s="183" t="s">
        <v>81</v>
      </c>
      <c r="AV337" s="11" t="s">
        <v>22</v>
      </c>
      <c r="AW337" s="11" t="s">
        <v>37</v>
      </c>
      <c r="AX337" s="11" t="s">
        <v>73</v>
      </c>
      <c r="AY337" s="183" t="s">
        <v>124</v>
      </c>
    </row>
    <row r="338" spans="2:51" s="11" customFormat="1" ht="13.5">
      <c r="B338" s="180"/>
      <c r="D338" s="177" t="s">
        <v>137</v>
      </c>
      <c r="E338" s="181" t="s">
        <v>20</v>
      </c>
      <c r="F338" s="182" t="s">
        <v>448</v>
      </c>
      <c r="H338" s="183" t="s">
        <v>20</v>
      </c>
      <c r="I338" s="184"/>
      <c r="L338" s="180"/>
      <c r="M338" s="185"/>
      <c r="N338" s="186"/>
      <c r="O338" s="186"/>
      <c r="P338" s="186"/>
      <c r="Q338" s="186"/>
      <c r="R338" s="186"/>
      <c r="S338" s="186"/>
      <c r="T338" s="187"/>
      <c r="AT338" s="183" t="s">
        <v>137</v>
      </c>
      <c r="AU338" s="183" t="s">
        <v>81</v>
      </c>
      <c r="AV338" s="11" t="s">
        <v>22</v>
      </c>
      <c r="AW338" s="11" t="s">
        <v>37</v>
      </c>
      <c r="AX338" s="11" t="s">
        <v>73</v>
      </c>
      <c r="AY338" s="183" t="s">
        <v>124</v>
      </c>
    </row>
    <row r="339" spans="2:51" s="11" customFormat="1" ht="13.5">
      <c r="B339" s="180"/>
      <c r="D339" s="177" t="s">
        <v>137</v>
      </c>
      <c r="E339" s="181" t="s">
        <v>20</v>
      </c>
      <c r="F339" s="182" t="s">
        <v>449</v>
      </c>
      <c r="H339" s="183" t="s">
        <v>20</v>
      </c>
      <c r="I339" s="184"/>
      <c r="L339" s="180"/>
      <c r="M339" s="185"/>
      <c r="N339" s="186"/>
      <c r="O339" s="186"/>
      <c r="P339" s="186"/>
      <c r="Q339" s="186"/>
      <c r="R339" s="186"/>
      <c r="S339" s="186"/>
      <c r="T339" s="187"/>
      <c r="AT339" s="183" t="s">
        <v>137</v>
      </c>
      <c r="AU339" s="183" t="s">
        <v>81</v>
      </c>
      <c r="AV339" s="11" t="s">
        <v>22</v>
      </c>
      <c r="AW339" s="11" t="s">
        <v>37</v>
      </c>
      <c r="AX339" s="11" t="s">
        <v>73</v>
      </c>
      <c r="AY339" s="183" t="s">
        <v>124</v>
      </c>
    </row>
    <row r="340" spans="2:51" s="11" customFormat="1" ht="13.5">
      <c r="B340" s="180"/>
      <c r="D340" s="177" t="s">
        <v>137</v>
      </c>
      <c r="E340" s="181" t="s">
        <v>20</v>
      </c>
      <c r="F340" s="182" t="s">
        <v>450</v>
      </c>
      <c r="H340" s="183" t="s">
        <v>20</v>
      </c>
      <c r="I340" s="184"/>
      <c r="L340" s="180"/>
      <c r="M340" s="185"/>
      <c r="N340" s="186"/>
      <c r="O340" s="186"/>
      <c r="P340" s="186"/>
      <c r="Q340" s="186"/>
      <c r="R340" s="186"/>
      <c r="S340" s="186"/>
      <c r="T340" s="187"/>
      <c r="AT340" s="183" t="s">
        <v>137</v>
      </c>
      <c r="AU340" s="183" t="s">
        <v>81</v>
      </c>
      <c r="AV340" s="11" t="s">
        <v>22</v>
      </c>
      <c r="AW340" s="11" t="s">
        <v>37</v>
      </c>
      <c r="AX340" s="11" t="s">
        <v>73</v>
      </c>
      <c r="AY340" s="183" t="s">
        <v>124</v>
      </c>
    </row>
    <row r="341" spans="2:51" s="11" customFormat="1" ht="13.5">
      <c r="B341" s="180"/>
      <c r="D341" s="177" t="s">
        <v>137</v>
      </c>
      <c r="E341" s="181" t="s">
        <v>20</v>
      </c>
      <c r="F341" s="182" t="s">
        <v>451</v>
      </c>
      <c r="H341" s="183" t="s">
        <v>20</v>
      </c>
      <c r="I341" s="184"/>
      <c r="L341" s="180"/>
      <c r="M341" s="185"/>
      <c r="N341" s="186"/>
      <c r="O341" s="186"/>
      <c r="P341" s="186"/>
      <c r="Q341" s="186"/>
      <c r="R341" s="186"/>
      <c r="S341" s="186"/>
      <c r="T341" s="187"/>
      <c r="AT341" s="183" t="s">
        <v>137</v>
      </c>
      <c r="AU341" s="183" t="s">
        <v>81</v>
      </c>
      <c r="AV341" s="11" t="s">
        <v>22</v>
      </c>
      <c r="AW341" s="11" t="s">
        <v>37</v>
      </c>
      <c r="AX341" s="11" t="s">
        <v>73</v>
      </c>
      <c r="AY341" s="183" t="s">
        <v>124</v>
      </c>
    </row>
    <row r="342" spans="2:51" s="11" customFormat="1" ht="13.5">
      <c r="B342" s="180"/>
      <c r="D342" s="177" t="s">
        <v>137</v>
      </c>
      <c r="E342" s="181" t="s">
        <v>20</v>
      </c>
      <c r="F342" s="182" t="s">
        <v>452</v>
      </c>
      <c r="H342" s="183" t="s">
        <v>20</v>
      </c>
      <c r="I342" s="184"/>
      <c r="L342" s="180"/>
      <c r="M342" s="185"/>
      <c r="N342" s="186"/>
      <c r="O342" s="186"/>
      <c r="P342" s="186"/>
      <c r="Q342" s="186"/>
      <c r="R342" s="186"/>
      <c r="S342" s="186"/>
      <c r="T342" s="187"/>
      <c r="AT342" s="183" t="s">
        <v>137</v>
      </c>
      <c r="AU342" s="183" t="s">
        <v>81</v>
      </c>
      <c r="AV342" s="11" t="s">
        <v>22</v>
      </c>
      <c r="AW342" s="11" t="s">
        <v>37</v>
      </c>
      <c r="AX342" s="11" t="s">
        <v>73</v>
      </c>
      <c r="AY342" s="183" t="s">
        <v>124</v>
      </c>
    </row>
    <row r="343" spans="2:51" s="11" customFormat="1" ht="13.5">
      <c r="B343" s="180"/>
      <c r="D343" s="177" t="s">
        <v>137</v>
      </c>
      <c r="E343" s="181" t="s">
        <v>20</v>
      </c>
      <c r="F343" s="182" t="s">
        <v>453</v>
      </c>
      <c r="H343" s="183" t="s">
        <v>20</v>
      </c>
      <c r="I343" s="184"/>
      <c r="L343" s="180"/>
      <c r="M343" s="185"/>
      <c r="N343" s="186"/>
      <c r="O343" s="186"/>
      <c r="P343" s="186"/>
      <c r="Q343" s="186"/>
      <c r="R343" s="186"/>
      <c r="S343" s="186"/>
      <c r="T343" s="187"/>
      <c r="AT343" s="183" t="s">
        <v>137</v>
      </c>
      <c r="AU343" s="183" t="s">
        <v>81</v>
      </c>
      <c r="AV343" s="11" t="s">
        <v>22</v>
      </c>
      <c r="AW343" s="11" t="s">
        <v>37</v>
      </c>
      <c r="AX343" s="11" t="s">
        <v>73</v>
      </c>
      <c r="AY343" s="183" t="s">
        <v>124</v>
      </c>
    </row>
    <row r="344" spans="2:51" s="12" customFormat="1" ht="13.5">
      <c r="B344" s="188"/>
      <c r="D344" s="177" t="s">
        <v>137</v>
      </c>
      <c r="E344" s="189" t="s">
        <v>20</v>
      </c>
      <c r="F344" s="190" t="s">
        <v>22</v>
      </c>
      <c r="H344" s="191">
        <v>1</v>
      </c>
      <c r="I344" s="192"/>
      <c r="L344" s="188"/>
      <c r="M344" s="193"/>
      <c r="N344" s="194"/>
      <c r="O344" s="194"/>
      <c r="P344" s="194"/>
      <c r="Q344" s="194"/>
      <c r="R344" s="194"/>
      <c r="S344" s="194"/>
      <c r="T344" s="195"/>
      <c r="AT344" s="189" t="s">
        <v>137</v>
      </c>
      <c r="AU344" s="189" t="s">
        <v>81</v>
      </c>
      <c r="AV344" s="12" t="s">
        <v>81</v>
      </c>
      <c r="AW344" s="12" t="s">
        <v>37</v>
      </c>
      <c r="AX344" s="12" t="s">
        <v>73</v>
      </c>
      <c r="AY344" s="189" t="s">
        <v>124</v>
      </c>
    </row>
    <row r="345" spans="2:51" s="13" customFormat="1" ht="13.5">
      <c r="B345" s="196"/>
      <c r="D345" s="177" t="s">
        <v>137</v>
      </c>
      <c r="E345" s="206" t="s">
        <v>20</v>
      </c>
      <c r="F345" s="207" t="s">
        <v>140</v>
      </c>
      <c r="H345" s="208">
        <v>1</v>
      </c>
      <c r="I345" s="201"/>
      <c r="L345" s="196"/>
      <c r="M345" s="202"/>
      <c r="N345" s="203"/>
      <c r="O345" s="203"/>
      <c r="P345" s="203"/>
      <c r="Q345" s="203"/>
      <c r="R345" s="203"/>
      <c r="S345" s="203"/>
      <c r="T345" s="204"/>
      <c r="AT345" s="205" t="s">
        <v>137</v>
      </c>
      <c r="AU345" s="205" t="s">
        <v>81</v>
      </c>
      <c r="AV345" s="13" t="s">
        <v>131</v>
      </c>
      <c r="AW345" s="13" t="s">
        <v>37</v>
      </c>
      <c r="AX345" s="13" t="s">
        <v>22</v>
      </c>
      <c r="AY345" s="205" t="s">
        <v>124</v>
      </c>
    </row>
    <row r="346" spans="2:63" s="10" customFormat="1" ht="36.75" customHeight="1">
      <c r="B346" s="150"/>
      <c r="D346" s="151" t="s">
        <v>72</v>
      </c>
      <c r="E346" s="152" t="s">
        <v>454</v>
      </c>
      <c r="F346" s="152" t="s">
        <v>455</v>
      </c>
      <c r="I346" s="153"/>
      <c r="J346" s="154">
        <f>BK346</f>
        <v>0</v>
      </c>
      <c r="L346" s="150"/>
      <c r="M346" s="155"/>
      <c r="N346" s="156"/>
      <c r="O346" s="156"/>
      <c r="P346" s="157">
        <f>P347+P366+P378</f>
        <v>0</v>
      </c>
      <c r="Q346" s="156"/>
      <c r="R346" s="157">
        <f>R347+R366+R378</f>
        <v>0</v>
      </c>
      <c r="S346" s="156"/>
      <c r="T346" s="158">
        <f>T347+T366+T378</f>
        <v>0</v>
      </c>
      <c r="AR346" s="151" t="s">
        <v>164</v>
      </c>
      <c r="AT346" s="159" t="s">
        <v>72</v>
      </c>
      <c r="AU346" s="159" t="s">
        <v>73</v>
      </c>
      <c r="AY346" s="151" t="s">
        <v>124</v>
      </c>
      <c r="BK346" s="160">
        <f>BK347+BK366+BK378</f>
        <v>0</v>
      </c>
    </row>
    <row r="347" spans="2:63" s="10" customFormat="1" ht="19.5" customHeight="1">
      <c r="B347" s="150"/>
      <c r="D347" s="161" t="s">
        <v>72</v>
      </c>
      <c r="E347" s="162" t="s">
        <v>456</v>
      </c>
      <c r="F347" s="162" t="s">
        <v>457</v>
      </c>
      <c r="I347" s="153"/>
      <c r="J347" s="163">
        <f>BK347</f>
        <v>0</v>
      </c>
      <c r="L347" s="150"/>
      <c r="M347" s="155"/>
      <c r="N347" s="156"/>
      <c r="O347" s="156"/>
      <c r="P347" s="157">
        <f>SUM(P348:P365)</f>
        <v>0</v>
      </c>
      <c r="Q347" s="156"/>
      <c r="R347" s="157">
        <f>SUM(R348:R365)</f>
        <v>0</v>
      </c>
      <c r="S347" s="156"/>
      <c r="T347" s="158">
        <f>SUM(T348:T365)</f>
        <v>0</v>
      </c>
      <c r="AR347" s="151" t="s">
        <v>164</v>
      </c>
      <c r="AT347" s="159" t="s">
        <v>72</v>
      </c>
      <c r="AU347" s="159" t="s">
        <v>22</v>
      </c>
      <c r="AY347" s="151" t="s">
        <v>124</v>
      </c>
      <c r="BK347" s="160">
        <f>SUM(BK348:BK365)</f>
        <v>0</v>
      </c>
    </row>
    <row r="348" spans="2:65" s="1" customFormat="1" ht="22.5" customHeight="1">
      <c r="B348" s="164"/>
      <c r="C348" s="165" t="s">
        <v>396</v>
      </c>
      <c r="D348" s="165" t="s">
        <v>126</v>
      </c>
      <c r="E348" s="166" t="s">
        <v>459</v>
      </c>
      <c r="F348" s="167" t="s">
        <v>460</v>
      </c>
      <c r="G348" s="168" t="s">
        <v>440</v>
      </c>
      <c r="H348" s="169">
        <v>1</v>
      </c>
      <c r="I348" s="170"/>
      <c r="J348" s="171">
        <f>ROUND(I348*H348,2)</f>
        <v>0</v>
      </c>
      <c r="K348" s="167" t="s">
        <v>461</v>
      </c>
      <c r="L348" s="34"/>
      <c r="M348" s="172" t="s">
        <v>20</v>
      </c>
      <c r="N348" s="173" t="s">
        <v>44</v>
      </c>
      <c r="O348" s="35"/>
      <c r="P348" s="174">
        <f>O348*H348</f>
        <v>0</v>
      </c>
      <c r="Q348" s="174">
        <v>0</v>
      </c>
      <c r="R348" s="174">
        <f>Q348*H348</f>
        <v>0</v>
      </c>
      <c r="S348" s="174">
        <v>0</v>
      </c>
      <c r="T348" s="175">
        <f>S348*H348</f>
        <v>0</v>
      </c>
      <c r="AR348" s="17" t="s">
        <v>462</v>
      </c>
      <c r="AT348" s="17" t="s">
        <v>126</v>
      </c>
      <c r="AU348" s="17" t="s">
        <v>81</v>
      </c>
      <c r="AY348" s="17" t="s">
        <v>124</v>
      </c>
      <c r="BE348" s="176">
        <f>IF(N348="základní",J348,0)</f>
        <v>0</v>
      </c>
      <c r="BF348" s="176">
        <f>IF(N348="snížená",J348,0)</f>
        <v>0</v>
      </c>
      <c r="BG348" s="176">
        <f>IF(N348="zákl. přenesená",J348,0)</f>
        <v>0</v>
      </c>
      <c r="BH348" s="176">
        <f>IF(N348="sníž. přenesená",J348,0)</f>
        <v>0</v>
      </c>
      <c r="BI348" s="176">
        <f>IF(N348="nulová",J348,0)</f>
        <v>0</v>
      </c>
      <c r="BJ348" s="17" t="s">
        <v>22</v>
      </c>
      <c r="BK348" s="176">
        <f>ROUND(I348*H348,2)</f>
        <v>0</v>
      </c>
      <c r="BL348" s="17" t="s">
        <v>462</v>
      </c>
      <c r="BM348" s="17" t="s">
        <v>602</v>
      </c>
    </row>
    <row r="349" spans="2:47" s="1" customFormat="1" ht="13.5">
      <c r="B349" s="34"/>
      <c r="D349" s="197" t="s">
        <v>133</v>
      </c>
      <c r="F349" s="220" t="s">
        <v>460</v>
      </c>
      <c r="I349" s="138"/>
      <c r="L349" s="34"/>
      <c r="M349" s="63"/>
      <c r="N349" s="35"/>
      <c r="O349" s="35"/>
      <c r="P349" s="35"/>
      <c r="Q349" s="35"/>
      <c r="R349" s="35"/>
      <c r="S349" s="35"/>
      <c r="T349" s="64"/>
      <c r="AT349" s="17" t="s">
        <v>133</v>
      </c>
      <c r="AU349" s="17" t="s">
        <v>81</v>
      </c>
    </row>
    <row r="350" spans="2:65" s="1" customFormat="1" ht="22.5" customHeight="1">
      <c r="B350" s="164"/>
      <c r="C350" s="165" t="s">
        <v>402</v>
      </c>
      <c r="D350" s="165" t="s">
        <v>126</v>
      </c>
      <c r="E350" s="166" t="s">
        <v>465</v>
      </c>
      <c r="F350" s="167" t="s">
        <v>466</v>
      </c>
      <c r="G350" s="168" t="s">
        <v>440</v>
      </c>
      <c r="H350" s="169">
        <v>1</v>
      </c>
      <c r="I350" s="170"/>
      <c r="J350" s="171">
        <f>ROUND(I350*H350,2)</f>
        <v>0</v>
      </c>
      <c r="K350" s="167" t="s">
        <v>461</v>
      </c>
      <c r="L350" s="34"/>
      <c r="M350" s="172" t="s">
        <v>20</v>
      </c>
      <c r="N350" s="173" t="s">
        <v>44</v>
      </c>
      <c r="O350" s="35"/>
      <c r="P350" s="174">
        <f>O350*H350</f>
        <v>0</v>
      </c>
      <c r="Q350" s="174">
        <v>0</v>
      </c>
      <c r="R350" s="174">
        <f>Q350*H350</f>
        <v>0</v>
      </c>
      <c r="S350" s="174">
        <v>0</v>
      </c>
      <c r="T350" s="175">
        <f>S350*H350</f>
        <v>0</v>
      </c>
      <c r="AR350" s="17" t="s">
        <v>462</v>
      </c>
      <c r="AT350" s="17" t="s">
        <v>126</v>
      </c>
      <c r="AU350" s="17" t="s">
        <v>81</v>
      </c>
      <c r="AY350" s="17" t="s">
        <v>124</v>
      </c>
      <c r="BE350" s="176">
        <f>IF(N350="základní",J350,0)</f>
        <v>0</v>
      </c>
      <c r="BF350" s="176">
        <f>IF(N350="snížená",J350,0)</f>
        <v>0</v>
      </c>
      <c r="BG350" s="176">
        <f>IF(N350="zákl. přenesená",J350,0)</f>
        <v>0</v>
      </c>
      <c r="BH350" s="176">
        <f>IF(N350="sníž. přenesená",J350,0)</f>
        <v>0</v>
      </c>
      <c r="BI350" s="176">
        <f>IF(N350="nulová",J350,0)</f>
        <v>0</v>
      </c>
      <c r="BJ350" s="17" t="s">
        <v>22</v>
      </c>
      <c r="BK350" s="176">
        <f>ROUND(I350*H350,2)</f>
        <v>0</v>
      </c>
      <c r="BL350" s="17" t="s">
        <v>462</v>
      </c>
      <c r="BM350" s="17" t="s">
        <v>603</v>
      </c>
    </row>
    <row r="351" spans="2:47" s="1" customFormat="1" ht="13.5">
      <c r="B351" s="34"/>
      <c r="D351" s="177" t="s">
        <v>133</v>
      </c>
      <c r="F351" s="178" t="s">
        <v>466</v>
      </c>
      <c r="I351" s="138"/>
      <c r="L351" s="34"/>
      <c r="M351" s="63"/>
      <c r="N351" s="35"/>
      <c r="O351" s="35"/>
      <c r="P351" s="35"/>
      <c r="Q351" s="35"/>
      <c r="R351" s="35"/>
      <c r="S351" s="35"/>
      <c r="T351" s="64"/>
      <c r="AT351" s="17" t="s">
        <v>133</v>
      </c>
      <c r="AU351" s="17" t="s">
        <v>81</v>
      </c>
    </row>
    <row r="352" spans="2:51" s="11" customFormat="1" ht="13.5">
      <c r="B352" s="180"/>
      <c r="D352" s="177" t="s">
        <v>137</v>
      </c>
      <c r="E352" s="181" t="s">
        <v>20</v>
      </c>
      <c r="F352" s="182" t="s">
        <v>468</v>
      </c>
      <c r="H352" s="183" t="s">
        <v>20</v>
      </c>
      <c r="I352" s="184"/>
      <c r="L352" s="180"/>
      <c r="M352" s="185"/>
      <c r="N352" s="186"/>
      <c r="O352" s="186"/>
      <c r="P352" s="186"/>
      <c r="Q352" s="186"/>
      <c r="R352" s="186"/>
      <c r="S352" s="186"/>
      <c r="T352" s="187"/>
      <c r="AT352" s="183" t="s">
        <v>137</v>
      </c>
      <c r="AU352" s="183" t="s">
        <v>81</v>
      </c>
      <c r="AV352" s="11" t="s">
        <v>22</v>
      </c>
      <c r="AW352" s="11" t="s">
        <v>37</v>
      </c>
      <c r="AX352" s="11" t="s">
        <v>73</v>
      </c>
      <c r="AY352" s="183" t="s">
        <v>124</v>
      </c>
    </row>
    <row r="353" spans="2:51" s="12" customFormat="1" ht="13.5">
      <c r="B353" s="188"/>
      <c r="D353" s="177" t="s">
        <v>137</v>
      </c>
      <c r="E353" s="189" t="s">
        <v>20</v>
      </c>
      <c r="F353" s="190" t="s">
        <v>22</v>
      </c>
      <c r="H353" s="191">
        <v>1</v>
      </c>
      <c r="I353" s="192"/>
      <c r="L353" s="188"/>
      <c r="M353" s="193"/>
      <c r="N353" s="194"/>
      <c r="O353" s="194"/>
      <c r="P353" s="194"/>
      <c r="Q353" s="194"/>
      <c r="R353" s="194"/>
      <c r="S353" s="194"/>
      <c r="T353" s="195"/>
      <c r="AT353" s="189" t="s">
        <v>137</v>
      </c>
      <c r="AU353" s="189" t="s">
        <v>81</v>
      </c>
      <c r="AV353" s="12" t="s">
        <v>81</v>
      </c>
      <c r="AW353" s="12" t="s">
        <v>37</v>
      </c>
      <c r="AX353" s="12" t="s">
        <v>73</v>
      </c>
      <c r="AY353" s="189" t="s">
        <v>124</v>
      </c>
    </row>
    <row r="354" spans="2:51" s="13" customFormat="1" ht="13.5">
      <c r="B354" s="196"/>
      <c r="D354" s="197" t="s">
        <v>137</v>
      </c>
      <c r="E354" s="198" t="s">
        <v>20</v>
      </c>
      <c r="F354" s="199" t="s">
        <v>140</v>
      </c>
      <c r="H354" s="200">
        <v>1</v>
      </c>
      <c r="I354" s="201"/>
      <c r="L354" s="196"/>
      <c r="M354" s="202"/>
      <c r="N354" s="203"/>
      <c r="O354" s="203"/>
      <c r="P354" s="203"/>
      <c r="Q354" s="203"/>
      <c r="R354" s="203"/>
      <c r="S354" s="203"/>
      <c r="T354" s="204"/>
      <c r="AT354" s="205" t="s">
        <v>137</v>
      </c>
      <c r="AU354" s="205" t="s">
        <v>81</v>
      </c>
      <c r="AV354" s="13" t="s">
        <v>131</v>
      </c>
      <c r="AW354" s="13" t="s">
        <v>37</v>
      </c>
      <c r="AX354" s="13" t="s">
        <v>22</v>
      </c>
      <c r="AY354" s="205" t="s">
        <v>124</v>
      </c>
    </row>
    <row r="355" spans="2:65" s="1" customFormat="1" ht="22.5" customHeight="1">
      <c r="B355" s="164"/>
      <c r="C355" s="165" t="s">
        <v>412</v>
      </c>
      <c r="D355" s="165" t="s">
        <v>126</v>
      </c>
      <c r="E355" s="166" t="s">
        <v>470</v>
      </c>
      <c r="F355" s="167" t="s">
        <v>471</v>
      </c>
      <c r="G355" s="168" t="s">
        <v>440</v>
      </c>
      <c r="H355" s="169">
        <v>1</v>
      </c>
      <c r="I355" s="170"/>
      <c r="J355" s="171">
        <f>ROUND(I355*H355,2)</f>
        <v>0</v>
      </c>
      <c r="K355" s="167" t="s">
        <v>461</v>
      </c>
      <c r="L355" s="34"/>
      <c r="M355" s="172" t="s">
        <v>20</v>
      </c>
      <c r="N355" s="173" t="s">
        <v>44</v>
      </c>
      <c r="O355" s="35"/>
      <c r="P355" s="174">
        <f>O355*H355</f>
        <v>0</v>
      </c>
      <c r="Q355" s="174">
        <v>0</v>
      </c>
      <c r="R355" s="174">
        <f>Q355*H355</f>
        <v>0</v>
      </c>
      <c r="S355" s="174">
        <v>0</v>
      </c>
      <c r="T355" s="175">
        <f>S355*H355</f>
        <v>0</v>
      </c>
      <c r="AR355" s="17" t="s">
        <v>462</v>
      </c>
      <c r="AT355" s="17" t="s">
        <v>126</v>
      </c>
      <c r="AU355" s="17" t="s">
        <v>81</v>
      </c>
      <c r="AY355" s="17" t="s">
        <v>124</v>
      </c>
      <c r="BE355" s="176">
        <f>IF(N355="základní",J355,0)</f>
        <v>0</v>
      </c>
      <c r="BF355" s="176">
        <f>IF(N355="snížená",J355,0)</f>
        <v>0</v>
      </c>
      <c r="BG355" s="176">
        <f>IF(N355="zákl. přenesená",J355,0)</f>
        <v>0</v>
      </c>
      <c r="BH355" s="176">
        <f>IF(N355="sníž. přenesená",J355,0)</f>
        <v>0</v>
      </c>
      <c r="BI355" s="176">
        <f>IF(N355="nulová",J355,0)</f>
        <v>0</v>
      </c>
      <c r="BJ355" s="17" t="s">
        <v>22</v>
      </c>
      <c r="BK355" s="176">
        <f>ROUND(I355*H355,2)</f>
        <v>0</v>
      </c>
      <c r="BL355" s="17" t="s">
        <v>462</v>
      </c>
      <c r="BM355" s="17" t="s">
        <v>604</v>
      </c>
    </row>
    <row r="356" spans="2:47" s="1" customFormat="1" ht="13.5">
      <c r="B356" s="34"/>
      <c r="D356" s="177" t="s">
        <v>133</v>
      </c>
      <c r="F356" s="178" t="s">
        <v>471</v>
      </c>
      <c r="I356" s="138"/>
      <c r="L356" s="34"/>
      <c r="M356" s="63"/>
      <c r="N356" s="35"/>
      <c r="O356" s="35"/>
      <c r="P356" s="35"/>
      <c r="Q356" s="35"/>
      <c r="R356" s="35"/>
      <c r="S356" s="35"/>
      <c r="T356" s="64"/>
      <c r="AT356" s="17" t="s">
        <v>133</v>
      </c>
      <c r="AU356" s="17" t="s">
        <v>81</v>
      </c>
    </row>
    <row r="357" spans="2:51" s="11" customFormat="1" ht="13.5">
      <c r="B357" s="180"/>
      <c r="D357" s="177" t="s">
        <v>137</v>
      </c>
      <c r="E357" s="181" t="s">
        <v>20</v>
      </c>
      <c r="F357" s="182" t="s">
        <v>473</v>
      </c>
      <c r="H357" s="183" t="s">
        <v>20</v>
      </c>
      <c r="I357" s="184"/>
      <c r="L357" s="180"/>
      <c r="M357" s="185"/>
      <c r="N357" s="186"/>
      <c r="O357" s="186"/>
      <c r="P357" s="186"/>
      <c r="Q357" s="186"/>
      <c r="R357" s="186"/>
      <c r="S357" s="186"/>
      <c r="T357" s="187"/>
      <c r="AT357" s="183" t="s">
        <v>137</v>
      </c>
      <c r="AU357" s="183" t="s">
        <v>81</v>
      </c>
      <c r="AV357" s="11" t="s">
        <v>22</v>
      </c>
      <c r="AW357" s="11" t="s">
        <v>37</v>
      </c>
      <c r="AX357" s="11" t="s">
        <v>73</v>
      </c>
      <c r="AY357" s="183" t="s">
        <v>124</v>
      </c>
    </row>
    <row r="358" spans="2:51" s="12" customFormat="1" ht="13.5">
      <c r="B358" s="188"/>
      <c r="D358" s="177" t="s">
        <v>137</v>
      </c>
      <c r="E358" s="189" t="s">
        <v>20</v>
      </c>
      <c r="F358" s="190" t="s">
        <v>22</v>
      </c>
      <c r="H358" s="191">
        <v>1</v>
      </c>
      <c r="I358" s="192"/>
      <c r="L358" s="188"/>
      <c r="M358" s="193"/>
      <c r="N358" s="194"/>
      <c r="O358" s="194"/>
      <c r="P358" s="194"/>
      <c r="Q358" s="194"/>
      <c r="R358" s="194"/>
      <c r="S358" s="194"/>
      <c r="T358" s="195"/>
      <c r="AT358" s="189" t="s">
        <v>137</v>
      </c>
      <c r="AU358" s="189" t="s">
        <v>81</v>
      </c>
      <c r="AV358" s="12" t="s">
        <v>81</v>
      </c>
      <c r="AW358" s="12" t="s">
        <v>37</v>
      </c>
      <c r="AX358" s="12" t="s">
        <v>73</v>
      </c>
      <c r="AY358" s="189" t="s">
        <v>124</v>
      </c>
    </row>
    <row r="359" spans="2:51" s="13" customFormat="1" ht="13.5">
      <c r="B359" s="196"/>
      <c r="D359" s="197" t="s">
        <v>137</v>
      </c>
      <c r="E359" s="198" t="s">
        <v>20</v>
      </c>
      <c r="F359" s="199" t="s">
        <v>140</v>
      </c>
      <c r="H359" s="200">
        <v>1</v>
      </c>
      <c r="I359" s="201"/>
      <c r="L359" s="196"/>
      <c r="M359" s="202"/>
      <c r="N359" s="203"/>
      <c r="O359" s="203"/>
      <c r="P359" s="203"/>
      <c r="Q359" s="203"/>
      <c r="R359" s="203"/>
      <c r="S359" s="203"/>
      <c r="T359" s="204"/>
      <c r="AT359" s="205" t="s">
        <v>137</v>
      </c>
      <c r="AU359" s="205" t="s">
        <v>81</v>
      </c>
      <c r="AV359" s="13" t="s">
        <v>131</v>
      </c>
      <c r="AW359" s="13" t="s">
        <v>37</v>
      </c>
      <c r="AX359" s="13" t="s">
        <v>22</v>
      </c>
      <c r="AY359" s="205" t="s">
        <v>124</v>
      </c>
    </row>
    <row r="360" spans="2:65" s="1" customFormat="1" ht="22.5" customHeight="1">
      <c r="B360" s="164"/>
      <c r="C360" s="165" t="s">
        <v>419</v>
      </c>
      <c r="D360" s="165" t="s">
        <v>126</v>
      </c>
      <c r="E360" s="166" t="s">
        <v>475</v>
      </c>
      <c r="F360" s="167" t="s">
        <v>476</v>
      </c>
      <c r="G360" s="168" t="s">
        <v>440</v>
      </c>
      <c r="H360" s="169">
        <v>1</v>
      </c>
      <c r="I360" s="170"/>
      <c r="J360" s="171">
        <f>ROUND(I360*H360,2)</f>
        <v>0</v>
      </c>
      <c r="K360" s="167" t="s">
        <v>461</v>
      </c>
      <c r="L360" s="34"/>
      <c r="M360" s="172" t="s">
        <v>20</v>
      </c>
      <c r="N360" s="173" t="s">
        <v>44</v>
      </c>
      <c r="O360" s="35"/>
      <c r="P360" s="174">
        <f>O360*H360</f>
        <v>0</v>
      </c>
      <c r="Q360" s="174">
        <v>0</v>
      </c>
      <c r="R360" s="174">
        <f>Q360*H360</f>
        <v>0</v>
      </c>
      <c r="S360" s="174">
        <v>0</v>
      </c>
      <c r="T360" s="175">
        <f>S360*H360</f>
        <v>0</v>
      </c>
      <c r="AR360" s="17" t="s">
        <v>462</v>
      </c>
      <c r="AT360" s="17" t="s">
        <v>126</v>
      </c>
      <c r="AU360" s="17" t="s">
        <v>81</v>
      </c>
      <c r="AY360" s="17" t="s">
        <v>124</v>
      </c>
      <c r="BE360" s="176">
        <f>IF(N360="základní",J360,0)</f>
        <v>0</v>
      </c>
      <c r="BF360" s="176">
        <f>IF(N360="snížená",J360,0)</f>
        <v>0</v>
      </c>
      <c r="BG360" s="176">
        <f>IF(N360="zákl. přenesená",J360,0)</f>
        <v>0</v>
      </c>
      <c r="BH360" s="176">
        <f>IF(N360="sníž. přenesená",J360,0)</f>
        <v>0</v>
      </c>
      <c r="BI360" s="176">
        <f>IF(N360="nulová",J360,0)</f>
        <v>0</v>
      </c>
      <c r="BJ360" s="17" t="s">
        <v>22</v>
      </c>
      <c r="BK360" s="176">
        <f>ROUND(I360*H360,2)</f>
        <v>0</v>
      </c>
      <c r="BL360" s="17" t="s">
        <v>462</v>
      </c>
      <c r="BM360" s="17" t="s">
        <v>605</v>
      </c>
    </row>
    <row r="361" spans="2:47" s="1" customFormat="1" ht="13.5">
      <c r="B361" s="34"/>
      <c r="D361" s="177" t="s">
        <v>133</v>
      </c>
      <c r="F361" s="178" t="s">
        <v>476</v>
      </c>
      <c r="I361" s="138"/>
      <c r="L361" s="34"/>
      <c r="M361" s="63"/>
      <c r="N361" s="35"/>
      <c r="O361" s="35"/>
      <c r="P361" s="35"/>
      <c r="Q361" s="35"/>
      <c r="R361" s="35"/>
      <c r="S361" s="35"/>
      <c r="T361" s="64"/>
      <c r="AT361" s="17" t="s">
        <v>133</v>
      </c>
      <c r="AU361" s="17" t="s">
        <v>81</v>
      </c>
    </row>
    <row r="362" spans="2:51" s="11" customFormat="1" ht="13.5">
      <c r="B362" s="180"/>
      <c r="D362" s="177" t="s">
        <v>137</v>
      </c>
      <c r="E362" s="181" t="s">
        <v>20</v>
      </c>
      <c r="F362" s="182" t="s">
        <v>478</v>
      </c>
      <c r="H362" s="183" t="s">
        <v>20</v>
      </c>
      <c r="I362" s="184"/>
      <c r="L362" s="180"/>
      <c r="M362" s="185"/>
      <c r="N362" s="186"/>
      <c r="O362" s="186"/>
      <c r="P362" s="186"/>
      <c r="Q362" s="186"/>
      <c r="R362" s="186"/>
      <c r="S362" s="186"/>
      <c r="T362" s="187"/>
      <c r="AT362" s="183" t="s">
        <v>137</v>
      </c>
      <c r="AU362" s="183" t="s">
        <v>81</v>
      </c>
      <c r="AV362" s="11" t="s">
        <v>22</v>
      </c>
      <c r="AW362" s="11" t="s">
        <v>37</v>
      </c>
      <c r="AX362" s="11" t="s">
        <v>73</v>
      </c>
      <c r="AY362" s="183" t="s">
        <v>124</v>
      </c>
    </row>
    <row r="363" spans="2:51" s="11" customFormat="1" ht="13.5">
      <c r="B363" s="180"/>
      <c r="D363" s="177" t="s">
        <v>137</v>
      </c>
      <c r="E363" s="181" t="s">
        <v>20</v>
      </c>
      <c r="F363" s="182" t="s">
        <v>479</v>
      </c>
      <c r="H363" s="183" t="s">
        <v>20</v>
      </c>
      <c r="I363" s="184"/>
      <c r="L363" s="180"/>
      <c r="M363" s="185"/>
      <c r="N363" s="186"/>
      <c r="O363" s="186"/>
      <c r="P363" s="186"/>
      <c r="Q363" s="186"/>
      <c r="R363" s="186"/>
      <c r="S363" s="186"/>
      <c r="T363" s="187"/>
      <c r="AT363" s="183" t="s">
        <v>137</v>
      </c>
      <c r="AU363" s="183" t="s">
        <v>81</v>
      </c>
      <c r="AV363" s="11" t="s">
        <v>22</v>
      </c>
      <c r="AW363" s="11" t="s">
        <v>37</v>
      </c>
      <c r="AX363" s="11" t="s">
        <v>73</v>
      </c>
      <c r="AY363" s="183" t="s">
        <v>124</v>
      </c>
    </row>
    <row r="364" spans="2:51" s="12" customFormat="1" ht="13.5">
      <c r="B364" s="188"/>
      <c r="D364" s="177" t="s">
        <v>137</v>
      </c>
      <c r="E364" s="189" t="s">
        <v>20</v>
      </c>
      <c r="F364" s="190" t="s">
        <v>22</v>
      </c>
      <c r="H364" s="191">
        <v>1</v>
      </c>
      <c r="I364" s="192"/>
      <c r="L364" s="188"/>
      <c r="M364" s="193"/>
      <c r="N364" s="194"/>
      <c r="O364" s="194"/>
      <c r="P364" s="194"/>
      <c r="Q364" s="194"/>
      <c r="R364" s="194"/>
      <c r="S364" s="194"/>
      <c r="T364" s="195"/>
      <c r="AT364" s="189" t="s">
        <v>137</v>
      </c>
      <c r="AU364" s="189" t="s">
        <v>81</v>
      </c>
      <c r="AV364" s="12" t="s">
        <v>81</v>
      </c>
      <c r="AW364" s="12" t="s">
        <v>37</v>
      </c>
      <c r="AX364" s="12" t="s">
        <v>73</v>
      </c>
      <c r="AY364" s="189" t="s">
        <v>124</v>
      </c>
    </row>
    <row r="365" spans="2:51" s="13" customFormat="1" ht="13.5">
      <c r="B365" s="196"/>
      <c r="D365" s="177" t="s">
        <v>137</v>
      </c>
      <c r="E365" s="206" t="s">
        <v>20</v>
      </c>
      <c r="F365" s="207" t="s">
        <v>140</v>
      </c>
      <c r="H365" s="208">
        <v>1</v>
      </c>
      <c r="I365" s="201"/>
      <c r="L365" s="196"/>
      <c r="M365" s="202"/>
      <c r="N365" s="203"/>
      <c r="O365" s="203"/>
      <c r="P365" s="203"/>
      <c r="Q365" s="203"/>
      <c r="R365" s="203"/>
      <c r="S365" s="203"/>
      <c r="T365" s="204"/>
      <c r="AT365" s="205" t="s">
        <v>137</v>
      </c>
      <c r="AU365" s="205" t="s">
        <v>81</v>
      </c>
      <c r="AV365" s="13" t="s">
        <v>131</v>
      </c>
      <c r="AW365" s="13" t="s">
        <v>37</v>
      </c>
      <c r="AX365" s="13" t="s">
        <v>22</v>
      </c>
      <c r="AY365" s="205" t="s">
        <v>124</v>
      </c>
    </row>
    <row r="366" spans="2:63" s="10" customFormat="1" ht="29.25" customHeight="1">
      <c r="B366" s="150"/>
      <c r="D366" s="161" t="s">
        <v>72</v>
      </c>
      <c r="E366" s="162" t="s">
        <v>480</v>
      </c>
      <c r="F366" s="162" t="s">
        <v>481</v>
      </c>
      <c r="I366" s="153"/>
      <c r="J366" s="163">
        <f>BK366</f>
        <v>0</v>
      </c>
      <c r="L366" s="150"/>
      <c r="M366" s="155"/>
      <c r="N366" s="156"/>
      <c r="O366" s="156"/>
      <c r="P366" s="157">
        <f>SUM(P367:P377)</f>
        <v>0</v>
      </c>
      <c r="Q366" s="156"/>
      <c r="R366" s="157">
        <f>SUM(R367:R377)</f>
        <v>0</v>
      </c>
      <c r="S366" s="156"/>
      <c r="T366" s="158">
        <f>SUM(T367:T377)</f>
        <v>0</v>
      </c>
      <c r="AR366" s="151" t="s">
        <v>164</v>
      </c>
      <c r="AT366" s="159" t="s">
        <v>72</v>
      </c>
      <c r="AU366" s="159" t="s">
        <v>22</v>
      </c>
      <c r="AY366" s="151" t="s">
        <v>124</v>
      </c>
      <c r="BK366" s="160">
        <f>SUM(BK367:BK377)</f>
        <v>0</v>
      </c>
    </row>
    <row r="367" spans="2:65" s="1" customFormat="1" ht="22.5" customHeight="1">
      <c r="B367" s="164"/>
      <c r="C367" s="165" t="s">
        <v>428</v>
      </c>
      <c r="D367" s="165" t="s">
        <v>126</v>
      </c>
      <c r="E367" s="166" t="s">
        <v>483</v>
      </c>
      <c r="F367" s="167" t="s">
        <v>481</v>
      </c>
      <c r="G367" s="168" t="s">
        <v>440</v>
      </c>
      <c r="H367" s="169">
        <v>1</v>
      </c>
      <c r="I367" s="170"/>
      <c r="J367" s="171">
        <f>ROUND(I367*H367,2)</f>
        <v>0</v>
      </c>
      <c r="K367" s="167" t="s">
        <v>461</v>
      </c>
      <c r="L367" s="34"/>
      <c r="M367" s="172" t="s">
        <v>20</v>
      </c>
      <c r="N367" s="173" t="s">
        <v>44</v>
      </c>
      <c r="O367" s="35"/>
      <c r="P367" s="174">
        <f>O367*H367</f>
        <v>0</v>
      </c>
      <c r="Q367" s="174">
        <v>0</v>
      </c>
      <c r="R367" s="174">
        <f>Q367*H367</f>
        <v>0</v>
      </c>
      <c r="S367" s="174">
        <v>0</v>
      </c>
      <c r="T367" s="175">
        <f>S367*H367</f>
        <v>0</v>
      </c>
      <c r="AR367" s="17" t="s">
        <v>462</v>
      </c>
      <c r="AT367" s="17" t="s">
        <v>126</v>
      </c>
      <c r="AU367" s="17" t="s">
        <v>81</v>
      </c>
      <c r="AY367" s="17" t="s">
        <v>124</v>
      </c>
      <c r="BE367" s="176">
        <f>IF(N367="základní",J367,0)</f>
        <v>0</v>
      </c>
      <c r="BF367" s="176">
        <f>IF(N367="snížená",J367,0)</f>
        <v>0</v>
      </c>
      <c r="BG367" s="176">
        <f>IF(N367="zákl. přenesená",J367,0)</f>
        <v>0</v>
      </c>
      <c r="BH367" s="176">
        <f>IF(N367="sníž. přenesená",J367,0)</f>
        <v>0</v>
      </c>
      <c r="BI367" s="176">
        <f>IF(N367="nulová",J367,0)</f>
        <v>0</v>
      </c>
      <c r="BJ367" s="17" t="s">
        <v>22</v>
      </c>
      <c r="BK367" s="176">
        <f>ROUND(I367*H367,2)</f>
        <v>0</v>
      </c>
      <c r="BL367" s="17" t="s">
        <v>462</v>
      </c>
      <c r="BM367" s="17" t="s">
        <v>606</v>
      </c>
    </row>
    <row r="368" spans="2:47" s="1" customFormat="1" ht="13.5">
      <c r="B368" s="34"/>
      <c r="D368" s="177" t="s">
        <v>133</v>
      </c>
      <c r="F368" s="178" t="s">
        <v>481</v>
      </c>
      <c r="I368" s="138"/>
      <c r="L368" s="34"/>
      <c r="M368" s="63"/>
      <c r="N368" s="35"/>
      <c r="O368" s="35"/>
      <c r="P368" s="35"/>
      <c r="Q368" s="35"/>
      <c r="R368" s="35"/>
      <c r="S368" s="35"/>
      <c r="T368" s="64"/>
      <c r="AT368" s="17" t="s">
        <v>133</v>
      </c>
      <c r="AU368" s="17" t="s">
        <v>81</v>
      </c>
    </row>
    <row r="369" spans="2:51" s="11" customFormat="1" ht="13.5">
      <c r="B369" s="180"/>
      <c r="D369" s="177" t="s">
        <v>137</v>
      </c>
      <c r="E369" s="181" t="s">
        <v>20</v>
      </c>
      <c r="F369" s="182" t="s">
        <v>485</v>
      </c>
      <c r="H369" s="183" t="s">
        <v>20</v>
      </c>
      <c r="I369" s="184"/>
      <c r="L369" s="180"/>
      <c r="M369" s="185"/>
      <c r="N369" s="186"/>
      <c r="O369" s="186"/>
      <c r="P369" s="186"/>
      <c r="Q369" s="186"/>
      <c r="R369" s="186"/>
      <c r="S369" s="186"/>
      <c r="T369" s="187"/>
      <c r="AT369" s="183" t="s">
        <v>137</v>
      </c>
      <c r="AU369" s="183" t="s">
        <v>81</v>
      </c>
      <c r="AV369" s="11" t="s">
        <v>22</v>
      </c>
      <c r="AW369" s="11" t="s">
        <v>37</v>
      </c>
      <c r="AX369" s="11" t="s">
        <v>73</v>
      </c>
      <c r="AY369" s="183" t="s">
        <v>124</v>
      </c>
    </row>
    <row r="370" spans="2:51" s="11" customFormat="1" ht="13.5">
      <c r="B370" s="180"/>
      <c r="D370" s="177" t="s">
        <v>137</v>
      </c>
      <c r="E370" s="181" t="s">
        <v>20</v>
      </c>
      <c r="F370" s="182" t="s">
        <v>486</v>
      </c>
      <c r="H370" s="183" t="s">
        <v>20</v>
      </c>
      <c r="I370" s="184"/>
      <c r="L370" s="180"/>
      <c r="M370" s="185"/>
      <c r="N370" s="186"/>
      <c r="O370" s="186"/>
      <c r="P370" s="186"/>
      <c r="Q370" s="186"/>
      <c r="R370" s="186"/>
      <c r="S370" s="186"/>
      <c r="T370" s="187"/>
      <c r="AT370" s="183" t="s">
        <v>137</v>
      </c>
      <c r="AU370" s="183" t="s">
        <v>81</v>
      </c>
      <c r="AV370" s="11" t="s">
        <v>22</v>
      </c>
      <c r="AW370" s="11" t="s">
        <v>37</v>
      </c>
      <c r="AX370" s="11" t="s">
        <v>73</v>
      </c>
      <c r="AY370" s="183" t="s">
        <v>124</v>
      </c>
    </row>
    <row r="371" spans="2:51" s="12" customFormat="1" ht="13.5">
      <c r="B371" s="188"/>
      <c r="D371" s="177" t="s">
        <v>137</v>
      </c>
      <c r="E371" s="189" t="s">
        <v>20</v>
      </c>
      <c r="F371" s="190" t="s">
        <v>22</v>
      </c>
      <c r="H371" s="191">
        <v>1</v>
      </c>
      <c r="I371" s="192"/>
      <c r="L371" s="188"/>
      <c r="M371" s="193"/>
      <c r="N371" s="194"/>
      <c r="O371" s="194"/>
      <c r="P371" s="194"/>
      <c r="Q371" s="194"/>
      <c r="R371" s="194"/>
      <c r="S371" s="194"/>
      <c r="T371" s="195"/>
      <c r="AT371" s="189" t="s">
        <v>137</v>
      </c>
      <c r="AU371" s="189" t="s">
        <v>81</v>
      </c>
      <c r="AV371" s="12" t="s">
        <v>81</v>
      </c>
      <c r="AW371" s="12" t="s">
        <v>37</v>
      </c>
      <c r="AX371" s="12" t="s">
        <v>73</v>
      </c>
      <c r="AY371" s="189" t="s">
        <v>124</v>
      </c>
    </row>
    <row r="372" spans="2:51" s="13" customFormat="1" ht="13.5">
      <c r="B372" s="196"/>
      <c r="D372" s="197" t="s">
        <v>137</v>
      </c>
      <c r="E372" s="198" t="s">
        <v>20</v>
      </c>
      <c r="F372" s="199" t="s">
        <v>140</v>
      </c>
      <c r="H372" s="200">
        <v>1</v>
      </c>
      <c r="I372" s="201"/>
      <c r="L372" s="196"/>
      <c r="M372" s="202"/>
      <c r="N372" s="203"/>
      <c r="O372" s="203"/>
      <c r="P372" s="203"/>
      <c r="Q372" s="203"/>
      <c r="R372" s="203"/>
      <c r="S372" s="203"/>
      <c r="T372" s="204"/>
      <c r="AT372" s="205" t="s">
        <v>137</v>
      </c>
      <c r="AU372" s="205" t="s">
        <v>81</v>
      </c>
      <c r="AV372" s="13" t="s">
        <v>131</v>
      </c>
      <c r="AW372" s="13" t="s">
        <v>37</v>
      </c>
      <c r="AX372" s="13" t="s">
        <v>22</v>
      </c>
      <c r="AY372" s="205" t="s">
        <v>124</v>
      </c>
    </row>
    <row r="373" spans="2:65" s="1" customFormat="1" ht="22.5" customHeight="1">
      <c r="B373" s="164"/>
      <c r="C373" s="165" t="s">
        <v>437</v>
      </c>
      <c r="D373" s="165" t="s">
        <v>126</v>
      </c>
      <c r="E373" s="166" t="s">
        <v>488</v>
      </c>
      <c r="F373" s="167" t="s">
        <v>489</v>
      </c>
      <c r="G373" s="168" t="s">
        <v>156</v>
      </c>
      <c r="H373" s="169">
        <v>40</v>
      </c>
      <c r="I373" s="170"/>
      <c r="J373" s="171">
        <f>ROUND(I373*H373,2)</f>
        <v>0</v>
      </c>
      <c r="K373" s="167" t="s">
        <v>461</v>
      </c>
      <c r="L373" s="34"/>
      <c r="M373" s="172" t="s">
        <v>20</v>
      </c>
      <c r="N373" s="173" t="s">
        <v>44</v>
      </c>
      <c r="O373" s="35"/>
      <c r="P373" s="174">
        <f>O373*H373</f>
        <v>0</v>
      </c>
      <c r="Q373" s="174">
        <v>0</v>
      </c>
      <c r="R373" s="174">
        <f>Q373*H373</f>
        <v>0</v>
      </c>
      <c r="S373" s="174">
        <v>0</v>
      </c>
      <c r="T373" s="175">
        <f>S373*H373</f>
        <v>0</v>
      </c>
      <c r="AR373" s="17" t="s">
        <v>462</v>
      </c>
      <c r="AT373" s="17" t="s">
        <v>126</v>
      </c>
      <c r="AU373" s="17" t="s">
        <v>81</v>
      </c>
      <c r="AY373" s="17" t="s">
        <v>124</v>
      </c>
      <c r="BE373" s="176">
        <f>IF(N373="základní",J373,0)</f>
        <v>0</v>
      </c>
      <c r="BF373" s="176">
        <f>IF(N373="snížená",J373,0)</f>
        <v>0</v>
      </c>
      <c r="BG373" s="176">
        <f>IF(N373="zákl. přenesená",J373,0)</f>
        <v>0</v>
      </c>
      <c r="BH373" s="176">
        <f>IF(N373="sníž. přenesená",J373,0)</f>
        <v>0</v>
      </c>
      <c r="BI373" s="176">
        <f>IF(N373="nulová",J373,0)</f>
        <v>0</v>
      </c>
      <c r="BJ373" s="17" t="s">
        <v>22</v>
      </c>
      <c r="BK373" s="176">
        <f>ROUND(I373*H373,2)</f>
        <v>0</v>
      </c>
      <c r="BL373" s="17" t="s">
        <v>462</v>
      </c>
      <c r="BM373" s="17" t="s">
        <v>607</v>
      </c>
    </row>
    <row r="374" spans="2:47" s="1" customFormat="1" ht="13.5">
      <c r="B374" s="34"/>
      <c r="D374" s="177" t="s">
        <v>133</v>
      </c>
      <c r="F374" s="178" t="s">
        <v>489</v>
      </c>
      <c r="I374" s="138"/>
      <c r="L374" s="34"/>
      <c r="M374" s="63"/>
      <c r="N374" s="35"/>
      <c r="O374" s="35"/>
      <c r="P374" s="35"/>
      <c r="Q374" s="35"/>
      <c r="R374" s="35"/>
      <c r="S374" s="35"/>
      <c r="T374" s="64"/>
      <c r="AT374" s="17" t="s">
        <v>133</v>
      </c>
      <c r="AU374" s="17" t="s">
        <v>81</v>
      </c>
    </row>
    <row r="375" spans="2:51" s="11" customFormat="1" ht="13.5">
      <c r="B375" s="180"/>
      <c r="D375" s="177" t="s">
        <v>137</v>
      </c>
      <c r="E375" s="181" t="s">
        <v>20</v>
      </c>
      <c r="F375" s="182" t="s">
        <v>491</v>
      </c>
      <c r="H375" s="183" t="s">
        <v>20</v>
      </c>
      <c r="I375" s="184"/>
      <c r="L375" s="180"/>
      <c r="M375" s="185"/>
      <c r="N375" s="186"/>
      <c r="O375" s="186"/>
      <c r="P375" s="186"/>
      <c r="Q375" s="186"/>
      <c r="R375" s="186"/>
      <c r="S375" s="186"/>
      <c r="T375" s="187"/>
      <c r="AT375" s="183" t="s">
        <v>137</v>
      </c>
      <c r="AU375" s="183" t="s">
        <v>81</v>
      </c>
      <c r="AV375" s="11" t="s">
        <v>22</v>
      </c>
      <c r="AW375" s="11" t="s">
        <v>37</v>
      </c>
      <c r="AX375" s="11" t="s">
        <v>73</v>
      </c>
      <c r="AY375" s="183" t="s">
        <v>124</v>
      </c>
    </row>
    <row r="376" spans="2:51" s="12" customFormat="1" ht="13.5">
      <c r="B376" s="188"/>
      <c r="D376" s="177" t="s">
        <v>137</v>
      </c>
      <c r="E376" s="189" t="s">
        <v>20</v>
      </c>
      <c r="F376" s="190" t="s">
        <v>608</v>
      </c>
      <c r="H376" s="191">
        <v>40</v>
      </c>
      <c r="I376" s="192"/>
      <c r="L376" s="188"/>
      <c r="M376" s="193"/>
      <c r="N376" s="194"/>
      <c r="O376" s="194"/>
      <c r="P376" s="194"/>
      <c r="Q376" s="194"/>
      <c r="R376" s="194"/>
      <c r="S376" s="194"/>
      <c r="T376" s="195"/>
      <c r="AT376" s="189" t="s">
        <v>137</v>
      </c>
      <c r="AU376" s="189" t="s">
        <v>81</v>
      </c>
      <c r="AV376" s="12" t="s">
        <v>81</v>
      </c>
      <c r="AW376" s="12" t="s">
        <v>37</v>
      </c>
      <c r="AX376" s="12" t="s">
        <v>73</v>
      </c>
      <c r="AY376" s="189" t="s">
        <v>124</v>
      </c>
    </row>
    <row r="377" spans="2:51" s="13" customFormat="1" ht="13.5">
      <c r="B377" s="196"/>
      <c r="D377" s="177" t="s">
        <v>137</v>
      </c>
      <c r="E377" s="206" t="s">
        <v>20</v>
      </c>
      <c r="F377" s="207" t="s">
        <v>140</v>
      </c>
      <c r="H377" s="208">
        <v>40</v>
      </c>
      <c r="I377" s="201"/>
      <c r="L377" s="196"/>
      <c r="M377" s="202"/>
      <c r="N377" s="203"/>
      <c r="O377" s="203"/>
      <c r="P377" s="203"/>
      <c r="Q377" s="203"/>
      <c r="R377" s="203"/>
      <c r="S377" s="203"/>
      <c r="T377" s="204"/>
      <c r="AT377" s="205" t="s">
        <v>137</v>
      </c>
      <c r="AU377" s="205" t="s">
        <v>81</v>
      </c>
      <c r="AV377" s="13" t="s">
        <v>131</v>
      </c>
      <c r="AW377" s="13" t="s">
        <v>37</v>
      </c>
      <c r="AX377" s="13" t="s">
        <v>22</v>
      </c>
      <c r="AY377" s="205" t="s">
        <v>124</v>
      </c>
    </row>
    <row r="378" spans="2:63" s="10" customFormat="1" ht="29.25" customHeight="1">
      <c r="B378" s="150"/>
      <c r="D378" s="161" t="s">
        <v>72</v>
      </c>
      <c r="E378" s="162" t="s">
        <v>493</v>
      </c>
      <c r="F378" s="162" t="s">
        <v>494</v>
      </c>
      <c r="I378" s="153"/>
      <c r="J378" s="163">
        <f>BK378</f>
        <v>0</v>
      </c>
      <c r="L378" s="150"/>
      <c r="M378" s="155"/>
      <c r="N378" s="156"/>
      <c r="O378" s="156"/>
      <c r="P378" s="157">
        <f>SUM(P379:P384)</f>
        <v>0</v>
      </c>
      <c r="Q378" s="156"/>
      <c r="R378" s="157">
        <f>SUM(R379:R384)</f>
        <v>0</v>
      </c>
      <c r="S378" s="156"/>
      <c r="T378" s="158">
        <f>SUM(T379:T384)</f>
        <v>0</v>
      </c>
      <c r="AR378" s="151" t="s">
        <v>164</v>
      </c>
      <c r="AT378" s="159" t="s">
        <v>72</v>
      </c>
      <c r="AU378" s="159" t="s">
        <v>22</v>
      </c>
      <c r="AY378" s="151" t="s">
        <v>124</v>
      </c>
      <c r="BK378" s="160">
        <f>SUM(BK379:BK384)</f>
        <v>0</v>
      </c>
    </row>
    <row r="379" spans="2:65" s="1" customFormat="1" ht="22.5" customHeight="1">
      <c r="B379" s="164"/>
      <c r="C379" s="165" t="s">
        <v>458</v>
      </c>
      <c r="D379" s="165" t="s">
        <v>126</v>
      </c>
      <c r="E379" s="166" t="s">
        <v>496</v>
      </c>
      <c r="F379" s="167" t="s">
        <v>497</v>
      </c>
      <c r="G379" s="168" t="s">
        <v>440</v>
      </c>
      <c r="H379" s="169">
        <v>1</v>
      </c>
      <c r="I379" s="170"/>
      <c r="J379" s="171">
        <f>ROUND(I379*H379,2)</f>
        <v>0</v>
      </c>
      <c r="K379" s="167" t="s">
        <v>461</v>
      </c>
      <c r="L379" s="34"/>
      <c r="M379" s="172" t="s">
        <v>20</v>
      </c>
      <c r="N379" s="173" t="s">
        <v>44</v>
      </c>
      <c r="O379" s="35"/>
      <c r="P379" s="174">
        <f>O379*H379</f>
        <v>0</v>
      </c>
      <c r="Q379" s="174">
        <v>0</v>
      </c>
      <c r="R379" s="174">
        <f>Q379*H379</f>
        <v>0</v>
      </c>
      <c r="S379" s="174">
        <v>0</v>
      </c>
      <c r="T379" s="175">
        <f>S379*H379</f>
        <v>0</v>
      </c>
      <c r="AR379" s="17" t="s">
        <v>462</v>
      </c>
      <c r="AT379" s="17" t="s">
        <v>126</v>
      </c>
      <c r="AU379" s="17" t="s">
        <v>81</v>
      </c>
      <c r="AY379" s="17" t="s">
        <v>124</v>
      </c>
      <c r="BE379" s="176">
        <f>IF(N379="základní",J379,0)</f>
        <v>0</v>
      </c>
      <c r="BF379" s="176">
        <f>IF(N379="snížená",J379,0)</f>
        <v>0</v>
      </c>
      <c r="BG379" s="176">
        <f>IF(N379="zákl. přenesená",J379,0)</f>
        <v>0</v>
      </c>
      <c r="BH379" s="176">
        <f>IF(N379="sníž. přenesená",J379,0)</f>
        <v>0</v>
      </c>
      <c r="BI379" s="176">
        <f>IF(N379="nulová",J379,0)</f>
        <v>0</v>
      </c>
      <c r="BJ379" s="17" t="s">
        <v>22</v>
      </c>
      <c r="BK379" s="176">
        <f>ROUND(I379*H379,2)</f>
        <v>0</v>
      </c>
      <c r="BL379" s="17" t="s">
        <v>462</v>
      </c>
      <c r="BM379" s="17" t="s">
        <v>609</v>
      </c>
    </row>
    <row r="380" spans="2:47" s="1" customFormat="1" ht="13.5">
      <c r="B380" s="34"/>
      <c r="D380" s="177" t="s">
        <v>133</v>
      </c>
      <c r="F380" s="178" t="s">
        <v>497</v>
      </c>
      <c r="I380" s="138"/>
      <c r="L380" s="34"/>
      <c r="M380" s="63"/>
      <c r="N380" s="35"/>
      <c r="O380" s="35"/>
      <c r="P380" s="35"/>
      <c r="Q380" s="35"/>
      <c r="R380" s="35"/>
      <c r="S380" s="35"/>
      <c r="T380" s="64"/>
      <c r="AT380" s="17" t="s">
        <v>133</v>
      </c>
      <c r="AU380" s="17" t="s">
        <v>81</v>
      </c>
    </row>
    <row r="381" spans="2:51" s="11" customFormat="1" ht="13.5">
      <c r="B381" s="180"/>
      <c r="D381" s="177" t="s">
        <v>137</v>
      </c>
      <c r="E381" s="181" t="s">
        <v>20</v>
      </c>
      <c r="F381" s="182" t="s">
        <v>499</v>
      </c>
      <c r="H381" s="183" t="s">
        <v>20</v>
      </c>
      <c r="I381" s="184"/>
      <c r="L381" s="180"/>
      <c r="M381" s="185"/>
      <c r="N381" s="186"/>
      <c r="O381" s="186"/>
      <c r="P381" s="186"/>
      <c r="Q381" s="186"/>
      <c r="R381" s="186"/>
      <c r="S381" s="186"/>
      <c r="T381" s="187"/>
      <c r="AT381" s="183" t="s">
        <v>137</v>
      </c>
      <c r="AU381" s="183" t="s">
        <v>81</v>
      </c>
      <c r="AV381" s="11" t="s">
        <v>22</v>
      </c>
      <c r="AW381" s="11" t="s">
        <v>37</v>
      </c>
      <c r="AX381" s="11" t="s">
        <v>73</v>
      </c>
      <c r="AY381" s="183" t="s">
        <v>124</v>
      </c>
    </row>
    <row r="382" spans="2:51" s="11" customFormat="1" ht="13.5">
      <c r="B382" s="180"/>
      <c r="D382" s="177" t="s">
        <v>137</v>
      </c>
      <c r="E382" s="181" t="s">
        <v>20</v>
      </c>
      <c r="F382" s="182" t="s">
        <v>500</v>
      </c>
      <c r="H382" s="183" t="s">
        <v>20</v>
      </c>
      <c r="I382" s="184"/>
      <c r="L382" s="180"/>
      <c r="M382" s="185"/>
      <c r="N382" s="186"/>
      <c r="O382" s="186"/>
      <c r="P382" s="186"/>
      <c r="Q382" s="186"/>
      <c r="R382" s="186"/>
      <c r="S382" s="186"/>
      <c r="T382" s="187"/>
      <c r="AT382" s="183" t="s">
        <v>137</v>
      </c>
      <c r="AU382" s="183" t="s">
        <v>81</v>
      </c>
      <c r="AV382" s="11" t="s">
        <v>22</v>
      </c>
      <c r="AW382" s="11" t="s">
        <v>37</v>
      </c>
      <c r="AX382" s="11" t="s">
        <v>73</v>
      </c>
      <c r="AY382" s="183" t="s">
        <v>124</v>
      </c>
    </row>
    <row r="383" spans="2:51" s="12" customFormat="1" ht="13.5">
      <c r="B383" s="188"/>
      <c r="D383" s="177" t="s">
        <v>137</v>
      </c>
      <c r="E383" s="189" t="s">
        <v>20</v>
      </c>
      <c r="F383" s="190" t="s">
        <v>22</v>
      </c>
      <c r="H383" s="191">
        <v>1</v>
      </c>
      <c r="I383" s="192"/>
      <c r="L383" s="188"/>
      <c r="M383" s="193"/>
      <c r="N383" s="194"/>
      <c r="O383" s="194"/>
      <c r="P383" s="194"/>
      <c r="Q383" s="194"/>
      <c r="R383" s="194"/>
      <c r="S383" s="194"/>
      <c r="T383" s="195"/>
      <c r="AT383" s="189" t="s">
        <v>137</v>
      </c>
      <c r="AU383" s="189" t="s">
        <v>81</v>
      </c>
      <c r="AV383" s="12" t="s">
        <v>81</v>
      </c>
      <c r="AW383" s="12" t="s">
        <v>37</v>
      </c>
      <c r="AX383" s="12" t="s">
        <v>73</v>
      </c>
      <c r="AY383" s="189" t="s">
        <v>124</v>
      </c>
    </row>
    <row r="384" spans="2:51" s="13" customFormat="1" ht="13.5">
      <c r="B384" s="196"/>
      <c r="D384" s="177" t="s">
        <v>137</v>
      </c>
      <c r="E384" s="206" t="s">
        <v>20</v>
      </c>
      <c r="F384" s="207" t="s">
        <v>140</v>
      </c>
      <c r="H384" s="208">
        <v>1</v>
      </c>
      <c r="I384" s="201"/>
      <c r="L384" s="196"/>
      <c r="M384" s="223"/>
      <c r="N384" s="224"/>
      <c r="O384" s="224"/>
      <c r="P384" s="224"/>
      <c r="Q384" s="224"/>
      <c r="R384" s="224"/>
      <c r="S384" s="224"/>
      <c r="T384" s="225"/>
      <c r="AT384" s="205" t="s">
        <v>137</v>
      </c>
      <c r="AU384" s="205" t="s">
        <v>81</v>
      </c>
      <c r="AV384" s="13" t="s">
        <v>131</v>
      </c>
      <c r="AW384" s="13" t="s">
        <v>37</v>
      </c>
      <c r="AX384" s="13" t="s">
        <v>22</v>
      </c>
      <c r="AY384" s="205" t="s">
        <v>124</v>
      </c>
    </row>
    <row r="385" spans="2:12" s="1" customFormat="1" ht="6.75" customHeight="1">
      <c r="B385" s="49"/>
      <c r="C385" s="50"/>
      <c r="D385" s="50"/>
      <c r="E385" s="50"/>
      <c r="F385" s="50"/>
      <c r="G385" s="50"/>
      <c r="H385" s="50"/>
      <c r="I385" s="116"/>
      <c r="J385" s="50"/>
      <c r="K385" s="50"/>
      <c r="L385" s="34"/>
    </row>
    <row r="386" ht="13.5">
      <c r="AT386" s="226"/>
    </row>
  </sheetData>
  <sheetProtection password="CC35" sheet="1" objects="1" scenarios="1" formatColumns="0" formatRows="0" sort="0" autoFilter="0"/>
  <autoFilter ref="C89:K89"/>
  <mergeCells count="9">
    <mergeCell ref="E82:H82"/>
    <mergeCell ref="G1:H1"/>
    <mergeCell ref="L2:V2"/>
    <mergeCell ref="E7:H7"/>
    <mergeCell ref="E9:H9"/>
    <mergeCell ref="E24:H24"/>
    <mergeCell ref="E45:H45"/>
    <mergeCell ref="E47:H47"/>
    <mergeCell ref="E80:H80"/>
  </mergeCells>
  <hyperlinks>
    <hyperlink ref="F1:G1" location="C2" tooltip="Krycí list soupisu" display="1) Krycí list soupisu"/>
    <hyperlink ref="G1:H1" location="C54" tooltip="Rekapitulace" display="2) Rekapitulace"/>
    <hyperlink ref="J1" location="C8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78" customWidth="1"/>
    <col min="2" max="2" width="1.66796875" style="278" customWidth="1"/>
    <col min="3" max="4" width="5" style="278" customWidth="1"/>
    <col min="5" max="5" width="11.66015625" style="278" customWidth="1"/>
    <col min="6" max="6" width="9.16015625" style="278" customWidth="1"/>
    <col min="7" max="7" width="5" style="278" customWidth="1"/>
    <col min="8" max="8" width="77.83203125" style="278" customWidth="1"/>
    <col min="9" max="10" width="20" style="278" customWidth="1"/>
    <col min="11" max="11" width="1.66796875" style="278" customWidth="1"/>
    <col min="12" max="16384" width="9.33203125" style="278" customWidth="1"/>
  </cols>
  <sheetData>
    <row r="1" ht="37.5" customHeight="1"/>
    <row r="2" spans="2:11" ht="7.5" customHeight="1">
      <c r="B2" s="279"/>
      <c r="C2" s="280"/>
      <c r="D2" s="280"/>
      <c r="E2" s="280"/>
      <c r="F2" s="280"/>
      <c r="G2" s="280"/>
      <c r="H2" s="280"/>
      <c r="I2" s="280"/>
      <c r="J2" s="280"/>
      <c r="K2" s="281"/>
    </row>
    <row r="3" spans="2:11" s="285" customFormat="1" ht="45" customHeight="1">
      <c r="B3" s="282"/>
      <c r="C3" s="283" t="s">
        <v>617</v>
      </c>
      <c r="D3" s="283"/>
      <c r="E3" s="283"/>
      <c r="F3" s="283"/>
      <c r="G3" s="283"/>
      <c r="H3" s="283"/>
      <c r="I3" s="283"/>
      <c r="J3" s="283"/>
      <c r="K3" s="284"/>
    </row>
    <row r="4" spans="2:11" ht="25.5" customHeight="1">
      <c r="B4" s="286"/>
      <c r="C4" s="287" t="s">
        <v>618</v>
      </c>
      <c r="D4" s="287"/>
      <c r="E4" s="287"/>
      <c r="F4" s="287"/>
      <c r="G4" s="287"/>
      <c r="H4" s="287"/>
      <c r="I4" s="287"/>
      <c r="J4" s="287"/>
      <c r="K4" s="288"/>
    </row>
    <row r="5" spans="2:11" ht="5.25" customHeight="1">
      <c r="B5" s="286"/>
      <c r="C5" s="289"/>
      <c r="D5" s="289"/>
      <c r="E5" s="289"/>
      <c r="F5" s="289"/>
      <c r="G5" s="289"/>
      <c r="H5" s="289"/>
      <c r="I5" s="289"/>
      <c r="J5" s="289"/>
      <c r="K5" s="288"/>
    </row>
    <row r="6" spans="2:11" ht="15" customHeight="1">
      <c r="B6" s="286"/>
      <c r="C6" s="290" t="s">
        <v>619</v>
      </c>
      <c r="D6" s="290"/>
      <c r="E6" s="290"/>
      <c r="F6" s="290"/>
      <c r="G6" s="290"/>
      <c r="H6" s="290"/>
      <c r="I6" s="290"/>
      <c r="J6" s="290"/>
      <c r="K6" s="288"/>
    </row>
    <row r="7" spans="2:11" ht="15" customHeight="1">
      <c r="B7" s="291"/>
      <c r="C7" s="290" t="s">
        <v>620</v>
      </c>
      <c r="D7" s="290"/>
      <c r="E7" s="290"/>
      <c r="F7" s="290"/>
      <c r="G7" s="290"/>
      <c r="H7" s="290"/>
      <c r="I7" s="290"/>
      <c r="J7" s="290"/>
      <c r="K7" s="288"/>
    </row>
    <row r="8" spans="2:11" ht="12.75" customHeight="1">
      <c r="B8" s="291"/>
      <c r="C8" s="292"/>
      <c r="D8" s="292"/>
      <c r="E8" s="292"/>
      <c r="F8" s="292"/>
      <c r="G8" s="292"/>
      <c r="H8" s="292"/>
      <c r="I8" s="292"/>
      <c r="J8" s="292"/>
      <c r="K8" s="288"/>
    </row>
    <row r="9" spans="2:11" ht="15" customHeight="1">
      <c r="B9" s="291"/>
      <c r="C9" s="290" t="s">
        <v>621</v>
      </c>
      <c r="D9" s="290"/>
      <c r="E9" s="290"/>
      <c r="F9" s="290"/>
      <c r="G9" s="290"/>
      <c r="H9" s="290"/>
      <c r="I9" s="290"/>
      <c r="J9" s="290"/>
      <c r="K9" s="288"/>
    </row>
    <row r="10" spans="2:11" ht="15" customHeight="1">
      <c r="B10" s="291"/>
      <c r="C10" s="292"/>
      <c r="D10" s="290" t="s">
        <v>622</v>
      </c>
      <c r="E10" s="290"/>
      <c r="F10" s="290"/>
      <c r="G10" s="290"/>
      <c r="H10" s="290"/>
      <c r="I10" s="290"/>
      <c r="J10" s="290"/>
      <c r="K10" s="288"/>
    </row>
    <row r="11" spans="2:11" ht="15" customHeight="1">
      <c r="B11" s="291"/>
      <c r="C11" s="293"/>
      <c r="D11" s="290" t="s">
        <v>623</v>
      </c>
      <c r="E11" s="290"/>
      <c r="F11" s="290"/>
      <c r="G11" s="290"/>
      <c r="H11" s="290"/>
      <c r="I11" s="290"/>
      <c r="J11" s="290"/>
      <c r="K11" s="288"/>
    </row>
    <row r="12" spans="2:11" ht="12.75" customHeight="1">
      <c r="B12" s="291"/>
      <c r="C12" s="293"/>
      <c r="D12" s="293"/>
      <c r="E12" s="293"/>
      <c r="F12" s="293"/>
      <c r="G12" s="293"/>
      <c r="H12" s="293"/>
      <c r="I12" s="293"/>
      <c r="J12" s="293"/>
      <c r="K12" s="288"/>
    </row>
    <row r="13" spans="2:11" ht="15" customHeight="1">
      <c r="B13" s="291"/>
      <c r="C13" s="293"/>
      <c r="D13" s="290" t="s">
        <v>624</v>
      </c>
      <c r="E13" s="290"/>
      <c r="F13" s="290"/>
      <c r="G13" s="290"/>
      <c r="H13" s="290"/>
      <c r="I13" s="290"/>
      <c r="J13" s="290"/>
      <c r="K13" s="288"/>
    </row>
    <row r="14" spans="2:11" ht="15" customHeight="1">
      <c r="B14" s="291"/>
      <c r="C14" s="293"/>
      <c r="D14" s="290" t="s">
        <v>625</v>
      </c>
      <c r="E14" s="290"/>
      <c r="F14" s="290"/>
      <c r="G14" s="290"/>
      <c r="H14" s="290"/>
      <c r="I14" s="290"/>
      <c r="J14" s="290"/>
      <c r="K14" s="288"/>
    </row>
    <row r="15" spans="2:11" ht="15" customHeight="1">
      <c r="B15" s="291"/>
      <c r="C15" s="293"/>
      <c r="D15" s="290" t="s">
        <v>626</v>
      </c>
      <c r="E15" s="290"/>
      <c r="F15" s="290"/>
      <c r="G15" s="290"/>
      <c r="H15" s="290"/>
      <c r="I15" s="290"/>
      <c r="J15" s="290"/>
      <c r="K15" s="288"/>
    </row>
    <row r="16" spans="2:11" ht="15" customHeight="1">
      <c r="B16" s="291"/>
      <c r="C16" s="293"/>
      <c r="D16" s="293"/>
      <c r="E16" s="294" t="s">
        <v>79</v>
      </c>
      <c r="F16" s="290" t="s">
        <v>627</v>
      </c>
      <c r="G16" s="290"/>
      <c r="H16" s="290"/>
      <c r="I16" s="290"/>
      <c r="J16" s="290"/>
      <c r="K16" s="288"/>
    </row>
    <row r="17" spans="2:11" ht="15" customHeight="1">
      <c r="B17" s="291"/>
      <c r="C17" s="293"/>
      <c r="D17" s="293"/>
      <c r="E17" s="294" t="s">
        <v>628</v>
      </c>
      <c r="F17" s="290" t="s">
        <v>629</v>
      </c>
      <c r="G17" s="290"/>
      <c r="H17" s="290"/>
      <c r="I17" s="290"/>
      <c r="J17" s="290"/>
      <c r="K17" s="288"/>
    </row>
    <row r="18" spans="2:11" ht="15" customHeight="1">
      <c r="B18" s="291"/>
      <c r="C18" s="293"/>
      <c r="D18" s="293"/>
      <c r="E18" s="294" t="s">
        <v>630</v>
      </c>
      <c r="F18" s="290" t="s">
        <v>631</v>
      </c>
      <c r="G18" s="290"/>
      <c r="H18" s="290"/>
      <c r="I18" s="290"/>
      <c r="J18" s="290"/>
      <c r="K18" s="288"/>
    </row>
    <row r="19" spans="2:11" ht="15" customHeight="1">
      <c r="B19" s="291"/>
      <c r="C19" s="293"/>
      <c r="D19" s="293"/>
      <c r="E19" s="294" t="s">
        <v>632</v>
      </c>
      <c r="F19" s="290" t="s">
        <v>633</v>
      </c>
      <c r="G19" s="290"/>
      <c r="H19" s="290"/>
      <c r="I19" s="290"/>
      <c r="J19" s="290"/>
      <c r="K19" s="288"/>
    </row>
    <row r="20" spans="2:11" ht="15" customHeight="1">
      <c r="B20" s="291"/>
      <c r="C20" s="293"/>
      <c r="D20" s="293"/>
      <c r="E20" s="294" t="s">
        <v>634</v>
      </c>
      <c r="F20" s="290" t="s">
        <v>635</v>
      </c>
      <c r="G20" s="290"/>
      <c r="H20" s="290"/>
      <c r="I20" s="290"/>
      <c r="J20" s="290"/>
      <c r="K20" s="288"/>
    </row>
    <row r="21" spans="2:11" ht="15" customHeight="1">
      <c r="B21" s="291"/>
      <c r="C21" s="293"/>
      <c r="D21" s="293"/>
      <c r="E21" s="294" t="s">
        <v>636</v>
      </c>
      <c r="F21" s="290" t="s">
        <v>637</v>
      </c>
      <c r="G21" s="290"/>
      <c r="H21" s="290"/>
      <c r="I21" s="290"/>
      <c r="J21" s="290"/>
      <c r="K21" s="288"/>
    </row>
    <row r="22" spans="2:11" ht="12.75" customHeight="1">
      <c r="B22" s="291"/>
      <c r="C22" s="293"/>
      <c r="D22" s="293"/>
      <c r="E22" s="293"/>
      <c r="F22" s="293"/>
      <c r="G22" s="293"/>
      <c r="H22" s="293"/>
      <c r="I22" s="293"/>
      <c r="J22" s="293"/>
      <c r="K22" s="288"/>
    </row>
    <row r="23" spans="2:11" ht="15" customHeight="1">
      <c r="B23" s="291"/>
      <c r="C23" s="290" t="s">
        <v>638</v>
      </c>
      <c r="D23" s="290"/>
      <c r="E23" s="290"/>
      <c r="F23" s="290"/>
      <c r="G23" s="290"/>
      <c r="H23" s="290"/>
      <c r="I23" s="290"/>
      <c r="J23" s="290"/>
      <c r="K23" s="288"/>
    </row>
    <row r="24" spans="2:11" ht="15" customHeight="1">
      <c r="B24" s="291"/>
      <c r="C24" s="290" t="s">
        <v>639</v>
      </c>
      <c r="D24" s="290"/>
      <c r="E24" s="290"/>
      <c r="F24" s="290"/>
      <c r="G24" s="290"/>
      <c r="H24" s="290"/>
      <c r="I24" s="290"/>
      <c r="J24" s="290"/>
      <c r="K24" s="288"/>
    </row>
    <row r="25" spans="2:11" ht="15" customHeight="1">
      <c r="B25" s="291"/>
      <c r="C25" s="292"/>
      <c r="D25" s="290" t="s">
        <v>640</v>
      </c>
      <c r="E25" s="290"/>
      <c r="F25" s="290"/>
      <c r="G25" s="290"/>
      <c r="H25" s="290"/>
      <c r="I25" s="290"/>
      <c r="J25" s="290"/>
      <c r="K25" s="288"/>
    </row>
    <row r="26" spans="2:11" ht="15" customHeight="1">
      <c r="B26" s="291"/>
      <c r="C26" s="293"/>
      <c r="D26" s="290" t="s">
        <v>641</v>
      </c>
      <c r="E26" s="290"/>
      <c r="F26" s="290"/>
      <c r="G26" s="290"/>
      <c r="H26" s="290"/>
      <c r="I26" s="290"/>
      <c r="J26" s="290"/>
      <c r="K26" s="288"/>
    </row>
    <row r="27" spans="2:11" ht="12.75" customHeight="1">
      <c r="B27" s="291"/>
      <c r="C27" s="293"/>
      <c r="D27" s="293"/>
      <c r="E27" s="293"/>
      <c r="F27" s="293"/>
      <c r="G27" s="293"/>
      <c r="H27" s="293"/>
      <c r="I27" s="293"/>
      <c r="J27" s="293"/>
      <c r="K27" s="288"/>
    </row>
    <row r="28" spans="2:11" ht="15" customHeight="1">
      <c r="B28" s="291"/>
      <c r="C28" s="293"/>
      <c r="D28" s="290" t="s">
        <v>642</v>
      </c>
      <c r="E28" s="290"/>
      <c r="F28" s="290"/>
      <c r="G28" s="290"/>
      <c r="H28" s="290"/>
      <c r="I28" s="290"/>
      <c r="J28" s="290"/>
      <c r="K28" s="288"/>
    </row>
    <row r="29" spans="2:11" ht="15" customHeight="1">
      <c r="B29" s="291"/>
      <c r="C29" s="293"/>
      <c r="D29" s="290" t="s">
        <v>643</v>
      </c>
      <c r="E29" s="290"/>
      <c r="F29" s="290"/>
      <c r="G29" s="290"/>
      <c r="H29" s="290"/>
      <c r="I29" s="290"/>
      <c r="J29" s="290"/>
      <c r="K29" s="288"/>
    </row>
    <row r="30" spans="2:11" ht="12.75" customHeight="1">
      <c r="B30" s="291"/>
      <c r="C30" s="293"/>
      <c r="D30" s="293"/>
      <c r="E30" s="293"/>
      <c r="F30" s="293"/>
      <c r="G30" s="293"/>
      <c r="H30" s="293"/>
      <c r="I30" s="293"/>
      <c r="J30" s="293"/>
      <c r="K30" s="288"/>
    </row>
    <row r="31" spans="2:11" ht="15" customHeight="1">
      <c r="B31" s="291"/>
      <c r="C31" s="293"/>
      <c r="D31" s="290" t="s">
        <v>644</v>
      </c>
      <c r="E31" s="290"/>
      <c r="F31" s="290"/>
      <c r="G31" s="290"/>
      <c r="H31" s="290"/>
      <c r="I31" s="290"/>
      <c r="J31" s="290"/>
      <c r="K31" s="288"/>
    </row>
    <row r="32" spans="2:11" ht="15" customHeight="1">
      <c r="B32" s="291"/>
      <c r="C32" s="293"/>
      <c r="D32" s="290" t="s">
        <v>645</v>
      </c>
      <c r="E32" s="290"/>
      <c r="F32" s="290"/>
      <c r="G32" s="290"/>
      <c r="H32" s="290"/>
      <c r="I32" s="290"/>
      <c r="J32" s="290"/>
      <c r="K32" s="288"/>
    </row>
    <row r="33" spans="2:11" ht="15" customHeight="1">
      <c r="B33" s="291"/>
      <c r="C33" s="293"/>
      <c r="D33" s="290" t="s">
        <v>646</v>
      </c>
      <c r="E33" s="290"/>
      <c r="F33" s="290"/>
      <c r="G33" s="290"/>
      <c r="H33" s="290"/>
      <c r="I33" s="290"/>
      <c r="J33" s="290"/>
      <c r="K33" s="288"/>
    </row>
    <row r="34" spans="2:11" ht="15" customHeight="1">
      <c r="B34" s="291"/>
      <c r="C34" s="293"/>
      <c r="D34" s="292"/>
      <c r="E34" s="295" t="s">
        <v>109</v>
      </c>
      <c r="F34" s="292"/>
      <c r="G34" s="290" t="s">
        <v>647</v>
      </c>
      <c r="H34" s="290"/>
      <c r="I34" s="290"/>
      <c r="J34" s="290"/>
      <c r="K34" s="288"/>
    </row>
    <row r="35" spans="2:11" ht="30.75" customHeight="1">
      <c r="B35" s="291"/>
      <c r="C35" s="293"/>
      <c r="D35" s="292"/>
      <c r="E35" s="295" t="s">
        <v>648</v>
      </c>
      <c r="F35" s="292"/>
      <c r="G35" s="290" t="s">
        <v>649</v>
      </c>
      <c r="H35" s="290"/>
      <c r="I35" s="290"/>
      <c r="J35" s="290"/>
      <c r="K35" s="288"/>
    </row>
    <row r="36" spans="2:11" ht="15" customHeight="1">
      <c r="B36" s="291"/>
      <c r="C36" s="293"/>
      <c r="D36" s="292"/>
      <c r="E36" s="295" t="s">
        <v>54</v>
      </c>
      <c r="F36" s="292"/>
      <c r="G36" s="290" t="s">
        <v>650</v>
      </c>
      <c r="H36" s="290"/>
      <c r="I36" s="290"/>
      <c r="J36" s="290"/>
      <c r="K36" s="288"/>
    </row>
    <row r="37" spans="2:11" ht="15" customHeight="1">
      <c r="B37" s="291"/>
      <c r="C37" s="293"/>
      <c r="D37" s="292"/>
      <c r="E37" s="295" t="s">
        <v>110</v>
      </c>
      <c r="F37" s="292"/>
      <c r="G37" s="290" t="s">
        <v>651</v>
      </c>
      <c r="H37" s="290"/>
      <c r="I37" s="290"/>
      <c r="J37" s="290"/>
      <c r="K37" s="288"/>
    </row>
    <row r="38" spans="2:11" ht="15" customHeight="1">
      <c r="B38" s="291"/>
      <c r="C38" s="293"/>
      <c r="D38" s="292"/>
      <c r="E38" s="295" t="s">
        <v>111</v>
      </c>
      <c r="F38" s="292"/>
      <c r="G38" s="290" t="s">
        <v>652</v>
      </c>
      <c r="H38" s="290"/>
      <c r="I38" s="290"/>
      <c r="J38" s="290"/>
      <c r="K38" s="288"/>
    </row>
    <row r="39" spans="2:11" ht="15" customHeight="1">
      <c r="B39" s="291"/>
      <c r="C39" s="293"/>
      <c r="D39" s="292"/>
      <c r="E39" s="295" t="s">
        <v>112</v>
      </c>
      <c r="F39" s="292"/>
      <c r="G39" s="290" t="s">
        <v>653</v>
      </c>
      <c r="H39" s="290"/>
      <c r="I39" s="290"/>
      <c r="J39" s="290"/>
      <c r="K39" s="288"/>
    </row>
    <row r="40" spans="2:11" ht="15" customHeight="1">
      <c r="B40" s="291"/>
      <c r="C40" s="293"/>
      <c r="D40" s="292"/>
      <c r="E40" s="295" t="s">
        <v>654</v>
      </c>
      <c r="F40" s="292"/>
      <c r="G40" s="290" t="s">
        <v>655</v>
      </c>
      <c r="H40" s="290"/>
      <c r="I40" s="290"/>
      <c r="J40" s="290"/>
      <c r="K40" s="288"/>
    </row>
    <row r="41" spans="2:11" ht="15" customHeight="1">
      <c r="B41" s="291"/>
      <c r="C41" s="293"/>
      <c r="D41" s="292"/>
      <c r="E41" s="295"/>
      <c r="F41" s="292"/>
      <c r="G41" s="290" t="s">
        <v>656</v>
      </c>
      <c r="H41" s="290"/>
      <c r="I41" s="290"/>
      <c r="J41" s="290"/>
      <c r="K41" s="288"/>
    </row>
    <row r="42" spans="2:11" ht="15" customHeight="1">
      <c r="B42" s="291"/>
      <c r="C42" s="293"/>
      <c r="D42" s="292"/>
      <c r="E42" s="295" t="s">
        <v>657</v>
      </c>
      <c r="F42" s="292"/>
      <c r="G42" s="290" t="s">
        <v>658</v>
      </c>
      <c r="H42" s="290"/>
      <c r="I42" s="290"/>
      <c r="J42" s="290"/>
      <c r="K42" s="288"/>
    </row>
    <row r="43" spans="2:11" ht="15" customHeight="1">
      <c r="B43" s="291"/>
      <c r="C43" s="293"/>
      <c r="D43" s="292"/>
      <c r="E43" s="295" t="s">
        <v>114</v>
      </c>
      <c r="F43" s="292"/>
      <c r="G43" s="290" t="s">
        <v>659</v>
      </c>
      <c r="H43" s="290"/>
      <c r="I43" s="290"/>
      <c r="J43" s="290"/>
      <c r="K43" s="288"/>
    </row>
    <row r="44" spans="2:11" ht="12.75" customHeight="1">
      <c r="B44" s="291"/>
      <c r="C44" s="293"/>
      <c r="D44" s="292"/>
      <c r="E44" s="292"/>
      <c r="F44" s="292"/>
      <c r="G44" s="292"/>
      <c r="H44" s="292"/>
      <c r="I44" s="292"/>
      <c r="J44" s="292"/>
      <c r="K44" s="288"/>
    </row>
    <row r="45" spans="2:11" ht="15" customHeight="1">
      <c r="B45" s="291"/>
      <c r="C45" s="293"/>
      <c r="D45" s="290" t="s">
        <v>660</v>
      </c>
      <c r="E45" s="290"/>
      <c r="F45" s="290"/>
      <c r="G45" s="290"/>
      <c r="H45" s="290"/>
      <c r="I45" s="290"/>
      <c r="J45" s="290"/>
      <c r="K45" s="288"/>
    </row>
    <row r="46" spans="2:11" ht="15" customHeight="1">
      <c r="B46" s="291"/>
      <c r="C46" s="293"/>
      <c r="D46" s="293"/>
      <c r="E46" s="290" t="s">
        <v>661</v>
      </c>
      <c r="F46" s="290"/>
      <c r="G46" s="290"/>
      <c r="H46" s="290"/>
      <c r="I46" s="290"/>
      <c r="J46" s="290"/>
      <c r="K46" s="288"/>
    </row>
    <row r="47" spans="2:11" ht="15" customHeight="1">
      <c r="B47" s="291"/>
      <c r="C47" s="293"/>
      <c r="D47" s="293"/>
      <c r="E47" s="290" t="s">
        <v>662</v>
      </c>
      <c r="F47" s="290"/>
      <c r="G47" s="290"/>
      <c r="H47" s="290"/>
      <c r="I47" s="290"/>
      <c r="J47" s="290"/>
      <c r="K47" s="288"/>
    </row>
    <row r="48" spans="2:11" ht="15" customHeight="1">
      <c r="B48" s="291"/>
      <c r="C48" s="293"/>
      <c r="D48" s="293"/>
      <c r="E48" s="290" t="s">
        <v>663</v>
      </c>
      <c r="F48" s="290"/>
      <c r="G48" s="290"/>
      <c r="H48" s="290"/>
      <c r="I48" s="290"/>
      <c r="J48" s="290"/>
      <c r="K48" s="288"/>
    </row>
    <row r="49" spans="2:11" ht="15" customHeight="1">
      <c r="B49" s="291"/>
      <c r="C49" s="293"/>
      <c r="D49" s="290" t="s">
        <v>664</v>
      </c>
      <c r="E49" s="290"/>
      <c r="F49" s="290"/>
      <c r="G49" s="290"/>
      <c r="H49" s="290"/>
      <c r="I49" s="290"/>
      <c r="J49" s="290"/>
      <c r="K49" s="288"/>
    </row>
    <row r="50" spans="2:11" ht="25.5" customHeight="1">
      <c r="B50" s="286"/>
      <c r="C50" s="287" t="s">
        <v>665</v>
      </c>
      <c r="D50" s="287"/>
      <c r="E50" s="287"/>
      <c r="F50" s="287"/>
      <c r="G50" s="287"/>
      <c r="H50" s="287"/>
      <c r="I50" s="287"/>
      <c r="J50" s="287"/>
      <c r="K50" s="288"/>
    </row>
    <row r="51" spans="2:11" ht="5.25" customHeight="1">
      <c r="B51" s="286"/>
      <c r="C51" s="289"/>
      <c r="D51" s="289"/>
      <c r="E51" s="289"/>
      <c r="F51" s="289"/>
      <c r="G51" s="289"/>
      <c r="H51" s="289"/>
      <c r="I51" s="289"/>
      <c r="J51" s="289"/>
      <c r="K51" s="288"/>
    </row>
    <row r="52" spans="2:11" ht="15" customHeight="1">
      <c r="B52" s="286"/>
      <c r="C52" s="290" t="s">
        <v>666</v>
      </c>
      <c r="D52" s="290"/>
      <c r="E52" s="290"/>
      <c r="F52" s="290"/>
      <c r="G52" s="290"/>
      <c r="H52" s="290"/>
      <c r="I52" s="290"/>
      <c r="J52" s="290"/>
      <c r="K52" s="288"/>
    </row>
    <row r="53" spans="2:11" ht="15" customHeight="1">
      <c r="B53" s="286"/>
      <c r="C53" s="290" t="s">
        <v>667</v>
      </c>
      <c r="D53" s="290"/>
      <c r="E53" s="290"/>
      <c r="F53" s="290"/>
      <c r="G53" s="290"/>
      <c r="H53" s="290"/>
      <c r="I53" s="290"/>
      <c r="J53" s="290"/>
      <c r="K53" s="288"/>
    </row>
    <row r="54" spans="2:11" ht="12.75" customHeight="1">
      <c r="B54" s="286"/>
      <c r="C54" s="292"/>
      <c r="D54" s="292"/>
      <c r="E54" s="292"/>
      <c r="F54" s="292"/>
      <c r="G54" s="292"/>
      <c r="H54" s="292"/>
      <c r="I54" s="292"/>
      <c r="J54" s="292"/>
      <c r="K54" s="288"/>
    </row>
    <row r="55" spans="2:11" ht="15" customHeight="1">
      <c r="B55" s="286"/>
      <c r="C55" s="290" t="s">
        <v>668</v>
      </c>
      <c r="D55" s="290"/>
      <c r="E55" s="290"/>
      <c r="F55" s="290"/>
      <c r="G55" s="290"/>
      <c r="H55" s="290"/>
      <c r="I55" s="290"/>
      <c r="J55" s="290"/>
      <c r="K55" s="288"/>
    </row>
    <row r="56" spans="2:11" ht="15" customHeight="1">
      <c r="B56" s="286"/>
      <c r="C56" s="293"/>
      <c r="D56" s="290" t="s">
        <v>669</v>
      </c>
      <c r="E56" s="290"/>
      <c r="F56" s="290"/>
      <c r="G56" s="290"/>
      <c r="H56" s="290"/>
      <c r="I56" s="290"/>
      <c r="J56" s="290"/>
      <c r="K56" s="288"/>
    </row>
    <row r="57" spans="2:11" ht="15" customHeight="1">
      <c r="B57" s="286"/>
      <c r="C57" s="293"/>
      <c r="D57" s="290" t="s">
        <v>670</v>
      </c>
      <c r="E57" s="290"/>
      <c r="F57" s="290"/>
      <c r="G57" s="290"/>
      <c r="H57" s="290"/>
      <c r="I57" s="290"/>
      <c r="J57" s="290"/>
      <c r="K57" s="288"/>
    </row>
    <row r="58" spans="2:11" ht="15" customHeight="1">
      <c r="B58" s="286"/>
      <c r="C58" s="293"/>
      <c r="D58" s="290" t="s">
        <v>671</v>
      </c>
      <c r="E58" s="290"/>
      <c r="F58" s="290"/>
      <c r="G58" s="290"/>
      <c r="H58" s="290"/>
      <c r="I58" s="290"/>
      <c r="J58" s="290"/>
      <c r="K58" s="288"/>
    </row>
    <row r="59" spans="2:11" ht="15" customHeight="1">
      <c r="B59" s="286"/>
      <c r="C59" s="293"/>
      <c r="D59" s="290" t="s">
        <v>672</v>
      </c>
      <c r="E59" s="290"/>
      <c r="F59" s="290"/>
      <c r="G59" s="290"/>
      <c r="H59" s="290"/>
      <c r="I59" s="290"/>
      <c r="J59" s="290"/>
      <c r="K59" s="288"/>
    </row>
    <row r="60" spans="2:11" ht="15" customHeight="1">
      <c r="B60" s="286"/>
      <c r="C60" s="293"/>
      <c r="D60" s="296" t="s">
        <v>673</v>
      </c>
      <c r="E60" s="296"/>
      <c r="F60" s="296"/>
      <c r="G60" s="296"/>
      <c r="H60" s="296"/>
      <c r="I60" s="296"/>
      <c r="J60" s="296"/>
      <c r="K60" s="288"/>
    </row>
    <row r="61" spans="2:11" ht="15" customHeight="1">
      <c r="B61" s="286"/>
      <c r="C61" s="293"/>
      <c r="D61" s="290" t="s">
        <v>674</v>
      </c>
      <c r="E61" s="290"/>
      <c r="F61" s="290"/>
      <c r="G61" s="290"/>
      <c r="H61" s="290"/>
      <c r="I61" s="290"/>
      <c r="J61" s="290"/>
      <c r="K61" s="288"/>
    </row>
    <row r="62" spans="2:11" ht="12.75" customHeight="1">
      <c r="B62" s="286"/>
      <c r="C62" s="293"/>
      <c r="D62" s="293"/>
      <c r="E62" s="297"/>
      <c r="F62" s="293"/>
      <c r="G62" s="293"/>
      <c r="H62" s="293"/>
      <c r="I62" s="293"/>
      <c r="J62" s="293"/>
      <c r="K62" s="288"/>
    </row>
    <row r="63" spans="2:11" ht="15" customHeight="1">
      <c r="B63" s="286"/>
      <c r="C63" s="293"/>
      <c r="D63" s="290" t="s">
        <v>675</v>
      </c>
      <c r="E63" s="290"/>
      <c r="F63" s="290"/>
      <c r="G63" s="290"/>
      <c r="H63" s="290"/>
      <c r="I63" s="290"/>
      <c r="J63" s="290"/>
      <c r="K63" s="288"/>
    </row>
    <row r="64" spans="2:11" ht="15" customHeight="1">
      <c r="B64" s="286"/>
      <c r="C64" s="293"/>
      <c r="D64" s="296" t="s">
        <v>676</v>
      </c>
      <c r="E64" s="296"/>
      <c r="F64" s="296"/>
      <c r="G64" s="296"/>
      <c r="H64" s="296"/>
      <c r="I64" s="296"/>
      <c r="J64" s="296"/>
      <c r="K64" s="288"/>
    </row>
    <row r="65" spans="2:11" ht="15" customHeight="1">
      <c r="B65" s="286"/>
      <c r="C65" s="293"/>
      <c r="D65" s="290" t="s">
        <v>677</v>
      </c>
      <c r="E65" s="290"/>
      <c r="F65" s="290"/>
      <c r="G65" s="290"/>
      <c r="H65" s="290"/>
      <c r="I65" s="290"/>
      <c r="J65" s="290"/>
      <c r="K65" s="288"/>
    </row>
    <row r="66" spans="2:11" ht="15" customHeight="1">
      <c r="B66" s="286"/>
      <c r="C66" s="293"/>
      <c r="D66" s="290" t="s">
        <v>678</v>
      </c>
      <c r="E66" s="290"/>
      <c r="F66" s="290"/>
      <c r="G66" s="290"/>
      <c r="H66" s="290"/>
      <c r="I66" s="290"/>
      <c r="J66" s="290"/>
      <c r="K66" s="288"/>
    </row>
    <row r="67" spans="2:11" ht="15" customHeight="1">
      <c r="B67" s="286"/>
      <c r="C67" s="293"/>
      <c r="D67" s="290" t="s">
        <v>679</v>
      </c>
      <c r="E67" s="290"/>
      <c r="F67" s="290"/>
      <c r="G67" s="290"/>
      <c r="H67" s="290"/>
      <c r="I67" s="290"/>
      <c r="J67" s="290"/>
      <c r="K67" s="288"/>
    </row>
    <row r="68" spans="2:11" ht="15" customHeight="1">
      <c r="B68" s="286"/>
      <c r="C68" s="293"/>
      <c r="D68" s="290" t="s">
        <v>680</v>
      </c>
      <c r="E68" s="290"/>
      <c r="F68" s="290"/>
      <c r="G68" s="290"/>
      <c r="H68" s="290"/>
      <c r="I68" s="290"/>
      <c r="J68" s="290"/>
      <c r="K68" s="288"/>
    </row>
    <row r="69" spans="2:11" ht="12.75" customHeight="1">
      <c r="B69" s="298"/>
      <c r="C69" s="299"/>
      <c r="D69" s="299"/>
      <c r="E69" s="299"/>
      <c r="F69" s="299"/>
      <c r="G69" s="299"/>
      <c r="H69" s="299"/>
      <c r="I69" s="299"/>
      <c r="J69" s="299"/>
      <c r="K69" s="300"/>
    </row>
    <row r="70" spans="2:11" ht="18.75" customHeight="1">
      <c r="B70" s="301"/>
      <c r="C70" s="301"/>
      <c r="D70" s="301"/>
      <c r="E70" s="301"/>
      <c r="F70" s="301"/>
      <c r="G70" s="301"/>
      <c r="H70" s="301"/>
      <c r="I70" s="301"/>
      <c r="J70" s="301"/>
      <c r="K70" s="302"/>
    </row>
    <row r="71" spans="2:11" ht="18.75" customHeight="1">
      <c r="B71" s="302"/>
      <c r="C71" s="302"/>
      <c r="D71" s="302"/>
      <c r="E71" s="302"/>
      <c r="F71" s="302"/>
      <c r="G71" s="302"/>
      <c r="H71" s="302"/>
      <c r="I71" s="302"/>
      <c r="J71" s="302"/>
      <c r="K71" s="302"/>
    </row>
    <row r="72" spans="2:11" ht="7.5" customHeight="1">
      <c r="B72" s="303"/>
      <c r="C72" s="304"/>
      <c r="D72" s="304"/>
      <c r="E72" s="304"/>
      <c r="F72" s="304"/>
      <c r="G72" s="304"/>
      <c r="H72" s="304"/>
      <c r="I72" s="304"/>
      <c r="J72" s="304"/>
      <c r="K72" s="305"/>
    </row>
    <row r="73" spans="2:11" ht="45" customHeight="1">
      <c r="B73" s="306"/>
      <c r="C73" s="307" t="s">
        <v>616</v>
      </c>
      <c r="D73" s="307"/>
      <c r="E73" s="307"/>
      <c r="F73" s="307"/>
      <c r="G73" s="307"/>
      <c r="H73" s="307"/>
      <c r="I73" s="307"/>
      <c r="J73" s="307"/>
      <c r="K73" s="308"/>
    </row>
    <row r="74" spans="2:11" ht="17.25" customHeight="1">
      <c r="B74" s="306"/>
      <c r="C74" s="309" t="s">
        <v>681</v>
      </c>
      <c r="D74" s="309"/>
      <c r="E74" s="309"/>
      <c r="F74" s="309" t="s">
        <v>682</v>
      </c>
      <c r="G74" s="310"/>
      <c r="H74" s="309" t="s">
        <v>110</v>
      </c>
      <c r="I74" s="309" t="s">
        <v>58</v>
      </c>
      <c r="J74" s="309" t="s">
        <v>683</v>
      </c>
      <c r="K74" s="308"/>
    </row>
    <row r="75" spans="2:11" ht="17.25" customHeight="1">
      <c r="B75" s="306"/>
      <c r="C75" s="311" t="s">
        <v>684</v>
      </c>
      <c r="D75" s="311"/>
      <c r="E75" s="311"/>
      <c r="F75" s="312" t="s">
        <v>685</v>
      </c>
      <c r="G75" s="313"/>
      <c r="H75" s="311"/>
      <c r="I75" s="311"/>
      <c r="J75" s="311" t="s">
        <v>686</v>
      </c>
      <c r="K75" s="308"/>
    </row>
    <row r="76" spans="2:11" ht="5.25" customHeight="1">
      <c r="B76" s="306"/>
      <c r="C76" s="314"/>
      <c r="D76" s="314"/>
      <c r="E76" s="314"/>
      <c r="F76" s="314"/>
      <c r="G76" s="315"/>
      <c r="H76" s="314"/>
      <c r="I76" s="314"/>
      <c r="J76" s="314"/>
      <c r="K76" s="308"/>
    </row>
    <row r="77" spans="2:11" ht="15" customHeight="1">
      <c r="B77" s="306"/>
      <c r="C77" s="295" t="s">
        <v>54</v>
      </c>
      <c r="D77" s="314"/>
      <c r="E77" s="314"/>
      <c r="F77" s="316" t="s">
        <v>687</v>
      </c>
      <c r="G77" s="315"/>
      <c r="H77" s="295" t="s">
        <v>688</v>
      </c>
      <c r="I77" s="295" t="s">
        <v>689</v>
      </c>
      <c r="J77" s="295">
        <v>20</v>
      </c>
      <c r="K77" s="308"/>
    </row>
    <row r="78" spans="2:11" ht="15" customHeight="1">
      <c r="B78" s="306"/>
      <c r="C78" s="295" t="s">
        <v>690</v>
      </c>
      <c r="D78" s="295"/>
      <c r="E78" s="295"/>
      <c r="F78" s="316" t="s">
        <v>687</v>
      </c>
      <c r="G78" s="315"/>
      <c r="H78" s="295" t="s">
        <v>691</v>
      </c>
      <c r="I78" s="295" t="s">
        <v>689</v>
      </c>
      <c r="J78" s="295">
        <v>120</v>
      </c>
      <c r="K78" s="308"/>
    </row>
    <row r="79" spans="2:11" ht="15" customHeight="1">
      <c r="B79" s="317"/>
      <c r="C79" s="295" t="s">
        <v>692</v>
      </c>
      <c r="D79" s="295"/>
      <c r="E79" s="295"/>
      <c r="F79" s="316" t="s">
        <v>693</v>
      </c>
      <c r="G79" s="315"/>
      <c r="H79" s="295" t="s">
        <v>694</v>
      </c>
      <c r="I79" s="295" t="s">
        <v>689</v>
      </c>
      <c r="J79" s="295">
        <v>50</v>
      </c>
      <c r="K79" s="308"/>
    </row>
    <row r="80" spans="2:11" ht="15" customHeight="1">
      <c r="B80" s="317"/>
      <c r="C80" s="295" t="s">
        <v>695</v>
      </c>
      <c r="D80" s="295"/>
      <c r="E80" s="295"/>
      <c r="F80" s="316" t="s">
        <v>687</v>
      </c>
      <c r="G80" s="315"/>
      <c r="H80" s="295" t="s">
        <v>696</v>
      </c>
      <c r="I80" s="295" t="s">
        <v>697</v>
      </c>
      <c r="J80" s="295"/>
      <c r="K80" s="308"/>
    </row>
    <row r="81" spans="2:11" ht="15" customHeight="1">
      <c r="B81" s="317"/>
      <c r="C81" s="318" t="s">
        <v>698</v>
      </c>
      <c r="D81" s="318"/>
      <c r="E81" s="318"/>
      <c r="F81" s="319" t="s">
        <v>693</v>
      </c>
      <c r="G81" s="318"/>
      <c r="H81" s="318" t="s">
        <v>699</v>
      </c>
      <c r="I81" s="318" t="s">
        <v>689</v>
      </c>
      <c r="J81" s="318">
        <v>15</v>
      </c>
      <c r="K81" s="308"/>
    </row>
    <row r="82" spans="2:11" ht="15" customHeight="1">
      <c r="B82" s="317"/>
      <c r="C82" s="318" t="s">
        <v>700</v>
      </c>
      <c r="D82" s="318"/>
      <c r="E82" s="318"/>
      <c r="F82" s="319" t="s">
        <v>693</v>
      </c>
      <c r="G82" s="318"/>
      <c r="H82" s="318" t="s">
        <v>701</v>
      </c>
      <c r="I82" s="318" t="s">
        <v>689</v>
      </c>
      <c r="J82" s="318">
        <v>15</v>
      </c>
      <c r="K82" s="308"/>
    </row>
    <row r="83" spans="2:11" ht="15" customHeight="1">
      <c r="B83" s="317"/>
      <c r="C83" s="318" t="s">
        <v>702</v>
      </c>
      <c r="D83" s="318"/>
      <c r="E83" s="318"/>
      <c r="F83" s="319" t="s">
        <v>693</v>
      </c>
      <c r="G83" s="318"/>
      <c r="H83" s="318" t="s">
        <v>703</v>
      </c>
      <c r="I83" s="318" t="s">
        <v>689</v>
      </c>
      <c r="J83" s="318">
        <v>20</v>
      </c>
      <c r="K83" s="308"/>
    </row>
    <row r="84" spans="2:11" ht="15" customHeight="1">
      <c r="B84" s="317"/>
      <c r="C84" s="318" t="s">
        <v>704</v>
      </c>
      <c r="D84" s="318"/>
      <c r="E84" s="318"/>
      <c r="F84" s="319" t="s">
        <v>693</v>
      </c>
      <c r="G84" s="318"/>
      <c r="H84" s="318" t="s">
        <v>705</v>
      </c>
      <c r="I84" s="318" t="s">
        <v>689</v>
      </c>
      <c r="J84" s="318">
        <v>20</v>
      </c>
      <c r="K84" s="308"/>
    </row>
    <row r="85" spans="2:11" ht="15" customHeight="1">
      <c r="B85" s="317"/>
      <c r="C85" s="295" t="s">
        <v>706</v>
      </c>
      <c r="D85" s="295"/>
      <c r="E85" s="295"/>
      <c r="F85" s="316" t="s">
        <v>693</v>
      </c>
      <c r="G85" s="315"/>
      <c r="H85" s="295" t="s">
        <v>707</v>
      </c>
      <c r="I85" s="295" t="s">
        <v>689</v>
      </c>
      <c r="J85" s="295">
        <v>50</v>
      </c>
      <c r="K85" s="308"/>
    </row>
    <row r="86" spans="2:11" ht="15" customHeight="1">
      <c r="B86" s="317"/>
      <c r="C86" s="295" t="s">
        <v>708</v>
      </c>
      <c r="D86" s="295"/>
      <c r="E86" s="295"/>
      <c r="F86" s="316" t="s">
        <v>693</v>
      </c>
      <c r="G86" s="315"/>
      <c r="H86" s="295" t="s">
        <v>709</v>
      </c>
      <c r="I86" s="295" t="s">
        <v>689</v>
      </c>
      <c r="J86" s="295">
        <v>20</v>
      </c>
      <c r="K86" s="308"/>
    </row>
    <row r="87" spans="2:11" ht="15" customHeight="1">
      <c r="B87" s="317"/>
      <c r="C87" s="295" t="s">
        <v>710</v>
      </c>
      <c r="D87" s="295"/>
      <c r="E87" s="295"/>
      <c r="F87" s="316" t="s">
        <v>693</v>
      </c>
      <c r="G87" s="315"/>
      <c r="H87" s="295" t="s">
        <v>711</v>
      </c>
      <c r="I87" s="295" t="s">
        <v>689</v>
      </c>
      <c r="J87" s="295">
        <v>20</v>
      </c>
      <c r="K87" s="308"/>
    </row>
    <row r="88" spans="2:11" ht="15" customHeight="1">
      <c r="B88" s="317"/>
      <c r="C88" s="295" t="s">
        <v>712</v>
      </c>
      <c r="D88" s="295"/>
      <c r="E88" s="295"/>
      <c r="F88" s="316" t="s">
        <v>693</v>
      </c>
      <c r="G88" s="315"/>
      <c r="H88" s="295" t="s">
        <v>713</v>
      </c>
      <c r="I88" s="295" t="s">
        <v>689</v>
      </c>
      <c r="J88" s="295">
        <v>50</v>
      </c>
      <c r="K88" s="308"/>
    </row>
    <row r="89" spans="2:11" ht="15" customHeight="1">
      <c r="B89" s="317"/>
      <c r="C89" s="295" t="s">
        <v>714</v>
      </c>
      <c r="D89" s="295"/>
      <c r="E89" s="295"/>
      <c r="F89" s="316" t="s">
        <v>693</v>
      </c>
      <c r="G89" s="315"/>
      <c r="H89" s="295" t="s">
        <v>714</v>
      </c>
      <c r="I89" s="295" t="s">
        <v>689</v>
      </c>
      <c r="J89" s="295">
        <v>50</v>
      </c>
      <c r="K89" s="308"/>
    </row>
    <row r="90" spans="2:11" ht="15" customHeight="1">
      <c r="B90" s="317"/>
      <c r="C90" s="295" t="s">
        <v>115</v>
      </c>
      <c r="D90" s="295"/>
      <c r="E90" s="295"/>
      <c r="F90" s="316" t="s">
        <v>693</v>
      </c>
      <c r="G90" s="315"/>
      <c r="H90" s="295" t="s">
        <v>715</v>
      </c>
      <c r="I90" s="295" t="s">
        <v>689</v>
      </c>
      <c r="J90" s="295">
        <v>255</v>
      </c>
      <c r="K90" s="308"/>
    </row>
    <row r="91" spans="2:11" ht="15" customHeight="1">
      <c r="B91" s="317"/>
      <c r="C91" s="295" t="s">
        <v>716</v>
      </c>
      <c r="D91" s="295"/>
      <c r="E91" s="295"/>
      <c r="F91" s="316" t="s">
        <v>687</v>
      </c>
      <c r="G91" s="315"/>
      <c r="H91" s="295" t="s">
        <v>717</v>
      </c>
      <c r="I91" s="295" t="s">
        <v>718</v>
      </c>
      <c r="J91" s="295"/>
      <c r="K91" s="308"/>
    </row>
    <row r="92" spans="2:11" ht="15" customHeight="1">
      <c r="B92" s="317"/>
      <c r="C92" s="295" t="s">
        <v>719</v>
      </c>
      <c r="D92" s="295"/>
      <c r="E92" s="295"/>
      <c r="F92" s="316" t="s">
        <v>687</v>
      </c>
      <c r="G92" s="315"/>
      <c r="H92" s="295" t="s">
        <v>720</v>
      </c>
      <c r="I92" s="295" t="s">
        <v>721</v>
      </c>
      <c r="J92" s="295"/>
      <c r="K92" s="308"/>
    </row>
    <row r="93" spans="2:11" ht="15" customHeight="1">
      <c r="B93" s="317"/>
      <c r="C93" s="295" t="s">
        <v>722</v>
      </c>
      <c r="D93" s="295"/>
      <c r="E93" s="295"/>
      <c r="F93" s="316" t="s">
        <v>687</v>
      </c>
      <c r="G93" s="315"/>
      <c r="H93" s="295" t="s">
        <v>722</v>
      </c>
      <c r="I93" s="295" t="s">
        <v>721</v>
      </c>
      <c r="J93" s="295"/>
      <c r="K93" s="308"/>
    </row>
    <row r="94" spans="2:11" ht="15" customHeight="1">
      <c r="B94" s="317"/>
      <c r="C94" s="295" t="s">
        <v>39</v>
      </c>
      <c r="D94" s="295"/>
      <c r="E94" s="295"/>
      <c r="F94" s="316" t="s">
        <v>687</v>
      </c>
      <c r="G94" s="315"/>
      <c r="H94" s="295" t="s">
        <v>723</v>
      </c>
      <c r="I94" s="295" t="s">
        <v>721</v>
      </c>
      <c r="J94" s="295"/>
      <c r="K94" s="308"/>
    </row>
    <row r="95" spans="2:11" ht="15" customHeight="1">
      <c r="B95" s="317"/>
      <c r="C95" s="295" t="s">
        <v>49</v>
      </c>
      <c r="D95" s="295"/>
      <c r="E95" s="295"/>
      <c r="F95" s="316" t="s">
        <v>687</v>
      </c>
      <c r="G95" s="315"/>
      <c r="H95" s="295" t="s">
        <v>724</v>
      </c>
      <c r="I95" s="295" t="s">
        <v>721</v>
      </c>
      <c r="J95" s="295"/>
      <c r="K95" s="308"/>
    </row>
    <row r="96" spans="2:11" ht="15" customHeight="1">
      <c r="B96" s="320"/>
      <c r="C96" s="321"/>
      <c r="D96" s="321"/>
      <c r="E96" s="321"/>
      <c r="F96" s="321"/>
      <c r="G96" s="321"/>
      <c r="H96" s="321"/>
      <c r="I96" s="321"/>
      <c r="J96" s="321"/>
      <c r="K96" s="322"/>
    </row>
    <row r="97" spans="2:11" ht="18.75" customHeight="1">
      <c r="B97" s="323"/>
      <c r="C97" s="324"/>
      <c r="D97" s="324"/>
      <c r="E97" s="324"/>
      <c r="F97" s="324"/>
      <c r="G97" s="324"/>
      <c r="H97" s="324"/>
      <c r="I97" s="324"/>
      <c r="J97" s="324"/>
      <c r="K97" s="323"/>
    </row>
    <row r="98" spans="2:11" ht="18.75" customHeight="1">
      <c r="B98" s="302"/>
      <c r="C98" s="302"/>
      <c r="D98" s="302"/>
      <c r="E98" s="302"/>
      <c r="F98" s="302"/>
      <c r="G98" s="302"/>
      <c r="H98" s="302"/>
      <c r="I98" s="302"/>
      <c r="J98" s="302"/>
      <c r="K98" s="302"/>
    </row>
    <row r="99" spans="2:11" ht="7.5" customHeight="1">
      <c r="B99" s="303"/>
      <c r="C99" s="304"/>
      <c r="D99" s="304"/>
      <c r="E99" s="304"/>
      <c r="F99" s="304"/>
      <c r="G99" s="304"/>
      <c r="H99" s="304"/>
      <c r="I99" s="304"/>
      <c r="J99" s="304"/>
      <c r="K99" s="305"/>
    </row>
    <row r="100" spans="2:11" ht="45" customHeight="1">
      <c r="B100" s="306"/>
      <c r="C100" s="307" t="s">
        <v>725</v>
      </c>
      <c r="D100" s="307"/>
      <c r="E100" s="307"/>
      <c r="F100" s="307"/>
      <c r="G100" s="307"/>
      <c r="H100" s="307"/>
      <c r="I100" s="307"/>
      <c r="J100" s="307"/>
      <c r="K100" s="308"/>
    </row>
    <row r="101" spans="2:11" ht="17.25" customHeight="1">
      <c r="B101" s="306"/>
      <c r="C101" s="309" t="s">
        <v>681</v>
      </c>
      <c r="D101" s="309"/>
      <c r="E101" s="309"/>
      <c r="F101" s="309" t="s">
        <v>682</v>
      </c>
      <c r="G101" s="310"/>
      <c r="H101" s="309" t="s">
        <v>110</v>
      </c>
      <c r="I101" s="309" t="s">
        <v>58</v>
      </c>
      <c r="J101" s="309" t="s">
        <v>683</v>
      </c>
      <c r="K101" s="308"/>
    </row>
    <row r="102" spans="2:11" ht="17.25" customHeight="1">
      <c r="B102" s="306"/>
      <c r="C102" s="311" t="s">
        <v>684</v>
      </c>
      <c r="D102" s="311"/>
      <c r="E102" s="311"/>
      <c r="F102" s="312" t="s">
        <v>685</v>
      </c>
      <c r="G102" s="313"/>
      <c r="H102" s="311"/>
      <c r="I102" s="311"/>
      <c r="J102" s="311" t="s">
        <v>686</v>
      </c>
      <c r="K102" s="308"/>
    </row>
    <row r="103" spans="2:11" ht="5.25" customHeight="1">
      <c r="B103" s="306"/>
      <c r="C103" s="309"/>
      <c r="D103" s="309"/>
      <c r="E103" s="309"/>
      <c r="F103" s="309"/>
      <c r="G103" s="325"/>
      <c r="H103" s="309"/>
      <c r="I103" s="309"/>
      <c r="J103" s="309"/>
      <c r="K103" s="308"/>
    </row>
    <row r="104" spans="2:11" ht="15" customHeight="1">
      <c r="B104" s="306"/>
      <c r="C104" s="295" t="s">
        <v>54</v>
      </c>
      <c r="D104" s="314"/>
      <c r="E104" s="314"/>
      <c r="F104" s="316" t="s">
        <v>687</v>
      </c>
      <c r="G104" s="325"/>
      <c r="H104" s="295" t="s">
        <v>726</v>
      </c>
      <c r="I104" s="295" t="s">
        <v>689</v>
      </c>
      <c r="J104" s="295">
        <v>20</v>
      </c>
      <c r="K104" s="308"/>
    </row>
    <row r="105" spans="2:11" ht="15" customHeight="1">
      <c r="B105" s="306"/>
      <c r="C105" s="295" t="s">
        <v>690</v>
      </c>
      <c r="D105" s="295"/>
      <c r="E105" s="295"/>
      <c r="F105" s="316" t="s">
        <v>687</v>
      </c>
      <c r="G105" s="295"/>
      <c r="H105" s="295" t="s">
        <v>726</v>
      </c>
      <c r="I105" s="295" t="s">
        <v>689</v>
      </c>
      <c r="J105" s="295">
        <v>120</v>
      </c>
      <c r="K105" s="308"/>
    </row>
    <row r="106" spans="2:11" ht="15" customHeight="1">
      <c r="B106" s="317"/>
      <c r="C106" s="295" t="s">
        <v>692</v>
      </c>
      <c r="D106" s="295"/>
      <c r="E106" s="295"/>
      <c r="F106" s="316" t="s">
        <v>693</v>
      </c>
      <c r="G106" s="295"/>
      <c r="H106" s="295" t="s">
        <v>726</v>
      </c>
      <c r="I106" s="295" t="s">
        <v>689</v>
      </c>
      <c r="J106" s="295">
        <v>50</v>
      </c>
      <c r="K106" s="308"/>
    </row>
    <row r="107" spans="2:11" ht="15" customHeight="1">
      <c r="B107" s="317"/>
      <c r="C107" s="295" t="s">
        <v>695</v>
      </c>
      <c r="D107" s="295"/>
      <c r="E107" s="295"/>
      <c r="F107" s="316" t="s">
        <v>687</v>
      </c>
      <c r="G107" s="295"/>
      <c r="H107" s="295" t="s">
        <v>726</v>
      </c>
      <c r="I107" s="295" t="s">
        <v>697</v>
      </c>
      <c r="J107" s="295"/>
      <c r="K107" s="308"/>
    </row>
    <row r="108" spans="2:11" ht="15" customHeight="1">
      <c r="B108" s="317"/>
      <c r="C108" s="295" t="s">
        <v>706</v>
      </c>
      <c r="D108" s="295"/>
      <c r="E108" s="295"/>
      <c r="F108" s="316" t="s">
        <v>693</v>
      </c>
      <c r="G108" s="295"/>
      <c r="H108" s="295" t="s">
        <v>726</v>
      </c>
      <c r="I108" s="295" t="s">
        <v>689</v>
      </c>
      <c r="J108" s="295">
        <v>50</v>
      </c>
      <c r="K108" s="308"/>
    </row>
    <row r="109" spans="2:11" ht="15" customHeight="1">
      <c r="B109" s="317"/>
      <c r="C109" s="295" t="s">
        <v>714</v>
      </c>
      <c r="D109" s="295"/>
      <c r="E109" s="295"/>
      <c r="F109" s="316" t="s">
        <v>693</v>
      </c>
      <c r="G109" s="295"/>
      <c r="H109" s="295" t="s">
        <v>726</v>
      </c>
      <c r="I109" s="295" t="s">
        <v>689</v>
      </c>
      <c r="J109" s="295">
        <v>50</v>
      </c>
      <c r="K109" s="308"/>
    </row>
    <row r="110" spans="2:11" ht="15" customHeight="1">
      <c r="B110" s="317"/>
      <c r="C110" s="295" t="s">
        <v>712</v>
      </c>
      <c r="D110" s="295"/>
      <c r="E110" s="295"/>
      <c r="F110" s="316" t="s">
        <v>693</v>
      </c>
      <c r="G110" s="295"/>
      <c r="H110" s="295" t="s">
        <v>726</v>
      </c>
      <c r="I110" s="295" t="s">
        <v>689</v>
      </c>
      <c r="J110" s="295">
        <v>50</v>
      </c>
      <c r="K110" s="308"/>
    </row>
    <row r="111" spans="2:11" ht="15" customHeight="1">
      <c r="B111" s="317"/>
      <c r="C111" s="295" t="s">
        <v>54</v>
      </c>
      <c r="D111" s="295"/>
      <c r="E111" s="295"/>
      <c r="F111" s="316" t="s">
        <v>687</v>
      </c>
      <c r="G111" s="295"/>
      <c r="H111" s="295" t="s">
        <v>727</v>
      </c>
      <c r="I111" s="295" t="s">
        <v>689</v>
      </c>
      <c r="J111" s="295">
        <v>20</v>
      </c>
      <c r="K111" s="308"/>
    </row>
    <row r="112" spans="2:11" ht="15" customHeight="1">
      <c r="B112" s="317"/>
      <c r="C112" s="295" t="s">
        <v>728</v>
      </c>
      <c r="D112" s="295"/>
      <c r="E112" s="295"/>
      <c r="F112" s="316" t="s">
        <v>687</v>
      </c>
      <c r="G112" s="295"/>
      <c r="H112" s="295" t="s">
        <v>729</v>
      </c>
      <c r="I112" s="295" t="s">
        <v>689</v>
      </c>
      <c r="J112" s="295">
        <v>120</v>
      </c>
      <c r="K112" s="308"/>
    </row>
    <row r="113" spans="2:11" ht="15" customHeight="1">
      <c r="B113" s="317"/>
      <c r="C113" s="295" t="s">
        <v>39</v>
      </c>
      <c r="D113" s="295"/>
      <c r="E113" s="295"/>
      <c r="F113" s="316" t="s">
        <v>687</v>
      </c>
      <c r="G113" s="295"/>
      <c r="H113" s="295" t="s">
        <v>730</v>
      </c>
      <c r="I113" s="295" t="s">
        <v>721</v>
      </c>
      <c r="J113" s="295"/>
      <c r="K113" s="308"/>
    </row>
    <row r="114" spans="2:11" ht="15" customHeight="1">
      <c r="B114" s="317"/>
      <c r="C114" s="295" t="s">
        <v>49</v>
      </c>
      <c r="D114" s="295"/>
      <c r="E114" s="295"/>
      <c r="F114" s="316" t="s">
        <v>687</v>
      </c>
      <c r="G114" s="295"/>
      <c r="H114" s="295" t="s">
        <v>731</v>
      </c>
      <c r="I114" s="295" t="s">
        <v>721</v>
      </c>
      <c r="J114" s="295"/>
      <c r="K114" s="308"/>
    </row>
    <row r="115" spans="2:11" ht="15" customHeight="1">
      <c r="B115" s="317"/>
      <c r="C115" s="295" t="s">
        <v>58</v>
      </c>
      <c r="D115" s="295"/>
      <c r="E115" s="295"/>
      <c r="F115" s="316" t="s">
        <v>687</v>
      </c>
      <c r="G115" s="295"/>
      <c r="H115" s="295" t="s">
        <v>732</v>
      </c>
      <c r="I115" s="295" t="s">
        <v>733</v>
      </c>
      <c r="J115" s="295"/>
      <c r="K115" s="308"/>
    </row>
    <row r="116" spans="2:11" ht="15" customHeight="1">
      <c r="B116" s="320"/>
      <c r="C116" s="326"/>
      <c r="D116" s="326"/>
      <c r="E116" s="326"/>
      <c r="F116" s="326"/>
      <c r="G116" s="326"/>
      <c r="H116" s="326"/>
      <c r="I116" s="326"/>
      <c r="J116" s="326"/>
      <c r="K116" s="322"/>
    </row>
    <row r="117" spans="2:11" ht="18.75" customHeight="1">
      <c r="B117" s="327"/>
      <c r="C117" s="292"/>
      <c r="D117" s="292"/>
      <c r="E117" s="292"/>
      <c r="F117" s="328"/>
      <c r="G117" s="292"/>
      <c r="H117" s="292"/>
      <c r="I117" s="292"/>
      <c r="J117" s="292"/>
      <c r="K117" s="327"/>
    </row>
    <row r="118" spans="2:11" ht="18.75" customHeight="1">
      <c r="B118" s="302"/>
      <c r="C118" s="302"/>
      <c r="D118" s="302"/>
      <c r="E118" s="302"/>
      <c r="F118" s="302"/>
      <c r="G118" s="302"/>
      <c r="H118" s="302"/>
      <c r="I118" s="302"/>
      <c r="J118" s="302"/>
      <c r="K118" s="302"/>
    </row>
    <row r="119" spans="2:11" ht="7.5" customHeight="1">
      <c r="B119" s="329"/>
      <c r="C119" s="330"/>
      <c r="D119" s="330"/>
      <c r="E119" s="330"/>
      <c r="F119" s="330"/>
      <c r="G119" s="330"/>
      <c r="H119" s="330"/>
      <c r="I119" s="330"/>
      <c r="J119" s="330"/>
      <c r="K119" s="331"/>
    </row>
    <row r="120" spans="2:11" ht="45" customHeight="1">
      <c r="B120" s="332"/>
      <c r="C120" s="283" t="s">
        <v>734</v>
      </c>
      <c r="D120" s="283"/>
      <c r="E120" s="283"/>
      <c r="F120" s="283"/>
      <c r="G120" s="283"/>
      <c r="H120" s="283"/>
      <c r="I120" s="283"/>
      <c r="J120" s="283"/>
      <c r="K120" s="333"/>
    </row>
    <row r="121" spans="2:11" ht="17.25" customHeight="1">
      <c r="B121" s="334"/>
      <c r="C121" s="309" t="s">
        <v>681</v>
      </c>
      <c r="D121" s="309"/>
      <c r="E121" s="309"/>
      <c r="F121" s="309" t="s">
        <v>682</v>
      </c>
      <c r="G121" s="310"/>
      <c r="H121" s="309" t="s">
        <v>110</v>
      </c>
      <c r="I121" s="309" t="s">
        <v>58</v>
      </c>
      <c r="J121" s="309" t="s">
        <v>683</v>
      </c>
      <c r="K121" s="335"/>
    </row>
    <row r="122" spans="2:11" ht="17.25" customHeight="1">
      <c r="B122" s="334"/>
      <c r="C122" s="311" t="s">
        <v>684</v>
      </c>
      <c r="D122" s="311"/>
      <c r="E122" s="311"/>
      <c r="F122" s="312" t="s">
        <v>685</v>
      </c>
      <c r="G122" s="313"/>
      <c r="H122" s="311"/>
      <c r="I122" s="311"/>
      <c r="J122" s="311" t="s">
        <v>686</v>
      </c>
      <c r="K122" s="335"/>
    </row>
    <row r="123" spans="2:11" ht="5.25" customHeight="1">
      <c r="B123" s="336"/>
      <c r="C123" s="314"/>
      <c r="D123" s="314"/>
      <c r="E123" s="314"/>
      <c r="F123" s="314"/>
      <c r="G123" s="295"/>
      <c r="H123" s="314"/>
      <c r="I123" s="314"/>
      <c r="J123" s="314"/>
      <c r="K123" s="337"/>
    </row>
    <row r="124" spans="2:11" ht="15" customHeight="1">
      <c r="B124" s="336"/>
      <c r="C124" s="295" t="s">
        <v>690</v>
      </c>
      <c r="D124" s="314"/>
      <c r="E124" s="314"/>
      <c r="F124" s="316" t="s">
        <v>687</v>
      </c>
      <c r="G124" s="295"/>
      <c r="H124" s="295" t="s">
        <v>726</v>
      </c>
      <c r="I124" s="295" t="s">
        <v>689</v>
      </c>
      <c r="J124" s="295">
        <v>120</v>
      </c>
      <c r="K124" s="338"/>
    </row>
    <row r="125" spans="2:11" ht="15" customHeight="1">
      <c r="B125" s="336"/>
      <c r="C125" s="295" t="s">
        <v>735</v>
      </c>
      <c r="D125" s="295"/>
      <c r="E125" s="295"/>
      <c r="F125" s="316" t="s">
        <v>687</v>
      </c>
      <c r="G125" s="295"/>
      <c r="H125" s="295" t="s">
        <v>736</v>
      </c>
      <c r="I125" s="295" t="s">
        <v>689</v>
      </c>
      <c r="J125" s="295" t="s">
        <v>737</v>
      </c>
      <c r="K125" s="338"/>
    </row>
    <row r="126" spans="2:11" ht="15" customHeight="1">
      <c r="B126" s="336"/>
      <c r="C126" s="295" t="s">
        <v>636</v>
      </c>
      <c r="D126" s="295"/>
      <c r="E126" s="295"/>
      <c r="F126" s="316" t="s">
        <v>687</v>
      </c>
      <c r="G126" s="295"/>
      <c r="H126" s="295" t="s">
        <v>738</v>
      </c>
      <c r="I126" s="295" t="s">
        <v>689</v>
      </c>
      <c r="J126" s="295" t="s">
        <v>737</v>
      </c>
      <c r="K126" s="338"/>
    </row>
    <row r="127" spans="2:11" ht="15" customHeight="1">
      <c r="B127" s="336"/>
      <c r="C127" s="295" t="s">
        <v>698</v>
      </c>
      <c r="D127" s="295"/>
      <c r="E127" s="295"/>
      <c r="F127" s="316" t="s">
        <v>693</v>
      </c>
      <c r="G127" s="295"/>
      <c r="H127" s="295" t="s">
        <v>699</v>
      </c>
      <c r="I127" s="295" t="s">
        <v>689</v>
      </c>
      <c r="J127" s="295">
        <v>15</v>
      </c>
      <c r="K127" s="338"/>
    </row>
    <row r="128" spans="2:11" ht="15" customHeight="1">
      <c r="B128" s="336"/>
      <c r="C128" s="318" t="s">
        <v>700</v>
      </c>
      <c r="D128" s="318"/>
      <c r="E128" s="318"/>
      <c r="F128" s="319" t="s">
        <v>693</v>
      </c>
      <c r="G128" s="318"/>
      <c r="H128" s="318" t="s">
        <v>701</v>
      </c>
      <c r="I128" s="318" t="s">
        <v>689</v>
      </c>
      <c r="J128" s="318">
        <v>15</v>
      </c>
      <c r="K128" s="338"/>
    </row>
    <row r="129" spans="2:11" ht="15" customHeight="1">
      <c r="B129" s="336"/>
      <c r="C129" s="318" t="s">
        <v>702</v>
      </c>
      <c r="D129" s="318"/>
      <c r="E129" s="318"/>
      <c r="F129" s="319" t="s">
        <v>693</v>
      </c>
      <c r="G129" s="318"/>
      <c r="H129" s="318" t="s">
        <v>703</v>
      </c>
      <c r="I129" s="318" t="s">
        <v>689</v>
      </c>
      <c r="J129" s="318">
        <v>20</v>
      </c>
      <c r="K129" s="338"/>
    </row>
    <row r="130" spans="2:11" ht="15" customHeight="1">
      <c r="B130" s="336"/>
      <c r="C130" s="318" t="s">
        <v>704</v>
      </c>
      <c r="D130" s="318"/>
      <c r="E130" s="318"/>
      <c r="F130" s="319" t="s">
        <v>693</v>
      </c>
      <c r="G130" s="318"/>
      <c r="H130" s="318" t="s">
        <v>705</v>
      </c>
      <c r="I130" s="318" t="s">
        <v>689</v>
      </c>
      <c r="J130" s="318">
        <v>20</v>
      </c>
      <c r="K130" s="338"/>
    </row>
    <row r="131" spans="2:11" ht="15" customHeight="1">
      <c r="B131" s="336"/>
      <c r="C131" s="295" t="s">
        <v>692</v>
      </c>
      <c r="D131" s="295"/>
      <c r="E131" s="295"/>
      <c r="F131" s="316" t="s">
        <v>693</v>
      </c>
      <c r="G131" s="295"/>
      <c r="H131" s="295" t="s">
        <v>726</v>
      </c>
      <c r="I131" s="295" t="s">
        <v>689</v>
      </c>
      <c r="J131" s="295">
        <v>50</v>
      </c>
      <c r="K131" s="338"/>
    </row>
    <row r="132" spans="2:11" ht="15" customHeight="1">
      <c r="B132" s="336"/>
      <c r="C132" s="295" t="s">
        <v>706</v>
      </c>
      <c r="D132" s="295"/>
      <c r="E132" s="295"/>
      <c r="F132" s="316" t="s">
        <v>693</v>
      </c>
      <c r="G132" s="295"/>
      <c r="H132" s="295" t="s">
        <v>726</v>
      </c>
      <c r="I132" s="295" t="s">
        <v>689</v>
      </c>
      <c r="J132" s="295">
        <v>50</v>
      </c>
      <c r="K132" s="338"/>
    </row>
    <row r="133" spans="2:11" ht="15" customHeight="1">
      <c r="B133" s="336"/>
      <c r="C133" s="295" t="s">
        <v>712</v>
      </c>
      <c r="D133" s="295"/>
      <c r="E133" s="295"/>
      <c r="F133" s="316" t="s">
        <v>693</v>
      </c>
      <c r="G133" s="295"/>
      <c r="H133" s="295" t="s">
        <v>726</v>
      </c>
      <c r="I133" s="295" t="s">
        <v>689</v>
      </c>
      <c r="J133" s="295">
        <v>50</v>
      </c>
      <c r="K133" s="338"/>
    </row>
    <row r="134" spans="2:11" ht="15" customHeight="1">
      <c r="B134" s="336"/>
      <c r="C134" s="295" t="s">
        <v>714</v>
      </c>
      <c r="D134" s="295"/>
      <c r="E134" s="295"/>
      <c r="F134" s="316" t="s">
        <v>693</v>
      </c>
      <c r="G134" s="295"/>
      <c r="H134" s="295" t="s">
        <v>726</v>
      </c>
      <c r="I134" s="295" t="s">
        <v>689</v>
      </c>
      <c r="J134" s="295">
        <v>50</v>
      </c>
      <c r="K134" s="338"/>
    </row>
    <row r="135" spans="2:11" ht="15" customHeight="1">
      <c r="B135" s="336"/>
      <c r="C135" s="295" t="s">
        <v>115</v>
      </c>
      <c r="D135" s="295"/>
      <c r="E135" s="295"/>
      <c r="F135" s="316" t="s">
        <v>693</v>
      </c>
      <c r="G135" s="295"/>
      <c r="H135" s="295" t="s">
        <v>739</v>
      </c>
      <c r="I135" s="295" t="s">
        <v>689</v>
      </c>
      <c r="J135" s="295">
        <v>255</v>
      </c>
      <c r="K135" s="338"/>
    </row>
    <row r="136" spans="2:11" ht="15" customHeight="1">
      <c r="B136" s="336"/>
      <c r="C136" s="295" t="s">
        <v>716</v>
      </c>
      <c r="D136" s="295"/>
      <c r="E136" s="295"/>
      <c r="F136" s="316" t="s">
        <v>687</v>
      </c>
      <c r="G136" s="295"/>
      <c r="H136" s="295" t="s">
        <v>740</v>
      </c>
      <c r="I136" s="295" t="s">
        <v>718</v>
      </c>
      <c r="J136" s="295"/>
      <c r="K136" s="338"/>
    </row>
    <row r="137" spans="2:11" ht="15" customHeight="1">
      <c r="B137" s="336"/>
      <c r="C137" s="295" t="s">
        <v>719</v>
      </c>
      <c r="D137" s="295"/>
      <c r="E137" s="295"/>
      <c r="F137" s="316" t="s">
        <v>687</v>
      </c>
      <c r="G137" s="295"/>
      <c r="H137" s="295" t="s">
        <v>741</v>
      </c>
      <c r="I137" s="295" t="s">
        <v>721</v>
      </c>
      <c r="J137" s="295"/>
      <c r="K137" s="338"/>
    </row>
    <row r="138" spans="2:11" ht="15" customHeight="1">
      <c r="B138" s="336"/>
      <c r="C138" s="295" t="s">
        <v>722</v>
      </c>
      <c r="D138" s="295"/>
      <c r="E138" s="295"/>
      <c r="F138" s="316" t="s">
        <v>687</v>
      </c>
      <c r="G138" s="295"/>
      <c r="H138" s="295" t="s">
        <v>722</v>
      </c>
      <c r="I138" s="295" t="s">
        <v>721</v>
      </c>
      <c r="J138" s="295"/>
      <c r="K138" s="338"/>
    </row>
    <row r="139" spans="2:11" ht="15" customHeight="1">
      <c r="B139" s="336"/>
      <c r="C139" s="295" t="s">
        <v>39</v>
      </c>
      <c r="D139" s="295"/>
      <c r="E139" s="295"/>
      <c r="F139" s="316" t="s">
        <v>687</v>
      </c>
      <c r="G139" s="295"/>
      <c r="H139" s="295" t="s">
        <v>742</v>
      </c>
      <c r="I139" s="295" t="s">
        <v>721</v>
      </c>
      <c r="J139" s="295"/>
      <c r="K139" s="338"/>
    </row>
    <row r="140" spans="2:11" ht="15" customHeight="1">
      <c r="B140" s="336"/>
      <c r="C140" s="295" t="s">
        <v>743</v>
      </c>
      <c r="D140" s="295"/>
      <c r="E140" s="295"/>
      <c r="F140" s="316" t="s">
        <v>687</v>
      </c>
      <c r="G140" s="295"/>
      <c r="H140" s="295" t="s">
        <v>744</v>
      </c>
      <c r="I140" s="295" t="s">
        <v>721</v>
      </c>
      <c r="J140" s="295"/>
      <c r="K140" s="338"/>
    </row>
    <row r="141" spans="2:11" ht="15" customHeight="1">
      <c r="B141" s="339"/>
      <c r="C141" s="340"/>
      <c r="D141" s="340"/>
      <c r="E141" s="340"/>
      <c r="F141" s="340"/>
      <c r="G141" s="340"/>
      <c r="H141" s="340"/>
      <c r="I141" s="340"/>
      <c r="J141" s="340"/>
      <c r="K141" s="341"/>
    </row>
    <row r="142" spans="2:11" ht="18.75" customHeight="1">
      <c r="B142" s="292"/>
      <c r="C142" s="292"/>
      <c r="D142" s="292"/>
      <c r="E142" s="292"/>
      <c r="F142" s="328"/>
      <c r="G142" s="292"/>
      <c r="H142" s="292"/>
      <c r="I142" s="292"/>
      <c r="J142" s="292"/>
      <c r="K142" s="292"/>
    </row>
    <row r="143" spans="2:11" ht="18.75" customHeight="1">
      <c r="B143" s="302"/>
      <c r="C143" s="302"/>
      <c r="D143" s="302"/>
      <c r="E143" s="302"/>
      <c r="F143" s="302"/>
      <c r="G143" s="302"/>
      <c r="H143" s="302"/>
      <c r="I143" s="302"/>
      <c r="J143" s="302"/>
      <c r="K143" s="302"/>
    </row>
    <row r="144" spans="2:11" ht="7.5" customHeight="1">
      <c r="B144" s="303"/>
      <c r="C144" s="304"/>
      <c r="D144" s="304"/>
      <c r="E144" s="304"/>
      <c r="F144" s="304"/>
      <c r="G144" s="304"/>
      <c r="H144" s="304"/>
      <c r="I144" s="304"/>
      <c r="J144" s="304"/>
      <c r="K144" s="305"/>
    </row>
    <row r="145" spans="2:11" ht="45" customHeight="1">
      <c r="B145" s="306"/>
      <c r="C145" s="307" t="s">
        <v>745</v>
      </c>
      <c r="D145" s="307"/>
      <c r="E145" s="307"/>
      <c r="F145" s="307"/>
      <c r="G145" s="307"/>
      <c r="H145" s="307"/>
      <c r="I145" s="307"/>
      <c r="J145" s="307"/>
      <c r="K145" s="308"/>
    </row>
    <row r="146" spans="2:11" ht="17.25" customHeight="1">
      <c r="B146" s="306"/>
      <c r="C146" s="309" t="s">
        <v>681</v>
      </c>
      <c r="D146" s="309"/>
      <c r="E146" s="309"/>
      <c r="F146" s="309" t="s">
        <v>682</v>
      </c>
      <c r="G146" s="310"/>
      <c r="H146" s="309" t="s">
        <v>110</v>
      </c>
      <c r="I146" s="309" t="s">
        <v>58</v>
      </c>
      <c r="J146" s="309" t="s">
        <v>683</v>
      </c>
      <c r="K146" s="308"/>
    </row>
    <row r="147" spans="2:11" ht="17.25" customHeight="1">
      <c r="B147" s="306"/>
      <c r="C147" s="311" t="s">
        <v>684</v>
      </c>
      <c r="D147" s="311"/>
      <c r="E147" s="311"/>
      <c r="F147" s="312" t="s">
        <v>685</v>
      </c>
      <c r="G147" s="313"/>
      <c r="H147" s="311"/>
      <c r="I147" s="311"/>
      <c r="J147" s="311" t="s">
        <v>686</v>
      </c>
      <c r="K147" s="308"/>
    </row>
    <row r="148" spans="2:11" ht="5.25" customHeight="1">
      <c r="B148" s="317"/>
      <c r="C148" s="314"/>
      <c r="D148" s="314"/>
      <c r="E148" s="314"/>
      <c r="F148" s="314"/>
      <c r="G148" s="315"/>
      <c r="H148" s="314"/>
      <c r="I148" s="314"/>
      <c r="J148" s="314"/>
      <c r="K148" s="338"/>
    </row>
    <row r="149" spans="2:11" ht="15" customHeight="1">
      <c r="B149" s="317"/>
      <c r="C149" s="342" t="s">
        <v>690</v>
      </c>
      <c r="D149" s="295"/>
      <c r="E149" s="295"/>
      <c r="F149" s="343" t="s">
        <v>687</v>
      </c>
      <c r="G149" s="295"/>
      <c r="H149" s="342" t="s">
        <v>726</v>
      </c>
      <c r="I149" s="342" t="s">
        <v>689</v>
      </c>
      <c r="J149" s="342">
        <v>120</v>
      </c>
      <c r="K149" s="338"/>
    </row>
    <row r="150" spans="2:11" ht="15" customHeight="1">
      <c r="B150" s="317"/>
      <c r="C150" s="342" t="s">
        <v>735</v>
      </c>
      <c r="D150" s="295"/>
      <c r="E150" s="295"/>
      <c r="F150" s="343" t="s">
        <v>687</v>
      </c>
      <c r="G150" s="295"/>
      <c r="H150" s="342" t="s">
        <v>746</v>
      </c>
      <c r="I150" s="342" t="s">
        <v>689</v>
      </c>
      <c r="J150" s="342" t="s">
        <v>737</v>
      </c>
      <c r="K150" s="338"/>
    </row>
    <row r="151" spans="2:11" ht="15" customHeight="1">
      <c r="B151" s="317"/>
      <c r="C151" s="342" t="s">
        <v>636</v>
      </c>
      <c r="D151" s="295"/>
      <c r="E151" s="295"/>
      <c r="F151" s="343" t="s">
        <v>687</v>
      </c>
      <c r="G151" s="295"/>
      <c r="H151" s="342" t="s">
        <v>747</v>
      </c>
      <c r="I151" s="342" t="s">
        <v>689</v>
      </c>
      <c r="J151" s="342" t="s">
        <v>737</v>
      </c>
      <c r="K151" s="338"/>
    </row>
    <row r="152" spans="2:11" ht="15" customHeight="1">
      <c r="B152" s="317"/>
      <c r="C152" s="342" t="s">
        <v>692</v>
      </c>
      <c r="D152" s="295"/>
      <c r="E152" s="295"/>
      <c r="F152" s="343" t="s">
        <v>693</v>
      </c>
      <c r="G152" s="295"/>
      <c r="H152" s="342" t="s">
        <v>726</v>
      </c>
      <c r="I152" s="342" t="s">
        <v>689</v>
      </c>
      <c r="J152" s="342">
        <v>50</v>
      </c>
      <c r="K152" s="338"/>
    </row>
    <row r="153" spans="2:11" ht="15" customHeight="1">
      <c r="B153" s="317"/>
      <c r="C153" s="342" t="s">
        <v>695</v>
      </c>
      <c r="D153" s="295"/>
      <c r="E153" s="295"/>
      <c r="F153" s="343" t="s">
        <v>687</v>
      </c>
      <c r="G153" s="295"/>
      <c r="H153" s="342" t="s">
        <v>726</v>
      </c>
      <c r="I153" s="342" t="s">
        <v>697</v>
      </c>
      <c r="J153" s="342"/>
      <c r="K153" s="338"/>
    </row>
    <row r="154" spans="2:11" ht="15" customHeight="1">
      <c r="B154" s="317"/>
      <c r="C154" s="342" t="s">
        <v>706</v>
      </c>
      <c r="D154" s="295"/>
      <c r="E154" s="295"/>
      <c r="F154" s="343" t="s">
        <v>693</v>
      </c>
      <c r="G154" s="295"/>
      <c r="H154" s="342" t="s">
        <v>726</v>
      </c>
      <c r="I154" s="342" t="s">
        <v>689</v>
      </c>
      <c r="J154" s="342">
        <v>50</v>
      </c>
      <c r="K154" s="338"/>
    </row>
    <row r="155" spans="2:11" ht="15" customHeight="1">
      <c r="B155" s="317"/>
      <c r="C155" s="342" t="s">
        <v>714</v>
      </c>
      <c r="D155" s="295"/>
      <c r="E155" s="295"/>
      <c r="F155" s="343" t="s">
        <v>693</v>
      </c>
      <c r="G155" s="295"/>
      <c r="H155" s="342" t="s">
        <v>726</v>
      </c>
      <c r="I155" s="342" t="s">
        <v>689</v>
      </c>
      <c r="J155" s="342">
        <v>50</v>
      </c>
      <c r="K155" s="338"/>
    </row>
    <row r="156" spans="2:11" ht="15" customHeight="1">
      <c r="B156" s="317"/>
      <c r="C156" s="342" t="s">
        <v>712</v>
      </c>
      <c r="D156" s="295"/>
      <c r="E156" s="295"/>
      <c r="F156" s="343" t="s">
        <v>693</v>
      </c>
      <c r="G156" s="295"/>
      <c r="H156" s="342" t="s">
        <v>726</v>
      </c>
      <c r="I156" s="342" t="s">
        <v>689</v>
      </c>
      <c r="J156" s="342">
        <v>50</v>
      </c>
      <c r="K156" s="338"/>
    </row>
    <row r="157" spans="2:11" ht="15" customHeight="1">
      <c r="B157" s="317"/>
      <c r="C157" s="342" t="s">
        <v>90</v>
      </c>
      <c r="D157" s="295"/>
      <c r="E157" s="295"/>
      <c r="F157" s="343" t="s">
        <v>687</v>
      </c>
      <c r="G157" s="295"/>
      <c r="H157" s="342" t="s">
        <v>748</v>
      </c>
      <c r="I157" s="342" t="s">
        <v>689</v>
      </c>
      <c r="J157" s="342" t="s">
        <v>749</v>
      </c>
      <c r="K157" s="338"/>
    </row>
    <row r="158" spans="2:11" ht="15" customHeight="1">
      <c r="B158" s="317"/>
      <c r="C158" s="342" t="s">
        <v>750</v>
      </c>
      <c r="D158" s="295"/>
      <c r="E158" s="295"/>
      <c r="F158" s="343" t="s">
        <v>687</v>
      </c>
      <c r="G158" s="295"/>
      <c r="H158" s="342" t="s">
        <v>751</v>
      </c>
      <c r="I158" s="342" t="s">
        <v>721</v>
      </c>
      <c r="J158" s="342"/>
      <c r="K158" s="338"/>
    </row>
    <row r="159" spans="2:11" ht="15" customHeight="1">
      <c r="B159" s="344"/>
      <c r="C159" s="326"/>
      <c r="D159" s="326"/>
      <c r="E159" s="326"/>
      <c r="F159" s="326"/>
      <c r="G159" s="326"/>
      <c r="H159" s="326"/>
      <c r="I159" s="326"/>
      <c r="J159" s="326"/>
      <c r="K159" s="345"/>
    </row>
    <row r="160" spans="2:11" ht="18.75" customHeight="1">
      <c r="B160" s="292"/>
      <c r="C160" s="295"/>
      <c r="D160" s="295"/>
      <c r="E160" s="295"/>
      <c r="F160" s="316"/>
      <c r="G160" s="295"/>
      <c r="H160" s="295"/>
      <c r="I160" s="295"/>
      <c r="J160" s="295"/>
      <c r="K160" s="292"/>
    </row>
    <row r="161" spans="2:11" ht="18.75" customHeight="1">
      <c r="B161" s="302"/>
      <c r="C161" s="302"/>
      <c r="D161" s="302"/>
      <c r="E161" s="302"/>
      <c r="F161" s="302"/>
      <c r="G161" s="302"/>
      <c r="H161" s="302"/>
      <c r="I161" s="302"/>
      <c r="J161" s="302"/>
      <c r="K161" s="302"/>
    </row>
    <row r="162" spans="2:11" ht="7.5" customHeight="1">
      <c r="B162" s="279"/>
      <c r="C162" s="280"/>
      <c r="D162" s="280"/>
      <c r="E162" s="280"/>
      <c r="F162" s="280"/>
      <c r="G162" s="280"/>
      <c r="H162" s="280"/>
      <c r="I162" s="280"/>
      <c r="J162" s="280"/>
      <c r="K162" s="281"/>
    </row>
    <row r="163" spans="2:11" ht="45" customHeight="1">
      <c r="B163" s="282"/>
      <c r="C163" s="283" t="s">
        <v>752</v>
      </c>
      <c r="D163" s="283"/>
      <c r="E163" s="283"/>
      <c r="F163" s="283"/>
      <c r="G163" s="283"/>
      <c r="H163" s="283"/>
      <c r="I163" s="283"/>
      <c r="J163" s="283"/>
      <c r="K163" s="284"/>
    </row>
    <row r="164" spans="2:11" ht="17.25" customHeight="1">
      <c r="B164" s="282"/>
      <c r="C164" s="309" t="s">
        <v>681</v>
      </c>
      <c r="D164" s="309"/>
      <c r="E164" s="309"/>
      <c r="F164" s="309" t="s">
        <v>682</v>
      </c>
      <c r="G164" s="346"/>
      <c r="H164" s="347" t="s">
        <v>110</v>
      </c>
      <c r="I164" s="347" t="s">
        <v>58</v>
      </c>
      <c r="J164" s="309" t="s">
        <v>683</v>
      </c>
      <c r="K164" s="284"/>
    </row>
    <row r="165" spans="2:11" ht="17.25" customHeight="1">
      <c r="B165" s="286"/>
      <c r="C165" s="311" t="s">
        <v>684</v>
      </c>
      <c r="D165" s="311"/>
      <c r="E165" s="311"/>
      <c r="F165" s="312" t="s">
        <v>685</v>
      </c>
      <c r="G165" s="348"/>
      <c r="H165" s="349"/>
      <c r="I165" s="349"/>
      <c r="J165" s="311" t="s">
        <v>686</v>
      </c>
      <c r="K165" s="288"/>
    </row>
    <row r="166" spans="2:11" ht="5.25" customHeight="1">
      <c r="B166" s="317"/>
      <c r="C166" s="314"/>
      <c r="D166" s="314"/>
      <c r="E166" s="314"/>
      <c r="F166" s="314"/>
      <c r="G166" s="315"/>
      <c r="H166" s="314"/>
      <c r="I166" s="314"/>
      <c r="J166" s="314"/>
      <c r="K166" s="338"/>
    </row>
    <row r="167" spans="2:11" ht="15" customHeight="1">
      <c r="B167" s="317"/>
      <c r="C167" s="295" t="s">
        <v>690</v>
      </c>
      <c r="D167" s="295"/>
      <c r="E167" s="295"/>
      <c r="F167" s="316" t="s">
        <v>687</v>
      </c>
      <c r="G167" s="295"/>
      <c r="H167" s="295" t="s">
        <v>726</v>
      </c>
      <c r="I167" s="295" t="s">
        <v>689</v>
      </c>
      <c r="J167" s="295">
        <v>120</v>
      </c>
      <c r="K167" s="338"/>
    </row>
    <row r="168" spans="2:11" ht="15" customHeight="1">
      <c r="B168" s="317"/>
      <c r="C168" s="295" t="s">
        <v>735</v>
      </c>
      <c r="D168" s="295"/>
      <c r="E168" s="295"/>
      <c r="F168" s="316" t="s">
        <v>687</v>
      </c>
      <c r="G168" s="295"/>
      <c r="H168" s="295" t="s">
        <v>736</v>
      </c>
      <c r="I168" s="295" t="s">
        <v>689</v>
      </c>
      <c r="J168" s="295" t="s">
        <v>737</v>
      </c>
      <c r="K168" s="338"/>
    </row>
    <row r="169" spans="2:11" ht="15" customHeight="1">
      <c r="B169" s="317"/>
      <c r="C169" s="295" t="s">
        <v>636</v>
      </c>
      <c r="D169" s="295"/>
      <c r="E169" s="295"/>
      <c r="F169" s="316" t="s">
        <v>687</v>
      </c>
      <c r="G169" s="295"/>
      <c r="H169" s="295" t="s">
        <v>753</v>
      </c>
      <c r="I169" s="295" t="s">
        <v>689</v>
      </c>
      <c r="J169" s="295" t="s">
        <v>737</v>
      </c>
      <c r="K169" s="338"/>
    </row>
    <row r="170" spans="2:11" ht="15" customHeight="1">
      <c r="B170" s="317"/>
      <c r="C170" s="295" t="s">
        <v>692</v>
      </c>
      <c r="D170" s="295"/>
      <c r="E170" s="295"/>
      <c r="F170" s="316" t="s">
        <v>693</v>
      </c>
      <c r="G170" s="295"/>
      <c r="H170" s="295" t="s">
        <v>753</v>
      </c>
      <c r="I170" s="295" t="s">
        <v>689</v>
      </c>
      <c r="J170" s="295">
        <v>50</v>
      </c>
      <c r="K170" s="338"/>
    </row>
    <row r="171" spans="2:11" ht="15" customHeight="1">
      <c r="B171" s="317"/>
      <c r="C171" s="295" t="s">
        <v>695</v>
      </c>
      <c r="D171" s="295"/>
      <c r="E171" s="295"/>
      <c r="F171" s="316" t="s">
        <v>687</v>
      </c>
      <c r="G171" s="295"/>
      <c r="H171" s="295" t="s">
        <v>753</v>
      </c>
      <c r="I171" s="295" t="s">
        <v>697</v>
      </c>
      <c r="J171" s="295"/>
      <c r="K171" s="338"/>
    </row>
    <row r="172" spans="2:11" ht="15" customHeight="1">
      <c r="B172" s="317"/>
      <c r="C172" s="295" t="s">
        <v>706</v>
      </c>
      <c r="D172" s="295"/>
      <c r="E172" s="295"/>
      <c r="F172" s="316" t="s">
        <v>693</v>
      </c>
      <c r="G172" s="295"/>
      <c r="H172" s="295" t="s">
        <v>753</v>
      </c>
      <c r="I172" s="295" t="s">
        <v>689</v>
      </c>
      <c r="J172" s="295">
        <v>50</v>
      </c>
      <c r="K172" s="338"/>
    </row>
    <row r="173" spans="2:11" ht="15" customHeight="1">
      <c r="B173" s="317"/>
      <c r="C173" s="295" t="s">
        <v>714</v>
      </c>
      <c r="D173" s="295"/>
      <c r="E173" s="295"/>
      <c r="F173" s="316" t="s">
        <v>693</v>
      </c>
      <c r="G173" s="295"/>
      <c r="H173" s="295" t="s">
        <v>753</v>
      </c>
      <c r="I173" s="295" t="s">
        <v>689</v>
      </c>
      <c r="J173" s="295">
        <v>50</v>
      </c>
      <c r="K173" s="338"/>
    </row>
    <row r="174" spans="2:11" ht="15" customHeight="1">
      <c r="B174" s="317"/>
      <c r="C174" s="295" t="s">
        <v>712</v>
      </c>
      <c r="D174" s="295"/>
      <c r="E174" s="295"/>
      <c r="F174" s="316" t="s">
        <v>693</v>
      </c>
      <c r="G174" s="295"/>
      <c r="H174" s="295" t="s">
        <v>753</v>
      </c>
      <c r="I174" s="295" t="s">
        <v>689</v>
      </c>
      <c r="J174" s="295">
        <v>50</v>
      </c>
      <c r="K174" s="338"/>
    </row>
    <row r="175" spans="2:11" ht="15" customHeight="1">
      <c r="B175" s="317"/>
      <c r="C175" s="295" t="s">
        <v>109</v>
      </c>
      <c r="D175" s="295"/>
      <c r="E175" s="295"/>
      <c r="F175" s="316" t="s">
        <v>687</v>
      </c>
      <c r="G175" s="295"/>
      <c r="H175" s="295" t="s">
        <v>754</v>
      </c>
      <c r="I175" s="295" t="s">
        <v>755</v>
      </c>
      <c r="J175" s="295"/>
      <c r="K175" s="338"/>
    </row>
    <row r="176" spans="2:11" ht="15" customHeight="1">
      <c r="B176" s="317"/>
      <c r="C176" s="295" t="s">
        <v>58</v>
      </c>
      <c r="D176" s="295"/>
      <c r="E176" s="295"/>
      <c r="F176" s="316" t="s">
        <v>687</v>
      </c>
      <c r="G176" s="295"/>
      <c r="H176" s="295" t="s">
        <v>756</v>
      </c>
      <c r="I176" s="295" t="s">
        <v>757</v>
      </c>
      <c r="J176" s="295">
        <v>1</v>
      </c>
      <c r="K176" s="338"/>
    </row>
    <row r="177" spans="2:11" ht="15" customHeight="1">
      <c r="B177" s="317"/>
      <c r="C177" s="295" t="s">
        <v>54</v>
      </c>
      <c r="D177" s="295"/>
      <c r="E177" s="295"/>
      <c r="F177" s="316" t="s">
        <v>687</v>
      </c>
      <c r="G177" s="295"/>
      <c r="H177" s="295" t="s">
        <v>758</v>
      </c>
      <c r="I177" s="295" t="s">
        <v>689</v>
      </c>
      <c r="J177" s="295">
        <v>20</v>
      </c>
      <c r="K177" s="338"/>
    </row>
    <row r="178" spans="2:11" ht="15" customHeight="1">
      <c r="B178" s="317"/>
      <c r="C178" s="295" t="s">
        <v>110</v>
      </c>
      <c r="D178" s="295"/>
      <c r="E178" s="295"/>
      <c r="F178" s="316" t="s">
        <v>687</v>
      </c>
      <c r="G178" s="295"/>
      <c r="H178" s="295" t="s">
        <v>759</v>
      </c>
      <c r="I178" s="295" t="s">
        <v>689</v>
      </c>
      <c r="J178" s="295">
        <v>255</v>
      </c>
      <c r="K178" s="338"/>
    </row>
    <row r="179" spans="2:11" ht="15" customHeight="1">
      <c r="B179" s="317"/>
      <c r="C179" s="295" t="s">
        <v>111</v>
      </c>
      <c r="D179" s="295"/>
      <c r="E179" s="295"/>
      <c r="F179" s="316" t="s">
        <v>687</v>
      </c>
      <c r="G179" s="295"/>
      <c r="H179" s="295" t="s">
        <v>652</v>
      </c>
      <c r="I179" s="295" t="s">
        <v>689</v>
      </c>
      <c r="J179" s="295">
        <v>10</v>
      </c>
      <c r="K179" s="338"/>
    </row>
    <row r="180" spans="2:11" ht="15" customHeight="1">
      <c r="B180" s="317"/>
      <c r="C180" s="295" t="s">
        <v>112</v>
      </c>
      <c r="D180" s="295"/>
      <c r="E180" s="295"/>
      <c r="F180" s="316" t="s">
        <v>687</v>
      </c>
      <c r="G180" s="295"/>
      <c r="H180" s="295" t="s">
        <v>760</v>
      </c>
      <c r="I180" s="295" t="s">
        <v>721</v>
      </c>
      <c r="J180" s="295"/>
      <c r="K180" s="338"/>
    </row>
    <row r="181" spans="2:11" ht="15" customHeight="1">
      <c r="B181" s="317"/>
      <c r="C181" s="295" t="s">
        <v>761</v>
      </c>
      <c r="D181" s="295"/>
      <c r="E181" s="295"/>
      <c r="F181" s="316" t="s">
        <v>687</v>
      </c>
      <c r="G181" s="295"/>
      <c r="H181" s="295" t="s">
        <v>762</v>
      </c>
      <c r="I181" s="295" t="s">
        <v>721</v>
      </c>
      <c r="J181" s="295"/>
      <c r="K181" s="338"/>
    </row>
    <row r="182" spans="2:11" ht="15" customHeight="1">
      <c r="B182" s="317"/>
      <c r="C182" s="295" t="s">
        <v>750</v>
      </c>
      <c r="D182" s="295"/>
      <c r="E182" s="295"/>
      <c r="F182" s="316" t="s">
        <v>687</v>
      </c>
      <c r="G182" s="295"/>
      <c r="H182" s="295" t="s">
        <v>763</v>
      </c>
      <c r="I182" s="295" t="s">
        <v>721</v>
      </c>
      <c r="J182" s="295"/>
      <c r="K182" s="338"/>
    </row>
    <row r="183" spans="2:11" ht="15" customHeight="1">
      <c r="B183" s="317"/>
      <c r="C183" s="295" t="s">
        <v>114</v>
      </c>
      <c r="D183" s="295"/>
      <c r="E183" s="295"/>
      <c r="F183" s="316" t="s">
        <v>693</v>
      </c>
      <c r="G183" s="295"/>
      <c r="H183" s="295" t="s">
        <v>764</v>
      </c>
      <c r="I183" s="295" t="s">
        <v>689</v>
      </c>
      <c r="J183" s="295">
        <v>50</v>
      </c>
      <c r="K183" s="338"/>
    </row>
    <row r="184" spans="2:11" ht="15" customHeight="1">
      <c r="B184" s="317"/>
      <c r="C184" s="295" t="s">
        <v>765</v>
      </c>
      <c r="D184" s="295"/>
      <c r="E184" s="295"/>
      <c r="F184" s="316" t="s">
        <v>693</v>
      </c>
      <c r="G184" s="295"/>
      <c r="H184" s="295" t="s">
        <v>766</v>
      </c>
      <c r="I184" s="295" t="s">
        <v>767</v>
      </c>
      <c r="J184" s="295"/>
      <c r="K184" s="338"/>
    </row>
    <row r="185" spans="2:11" ht="15" customHeight="1">
      <c r="B185" s="317"/>
      <c r="C185" s="295" t="s">
        <v>768</v>
      </c>
      <c r="D185" s="295"/>
      <c r="E185" s="295"/>
      <c r="F185" s="316" t="s">
        <v>693</v>
      </c>
      <c r="G185" s="295"/>
      <c r="H185" s="295" t="s">
        <v>769</v>
      </c>
      <c r="I185" s="295" t="s">
        <v>767</v>
      </c>
      <c r="J185" s="295"/>
      <c r="K185" s="338"/>
    </row>
    <row r="186" spans="2:11" ht="15" customHeight="1">
      <c r="B186" s="317"/>
      <c r="C186" s="295" t="s">
        <v>770</v>
      </c>
      <c r="D186" s="295"/>
      <c r="E186" s="295"/>
      <c r="F186" s="316" t="s">
        <v>693</v>
      </c>
      <c r="G186" s="295"/>
      <c r="H186" s="295" t="s">
        <v>771</v>
      </c>
      <c r="I186" s="295" t="s">
        <v>767</v>
      </c>
      <c r="J186" s="295"/>
      <c r="K186" s="338"/>
    </row>
    <row r="187" spans="2:11" ht="15" customHeight="1">
      <c r="B187" s="317"/>
      <c r="C187" s="350" t="s">
        <v>772</v>
      </c>
      <c r="D187" s="295"/>
      <c r="E187" s="295"/>
      <c r="F187" s="316" t="s">
        <v>693</v>
      </c>
      <c r="G187" s="295"/>
      <c r="H187" s="295" t="s">
        <v>773</v>
      </c>
      <c r="I187" s="295" t="s">
        <v>774</v>
      </c>
      <c r="J187" s="351" t="s">
        <v>775</v>
      </c>
      <c r="K187" s="338"/>
    </row>
    <row r="188" spans="2:11" ht="15" customHeight="1">
      <c r="B188" s="344"/>
      <c r="C188" s="352"/>
      <c r="D188" s="326"/>
      <c r="E188" s="326"/>
      <c r="F188" s="326"/>
      <c r="G188" s="326"/>
      <c r="H188" s="326"/>
      <c r="I188" s="326"/>
      <c r="J188" s="326"/>
      <c r="K188" s="345"/>
    </row>
    <row r="189" spans="2:11" ht="18.75" customHeight="1">
      <c r="B189" s="353"/>
      <c r="C189" s="354"/>
      <c r="D189" s="354"/>
      <c r="E189" s="354"/>
      <c r="F189" s="355"/>
      <c r="G189" s="295"/>
      <c r="H189" s="295"/>
      <c r="I189" s="295"/>
      <c r="J189" s="295"/>
      <c r="K189" s="292"/>
    </row>
    <row r="190" spans="2:11" ht="18.75" customHeight="1">
      <c r="B190" s="292"/>
      <c r="C190" s="295"/>
      <c r="D190" s="295"/>
      <c r="E190" s="295"/>
      <c r="F190" s="316"/>
      <c r="G190" s="295"/>
      <c r="H190" s="295"/>
      <c r="I190" s="295"/>
      <c r="J190" s="295"/>
      <c r="K190" s="292"/>
    </row>
    <row r="191" spans="2:11" ht="18.75" customHeight="1">
      <c r="B191" s="302"/>
      <c r="C191" s="302"/>
      <c r="D191" s="302"/>
      <c r="E191" s="302"/>
      <c r="F191" s="302"/>
      <c r="G191" s="302"/>
      <c r="H191" s="302"/>
      <c r="I191" s="302"/>
      <c r="J191" s="302"/>
      <c r="K191" s="302"/>
    </row>
    <row r="192" spans="2:11" ht="13.5">
      <c r="B192" s="279"/>
      <c r="C192" s="280"/>
      <c r="D192" s="280"/>
      <c r="E192" s="280"/>
      <c r="F192" s="280"/>
      <c r="G192" s="280"/>
      <c r="H192" s="280"/>
      <c r="I192" s="280"/>
      <c r="J192" s="280"/>
      <c r="K192" s="281"/>
    </row>
    <row r="193" spans="2:11" ht="21">
      <c r="B193" s="282"/>
      <c r="C193" s="283" t="s">
        <v>776</v>
      </c>
      <c r="D193" s="283"/>
      <c r="E193" s="283"/>
      <c r="F193" s="283"/>
      <c r="G193" s="283"/>
      <c r="H193" s="283"/>
      <c r="I193" s="283"/>
      <c r="J193" s="283"/>
      <c r="K193" s="284"/>
    </row>
    <row r="194" spans="2:11" ht="25.5" customHeight="1">
      <c r="B194" s="282"/>
      <c r="C194" s="356" t="s">
        <v>777</v>
      </c>
      <c r="D194" s="356"/>
      <c r="E194" s="356"/>
      <c r="F194" s="356" t="s">
        <v>778</v>
      </c>
      <c r="G194" s="357"/>
      <c r="H194" s="358" t="s">
        <v>779</v>
      </c>
      <c r="I194" s="358"/>
      <c r="J194" s="358"/>
      <c r="K194" s="284"/>
    </row>
    <row r="195" spans="2:11" ht="5.25" customHeight="1">
      <c r="B195" s="317"/>
      <c r="C195" s="314"/>
      <c r="D195" s="314"/>
      <c r="E195" s="314"/>
      <c r="F195" s="314"/>
      <c r="G195" s="295"/>
      <c r="H195" s="314"/>
      <c r="I195" s="314"/>
      <c r="J195" s="314"/>
      <c r="K195" s="338"/>
    </row>
    <row r="196" spans="2:11" ht="15" customHeight="1">
      <c r="B196" s="317"/>
      <c r="C196" s="295" t="s">
        <v>780</v>
      </c>
      <c r="D196" s="295"/>
      <c r="E196" s="295"/>
      <c r="F196" s="316" t="s">
        <v>44</v>
      </c>
      <c r="G196" s="295"/>
      <c r="H196" s="359" t="s">
        <v>781</v>
      </c>
      <c r="I196" s="359"/>
      <c r="J196" s="359"/>
      <c r="K196" s="338"/>
    </row>
    <row r="197" spans="2:11" ht="15" customHeight="1">
      <c r="B197" s="317"/>
      <c r="C197" s="323"/>
      <c r="D197" s="295"/>
      <c r="E197" s="295"/>
      <c r="F197" s="316" t="s">
        <v>45</v>
      </c>
      <c r="G197" s="295"/>
      <c r="H197" s="359" t="s">
        <v>782</v>
      </c>
      <c r="I197" s="359"/>
      <c r="J197" s="359"/>
      <c r="K197" s="338"/>
    </row>
    <row r="198" spans="2:11" ht="15" customHeight="1">
      <c r="B198" s="317"/>
      <c r="C198" s="323"/>
      <c r="D198" s="295"/>
      <c r="E198" s="295"/>
      <c r="F198" s="316" t="s">
        <v>48</v>
      </c>
      <c r="G198" s="295"/>
      <c r="H198" s="359" t="s">
        <v>783</v>
      </c>
      <c r="I198" s="359"/>
      <c r="J198" s="359"/>
      <c r="K198" s="338"/>
    </row>
    <row r="199" spans="2:11" ht="15" customHeight="1">
      <c r="B199" s="317"/>
      <c r="C199" s="295"/>
      <c r="D199" s="295"/>
      <c r="E199" s="295"/>
      <c r="F199" s="316" t="s">
        <v>46</v>
      </c>
      <c r="G199" s="295"/>
      <c r="H199" s="359" t="s">
        <v>784</v>
      </c>
      <c r="I199" s="359"/>
      <c r="J199" s="359"/>
      <c r="K199" s="338"/>
    </row>
    <row r="200" spans="2:11" ht="15" customHeight="1">
      <c r="B200" s="317"/>
      <c r="C200" s="295"/>
      <c r="D200" s="295"/>
      <c r="E200" s="295"/>
      <c r="F200" s="316" t="s">
        <v>47</v>
      </c>
      <c r="G200" s="295"/>
      <c r="H200" s="359" t="s">
        <v>785</v>
      </c>
      <c r="I200" s="359"/>
      <c r="J200" s="359"/>
      <c r="K200" s="338"/>
    </row>
    <row r="201" spans="2:11" ht="15" customHeight="1">
      <c r="B201" s="317"/>
      <c r="C201" s="295"/>
      <c r="D201" s="295"/>
      <c r="E201" s="295"/>
      <c r="F201" s="316"/>
      <c r="G201" s="295"/>
      <c r="H201" s="295"/>
      <c r="I201" s="295"/>
      <c r="J201" s="295"/>
      <c r="K201" s="338"/>
    </row>
    <row r="202" spans="2:11" ht="15" customHeight="1">
      <c r="B202" s="317"/>
      <c r="C202" s="295" t="s">
        <v>733</v>
      </c>
      <c r="D202" s="295"/>
      <c r="E202" s="295"/>
      <c r="F202" s="316" t="s">
        <v>79</v>
      </c>
      <c r="G202" s="295"/>
      <c r="H202" s="359" t="s">
        <v>786</v>
      </c>
      <c r="I202" s="359"/>
      <c r="J202" s="359"/>
      <c r="K202" s="338"/>
    </row>
    <row r="203" spans="2:11" ht="15" customHeight="1">
      <c r="B203" s="317"/>
      <c r="C203" s="323"/>
      <c r="D203" s="295"/>
      <c r="E203" s="295"/>
      <c r="F203" s="316" t="s">
        <v>630</v>
      </c>
      <c r="G203" s="295"/>
      <c r="H203" s="359" t="s">
        <v>631</v>
      </c>
      <c r="I203" s="359"/>
      <c r="J203" s="359"/>
      <c r="K203" s="338"/>
    </row>
    <row r="204" spans="2:11" ht="15" customHeight="1">
      <c r="B204" s="317"/>
      <c r="C204" s="295"/>
      <c r="D204" s="295"/>
      <c r="E204" s="295"/>
      <c r="F204" s="316" t="s">
        <v>628</v>
      </c>
      <c r="G204" s="295"/>
      <c r="H204" s="359" t="s">
        <v>787</v>
      </c>
      <c r="I204" s="359"/>
      <c r="J204" s="359"/>
      <c r="K204" s="338"/>
    </row>
    <row r="205" spans="2:11" ht="15" customHeight="1">
      <c r="B205" s="360"/>
      <c r="C205" s="323"/>
      <c r="D205" s="323"/>
      <c r="E205" s="323"/>
      <c r="F205" s="316" t="s">
        <v>632</v>
      </c>
      <c r="G205" s="301"/>
      <c r="H205" s="361" t="s">
        <v>633</v>
      </c>
      <c r="I205" s="361"/>
      <c r="J205" s="361"/>
      <c r="K205" s="362"/>
    </row>
    <row r="206" spans="2:11" ht="15" customHeight="1">
      <c r="B206" s="360"/>
      <c r="C206" s="323"/>
      <c r="D206" s="323"/>
      <c r="E206" s="323"/>
      <c r="F206" s="316" t="s">
        <v>634</v>
      </c>
      <c r="G206" s="301"/>
      <c r="H206" s="361" t="s">
        <v>788</v>
      </c>
      <c r="I206" s="361"/>
      <c r="J206" s="361"/>
      <c r="K206" s="362"/>
    </row>
    <row r="207" spans="2:11" ht="15" customHeight="1">
      <c r="B207" s="360"/>
      <c r="C207" s="323"/>
      <c r="D207" s="323"/>
      <c r="E207" s="323"/>
      <c r="F207" s="363"/>
      <c r="G207" s="301"/>
      <c r="H207" s="364"/>
      <c r="I207" s="364"/>
      <c r="J207" s="364"/>
      <c r="K207" s="362"/>
    </row>
    <row r="208" spans="2:11" ht="15" customHeight="1">
      <c r="B208" s="360"/>
      <c r="C208" s="295" t="s">
        <v>757</v>
      </c>
      <c r="D208" s="323"/>
      <c r="E208" s="323"/>
      <c r="F208" s="316">
        <v>1</v>
      </c>
      <c r="G208" s="301"/>
      <c r="H208" s="361" t="s">
        <v>789</v>
      </c>
      <c r="I208" s="361"/>
      <c r="J208" s="361"/>
      <c r="K208" s="362"/>
    </row>
    <row r="209" spans="2:11" ht="15" customHeight="1">
      <c r="B209" s="360"/>
      <c r="C209" s="323"/>
      <c r="D209" s="323"/>
      <c r="E209" s="323"/>
      <c r="F209" s="316">
        <v>2</v>
      </c>
      <c r="G209" s="301"/>
      <c r="H209" s="361" t="s">
        <v>790</v>
      </c>
      <c r="I209" s="361"/>
      <c r="J209" s="361"/>
      <c r="K209" s="362"/>
    </row>
    <row r="210" spans="2:11" ht="15" customHeight="1">
      <c r="B210" s="360"/>
      <c r="C210" s="323"/>
      <c r="D210" s="323"/>
      <c r="E210" s="323"/>
      <c r="F210" s="316">
        <v>3</v>
      </c>
      <c r="G210" s="301"/>
      <c r="H210" s="361" t="s">
        <v>791</v>
      </c>
      <c r="I210" s="361"/>
      <c r="J210" s="361"/>
      <c r="K210" s="362"/>
    </row>
    <row r="211" spans="2:11" ht="15" customHeight="1">
      <c r="B211" s="360"/>
      <c r="C211" s="323"/>
      <c r="D211" s="323"/>
      <c r="E211" s="323"/>
      <c r="F211" s="316">
        <v>4</v>
      </c>
      <c r="G211" s="301"/>
      <c r="H211" s="361" t="s">
        <v>792</v>
      </c>
      <c r="I211" s="361"/>
      <c r="J211" s="361"/>
      <c r="K211" s="362"/>
    </row>
    <row r="212" spans="2:11" ht="12.75" customHeight="1">
      <c r="B212" s="365"/>
      <c r="C212" s="366"/>
      <c r="D212" s="366"/>
      <c r="E212" s="366"/>
      <c r="F212" s="366"/>
      <c r="G212" s="366"/>
      <c r="H212" s="366"/>
      <c r="I212" s="366"/>
      <c r="J212" s="366"/>
      <c r="K212" s="367"/>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DESKTOP-5HHOM8P\Uzivatel</dc:creator>
  <cp:keywords/>
  <dc:description/>
  <cp:lastModifiedBy>Uzivatel</cp:lastModifiedBy>
  <dcterms:created xsi:type="dcterms:W3CDTF">2016-10-05T20:29:18Z</dcterms:created>
  <dcterms:modified xsi:type="dcterms:W3CDTF">2016-10-05T20:29:36Z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