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3655" windowHeight="12210" activeTab="0"/>
  </bookViews>
  <sheets>
    <sheet name="Rekapitulace stavby" sheetId="1" r:id="rId1"/>
    <sheet name="SO 101 - SO 101 Pěší komu..." sheetId="2" r:id="rId2"/>
    <sheet name="SO 301 - SO 301 Deštová k..." sheetId="3" r:id="rId3"/>
    <sheet name="SO 401 - SO 401 Veřejné o..." sheetId="4" r:id="rId4"/>
    <sheet name="SO 701 - SO 701 Stavební ..." sheetId="5" r:id="rId5"/>
    <sheet name="VRN - Vedlejší rozpočtové..." sheetId="6" r:id="rId6"/>
    <sheet name="Pokyny pro vyplnění" sheetId="7" r:id="rId7"/>
  </sheets>
  <definedNames>
    <definedName name="_xlnm._FilterDatabase" localSheetId="1" hidden="1">'SO 101 - SO 101 Pěší komu...'!$C$83:$K$246</definedName>
    <definedName name="_xlnm._FilterDatabase" localSheetId="2" hidden="1">'SO 301 - SO 301 Deštová k...'!$C$81:$K$207</definedName>
    <definedName name="_xlnm._FilterDatabase" localSheetId="3" hidden="1">'SO 401 - SO 401 Veřejné o...'!$C$80:$K$170</definedName>
    <definedName name="_xlnm._FilterDatabase" localSheetId="4" hidden="1">'SO 701 - SO 701 Stavební ...'!$C$85:$K$155</definedName>
    <definedName name="_xlnm._FilterDatabase" localSheetId="5" hidden="1">'VRN - Vedlejší rozpočtové...'!$C$76:$K$97</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101 - SO 101 Pěší komu...'!$C$4:$J$36,'SO 101 - SO 101 Pěší komu...'!$C$42:$J$65,'SO 101 - SO 101 Pěší komu...'!$C$71:$K$246</definedName>
    <definedName name="_xlnm.Print_Area" localSheetId="2">'SO 301 - SO 301 Deštová k...'!$C$4:$J$36,'SO 301 - SO 301 Deštová k...'!$C$42:$J$63,'SO 301 - SO 301 Deštová k...'!$C$69:$K$207</definedName>
    <definedName name="_xlnm.Print_Area" localSheetId="3">'SO 401 - SO 401 Veřejné o...'!$C$4:$J$36,'SO 401 - SO 401 Veřejné o...'!$C$42:$J$62,'SO 401 - SO 401 Veřejné o...'!$C$68:$K$170</definedName>
    <definedName name="_xlnm.Print_Area" localSheetId="4">'SO 701 - SO 701 Stavební ...'!$C$4:$J$36,'SO 701 - SO 701 Stavební ...'!$C$42:$J$67,'SO 701 - SO 701 Stavební ...'!$C$73:$K$155</definedName>
    <definedName name="_xlnm.Print_Area" localSheetId="5">'VRN - Vedlejší rozpočtové...'!$C$4:$J$36,'VRN - Vedlejší rozpočtové...'!$C$42:$J$58,'VRN - Vedlejší rozpočtové...'!$C$64:$K$97</definedName>
    <definedName name="_xlnm.Print_Titles" localSheetId="0">'Rekapitulace stavby'!$49:$49</definedName>
    <definedName name="_xlnm.Print_Titles" localSheetId="1">'SO 101 - SO 101 Pěší komu...'!$83:$83</definedName>
    <definedName name="_xlnm.Print_Titles" localSheetId="2">'SO 301 - SO 301 Deštová k...'!$81:$81</definedName>
    <definedName name="_xlnm.Print_Titles" localSheetId="3">'SO 401 - SO 401 Veřejné o...'!$80:$80</definedName>
    <definedName name="_xlnm.Print_Titles" localSheetId="4">'SO 701 - SO 701 Stavební ...'!$85:$85</definedName>
    <definedName name="_xlnm.Print_Titles" localSheetId="5">'VRN - Vedlejší rozpočtové...'!$76:$76</definedName>
  </definedNames>
  <calcPr calcId="145621"/>
</workbook>
</file>

<file path=xl/sharedStrings.xml><?xml version="1.0" encoding="utf-8"?>
<sst xmlns="http://schemas.openxmlformats.org/spreadsheetml/2006/main" count="5717" uniqueCount="1074">
  <si>
    <t>Export VZ</t>
  </si>
  <si>
    <t>List obsahuje:</t>
  </si>
  <si>
    <t>1) Rekapitulace stavby</t>
  </si>
  <si>
    <t>2) Rekapitulace objektů stavby a soupisů prací</t>
  </si>
  <si>
    <t>3.0</t>
  </si>
  <si>
    <t>ZAMOK</t>
  </si>
  <si>
    <t>False</t>
  </si>
  <si>
    <t>{aaf181d3-534a-42e7-a901-0442f46162c7}</t>
  </si>
  <si>
    <t>0,01</t>
  </si>
  <si>
    <t>21</t>
  </si>
  <si>
    <t>15</t>
  </si>
  <si>
    <t>REKAPITULACE STAVBY</t>
  </si>
  <si>
    <t>v ---  níže se nacházejí doplnkové a pomocné údaje k sestavám  --- v</t>
  </si>
  <si>
    <t>Návod na vyplnění</t>
  </si>
  <si>
    <t>0,001</t>
  </si>
  <si>
    <t>Kód:</t>
  </si>
  <si>
    <t>1707K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</si>
  <si>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</si>
  <si>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</si>
  <si>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pěší stezky a schodiště ppč. 2175/8, ulice Máchova, Cheb</t>
  </si>
  <si>
    <t>KSO:</t>
  </si>
  <si>
    <t>822</t>
  </si>
  <si>
    <t>CC-CZ:</t>
  </si>
  <si>
    <t>URS 2017/I</t>
  </si>
  <si>
    <t>Místo:</t>
  </si>
  <si>
    <t>Máchova, Cheb</t>
  </si>
  <si>
    <t>Datum:</t>
  </si>
  <si>
    <t>4. 5. 2017</t>
  </si>
  <si>
    <t>CZ-CPV:</t>
  </si>
  <si>
    <t>45000000-7</t>
  </si>
  <si>
    <t>CZ-CPA:</t>
  </si>
  <si>
    <t>42</t>
  </si>
  <si>
    <t>Zadavatel:</t>
  </si>
  <si>
    <t>IČ:</t>
  </si>
  <si>
    <t/>
  </si>
  <si>
    <t>Město Cheb</t>
  </si>
  <si>
    <t>DIČ:</t>
  </si>
  <si>
    <t>Uchazeč:</t>
  </si>
  <si>
    <t>Vyplň údaj</t>
  </si>
  <si>
    <t>Projektant:</t>
  </si>
  <si>
    <t>DSVA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</si>
  <si>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</si>
  <si>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</si>
  <si>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</si>
  <si>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</si>
  <si>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</si>
  <si>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</si>
  <si>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</si>
  <si>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</si>
  <si>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</si>
  <si>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</si>
  <si>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</si>
  <si>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</si>
  <si>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</si>
  <si>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</si>
  <si>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</si>
  <si>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</si>
  <si>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</si>
  <si>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</si>
  <si>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</si>
  <si>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</si>
  <si>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</si>
  <si>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</si>
  <si>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</si>
  <si>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</si>
  <si>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</si>
  <si>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</si>
  <si>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</si>
  <si>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</si>
  <si>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</si>
  <si>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</si>
  <si>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</si>
  <si>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</si>
  <si>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</si>
  <si>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</si>
  <si>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</si>
  <si>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</si>
  <si>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</si>
  <si>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</si>
  <si>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</si>
  <si>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</si>
  <si>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</si>
  <si>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</si>
  <si>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</si>
  <si>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SO 101 Pěší komunikace</t>
  </si>
  <si>
    <t>STA</t>
  </si>
  <si>
    <t>1</t>
  </si>
  <si>
    <t>{b034fbe4-018f-41a0-98c0-e6a6b04ac633}</t>
  </si>
  <si>
    <t>2</t>
  </si>
  <si>
    <t>SO 301</t>
  </si>
  <si>
    <t>SO 301 Deštová kanalizace</t>
  </si>
  <si>
    <t>{6ed2f90e-eac2-4f4f-ad55-9e2bc002b575}</t>
  </si>
  <si>
    <t>SO 401</t>
  </si>
  <si>
    <t>SO 401 Veřejné osvětlení</t>
  </si>
  <si>
    <t>{e7deb6c2-27ec-40c7-9ef1-ce96611a21c6}</t>
  </si>
  <si>
    <t>SO 701</t>
  </si>
  <si>
    <t>SO 701 Stavební část</t>
  </si>
  <si>
    <t>{733494dd-594e-4f4d-8b88-bfbf204b5ed3}</t>
  </si>
  <si>
    <t>VRN</t>
  </si>
  <si>
    <t>Vedlejší rozpočtové náklady</t>
  </si>
  <si>
    <t>{dd6c061d-36c1-40d1-8cf6-ee0dcec884cb}</t>
  </si>
  <si>
    <t>1) Krycí list soupisu</t>
  </si>
  <si>
    <t>2) Rekapitulace</t>
  </si>
  <si>
    <t>3) Soupis prací</t>
  </si>
  <si>
    <t>Zpět na list:</t>
  </si>
  <si>
    <t>Rekapitulace stavby</t>
  </si>
  <si>
    <t>KRYCÍ LIST SOUPISU</t>
  </si>
  <si>
    <t>Objekt:</t>
  </si>
  <si>
    <t>SO 101 - SO 101 Pěší komunikace</t>
  </si>
  <si>
    <t>REKAPITULACE ČLENĚNÍ SOUPISU PRACÍ</t>
  </si>
  <si>
    <t>Kód dílu - Popis</t>
  </si>
  <si>
    <t>Cena celkem [CZK]</t>
  </si>
  <si>
    <t>Náklady soupisu celkem</t>
  </si>
  <si>
    <t>-1</t>
  </si>
  <si>
    <t>HSV -  Práce a dodávky HSV</t>
  </si>
  <si>
    <t xml:space="preserve">    1 -  Bourání, zemní práce</t>
  </si>
  <si>
    <t xml:space="preserve">    3 -  Svislé a kompletní konstrukce</t>
  </si>
  <si>
    <t xml:space="preserve">    4 -  Vodorovné konstrukce</t>
  </si>
  <si>
    <t xml:space="preserve">    5 -  Komunikace</t>
  </si>
  <si>
    <t xml:space="preserve">    9 -  Ostatní konstrukce a práce</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</si>
  <si>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</si>
  <si>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</si>
  <si>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</si>
  <si>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</si>
  <si>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</si>
  <si>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</si>
  <si>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</si>
  <si>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</si>
  <si>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</si>
  <si>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</si>
  <si>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</si>
  <si>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</si>
  <si>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</si>
  <si>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</si>
  <si>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</si>
  <si>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</si>
  <si>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</si>
  <si>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 xml:space="preserve"> Práce a dodávky HSV</t>
  </si>
  <si>
    <t>ROZPOCET</t>
  </si>
  <si>
    <t xml:space="preserve"> Bourání, zemní práce</t>
  </si>
  <si>
    <t>K</t>
  </si>
  <si>
    <t>113106271</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</si>
  <si>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</si>
  <si>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m2</t>
  </si>
  <si>
    <t>CS ÚRS 2017 01</t>
  </si>
  <si>
    <t>4</t>
  </si>
  <si>
    <t>293321014</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</si>
  <si>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</si>
  <si>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</si>
  <si>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t>
  </si>
  <si>
    <t>Poznámka k položce:
včetně očištění a paletování</t>
  </si>
  <si>
    <t>113107142</t>
  </si>
  <si>
    <t>Odstranění podkladů nebo krytů s přemístěním hmot na skládku na vzdálenost do 3 m nebo s naložením na dopravní prostředek v ploše jednotlivě do 50 m2 živičných, o tl. vrstvy přes 50 do 100 mm</t>
  </si>
  <si>
    <t>-636573315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</si>
  <si>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</si>
  <si>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t>
  </si>
  <si>
    <t>113107143</t>
  </si>
  <si>
    <t>Odstranění podkladů nebo krytů s přemístěním hmot na skládku na vzdálenost do 3 m nebo s naložením na dopravní prostředek v ploše jednotlivě do 50 m2 živičných, o tl. vrstvy přes 100 do 150 mm</t>
  </si>
  <si>
    <t>-2045996304</t>
  </si>
  <si>
    <t>Poznámka k položce:
viz výkres bourací práce dle kterého bude nová asfaltová úprava</t>
  </si>
  <si>
    <t>VV</t>
  </si>
  <si>
    <t>7+30</t>
  </si>
  <si>
    <t>Součet</t>
  </si>
  <si>
    <t>11310721R</t>
  </si>
  <si>
    <t>Odstranění podkladu  z kameniva těženého tl 100 mm</t>
  </si>
  <si>
    <t>-418212494</t>
  </si>
  <si>
    <t>90</t>
  </si>
  <si>
    <t>5</t>
  </si>
  <si>
    <t>113201112</t>
  </si>
  <si>
    <t>Vytrhání obrub s vybouráním lože, s přemístěním hmot na skládku na vzdálenost do 3 m nebo s naložením na dopravní prostředek silničních ležatých</t>
  </si>
  <si>
    <t>m</t>
  </si>
  <si>
    <t>-1550879580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</si>
  <si>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</si>
  <si>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obruby jso ustaré a polámané.  odvoz do skladu investora</t>
  </si>
  <si>
    <t>10</t>
  </si>
  <si>
    <t>6</t>
  </si>
  <si>
    <t>122302202</t>
  </si>
  <si>
    <t>Odkopávky a prokopávky nezapažené pro silnice s přemístěním výkopku v příčných profilech na vzdálenost do 15 m nebo s naložením na dopravní prostředek v hornině tř. 4 přes 100 do 1 000 m3</t>
  </si>
  <si>
    <t>m3</t>
  </si>
  <si>
    <t>-264314955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</si>
  <si>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</si>
  <si>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45*2*0,25 "profilace terenu</t>
  </si>
  <si>
    <t>45*2*0,4 "pro podklady</t>
  </si>
  <si>
    <t>7</t>
  </si>
  <si>
    <t>122302209</t>
  </si>
  <si>
    <t>Odkopávky a prokopávky nezapažené pro silnice s přemístěním výkopku v příčných profilech na vzdálenost do 15 m nebo s naložením na dopravní prostředek v hornině tř. 4 Příplatek k cenám za lepivost horniny tř. 4</t>
  </si>
  <si>
    <t>1591855</t>
  </si>
  <si>
    <t>59</t>
  </si>
  <si>
    <t>8</t>
  </si>
  <si>
    <t>162701105</t>
  </si>
  <si>
    <t>Vodorovné přemístění výkopku nebo sypaniny po suchu na obvyklém dopravním prostředku, bez naložení výkopku, avšak se složením bez rozhrnutí z horniny tř. 1 až 4 na vzdálenost přes 9 000 do 10 000 m</t>
  </si>
  <si>
    <t>-832859404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</si>
  <si>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</si>
  <si>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</si>
  <si>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</si>
  <si>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</si>
  <si>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1772708194</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</si>
  <si>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</si>
  <si>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M</t>
  </si>
  <si>
    <t>583312000</t>
  </si>
  <si>
    <t>štěrkopísek netříděný zásypový materiál</t>
  </si>
  <si>
    <t>t</t>
  </si>
  <si>
    <t>-625656828</t>
  </si>
  <si>
    <t>Poznámka k položce:
včetně hutnění</t>
  </si>
  <si>
    <t>120*2,2"reserva</t>
  </si>
  <si>
    <t>11</t>
  </si>
  <si>
    <t>17120120R 5</t>
  </si>
  <si>
    <t>Uložení sypaniny na skládky</t>
  </si>
  <si>
    <t>399743288</t>
  </si>
  <si>
    <t>12</t>
  </si>
  <si>
    <t>171201211</t>
  </si>
  <si>
    <t>Uložení sypaniny poplatek za uložení sypaniny na skládce (skládkovné)</t>
  </si>
  <si>
    <t>-1683859975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</si>
  <si>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</si>
  <si>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59*1,9</t>
  </si>
  <si>
    <t>13</t>
  </si>
  <si>
    <t>181101102</t>
  </si>
  <si>
    <t>Úprava pláně v zářezech v hornině tř. 1 až 4 se zhutněním</t>
  </si>
  <si>
    <t>422988806</t>
  </si>
  <si>
    <t>Poznámka k položce:
cena obsahuje kompletní práce,material a ostatní související a doplňkové</t>
  </si>
  <si>
    <t>125</t>
  </si>
  <si>
    <t>14</t>
  </si>
  <si>
    <t>599141111</t>
  </si>
  <si>
    <t>Vyplnění spár mezi silničními dílci jakékoliv tloušťky živičnou zálivkou</t>
  </si>
  <si>
    <t>-1498610085</t>
  </si>
  <si>
    <t xml:space="preserve">Poznámka k souboru cen:
1. Ceny lze použít i pro vyplnění spár podkladu z betonu prostého, který se oceňuje cenami souboru cen 567 1 . - . . Podklad z prostého betonu. 2. V ceně 14-1111 jsou započteny i náklady na vyčištění spár. </t>
  </si>
  <si>
    <t>35</t>
  </si>
  <si>
    <t>919112113</t>
  </si>
  <si>
    <t>Řezání dilatačních spár v živičném krytu příčných nebo podélných, šířky 4 mm, hloubky přes 80 do 90 mm</t>
  </si>
  <si>
    <t>-2037458675</t>
  </si>
  <si>
    <t xml:space="preserve">Poznámka k souboru cen:
1. V cenách jsou započteny i náklady na vyčištění spár po řezání. </t>
  </si>
  <si>
    <t xml:space="preserve"> Svislé a kompletní konstrukce</t>
  </si>
  <si>
    <t>16</t>
  </si>
  <si>
    <t>348501212</t>
  </si>
  <si>
    <t>Montáž dřevěného oplocení na sloupky v osové vzdálenosti do 4 m výšky přes 1 do 2 m z latí</t>
  </si>
  <si>
    <t>-1417418973</t>
  </si>
  <si>
    <t xml:space="preserve">Poznámka k souboru cen:
1. V cenách nejsou započteny náklady na dodávku dřevěných prvků; tyto náklady se oceňují ve specifikaci. </t>
  </si>
  <si>
    <t>Poznámka k položce:
oplocení komplet, včetně sloupků, betonáže, zemních prací, v horní části stavby</t>
  </si>
  <si>
    <t>17</t>
  </si>
  <si>
    <t>348942141</t>
  </si>
  <si>
    <t>Zábradlí ocelové přímé nebo v oblouku výšky 1,1 m ze sloupků z válcovaných tyčí I č.10-12 s osazením do vynechaných otvorů ze dvou vodorovných trubek průměru 51 mm</t>
  </si>
  <si>
    <t>-31202951</t>
  </si>
  <si>
    <t xml:space="preserve">Poznámka k souboru cen:
1. V cenách -2131 až -2133 jsou započteny i náklady na vykopání jamek a betonové bloky. 2. V cenách -2141 nebo -2142 jsou započteny i náklady na zalití otvorů MC. 3. V cenách nejsou započteny náklady na nátěr konstrukce. Tyto práce se oceňují cenami části A03-Nátěry zámečnických konstrukcí katalogu 800-783 Nátěry. </t>
  </si>
  <si>
    <t>Poznámka k položce:
včetně zemních prací a betonáže</t>
  </si>
  <si>
    <t xml:space="preserve"> Vodorovné konstrukce</t>
  </si>
  <si>
    <t>18</t>
  </si>
  <si>
    <t>433121121</t>
  </si>
  <si>
    <t>Osazování schodišťových konstrukcí a ramp železobetonových schodnic</t>
  </si>
  <si>
    <t>kus</t>
  </si>
  <si>
    <t>-1294960922</t>
  </si>
  <si>
    <t xml:space="preserve">Poznámka k souboru cen:
1. Dodávka dílců se oceňuje ve specifikaci. </t>
  </si>
  <si>
    <t>Poznámka k položce:
osazení na lepidlo, včetně mírného vyspádování</t>
  </si>
  <si>
    <t>19</t>
  </si>
  <si>
    <t>IP 205</t>
  </si>
  <si>
    <t>schodištová deska vnitřní pro stupeň šířky 410 mm - světlý povrch, deska široká 300 mm</t>
  </si>
  <si>
    <t>ks</t>
  </si>
  <si>
    <t>183317096</t>
  </si>
  <si>
    <t>Poznámka k položce:
bílý cement, vymývaný beton, protiskluznost velká, bílá drt 4/6, doporučený produkt Verona BL Teraso Horaždovice, včetně antislip - protiskluzný pásek za příplatek, nunto počítat min 7 týdnů dodací lhůty, reservní deska bude uložena do skladu investora</t>
  </si>
  <si>
    <t>2"reserva</t>
  </si>
  <si>
    <t>38" šířky 30 cm</t>
  </si>
  <si>
    <t>20</t>
  </si>
  <si>
    <t>IP 206</t>
  </si>
  <si>
    <t>schodištová deska vnitřní pro stupeň šířky 410 mm - světlý povrch, deska široká 110 mm</t>
  </si>
  <si>
    <t>-1518425315</t>
  </si>
  <si>
    <t>Poznámka k položce:
bílý cement, vymývaný beton, protiskluznost velká, bílá drt 4/6, doporučený produkt Verona BL Teraso Horaždovice, včetně řezání desek pro 15 cm šířky, nutno počítat min 7 týdnů dodací lhůty</t>
  </si>
  <si>
    <t>38" šířky 11 cm</t>
  </si>
  <si>
    <t>IP 207</t>
  </si>
  <si>
    <t>schodištová deska vnitřní pro stupeň šířky 300 mm - světlý povrch, deska široká 300 mm</t>
  </si>
  <si>
    <t>910396309</t>
  </si>
  <si>
    <t>Poznámka k položce:
bílý cement, vymývaný beton, protiskluznost velká, bílá drt 4/6, doporučený produkt Verona BL Teraso Horaždovice, včetně antislip - protiskluzný pásek za příplatek, nutno počítat min 7 týdnů dodací lhůty</t>
  </si>
  <si>
    <t>22" šířky 30 cm</t>
  </si>
  <si>
    <t>22</t>
  </si>
  <si>
    <t>IP 208</t>
  </si>
  <si>
    <t>schodištová deska okrajová pro stupeň šířky 300 mm - tmavý povrch povrch, deska široká 300 mm</t>
  </si>
  <si>
    <t>2098327602</t>
  </si>
  <si>
    <t>Poznámka k položce:
bílý cement, vymývaný beton, protiskluznost velká, říční oblázky frakce 4/8, doporučený produkt Viola PL 4/8, Teraso Horaždovice, včetně antislip - protiskluzný pásek za příplatek, nutno počítat min 7 týdnů dodací lhůty</t>
  </si>
  <si>
    <t>1"reserva</t>
  </si>
  <si>
    <t>6"šířky 30 cm</t>
  </si>
  <si>
    <t>23</t>
  </si>
  <si>
    <t>IP 209</t>
  </si>
  <si>
    <t>schodištová deska okrajová pro stupeň šířky 410 mm - tmavý povrch povrch, deska široká 300 mm</t>
  </si>
  <si>
    <t>1576225245</t>
  </si>
  <si>
    <t>12"šířky 30 cm</t>
  </si>
  <si>
    <t>24</t>
  </si>
  <si>
    <t>IP 210</t>
  </si>
  <si>
    <t>schodištová deska okrajová pro stupeň šířky 410 mm - tmavý povrch povrch, deska široká 110 mm</t>
  </si>
  <si>
    <t>823868876</t>
  </si>
  <si>
    <t>Poznámka k položce:
bílý cement, vymývaný beton, protiskluznost velká, říční oblázky frakce 4/8, doporučený produkt Viola PL 4/8, Teraso Horaždovice, nutno počítat min 7 týdnů dodací lhůty</t>
  </si>
  <si>
    <t>12"šířky 11 cm</t>
  </si>
  <si>
    <t xml:space="preserve"> Komunikace</t>
  </si>
  <si>
    <t>25</t>
  </si>
  <si>
    <t>577134131</t>
  </si>
  <si>
    <t>Asfaltový beton vrstva obrusná ACO 11 (ABS) s rozprostřením a se zhutněním z modifikovaného asfaltu v pruhu šířky do 3 m, po zhutnění tl. 40 mm</t>
  </si>
  <si>
    <t>190433429</t>
  </si>
  <si>
    <t xml:space="preserve">Poznámka k souboru cen:
1. ČSN EN 13108-1 připouští pro ACO 11 pouze tl. 35 až 50 mm. </t>
  </si>
  <si>
    <t>45</t>
  </si>
  <si>
    <t>26</t>
  </si>
  <si>
    <t>573231111</t>
  </si>
  <si>
    <t>Postřik spojovací PS bez posypu kamenivem ze silniční emulze, v množství 0,70 kg/m2</t>
  </si>
  <si>
    <t>46998982</t>
  </si>
  <si>
    <t>27</t>
  </si>
  <si>
    <t>565155111</t>
  </si>
  <si>
    <t>Asfaltový beton vrstva podkladní ACP 16 (obalované kamenivo střednězrnné - OKS) s rozprostřením a zhutněním v pruhu šířky do 3 m, po zhutnění tl. 70 mm</t>
  </si>
  <si>
    <t>-933434063</t>
  </si>
  <si>
    <t xml:space="preserve">Poznámka k souboru cen:
1. ČSN EN 13108-1 připouští pro ACP 16 pouze tl. 50 až 80 mm. </t>
  </si>
  <si>
    <t>28</t>
  </si>
  <si>
    <t>573231111-5</t>
  </si>
  <si>
    <t>Postřik živičný spojovací ze silniční emulze v množství do 0,7 kg/m2 - 2. postřik</t>
  </si>
  <si>
    <t>606121539</t>
  </si>
  <si>
    <t>29</t>
  </si>
  <si>
    <t>564831111</t>
  </si>
  <si>
    <t>Podklad ze štěrkodrti ŠD s rozprostřením a zhutněním, po zhutnění tl. 100 mm</t>
  </si>
  <si>
    <t>1924522212</t>
  </si>
  <si>
    <t>30</t>
  </si>
  <si>
    <t>564831111-3</t>
  </si>
  <si>
    <t>Podklad ze štěrkodrtě ŠD 0/45 tl 100 mm - pod asfalt</t>
  </si>
  <si>
    <t>-1210308492</t>
  </si>
  <si>
    <t>31</t>
  </si>
  <si>
    <t>564751111</t>
  </si>
  <si>
    <t>Podklad nebo kryt z kameniva hrubého drceného vel. 32-63 mm s rozprostřením a zhutněním, po zhutnění tl. 150 mm</t>
  </si>
  <si>
    <t>-1442648479</t>
  </si>
  <si>
    <t>32</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</si>
  <si>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</si>
  <si>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</si>
  <si>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1494125521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</si>
  <si>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</si>
  <si>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31 "plocha</t>
  </si>
  <si>
    <t>3 "slepecká červená</t>
  </si>
  <si>
    <t>33</t>
  </si>
  <si>
    <t>592453080</t>
  </si>
  <si>
    <t>dlažba skladebná betonová základní 20 x 10 x 6 cm přírodní</t>
  </si>
  <si>
    <t>-1647799198</t>
  </si>
  <si>
    <t>Poznámka k položce:
doporučený výrobce Vintířov</t>
  </si>
  <si>
    <t>34</t>
  </si>
  <si>
    <t>592453090</t>
  </si>
  <si>
    <t>dlažba skladebná betonová základní pro nevidomé 20 x 10 x 6 cm přírodní</t>
  </si>
  <si>
    <t>-1082663515</t>
  </si>
  <si>
    <t>564831111-10</t>
  </si>
  <si>
    <t>Podklad ze štěrkodrtě ŠD 0/32 tl 100 mm - pod chodník</t>
  </si>
  <si>
    <t>-401128776</t>
  </si>
  <si>
    <t>36</t>
  </si>
  <si>
    <t>564831111-2</t>
  </si>
  <si>
    <t>Podklad ze štěrkodrtě ŠD tl 100 mm - chodník</t>
  </si>
  <si>
    <t>228773402</t>
  </si>
  <si>
    <t>37</t>
  </si>
  <si>
    <t>564851111</t>
  </si>
  <si>
    <t>Podklad ze štěrkodrti ŠD s rozprostřením a zhutněním, po zhutnění tl. 150 mm</t>
  </si>
  <si>
    <t>-1465207773</t>
  </si>
  <si>
    <t xml:space="preserve"> Ostatní konstrukce a práce</t>
  </si>
  <si>
    <t>38</t>
  </si>
  <si>
    <t>916131213</t>
  </si>
  <si>
    <t>Osazení silničního obrubníku betonového se zřízením lože, s vyplněním a zatřením spár cementovou maltou stojatého s boční opěrou z betonu prostého tř. C 12/15, do lože z betonu prostého téže značky</t>
  </si>
  <si>
    <t>1064591151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</si>
  <si>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</si>
  <si>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 "ABO 8/25</t>
  </si>
  <si>
    <t>15 "ABO 15/25 cm</t>
  </si>
  <si>
    <t>39</t>
  </si>
  <si>
    <t>592174610</t>
  </si>
  <si>
    <t>obrubník betonový chodníkový  přírodní šedá 50x10x25 cm</t>
  </si>
  <si>
    <t>-281610212</t>
  </si>
  <si>
    <t>15*2</t>
  </si>
  <si>
    <t>40</t>
  </si>
  <si>
    <t>592173140</t>
  </si>
  <si>
    <t>obrubník betonový zahradní přírodní šedá 50x8x25 cm</t>
  </si>
  <si>
    <t>1936547109</t>
  </si>
  <si>
    <t>Poznámka k položce:
spotřeba: 2 kus/m</t>
  </si>
  <si>
    <t>12*2</t>
  </si>
  <si>
    <t>41</t>
  </si>
  <si>
    <t>916331112</t>
  </si>
  <si>
    <t>Osazení zahradního obrubníku betonového s ložem tl. od 50 do 100 mm z betonu prostého tř. C 12/15 s boční opěrou z betonu prostého tř. C 12/15</t>
  </si>
  <si>
    <t>2015080125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</si>
  <si>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</si>
  <si>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592277250</t>
  </si>
  <si>
    <t>deska příložná betonová prvek pro povrchové odvodnění  8 x 33 x 50</t>
  </si>
  <si>
    <t>232392502</t>
  </si>
  <si>
    <t>43</t>
  </si>
  <si>
    <t>966003812</t>
  </si>
  <si>
    <t>Rozebrání dřevěného oplocení se sloupky osové vzdálenosti do 4,00 m, výšky do 2,50 m, osazených do hloubky 1,00 m s příčníky a dřevěnými sloupky z tyčoviny půlené</t>
  </si>
  <si>
    <t>-1062333403</t>
  </si>
  <si>
    <t>Poznámka k položce:
včetně odvozu na skládku, včetně vybourání sloupků a základů</t>
  </si>
  <si>
    <t>44</t>
  </si>
  <si>
    <t>IP 5</t>
  </si>
  <si>
    <t>zkouška zemní pláně</t>
  </si>
  <si>
    <t>-1548169270</t>
  </si>
  <si>
    <t>Poznámka k položce:
nad rámec povinných zkoušek dle TKP</t>
  </si>
  <si>
    <t>637121112</t>
  </si>
  <si>
    <t>Okapový chodník z kameniva s udusáním a urovnáním povrchu z kačírku tl. 150 mm</t>
  </si>
  <si>
    <t>2019624820</t>
  </si>
  <si>
    <t>Poznámka k položce:
kačírek bude odsouhlasen investorem</t>
  </si>
  <si>
    <t>32*2*0,10</t>
  </si>
  <si>
    <t>46</t>
  </si>
  <si>
    <t>342191211</t>
  </si>
  <si>
    <t>Montáž opláštění stěn ocelové konstrukce z polyesterované fólie, výšky budovy do 6 m</t>
  </si>
  <si>
    <t>819172491</t>
  </si>
  <si>
    <t xml:space="preserve">Poznámka k souboru cen:
1. Ceny nelze použít pro ocenění montáže opláštění zděných, betonových, případně jiných konstrukcí; tyto se ocení příslušnými cenami katalogu 801-1 Budovy a haly – zděné a monolitické, příp.cenami katalogu 800-767 Konstrukce zámečnické. </t>
  </si>
  <si>
    <t>80</t>
  </si>
  <si>
    <t>47</t>
  </si>
  <si>
    <t>283230430</t>
  </si>
  <si>
    <t>fólie multifunkční profilovaná (nopová)  1 x 20 m</t>
  </si>
  <si>
    <t>1340492111</t>
  </si>
  <si>
    <t>997</t>
  </si>
  <si>
    <t xml:space="preserve"> Přesun sutě</t>
  </si>
  <si>
    <t>48</t>
  </si>
  <si>
    <t>99722155 R 1</t>
  </si>
  <si>
    <t>Vodorovná doprava suti  do 1 km</t>
  </si>
  <si>
    <t>-1026075157</t>
  </si>
  <si>
    <t>49</t>
  </si>
  <si>
    <t>99722155R</t>
  </si>
  <si>
    <t xml:space="preserve">Příplatek ZKD 1 km u vodorovné dopravy suti </t>
  </si>
  <si>
    <t>193233091</t>
  </si>
  <si>
    <t>48*10</t>
  </si>
  <si>
    <t>50</t>
  </si>
  <si>
    <t>997221815</t>
  </si>
  <si>
    <t>Poplatek za uložení stavebního odpadu na skládce (skládkovné) betonového</t>
  </si>
  <si>
    <t>-1423904007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</si>
  <si>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</si>
  <si>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51</t>
  </si>
  <si>
    <t>997221845</t>
  </si>
  <si>
    <t>Poplatek za uložení stavebního odpadu na skládce (skládkovné) z asfaltových povrchů</t>
  </si>
  <si>
    <t>-2004208399</t>
  </si>
  <si>
    <t>998</t>
  </si>
  <si>
    <t xml:space="preserve"> Přesun hmot</t>
  </si>
  <si>
    <t>52</t>
  </si>
  <si>
    <t>998225111</t>
  </si>
  <si>
    <t>Přesun hmot pro komunikace s krytem z kameniva, monolitickým betonovým nebo živičným dopravní vzdálenost do 200 m jakékoliv délky objektu</t>
  </si>
  <si>
    <t>1611151857</t>
  </si>
  <si>
    <t xml:space="preserve">Poznámka k souboru cen:
1. Ceny lze použít i pro plochy letišť s krytem monolitickým betonovým nebo živičným. </t>
  </si>
  <si>
    <t>SO 301 - SO 301 Deštová kanalizace</t>
  </si>
  <si>
    <t xml:space="preserve">    1 -  Zemní práce</t>
  </si>
  <si>
    <t xml:space="preserve">      13 -  Zemní práce</t>
  </si>
  <si>
    <t xml:space="preserve">    8 -  Trubní vedení</t>
  </si>
  <si>
    <t xml:space="preserve"> Zemní práce</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</si>
  <si>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</si>
  <si>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</si>
  <si>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-1904448331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</si>
  <si>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</si>
  <si>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</si>
  <si>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</si>
  <si>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-1069210891</t>
  </si>
  <si>
    <t>132201202</t>
  </si>
  <si>
    <t>Hloubení zapažených i nezapažených rýh šířky přes 600 do 2 000 mm s urovnáním dna do předepsaného profilu a spádu v hornině tř. 3 přes 100 do 1 000 m3</t>
  </si>
  <si>
    <t>-509792451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</si>
  <si>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</si>
  <si>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17,07*1*1,9</t>
  </si>
  <si>
    <t>12,65*1*2,5</t>
  </si>
  <si>
    <t>15,21*1*1,9</t>
  </si>
  <si>
    <t>5,71*1*2,7</t>
  </si>
  <si>
    <t>8*0,6*1,5</t>
  </si>
  <si>
    <t>132201209</t>
  </si>
  <si>
    <t>Hloubení zapažených i nezapažených rýh šířky přes 600 do 2 000 mm s urovnáním dna do předepsaného profilu a spádu v hornině tř. 3 Příplatek k cenám za lepivost horniny tř. 3</t>
  </si>
  <si>
    <t>218134966</t>
  </si>
  <si>
    <t>151101101</t>
  </si>
  <si>
    <t>Zřízení pažení a rozepření stěn rýh pro podzemní vedení pro všechny šířky rýhy příložné pro jakoukoliv mezerovitost, hloubky do 2 m</t>
  </si>
  <si>
    <t>1670883336</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</si>
  <si>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</si>
  <si>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17,07*2*1,9</t>
  </si>
  <si>
    <t>15,21*2*1,9</t>
  </si>
  <si>
    <t>8*2*1,5</t>
  </si>
  <si>
    <t>151101102</t>
  </si>
  <si>
    <t>Zřízení pažení a rozepření stěn rýh pro podzemní vedení pro všechny šířky rýhy příložné pro jakoukoliv mezerovitost, hloubky do 4 m</t>
  </si>
  <si>
    <t>-2105308539</t>
  </si>
  <si>
    <t>12,65*2*2,5</t>
  </si>
  <si>
    <t>5,71*2*2,7</t>
  </si>
  <si>
    <t>151101111</t>
  </si>
  <si>
    <t>Odstranění pažení a rozepření stěn rýh pro podzemní vedení s uložením materiálu na vzdálenost do 3 m od kraje výkopu příložné, hloubky do 2 m</t>
  </si>
  <si>
    <t>-729320622</t>
  </si>
  <si>
    <t>151101112</t>
  </si>
  <si>
    <t>Odstranění pažení a rozepření stěn rýh pro podzemní vedení s uložením materiálu na vzdálenost do 3 m od kraje výkopu příložné, hloubky přes 2 do 4 m</t>
  </si>
  <si>
    <t>546472138</t>
  </si>
  <si>
    <t>161101101</t>
  </si>
  <si>
    <t>Svislé přemístění výkopku bez naložení do dopravní nádoby avšak s vyprázdněním dopravní nádoby na hromadu nebo do dopravního prostředku z horniny tř. 1 až 4, při hloubce výkopu přes 1 do 2,5 m</t>
  </si>
  <si>
    <t>-1300326565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</si>
  <si>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</si>
  <si>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2006172783</t>
  </si>
  <si>
    <t>171201201</t>
  </si>
  <si>
    <t>-1537309442</t>
  </si>
  <si>
    <t>414322785</t>
  </si>
  <si>
    <t>174101101</t>
  </si>
  <si>
    <t>Zásyp sypaninou z jakékoliv horniny s uložením výkopku ve vrstvách se zhutněním jam, šachet, rýh nebo kolem objektů v těchto vykopávkách</t>
  </si>
  <si>
    <t>1132068403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</si>
  <si>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</si>
  <si>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17,07*1*(1,9-0,15-0,25-0,3)</t>
  </si>
  <si>
    <t>12,65*1*(2,5-0,15-0,25-0,3)</t>
  </si>
  <si>
    <t>15,21*1*(1,9-0,15-0,25-0,3)</t>
  </si>
  <si>
    <t>5,71*1*(2,7-0,15-0,25-0,3)</t>
  </si>
  <si>
    <t>8*0,6*(1,5-0,1-0,15-0,3)</t>
  </si>
  <si>
    <t>583312890</t>
  </si>
  <si>
    <t xml:space="preserve">kamenivo těžené drobné frakce 0-2 </t>
  </si>
  <si>
    <t>-1613142081</t>
  </si>
  <si>
    <t>175102101</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</si>
  <si>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t>
  </si>
  <si>
    <t>-990367546</t>
  </si>
  <si>
    <t xml:space="preserve">Poznámka k souboru cen:
1. Ceny jsou určeny pouze pro případy havárií, přeložek nebo běžných oprav inženýrských sítí. 2. Ceny nelze použít v rámci výstavby nových inženýrských sítí. 3.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viz příloha č. 2 katalogu 827-1. 4. Míru zhutnění předepisuje projekt. 5. V cenách nejsou zahrnuty náklady na nakupovanou sypaninu. Tato se oceňuje ve specifikaci. </t>
  </si>
  <si>
    <t>17,07*1*(0,25+0,3)</t>
  </si>
  <si>
    <t>12,65*1*(0,25+0,3)</t>
  </si>
  <si>
    <t>15,21*1*(0,25+0,3)</t>
  </si>
  <si>
    <t>5,71*1*(0,25+0,3)</t>
  </si>
  <si>
    <t>8*0,6*(0,15+0,3)</t>
  </si>
  <si>
    <t>1370101940</t>
  </si>
  <si>
    <t>130001101</t>
  </si>
  <si>
    <t>Příplatek k cenám hloubených vykopávek za ztížení vykopávky v blízkosti podzemního vedení nebo výbušnin pro jakoukoliv třídu horniny</t>
  </si>
  <si>
    <t>-504153972</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</si>
  <si>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</si>
  <si>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451572111</t>
  </si>
  <si>
    <t>Lože pod potrubí, stoky a drobné objekty v otevřeném výkopu z kameniva drobného těženého 0 až 4 mm</t>
  </si>
  <si>
    <t>-21022216</t>
  </si>
  <si>
    <t xml:space="preserve">Poznámka k souboru cen:
1. Ceny -1111 a -1192 lze použít i pro zřízení sběrných vrstev nad drenážními trubkami. 2. V cenách -5111 a -1192 jsou započteny i náklady na prohození výkopku získaného při zemních pracích. </t>
  </si>
  <si>
    <t>17,07*1*0,15</t>
  </si>
  <si>
    <t>12,65*1*0,15</t>
  </si>
  <si>
    <t>15,21*1*0,15</t>
  </si>
  <si>
    <t>5,71*1*0,15</t>
  </si>
  <si>
    <t>8*0,6*0,1</t>
  </si>
  <si>
    <t xml:space="preserve"> Trubní vedení</t>
  </si>
  <si>
    <t>115201404</t>
  </si>
  <si>
    <t>Montáž, opotřebení a demontáž sběrného potrubí s tvarovkami a armaturami pro všechny druhy potrubí a způsob uložení, i s podpěrnými konstrukcemi, pro snižování podzemní vody soustavou čerpacích jehel montáž potrubí jmenovité světlosti DN 300</t>
  </si>
  <si>
    <t>-640054874</t>
  </si>
  <si>
    <t xml:space="preserve">Poznámka k souboru cen:
1. Ceny lze použít pouze tehdy, oceňuje-li se zároveň odsávání a čerpání vody při snižování hladiny podzemní vody soustavou čerpacích jehel cenami souboru cen 115 20-16 Odsávání a čerpání vody sběrným potrubím. 2. Sběrným potrubím se rozumí potrubí, jímž se voda z čerpacích jehel odsává do odsávací a čerpací stanice. 3. Množství měrných jednotek se určuje v m měřených v ose sběrného potrubí: a) od připojení sběrného potrubí k odsávací a čerpací stanici až na konec sběrného potrubí, nejde-li o sběrné potrubí okružní; b) mezi oběma připojeními sběrného potrubí k odsávací a čerpací stanici, jde-li o sběrné potrubí okružní. </t>
  </si>
  <si>
    <t>647150125</t>
  </si>
  <si>
    <t>žlab s litinovým můstkovým roštem, B 125 dl 1 m, šířka 15 cm</t>
  </si>
  <si>
    <t>1751866192</t>
  </si>
  <si>
    <t>Poznámka k položce:
doporučený Mearin Plus 150, nákup,doprava, položení do betonového lože včetně, montáž</t>
  </si>
  <si>
    <t>647150139</t>
  </si>
  <si>
    <t>vpust s litinovým můstkovým roštem, B 125 0,5 m, šířka 15 cm</t>
  </si>
  <si>
    <t>753114988</t>
  </si>
  <si>
    <t>647150191</t>
  </si>
  <si>
    <t>100/110 čelo plné</t>
  </si>
  <si>
    <t>-303463728</t>
  </si>
  <si>
    <t>871010001</t>
  </si>
  <si>
    <t>Napojení do stávající bet.šachty</t>
  </si>
  <si>
    <t>-267925575</t>
  </si>
  <si>
    <t>871010002</t>
  </si>
  <si>
    <t>Úprava šachty RŠ2 na spadiště - prevedení dle PD</t>
  </si>
  <si>
    <t>481149653</t>
  </si>
  <si>
    <t>871010003</t>
  </si>
  <si>
    <t>Odstranění stávajícího nefunkčního plynovodního potrubí</t>
  </si>
  <si>
    <t>-23294593</t>
  </si>
  <si>
    <t>Poznámka k položce:
zemní práce, zásyp, vybourání, odvoz na skládku, skládkovné</t>
  </si>
  <si>
    <t>871275211</t>
  </si>
  <si>
    <t>Kanalizační potrubí z tvrdého PVC v otevřeném výkopu ve sklonu do 20 %, hladkého plnostěnného jednovrstvého, tuhost třídy SN 4 DN 125</t>
  </si>
  <si>
    <t>260430991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</si>
  <si>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</si>
  <si>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Poznámka k položce:
nákup,doprava,položení, napojení na žlab a na novou kanalizaci včetně</t>
  </si>
  <si>
    <t>871315221</t>
  </si>
  <si>
    <t>Kanalizační potrubí z tvrdého PVC v otevřeném výkopu ve sklonu do 20 %, hladkého plnostěnného jednovrstvého, tuhost třídy SN 8 DN 160</t>
  </si>
  <si>
    <t>1812282034</t>
  </si>
  <si>
    <t>871360410</t>
  </si>
  <si>
    <t>Montáž kanalizačního potrubí z plastů z polypropylenu PP korugovaného SN 10 DN 250</t>
  </si>
  <si>
    <t>1900702097</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</si>
  <si>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</si>
  <si>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286147260</t>
  </si>
  <si>
    <t>trubka kanalizační žebrovaná PP vnitřní průměr 250mm, dl. 5m</t>
  </si>
  <si>
    <t>883701909</t>
  </si>
  <si>
    <t>877310410</t>
  </si>
  <si>
    <t>Montáž tvarovek na kanalizačním plastovém potrubí z polypropylenu PP korugovaného kolen DN 150</t>
  </si>
  <si>
    <t>783925619</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</si>
  <si>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</si>
  <si>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286147580</t>
  </si>
  <si>
    <t>koleno 45st. 160mm pro potrubí kanalizační žebrované PP</t>
  </si>
  <si>
    <t>1490520783</t>
  </si>
  <si>
    <t>877360320</t>
  </si>
  <si>
    <t>Montáž tvarovek na kanalizačním plastovém potrubí z polypropylenu PP hladkého plnostěnného odboček DN 250</t>
  </si>
  <si>
    <t>607127287</t>
  </si>
  <si>
    <t>286147690</t>
  </si>
  <si>
    <t>odbočka 45st. 250/160mm pro potrubí kanalizační žebrované PP</t>
  </si>
  <si>
    <t>622596602</t>
  </si>
  <si>
    <t>894812041</t>
  </si>
  <si>
    <t>Revizní a čistící šachta z polypropylenu PP pro hladké trouby [např. systém KG] DN 400 roura šachtová korugovaná Příplatek k cenám 2031 - 2035 za uříznutí šachtové roury</t>
  </si>
  <si>
    <t>1624211562</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</si>
  <si>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</si>
  <si>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894812321</t>
  </si>
  <si>
    <t>Revizní a čistící šachta z polypropylenu PP pro hladké trouby [např. systém KG] DN 600 šachtové dno (DN šachty / DN trubního vedení) DN 600/250 průtočné</t>
  </si>
  <si>
    <t>-2101866162</t>
  </si>
  <si>
    <t>894812322</t>
  </si>
  <si>
    <t>Revizní a čistící šachta z polypropylenu PP pro hladké trouby [např. systém KG] DN 600 šachtové dno (DN šachty / DN trubního vedení) DN 600/250 průtočné 30 st.,60 st.,90 st.</t>
  </si>
  <si>
    <t>230327696</t>
  </si>
  <si>
    <t>894812324</t>
  </si>
  <si>
    <t>Revizní a čistící šachta z polypropylenu PP pro hladké trouby [např. systém KG] DN 600 šachtové dno (DN šachty / DN trubního vedení) DN 600/250 sběrné tvaru X</t>
  </si>
  <si>
    <t>1491776573</t>
  </si>
  <si>
    <t>894812332</t>
  </si>
  <si>
    <t>Revizní a čistící šachta z polypropylenu PP pro hladké trouby [např. systém KG] DN 600 roura šachtová korugovaná, světlé hloubky 2 000 mm</t>
  </si>
  <si>
    <t>-2008435676</t>
  </si>
  <si>
    <t>894812333</t>
  </si>
  <si>
    <t>Revizní a čistící šachta z polypropylenu PP pro hladké trouby [např. systém KG] DN 600 roura šachtová korugovaná, světlé hloubky 3 000 mm</t>
  </si>
  <si>
    <t>-617458076</t>
  </si>
  <si>
    <t>894812339</t>
  </si>
  <si>
    <t>Revizní a čistící šachta z polypropylenu PP pro hladké trouby [např. systém KG] DN 600 Příplatek k cenám 2331 - 2334 za uříznutí šachtové roury</t>
  </si>
  <si>
    <t>517569591</t>
  </si>
  <si>
    <t>894812358</t>
  </si>
  <si>
    <t>Revizní a čistící šachta z polypropylenu PP pro hladké trouby [např. systém KG] DN 600 poklop (mříž) litinový pro zatížení od 1,5 t do 12,5 t s betonovým prstencem a adaptérem</t>
  </si>
  <si>
    <t>1508530700</t>
  </si>
  <si>
    <t>892381111</t>
  </si>
  <si>
    <t>Tlakové zkoušky vodou na potrubí DN 250, 300 nebo 350</t>
  </si>
  <si>
    <t>-1540019749</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</si>
  <si>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</si>
  <si>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895941111</t>
  </si>
  <si>
    <t>Zřízení vpusti kanalizační uliční z betonových dílců typ UV-50 normální</t>
  </si>
  <si>
    <t>253600891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</si>
  <si>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</si>
  <si>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592238520</t>
  </si>
  <si>
    <t>dno betonové pro uliční vpusť s kalovou prohlubní 45x30x5 cm</t>
  </si>
  <si>
    <t>94803383</t>
  </si>
  <si>
    <t>592238580</t>
  </si>
  <si>
    <t>skruž betonová pro uliční vpusť horní 45 x 57 x 5 cm</t>
  </si>
  <si>
    <t>1337596774</t>
  </si>
  <si>
    <t>592238540</t>
  </si>
  <si>
    <t>skruž betonová pro uliční vpusť s výtokovým otvorem PVC, 45x35x5 cm</t>
  </si>
  <si>
    <t>939705254</t>
  </si>
  <si>
    <t>592238620</t>
  </si>
  <si>
    <t>skruž betonová pro uliční vpusť středová 45 x 29,5 x 5 cm</t>
  </si>
  <si>
    <t>-1677367667</t>
  </si>
  <si>
    <t>592238640</t>
  </si>
  <si>
    <t>prstenec betonový pro uliční vpusť vyrovnávací 39 x 6 x 13 cm</t>
  </si>
  <si>
    <t>-2145995422</t>
  </si>
  <si>
    <t>592238780</t>
  </si>
  <si>
    <t>mříž vtoková pro uliční vpusti 500/500 mm</t>
  </si>
  <si>
    <t>665200494</t>
  </si>
  <si>
    <t>592238760</t>
  </si>
  <si>
    <t>rám zabetonovaný pro uliční vpusti 500/500 mm</t>
  </si>
  <si>
    <t>-241124532</t>
  </si>
  <si>
    <t>592238740</t>
  </si>
  <si>
    <t>koš vysoký pro uliční vpusti, žárově zinkovaný plech,pro rám 500/300</t>
  </si>
  <si>
    <t>826950052</t>
  </si>
  <si>
    <t>998276101</t>
  </si>
  <si>
    <t>Přesun hmot pro trubní vedení hloubené z trub z plastických hmot nebo sklolaminátových pro vodovody nebo kanalizace v otevřeném výkopu dopravní vzdálenost do 15 m</t>
  </si>
  <si>
    <t>-29629431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</si>
  <si>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</si>
  <si>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obetonování</t>
  </si>
  <si>
    <t>obetonování chrániček</t>
  </si>
  <si>
    <t>lože1</t>
  </si>
  <si>
    <t>pískové lože pro kabel v zeleném pásu</t>
  </si>
  <si>
    <t>SO 401 - SO 401 Veřejné osvětlení</t>
  </si>
  <si>
    <t>PSV -  Práce a dodávky PSV</t>
  </si>
  <si>
    <t xml:space="preserve">    M -  Veřejné osvětlení</t>
  </si>
  <si>
    <t xml:space="preserve">      21-M -  Elektromontáže</t>
  </si>
  <si>
    <t xml:space="preserve">      46-M -  Zemní práce při extr.mont.pracích</t>
  </si>
  <si>
    <t xml:space="preserve">      OST -  Ostatní</t>
  </si>
  <si>
    <t>PSV</t>
  </si>
  <si>
    <t xml:space="preserve"> Práce a dodávky PSV</t>
  </si>
  <si>
    <t xml:space="preserve"> Veřejné osvětlení</t>
  </si>
  <si>
    <t>21-M</t>
  </si>
  <si>
    <t xml:space="preserve"> Elektromontáže</t>
  </si>
  <si>
    <t>744431300</t>
  </si>
  <si>
    <t>Montáž kabel Cu sk.1 do 1 kV do 1,00 kg uložený volně</t>
  </si>
  <si>
    <t>64</t>
  </si>
  <si>
    <t>1259547724</t>
  </si>
  <si>
    <t>341110760</t>
  </si>
  <si>
    <t>kabel silový s Cu jádrem CYKY 4x10 mm2</t>
  </si>
  <si>
    <t>256</t>
  </si>
  <si>
    <t>-1270336166</t>
  </si>
  <si>
    <t>345713510</t>
  </si>
  <si>
    <t>trubka elektroinstalační ohebná dvouplášťová korugovaná D 41/50 mm, HDPE+LDPE</t>
  </si>
  <si>
    <t>453241488</t>
  </si>
  <si>
    <t>Poznámka k položce:
EAN 8595057698178</t>
  </si>
  <si>
    <t>354420620</t>
  </si>
  <si>
    <t>pás zemnící 30 x 4 mm FeZn</t>
  </si>
  <si>
    <t>kg</t>
  </si>
  <si>
    <t>1020355022</t>
  </si>
  <si>
    <t>748132300</t>
  </si>
  <si>
    <t>Montáž svítidlo</t>
  </si>
  <si>
    <t>2339237</t>
  </si>
  <si>
    <t>IP-01.3.1</t>
  </si>
  <si>
    <t>svítidlo 18xLED</t>
  </si>
  <si>
    <t>1734884587</t>
  </si>
  <si>
    <t>748719211</t>
  </si>
  <si>
    <t>Montáž stožár osvětlení ostatní ocelový samostatně stojící do 12m</t>
  </si>
  <si>
    <t>1870510334</t>
  </si>
  <si>
    <t xml:space="preserve">Struktura výpočtu: počet kusů </t>
  </si>
  <si>
    <t>IP-01.1.1</t>
  </si>
  <si>
    <t>stožár ocel. bezpatic. 3st. v=do 4m (114/76/60), manžeta, žár. Zn</t>
  </si>
  <si>
    <t>-1372188986</t>
  </si>
  <si>
    <t>Struktura výpočtu: počet kusů</t>
  </si>
  <si>
    <t>748741000</t>
  </si>
  <si>
    <t>Montáž elektrovýzbroj stožáru 1 okruh</t>
  </si>
  <si>
    <t>-1155776134</t>
  </si>
  <si>
    <t>IP-01.5.1</t>
  </si>
  <si>
    <t>stožárová výzbroj průběžná pro prům. 16 Cu s pojistkou 4A</t>
  </si>
  <si>
    <t>-2774533</t>
  </si>
  <si>
    <t>46-M</t>
  </si>
  <si>
    <t xml:space="preserve"> Zemní práce při extr.mont.pracích</t>
  </si>
  <si>
    <t>460050703</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</si>
  <si>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</si>
  <si>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-1757979310</t>
  </si>
  <si>
    <t xml:space="preserve">Poznámka k souboru cen:
1. Ceny hloubení jam v hornině třídy 6 a 7 jsou stanoveny za použití pneumatického kladiva. </t>
  </si>
  <si>
    <t>460080013</t>
  </si>
  <si>
    <t>Základové konstrukce základ bez bednění do rostlé zeminy z monolitického betonu tř. C 12/15</t>
  </si>
  <si>
    <t>1159556175</t>
  </si>
  <si>
    <t>Struktura výpočtu: (objem patky - objem stožáru) * počet patek + základový pilíř</t>
  </si>
  <si>
    <t>základS</t>
  </si>
  <si>
    <t>0,41*2</t>
  </si>
  <si>
    <t>460150263</t>
  </si>
  <si>
    <t>Hloubení zapažených i nezapažených kabelových rýh ručně včetně urovnání dna s přemístěním výkopku do vzdálenosti 3 m od okraje jámy nebo naložením na dopravní prostředek šířky 50 cm, hloubky 80 cm, v hornině třídy 3</t>
  </si>
  <si>
    <t>-2130251409</t>
  </si>
  <si>
    <t xml:space="preserve">Poznámka k souboru cen:
1. Ceny hloubení rýh v hornině třídy 6 a 7 se oceňují cenami souboru cen 460 20- . Hloubení nezapažených kabelových rýh strojně. </t>
  </si>
  <si>
    <t>Struktura výpočtu: změřeno v digitální verzi PD funkcí na měření délek (výkop silnice)</t>
  </si>
  <si>
    <t>460421182</t>
  </si>
  <si>
    <t>Kabelové lože včetně podsypu, zhutnění a urovnání povrchu z písku nebo štěrkopísku tloušťky 10 cm nad kabel zakryté plastovou fólií, šířky lože přes 25 do 50 cm</t>
  </si>
  <si>
    <t>1948676912</t>
  </si>
  <si>
    <t xml:space="preserve">Poznámka k souboru cen:
1. V cenách -1021 až -1072, -1121 až -1172 a -1221 až -1272 nejsou započteny náklady na dodávku betonových a plastových desek. Tato dodávka se oceňuje ve specifikaci. </t>
  </si>
  <si>
    <t>IP-009</t>
  </si>
  <si>
    <t>výstražná fólie do výkopu červená</t>
  </si>
  <si>
    <t>128</t>
  </si>
  <si>
    <t>1000545879</t>
  </si>
  <si>
    <t>Struktura výpočtu: výkop v zeleném pásu + silnice</t>
  </si>
  <si>
    <t>obetonování*1,03</t>
  </si>
  <si>
    <t>lože1*1,03</t>
  </si>
  <si>
    <t>460560253</t>
  </si>
  <si>
    <t>Zásyp kabelových rýh ručně včetně zhutnění a uložení výkopku do vrstev a urovnání povrchu šířky 50 cm hloubky 70 cm, v hornině třídy 3</t>
  </si>
  <si>
    <t>-1251112333</t>
  </si>
  <si>
    <t>Struktura výpočtu: výkop silnice</t>
  </si>
  <si>
    <t>IP-011</t>
  </si>
  <si>
    <t>Vytýčení pozice nového světelného bodu</t>
  </si>
  <si>
    <t>79700718</t>
  </si>
  <si>
    <t>IP-012</t>
  </si>
  <si>
    <t>Vytýčení trasy kabelového vedení</t>
  </si>
  <si>
    <t>-1675869835</t>
  </si>
  <si>
    <t>Struktura výpočtu: změřeno v digitální verzi PD funkcí na měření délek</t>
  </si>
  <si>
    <t>IP 0-14</t>
  </si>
  <si>
    <t>demontáž stáv. svítidla</t>
  </si>
  <si>
    <t>1457487889</t>
  </si>
  <si>
    <t>Poznámka k položce:
včetně naložení a odvozu do skladu investora do 5 km, včetně likvidace betonového základu a včetně zemních prací</t>
  </si>
  <si>
    <t>IP-013</t>
  </si>
  <si>
    <t>demontáž a likvidace stáv. kabelu</t>
  </si>
  <si>
    <t>1103181876</t>
  </si>
  <si>
    <t>Poznámka k položce:
včetně zemních prací a zpětného záhozu</t>
  </si>
  <si>
    <t>OST</t>
  </si>
  <si>
    <t xml:space="preserve"> Ostatní</t>
  </si>
  <si>
    <t>013254000</t>
  </si>
  <si>
    <t>Prováděcí projekt zhotovitele pro konkretně zvolený typ lamp</t>
  </si>
  <si>
    <t>1024</t>
  </si>
  <si>
    <t>1546012531</t>
  </si>
  <si>
    <t>Dokumentace</t>
  </si>
  <si>
    <t>IP-020.2</t>
  </si>
  <si>
    <t>Drobný materiál</t>
  </si>
  <si>
    <t>1068742711</t>
  </si>
  <si>
    <t>Drobný materiál 3% z ceny materiálu</t>
  </si>
  <si>
    <t>740991200</t>
  </si>
  <si>
    <t>Celková prohlídka elektrického rozvodu a zařízení do 500 000,- Kč</t>
  </si>
  <si>
    <t>-1346151365</t>
  </si>
  <si>
    <t>Revize</t>
  </si>
  <si>
    <t>HZS2222</t>
  </si>
  <si>
    <t>Hodinové zúčtovací sazby profesí PSV provádění stavebních instalací elektrikář odborný</t>
  </si>
  <si>
    <t>hod</t>
  </si>
  <si>
    <t>723726608</t>
  </si>
  <si>
    <t>Ostatní montážní práce nezahrnuté v položkách</t>
  </si>
  <si>
    <t>IP120</t>
  </si>
  <si>
    <t>revizní zpráva</t>
  </si>
  <si>
    <t>-576945117</t>
  </si>
  <si>
    <t>IP 121</t>
  </si>
  <si>
    <t>ostatní nutné práce neuvedené</t>
  </si>
  <si>
    <t>kpl</t>
  </si>
  <si>
    <t>1868300343</t>
  </si>
  <si>
    <t>SO 701 - SO 701 Stavební část</t>
  </si>
  <si>
    <t xml:space="preserve">    2 -  Zakládání</t>
  </si>
  <si>
    <t xml:space="preserve">    6 -  Úpravy povrchů, podlahy a osazování výplní</t>
  </si>
  <si>
    <t xml:space="preserve">    9 -  Ostatní konstrukce a práce, bourání</t>
  </si>
  <si>
    <t xml:space="preserve">    VRN1 -  Projektové práce</t>
  </si>
  <si>
    <t>122201101</t>
  </si>
  <si>
    <t>Odkopávky a prokopávky nezapažené s přehozením výkopku na vzdálenost do 3 m nebo s naložením na dopravní prostředek v hornině tř. 3 do 100 m3</t>
  </si>
  <si>
    <t>-637043728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</si>
  <si>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</si>
  <si>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122201109</t>
  </si>
  <si>
    <t>Odkopávky a prokopávky nezapažené s přehozením výkopku na vzdálenost do 3 m nebo s naložením na dopravní prostředek v hornině tř. 3 Příplatek k cenám za lepivost horniny tř. 3</t>
  </si>
  <si>
    <t>-211144197</t>
  </si>
  <si>
    <t>132301101</t>
  </si>
  <si>
    <t>Hloubení zapažených i nezapažených rýh šířky do 600 mm s urovnáním dna do předepsaného profilu a spádu v hornině tř. 4 do 100 m3</t>
  </si>
  <si>
    <t>-189519631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</si>
  <si>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</si>
  <si>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132301109</t>
  </si>
  <si>
    <t>Hloubení zapažených i nezapažených rýh šířky do 600 mm s urovnáním dna do předepsaného profilu a spádu v hornině tř. 4 Příplatek k cenám za lepivost horniny tř. 4</t>
  </si>
  <si>
    <t>-316068086</t>
  </si>
  <si>
    <t>162201102</t>
  </si>
  <si>
    <t>Vodorovné přemístění výkopku nebo sypaniny po suchu na obvyklém dopravním prostředku, bez naložení výkopku, avšak se složením bez rozhrnutí z horniny tř. 1 až 4 na vzdálenost přes 20 do 50 m</t>
  </si>
  <si>
    <t>-636919388</t>
  </si>
  <si>
    <t>254685756</t>
  </si>
  <si>
    <t>-1816545207</t>
  </si>
  <si>
    <t>23*1,9</t>
  </si>
  <si>
    <t>174101102</t>
  </si>
  <si>
    <t>Zásyp sypaninou z jakékoliv horniny s uložením výkopku ve vrstvách se zhutněním v uzavřených prostorách s urovnáním povrchu zásypu</t>
  </si>
  <si>
    <t>-1139044044</t>
  </si>
  <si>
    <t>5,38*2,2</t>
  </si>
  <si>
    <t>100*2,2"reserva</t>
  </si>
  <si>
    <t xml:space="preserve"> Zakládání</t>
  </si>
  <si>
    <t>274321411</t>
  </si>
  <si>
    <t>Základy z betonu železového (bez výztuže) pasy z betonu bez zvýšených nároků na prostředí tř. C 20/25</t>
  </si>
  <si>
    <t>-1357361913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</si>
  <si>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</si>
  <si>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Poznámka k položce:
do délky 15 m</t>
  </si>
  <si>
    <t>274361116</t>
  </si>
  <si>
    <t>Výztuž základových konstrukcí pasů, prahů, věnců a ostruh z betonářské oceli 10 505 (R) nebo BSt 500</t>
  </si>
  <si>
    <t>-1816008723</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</si>
  <si>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</si>
  <si>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274361821</t>
  </si>
  <si>
    <t>Výztuž základů pasů z betonářské oceli 10 505 (R) nebo BSt 500</t>
  </si>
  <si>
    <t>-405060788</t>
  </si>
  <si>
    <t xml:space="preserve">Poznámka k souboru cen:
1. Ceny platí pro desky rovné, s náběhy, hřibové nebo upnuté do žeber včetně výztuže těchto žeber. </t>
  </si>
  <si>
    <t>345244222</t>
  </si>
  <si>
    <t>Zídky atikové, poprsní, schodišťové a zábradelní z cihel pálených plné nebo prolamované (s dutinami při vazbě), na maltu z cihel dl. 290 mm tl. 140 mm</t>
  </si>
  <si>
    <t>-870269183</t>
  </si>
  <si>
    <t>Poznámka k položce:
bude upřesněno na stavbě</t>
  </si>
  <si>
    <t>348272635</t>
  </si>
  <si>
    <t>Ploty z tvárnic betonových plotová stříška lepená mrazuvzdorným lepidlem z tvarovek broušených, plochých bílých, tloušťka zdiva 295 mm</t>
  </si>
  <si>
    <t>129333929</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</si>
  <si>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</si>
  <si>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430321616</t>
  </si>
  <si>
    <t>Schodišťové konstrukce a rampy z betonu železového (bez výztuže) stupně, schodnice, ramena, podesty s nosníky tř. C 30/37</t>
  </si>
  <si>
    <t>726964260</t>
  </si>
  <si>
    <t>430362021</t>
  </si>
  <si>
    <t>Výztuž schodišťových konstrukcí a ramp stupňů, schodnic, ramen, podest s nosníky ze svařovaných sítí z drátů typu KARI</t>
  </si>
  <si>
    <t>-517507445</t>
  </si>
  <si>
    <t>434351141</t>
  </si>
  <si>
    <t>Bednění stupňů betonovaných na podstupňové desce nebo na terénu půdorysně přímočarých zřízení</t>
  </si>
  <si>
    <t>-2093387531</t>
  </si>
  <si>
    <t xml:space="preserve">Poznámka k souboru cen:
1. Množství měrných jednotek bednění stupňů se určuje v m2 plochy stupnic a podstupnic. </t>
  </si>
  <si>
    <t>434351142</t>
  </si>
  <si>
    <t>Bednění stupňů betonovaných na podstupňové desce nebo na terénu půdorysně přímočarých odstranění</t>
  </si>
  <si>
    <t>-925369614</t>
  </si>
  <si>
    <t xml:space="preserve"> Úpravy povrchů, podlahy a osazování výplní</t>
  </si>
  <si>
    <t>635111215</t>
  </si>
  <si>
    <t>Násyp ze štěrkopísku, písku nebo kameniva pod podlahy se zhutněním ze štěrkopísku</t>
  </si>
  <si>
    <t>-274372393</t>
  </si>
  <si>
    <t xml:space="preserve">Poznámka k souboru cen:
1. Ceny jsou určeny pro násyp vodorovný nebo ve spádu pod podlahy, mazaniny, dlažby a pro násypy na plochých střechách. </t>
  </si>
  <si>
    <t xml:space="preserve"> Ostatní konstrukce a práce, bourání</t>
  </si>
  <si>
    <t>961044111</t>
  </si>
  <si>
    <t>Bourání základů z betonu prostého</t>
  </si>
  <si>
    <t>2051358823</t>
  </si>
  <si>
    <t>963042819</t>
  </si>
  <si>
    <t>Bourání schodišťových stupňů betonových zhotovených na místě</t>
  </si>
  <si>
    <t>1954429012</t>
  </si>
  <si>
    <t>997211511</t>
  </si>
  <si>
    <t>Vodorovná doprava suti nebo vybouraných hmot suti se složením a hrubým urovnáním, na vzdálenost do 1 km</t>
  </si>
  <si>
    <t>-1601438684</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</si>
  <si>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</si>
  <si>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</si>
  <si>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Vodorovná doprava suti nebo vybouraných hmot suti se složením a hrubým urovnáním, na vzdálenost Příplatek k ceně za každý další i započatý 1 km přes 1 km</t>
  </si>
  <si>
    <t>1841725062</t>
  </si>
  <si>
    <t>13*10</t>
  </si>
  <si>
    <t>997013801</t>
  </si>
  <si>
    <t>559402290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</si>
  <si>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</si>
  <si>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997013802</t>
  </si>
  <si>
    <t>Poplatek za uložení stavebního odpadu na skládce (skládkovné) železobetonového</t>
  </si>
  <si>
    <t>-877614350</t>
  </si>
  <si>
    <t>-1830721807</t>
  </si>
  <si>
    <t>VRN1</t>
  </si>
  <si>
    <t xml:space="preserve"> Projektové práce</t>
  </si>
  <si>
    <t>013002000</t>
  </si>
  <si>
    <t>Projektové práce-realizační projekt změn schodišt, výztuže, atd.</t>
  </si>
  <si>
    <t>2052561313</t>
  </si>
  <si>
    <t>Poznámka k položce:
realizační projekt nutný po výškovém vytyčení a souladu se stáv. terenem, ve spolupráci se statikem</t>
  </si>
  <si>
    <t>VRN - Vedlejší rozpočtové náklady</t>
  </si>
  <si>
    <t>OST -  Ostatní</t>
  </si>
  <si>
    <t>012103000</t>
  </si>
  <si>
    <t>Geodetické práce před výstavbou</t>
  </si>
  <si>
    <t>-715271754</t>
  </si>
  <si>
    <t>Poznámka k položce:
vytyčení hranic pozemků,vytyčení staveniště a stavebního objektu, určení průběhu nadzemního nebo podzemního stávajícího i plánovaného vedení, určení vytyčovací sítě, ...</t>
  </si>
  <si>
    <t>012203000</t>
  </si>
  <si>
    <t>Geodetické práce při provádění stavby</t>
  </si>
  <si>
    <t>512</t>
  </si>
  <si>
    <t>-1562448310</t>
  </si>
  <si>
    <t>Poznámka k položce:
výšková měření, výpočet objemů, atd. které mají charakter kontrolních a upřesnujících činností</t>
  </si>
  <si>
    <t>Zaměření skutečného provedení stavby (DSPS)</t>
  </si>
  <si>
    <t>1951980083</t>
  </si>
  <si>
    <t>Poznámka k položce:
týká se všech stavebních objektů</t>
  </si>
  <si>
    <t>01325400R 1</t>
  </si>
  <si>
    <t>Dokumentace skutečného provedení stavby (DSPS)</t>
  </si>
  <si>
    <t>521331220</t>
  </si>
  <si>
    <t>Poznámka k položce:
týká se všech stavebních objektů, tedy DSPS Komunikace, Deštová kanalizace, Veřejné osvětlení</t>
  </si>
  <si>
    <t>032</t>
  </si>
  <si>
    <t>Zařízení staveniště - vybavení staveniště</t>
  </si>
  <si>
    <t>-1716513206</t>
  </si>
  <si>
    <t>Poznámka k položce:
náklady na stavební buňky,staveništní přípojka vody a elektro, odkanalizování zařízení staveniště, pronájem ploch staveniště,provizorní komunikace,skládky na staveništi, zřízení počítačové sítě, WIFI, ostatní náklady,náklady na provoz a údržbu vybavení staveniště</t>
  </si>
  <si>
    <t>039</t>
  </si>
  <si>
    <t>Zařízení staveniště - zrušení zařízení staveniště</t>
  </si>
  <si>
    <t>-1280487673</t>
  </si>
  <si>
    <t>Poznámka k položce:
rozebrání,bourání,odvoz,úprava terenu</t>
  </si>
  <si>
    <t>IP 13</t>
  </si>
  <si>
    <t>Informační tabule s údaji o stavbě</t>
  </si>
  <si>
    <t>-1259702195</t>
  </si>
  <si>
    <t>IP 33</t>
  </si>
  <si>
    <t>Vytyčení stáv. inženýrských sítí</t>
  </si>
  <si>
    <t>-1579071340</t>
  </si>
  <si>
    <t>IP 36</t>
  </si>
  <si>
    <t>Dopravně inženýrské opatření během stavby</t>
  </si>
  <si>
    <t>-1986684144</t>
  </si>
  <si>
    <t>Poznámka k položce:
budování na několika místech, souhlas DI Policie zajistí zhotovitel</t>
  </si>
  <si>
    <t>IP 37</t>
  </si>
  <si>
    <t>Fotodokumentace stáv. stavu přilehlých objektů tj. fasády, ploty, vrata atd.</t>
  </si>
  <si>
    <t>-629291742</t>
  </si>
  <si>
    <t>IP 39</t>
  </si>
  <si>
    <t>Koordinační a kompletační činnost dodavatele</t>
  </si>
  <si>
    <t>811372134</t>
  </si>
  <si>
    <t>Poznámka k položce:
kompletační podklady okolo stavby pro investora a kolaudaci, doklady o likvidaci suti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</si>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</sst>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sz val="8"/>
      <color rgb="FF000000"/>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6" fillId="0" borderId="0" xfId="0" applyFont="1" applyBorder="1" applyAlignment="1" applyProtection="1">
      <alignment horizontal="left" vertical="center"/>
      <protection/>
    </xf>
    <xf numFmtId="0" fontId="37" fillId="0" borderId="0" xfId="0" applyFont="1" applyBorder="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9" fillId="0" borderId="0" xfId="0" applyFont="1" applyAlignment="1">
      <alignment horizontal="lef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5"/>
      <c r="AS2" s="385"/>
      <c r="AT2" s="385"/>
      <c r="AU2" s="385"/>
      <c r="AV2" s="385"/>
      <c r="AW2" s="385"/>
      <c r="AX2" s="385"/>
      <c r="AY2" s="385"/>
      <c r="AZ2" s="385"/>
      <c r="BA2" s="385"/>
      <c r="BB2" s="385"/>
      <c r="BC2" s="385"/>
      <c r="BD2" s="385"/>
      <c r="BE2" s="385"/>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50" t="s">
        <v>16</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8"/>
      <c r="AQ5" s="30"/>
      <c r="BE5" s="348" t="s">
        <v>17</v>
      </c>
      <c r="BS5" s="23" t="s">
        <v>8</v>
      </c>
    </row>
    <row r="6" spans="2:71" ht="36.95" customHeight="1">
      <c r="B6" s="27"/>
      <c r="C6" s="28"/>
      <c r="D6" s="35" t="s">
        <v>18</v>
      </c>
      <c r="E6" s="28"/>
      <c r="F6" s="28"/>
      <c r="G6" s="28"/>
      <c r="H6" s="28"/>
      <c r="I6" s="28"/>
      <c r="J6" s="28"/>
      <c r="K6" s="352" t="s">
        <v>19</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8"/>
      <c r="AQ6" s="30"/>
      <c r="BE6" s="349"/>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49"/>
      <c r="BS7" s="23" t="s">
        <v>8</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49"/>
      <c r="BS8" s="23" t="s">
        <v>8</v>
      </c>
    </row>
    <row r="9" spans="2:71" ht="29.25" customHeight="1">
      <c r="B9" s="27"/>
      <c r="C9" s="28"/>
      <c r="D9" s="33" t="s">
        <v>28</v>
      </c>
      <c r="E9" s="28"/>
      <c r="F9" s="28"/>
      <c r="G9" s="28"/>
      <c r="H9" s="28"/>
      <c r="I9" s="28"/>
      <c r="J9" s="28"/>
      <c r="K9" s="38"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38" t="s">
        <v>31</v>
      </c>
      <c r="AO9" s="28"/>
      <c r="AP9" s="28"/>
      <c r="AQ9" s="30"/>
      <c r="BE9" s="349"/>
      <c r="BS9" s="23" t="s">
        <v>8</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49"/>
      <c r="BS10" s="23" t="s">
        <v>8</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49"/>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9"/>
      <c r="BS12" s="23" t="s">
        <v>8</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9" t="s">
        <v>38</v>
      </c>
      <c r="AO13" s="28"/>
      <c r="AP13" s="28"/>
      <c r="AQ13" s="30"/>
      <c r="BE13" s="349"/>
      <c r="BS13" s="23" t="s">
        <v>8</v>
      </c>
    </row>
    <row r="14" spans="2:71" ht="13.5">
      <c r="B14" s="27"/>
      <c r="C14" s="28"/>
      <c r="D14" s="28"/>
      <c r="E14" s="353" t="s">
        <v>38</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6" t="s">
        <v>36</v>
      </c>
      <c r="AL14" s="28"/>
      <c r="AM14" s="28"/>
      <c r="AN14" s="39" t="s">
        <v>38</v>
      </c>
      <c r="AO14" s="28"/>
      <c r="AP14" s="28"/>
      <c r="AQ14" s="30"/>
      <c r="BE14" s="349"/>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9"/>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49"/>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49"/>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9"/>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9"/>
      <c r="BS19" s="23" t="s">
        <v>8</v>
      </c>
    </row>
    <row r="20" spans="2:71" ht="48.75" customHeight="1">
      <c r="B20" s="27"/>
      <c r="C20" s="28"/>
      <c r="D20" s="28"/>
      <c r="E20" s="355" t="s">
        <v>43</v>
      </c>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28"/>
      <c r="AP20" s="28"/>
      <c r="AQ20" s="30"/>
      <c r="BE20" s="34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9"/>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49"/>
    </row>
    <row r="23" spans="2:57"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6">
        <f>ROUND(AG51,2)</f>
        <v>0</v>
      </c>
      <c r="AL23" s="357"/>
      <c r="AM23" s="357"/>
      <c r="AN23" s="357"/>
      <c r="AO23" s="357"/>
      <c r="AP23" s="42"/>
      <c r="AQ23" s="45"/>
      <c r="BE23" s="349"/>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9"/>
    </row>
    <row r="25" spans="2:57" s="1" customFormat="1" ht="13.5">
      <c r="B25" s="41"/>
      <c r="C25" s="42"/>
      <c r="D25" s="42"/>
      <c r="E25" s="42"/>
      <c r="F25" s="42"/>
      <c r="G25" s="42"/>
      <c r="H25" s="42"/>
      <c r="I25" s="42"/>
      <c r="J25" s="42"/>
      <c r="K25" s="42"/>
      <c r="L25" s="358" t="s">
        <v>45</v>
      </c>
      <c r="M25" s="358"/>
      <c r="N25" s="358"/>
      <c r="O25" s="358"/>
      <c r="P25" s="42"/>
      <c r="Q25" s="42"/>
      <c r="R25" s="42"/>
      <c r="S25" s="42"/>
      <c r="T25" s="42"/>
      <c r="U25" s="42"/>
      <c r="V25" s="42"/>
      <c r="W25" s="358" t="s">
        <v>46</v>
      </c>
      <c r="X25" s="358"/>
      <c r="Y25" s="358"/>
      <c r="Z25" s="358"/>
      <c r="AA25" s="358"/>
      <c r="AB25" s="358"/>
      <c r="AC25" s="358"/>
      <c r="AD25" s="358"/>
      <c r="AE25" s="358"/>
      <c r="AF25" s="42"/>
      <c r="AG25" s="42"/>
      <c r="AH25" s="42"/>
      <c r="AI25" s="42"/>
      <c r="AJ25" s="42"/>
      <c r="AK25" s="358" t="s">
        <v>47</v>
      </c>
      <c r="AL25" s="358"/>
      <c r="AM25" s="358"/>
      <c r="AN25" s="358"/>
      <c r="AO25" s="358"/>
      <c r="AP25" s="42"/>
      <c r="AQ25" s="45"/>
      <c r="BE25" s="349"/>
    </row>
    <row r="26" spans="2:57" s="2" customFormat="1" ht="14.45" customHeight="1">
      <c r="B26" s="47"/>
      <c r="C26" s="48"/>
      <c r="D26" s="49" t="s">
        <v>48</v>
      </c>
      <c r="E26" s="48"/>
      <c r="F26" s="49" t="s">
        <v>49</v>
      </c>
      <c r="G26" s="48"/>
      <c r="H26" s="48"/>
      <c r="I26" s="48"/>
      <c r="J26" s="48"/>
      <c r="K26" s="48"/>
      <c r="L26" s="359">
        <v>0.21</v>
      </c>
      <c r="M26" s="360"/>
      <c r="N26" s="360"/>
      <c r="O26" s="360"/>
      <c r="P26" s="48"/>
      <c r="Q26" s="48"/>
      <c r="R26" s="48"/>
      <c r="S26" s="48"/>
      <c r="T26" s="48"/>
      <c r="U26" s="48"/>
      <c r="V26" s="48"/>
      <c r="W26" s="361">
        <f>ROUND(AZ51,2)</f>
        <v>0</v>
      </c>
      <c r="X26" s="360"/>
      <c r="Y26" s="360"/>
      <c r="Z26" s="360"/>
      <c r="AA26" s="360"/>
      <c r="AB26" s="360"/>
      <c r="AC26" s="360"/>
      <c r="AD26" s="360"/>
      <c r="AE26" s="360"/>
      <c r="AF26" s="48"/>
      <c r="AG26" s="48"/>
      <c r="AH26" s="48"/>
      <c r="AI26" s="48"/>
      <c r="AJ26" s="48"/>
      <c r="AK26" s="361">
        <f>ROUND(AV51,2)</f>
        <v>0</v>
      </c>
      <c r="AL26" s="360"/>
      <c r="AM26" s="360"/>
      <c r="AN26" s="360"/>
      <c r="AO26" s="360"/>
      <c r="AP26" s="48"/>
      <c r="AQ26" s="50"/>
      <c r="BE26" s="349"/>
    </row>
    <row r="27" spans="2:57" s="2" customFormat="1" ht="14.45" customHeight="1">
      <c r="B27" s="47"/>
      <c r="C27" s="48"/>
      <c r="D27" s="48"/>
      <c r="E27" s="48"/>
      <c r="F27" s="49" t="s">
        <v>50</v>
      </c>
      <c r="G27" s="48"/>
      <c r="H27" s="48"/>
      <c r="I27" s="48"/>
      <c r="J27" s="48"/>
      <c r="K27" s="48"/>
      <c r="L27" s="359">
        <v>0.15</v>
      </c>
      <c r="M27" s="360"/>
      <c r="N27" s="360"/>
      <c r="O27" s="360"/>
      <c r="P27" s="48"/>
      <c r="Q27" s="48"/>
      <c r="R27" s="48"/>
      <c r="S27" s="48"/>
      <c r="T27" s="48"/>
      <c r="U27" s="48"/>
      <c r="V27" s="48"/>
      <c r="W27" s="361">
        <f>ROUND(BA51,2)</f>
        <v>0</v>
      </c>
      <c r="X27" s="360"/>
      <c r="Y27" s="360"/>
      <c r="Z27" s="360"/>
      <c r="AA27" s="360"/>
      <c r="AB27" s="360"/>
      <c r="AC27" s="360"/>
      <c r="AD27" s="360"/>
      <c r="AE27" s="360"/>
      <c r="AF27" s="48"/>
      <c r="AG27" s="48"/>
      <c r="AH27" s="48"/>
      <c r="AI27" s="48"/>
      <c r="AJ27" s="48"/>
      <c r="AK27" s="361">
        <f>ROUND(AW51,2)</f>
        <v>0</v>
      </c>
      <c r="AL27" s="360"/>
      <c r="AM27" s="360"/>
      <c r="AN27" s="360"/>
      <c r="AO27" s="360"/>
      <c r="AP27" s="48"/>
      <c r="AQ27" s="50"/>
      <c r="BE27" s="349"/>
    </row>
    <row r="28" spans="2:57" s="2" customFormat="1" ht="14.45" customHeight="1" hidden="1">
      <c r="B28" s="47"/>
      <c r="C28" s="48"/>
      <c r="D28" s="48"/>
      <c r="E28" s="48"/>
      <c r="F28" s="49" t="s">
        <v>51</v>
      </c>
      <c r="G28" s="48"/>
      <c r="H28" s="48"/>
      <c r="I28" s="48"/>
      <c r="J28" s="48"/>
      <c r="K28" s="48"/>
      <c r="L28" s="359">
        <v>0.21</v>
      </c>
      <c r="M28" s="360"/>
      <c r="N28" s="360"/>
      <c r="O28" s="360"/>
      <c r="P28" s="48"/>
      <c r="Q28" s="48"/>
      <c r="R28" s="48"/>
      <c r="S28" s="48"/>
      <c r="T28" s="48"/>
      <c r="U28" s="48"/>
      <c r="V28" s="48"/>
      <c r="W28" s="361">
        <f>ROUND(BB51,2)</f>
        <v>0</v>
      </c>
      <c r="X28" s="360"/>
      <c r="Y28" s="360"/>
      <c r="Z28" s="360"/>
      <c r="AA28" s="360"/>
      <c r="AB28" s="360"/>
      <c r="AC28" s="360"/>
      <c r="AD28" s="360"/>
      <c r="AE28" s="360"/>
      <c r="AF28" s="48"/>
      <c r="AG28" s="48"/>
      <c r="AH28" s="48"/>
      <c r="AI28" s="48"/>
      <c r="AJ28" s="48"/>
      <c r="AK28" s="361">
        <v>0</v>
      </c>
      <c r="AL28" s="360"/>
      <c r="AM28" s="360"/>
      <c r="AN28" s="360"/>
      <c r="AO28" s="360"/>
      <c r="AP28" s="48"/>
      <c r="AQ28" s="50"/>
      <c r="BE28" s="349"/>
    </row>
    <row r="29" spans="2:57" s="2" customFormat="1" ht="14.45" customHeight="1" hidden="1">
      <c r="B29" s="47"/>
      <c r="C29" s="48"/>
      <c r="D29" s="48"/>
      <c r="E29" s="48"/>
      <c r="F29" s="49" t="s">
        <v>52</v>
      </c>
      <c r="G29" s="48"/>
      <c r="H29" s="48"/>
      <c r="I29" s="48"/>
      <c r="J29" s="48"/>
      <c r="K29" s="48"/>
      <c r="L29" s="359">
        <v>0.15</v>
      </c>
      <c r="M29" s="360"/>
      <c r="N29" s="360"/>
      <c r="O29" s="360"/>
      <c r="P29" s="48"/>
      <c r="Q29" s="48"/>
      <c r="R29" s="48"/>
      <c r="S29" s="48"/>
      <c r="T29" s="48"/>
      <c r="U29" s="48"/>
      <c r="V29" s="48"/>
      <c r="W29" s="361">
        <f>ROUND(BC51,2)</f>
        <v>0</v>
      </c>
      <c r="X29" s="360"/>
      <c r="Y29" s="360"/>
      <c r="Z29" s="360"/>
      <c r="AA29" s="360"/>
      <c r="AB29" s="360"/>
      <c r="AC29" s="360"/>
      <c r="AD29" s="360"/>
      <c r="AE29" s="360"/>
      <c r="AF29" s="48"/>
      <c r="AG29" s="48"/>
      <c r="AH29" s="48"/>
      <c r="AI29" s="48"/>
      <c r="AJ29" s="48"/>
      <c r="AK29" s="361">
        <v>0</v>
      </c>
      <c r="AL29" s="360"/>
      <c r="AM29" s="360"/>
      <c r="AN29" s="360"/>
      <c r="AO29" s="360"/>
      <c r="AP29" s="48"/>
      <c r="AQ29" s="50"/>
      <c r="BE29" s="349"/>
    </row>
    <row r="30" spans="2:57" s="2" customFormat="1" ht="14.45" customHeight="1" hidden="1">
      <c r="B30" s="47"/>
      <c r="C30" s="48"/>
      <c r="D30" s="48"/>
      <c r="E30" s="48"/>
      <c r="F30" s="49" t="s">
        <v>53</v>
      </c>
      <c r="G30" s="48"/>
      <c r="H30" s="48"/>
      <c r="I30" s="48"/>
      <c r="J30" s="48"/>
      <c r="K30" s="48"/>
      <c r="L30" s="359">
        <v>0</v>
      </c>
      <c r="M30" s="360"/>
      <c r="N30" s="360"/>
      <c r="O30" s="360"/>
      <c r="P30" s="48"/>
      <c r="Q30" s="48"/>
      <c r="R30" s="48"/>
      <c r="S30" s="48"/>
      <c r="T30" s="48"/>
      <c r="U30" s="48"/>
      <c r="V30" s="48"/>
      <c r="W30" s="361">
        <f>ROUND(BD51,2)</f>
        <v>0</v>
      </c>
      <c r="X30" s="360"/>
      <c r="Y30" s="360"/>
      <c r="Z30" s="360"/>
      <c r="AA30" s="360"/>
      <c r="AB30" s="360"/>
      <c r="AC30" s="360"/>
      <c r="AD30" s="360"/>
      <c r="AE30" s="360"/>
      <c r="AF30" s="48"/>
      <c r="AG30" s="48"/>
      <c r="AH30" s="48"/>
      <c r="AI30" s="48"/>
      <c r="AJ30" s="48"/>
      <c r="AK30" s="361">
        <v>0</v>
      </c>
      <c r="AL30" s="360"/>
      <c r="AM30" s="360"/>
      <c r="AN30" s="360"/>
      <c r="AO30" s="360"/>
      <c r="AP30" s="48"/>
      <c r="AQ30" s="50"/>
      <c r="BE30" s="349"/>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9"/>
    </row>
    <row r="32" spans="2:57"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62" t="s">
        <v>56</v>
      </c>
      <c r="Y32" s="363"/>
      <c r="Z32" s="363"/>
      <c r="AA32" s="363"/>
      <c r="AB32" s="363"/>
      <c r="AC32" s="53"/>
      <c r="AD32" s="53"/>
      <c r="AE32" s="53"/>
      <c r="AF32" s="53"/>
      <c r="AG32" s="53"/>
      <c r="AH32" s="53"/>
      <c r="AI32" s="53"/>
      <c r="AJ32" s="53"/>
      <c r="AK32" s="364">
        <f>SUM(AK23:AK30)</f>
        <v>0</v>
      </c>
      <c r="AL32" s="363"/>
      <c r="AM32" s="363"/>
      <c r="AN32" s="363"/>
      <c r="AO32" s="365"/>
      <c r="AP32" s="51"/>
      <c r="AQ32" s="55"/>
      <c r="BE32" s="349"/>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1707K</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6" t="str">
        <f>K6</f>
        <v>Rekonstrukce pěší stezky a schodiště ppč. 2175/8, ulice Máchova, Cheb</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Máchova, Cheb</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8" t="str">
        <f>IF(AN8="","",AN8)</f>
        <v>4. 5. 2017</v>
      </c>
      <c r="AN44" s="368"/>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32</v>
      </c>
      <c r="D46" s="63"/>
      <c r="E46" s="63"/>
      <c r="F46" s="63"/>
      <c r="G46" s="63"/>
      <c r="H46" s="63"/>
      <c r="I46" s="63"/>
      <c r="J46" s="63"/>
      <c r="K46" s="63"/>
      <c r="L46" s="66" t="str">
        <f>IF(E11="","",E11)</f>
        <v>Město Cheb</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69" t="str">
        <f>IF(E17="","",E17)</f>
        <v>DSVA s.r.o.</v>
      </c>
      <c r="AN46" s="369"/>
      <c r="AO46" s="369"/>
      <c r="AP46" s="369"/>
      <c r="AQ46" s="63"/>
      <c r="AR46" s="61"/>
      <c r="AS46" s="370" t="s">
        <v>58</v>
      </c>
      <c r="AT46" s="371"/>
      <c r="AU46" s="74"/>
      <c r="AV46" s="74"/>
      <c r="AW46" s="74"/>
      <c r="AX46" s="74"/>
      <c r="AY46" s="74"/>
      <c r="AZ46" s="74"/>
      <c r="BA46" s="74"/>
      <c r="BB46" s="74"/>
      <c r="BC46" s="74"/>
      <c r="BD46" s="75"/>
    </row>
    <row r="47" spans="2:56" s="1" customFormat="1" ht="13.5">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2"/>
      <c r="AT47" s="37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4"/>
      <c r="AT48" s="375"/>
      <c r="AU48" s="42"/>
      <c r="AV48" s="42"/>
      <c r="AW48" s="42"/>
      <c r="AX48" s="42"/>
      <c r="AY48" s="42"/>
      <c r="AZ48" s="42"/>
      <c r="BA48" s="42"/>
      <c r="BB48" s="42"/>
      <c r="BC48" s="42"/>
      <c r="BD48" s="78"/>
    </row>
    <row r="49" spans="2:56" s="1" customFormat="1" ht="29.25" customHeight="1">
      <c r="B49" s="41"/>
      <c r="C49" s="376" t="s">
        <v>59</v>
      </c>
      <c r="D49" s="377"/>
      <c r="E49" s="377"/>
      <c r="F49" s="377"/>
      <c r="G49" s="377"/>
      <c r="H49" s="79"/>
      <c r="I49" s="378" t="s">
        <v>60</v>
      </c>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9" t="s">
        <v>61</v>
      </c>
      <c r="AH49" s="377"/>
      <c r="AI49" s="377"/>
      <c r="AJ49" s="377"/>
      <c r="AK49" s="377"/>
      <c r="AL49" s="377"/>
      <c r="AM49" s="377"/>
      <c r="AN49" s="378" t="s">
        <v>62</v>
      </c>
      <c r="AO49" s="377"/>
      <c r="AP49" s="377"/>
      <c r="AQ49" s="80" t="s">
        <v>63</v>
      </c>
      <c r="AR49" s="61"/>
      <c r="AS49" s="81" t="s">
        <v>64</v>
      </c>
      <c r="AT49" s="82" t="s">
        <v>65</v>
      </c>
      <c r="AU49" s="82" t="s">
        <v>66</v>
      </c>
      <c r="AV49" s="82" t="s">
        <v>67</v>
      </c>
      <c r="AW49" s="82" t="s">
        <v>68</v>
      </c>
      <c r="AX49" s="82" t="s">
        <v>69</v>
      </c>
      <c r="AY49" s="82" t="s">
        <v>70</v>
      </c>
      <c r="AZ49" s="82" t="s">
        <v>71</v>
      </c>
      <c r="BA49" s="82" t="s">
        <v>72</v>
      </c>
      <c r="BB49" s="82" t="s">
        <v>73</v>
      </c>
      <c r="BC49" s="82" t="s">
        <v>74</v>
      </c>
      <c r="BD49" s="83" t="s">
        <v>75</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3">
        <f>ROUND(SUM(AG52:AG56),2)</f>
        <v>0</v>
      </c>
      <c r="AH51" s="383"/>
      <c r="AI51" s="383"/>
      <c r="AJ51" s="383"/>
      <c r="AK51" s="383"/>
      <c r="AL51" s="383"/>
      <c r="AM51" s="383"/>
      <c r="AN51" s="384">
        <f aca="true" t="shared" si="0" ref="AN51:AN56">SUM(AG51,AT51)</f>
        <v>0</v>
      </c>
      <c r="AO51" s="384"/>
      <c r="AP51" s="384"/>
      <c r="AQ51" s="89" t="s">
        <v>34</v>
      </c>
      <c r="AR51" s="71"/>
      <c r="AS51" s="90">
        <f>ROUND(SUM(AS52:AS56),2)</f>
        <v>0</v>
      </c>
      <c r="AT51" s="91">
        <f aca="true" t="shared" si="1" ref="AT51:AT56">ROUND(SUM(AV51:AW51),2)</f>
        <v>0</v>
      </c>
      <c r="AU51" s="92">
        <f>ROUND(SUM(AU52:AU56),5)</f>
        <v>0</v>
      </c>
      <c r="AV51" s="91">
        <f>ROUND(AZ51*L26,2)</f>
        <v>0</v>
      </c>
      <c r="AW51" s="91">
        <f>ROUND(BA51*L27,2)</f>
        <v>0</v>
      </c>
      <c r="AX51" s="91">
        <f>ROUND(BB51*L26,2)</f>
        <v>0</v>
      </c>
      <c r="AY51" s="91">
        <f>ROUND(BC51*L27,2)</f>
        <v>0</v>
      </c>
      <c r="AZ51" s="91">
        <f>ROUND(SUM(AZ52:AZ56),2)</f>
        <v>0</v>
      </c>
      <c r="BA51" s="91">
        <f>ROUND(SUM(BA52:BA56),2)</f>
        <v>0</v>
      </c>
      <c r="BB51" s="91">
        <f>ROUND(SUM(BB52:BB56),2)</f>
        <v>0</v>
      </c>
      <c r="BC51" s="91">
        <f>ROUND(SUM(BC52:BC56),2)</f>
        <v>0</v>
      </c>
      <c r="BD51" s="93">
        <f>ROUND(SUM(BD52:BD56),2)</f>
        <v>0</v>
      </c>
      <c r="BS51" s="94" t="s">
        <v>77</v>
      </c>
      <c r="BT51" s="94" t="s">
        <v>78</v>
      </c>
      <c r="BU51" s="95" t="s">
        <v>79</v>
      </c>
      <c r="BV51" s="94" t="s">
        <v>80</v>
      </c>
      <c r="BW51" s="94" t="s">
        <v>7</v>
      </c>
      <c r="BX51" s="94" t="s">
        <v>81</v>
      </c>
      <c r="CL51" s="94" t="s">
        <v>21</v>
      </c>
    </row>
    <row r="52" spans="1:91" s="5" customFormat="1" ht="22.5" customHeight="1">
      <c r="A52" s="96" t="s">
        <v>82</v>
      </c>
      <c r="B52" s="97"/>
      <c r="C52" s="98"/>
      <c r="D52" s="382" t="s">
        <v>83</v>
      </c>
      <c r="E52" s="382"/>
      <c r="F52" s="382"/>
      <c r="G52" s="382"/>
      <c r="H52" s="382"/>
      <c r="I52" s="99"/>
      <c r="J52" s="382" t="s">
        <v>84</v>
      </c>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0">
        <f>'SO 101 - SO 101 Pěší komu...'!J27</f>
        <v>0</v>
      </c>
      <c r="AH52" s="381"/>
      <c r="AI52" s="381"/>
      <c r="AJ52" s="381"/>
      <c r="AK52" s="381"/>
      <c r="AL52" s="381"/>
      <c r="AM52" s="381"/>
      <c r="AN52" s="380">
        <f t="shared" si="0"/>
        <v>0</v>
      </c>
      <c r="AO52" s="381"/>
      <c r="AP52" s="381"/>
      <c r="AQ52" s="100" t="s">
        <v>85</v>
      </c>
      <c r="AR52" s="101"/>
      <c r="AS52" s="102">
        <v>0</v>
      </c>
      <c r="AT52" s="103">
        <f t="shared" si="1"/>
        <v>0</v>
      </c>
      <c r="AU52" s="104">
        <f>'SO 101 - SO 101 Pěší komu...'!P84</f>
        <v>0</v>
      </c>
      <c r="AV52" s="103">
        <f>'SO 101 - SO 101 Pěší komu...'!J30</f>
        <v>0</v>
      </c>
      <c r="AW52" s="103">
        <f>'SO 101 - SO 101 Pěší komu...'!J31</f>
        <v>0</v>
      </c>
      <c r="AX52" s="103">
        <f>'SO 101 - SO 101 Pěší komu...'!J32</f>
        <v>0</v>
      </c>
      <c r="AY52" s="103">
        <f>'SO 101 - SO 101 Pěší komu...'!J33</f>
        <v>0</v>
      </c>
      <c r="AZ52" s="103">
        <f>'SO 101 - SO 101 Pěší komu...'!F30</f>
        <v>0</v>
      </c>
      <c r="BA52" s="103">
        <f>'SO 101 - SO 101 Pěší komu...'!F31</f>
        <v>0</v>
      </c>
      <c r="BB52" s="103">
        <f>'SO 101 - SO 101 Pěší komu...'!F32</f>
        <v>0</v>
      </c>
      <c r="BC52" s="103">
        <f>'SO 101 - SO 101 Pěší komu...'!F33</f>
        <v>0</v>
      </c>
      <c r="BD52" s="105">
        <f>'SO 101 - SO 101 Pěší komu...'!F34</f>
        <v>0</v>
      </c>
      <c r="BT52" s="106" t="s">
        <v>86</v>
      </c>
      <c r="BV52" s="106" t="s">
        <v>80</v>
      </c>
      <c r="BW52" s="106" t="s">
        <v>87</v>
      </c>
      <c r="BX52" s="106" t="s">
        <v>7</v>
      </c>
      <c r="CL52" s="106" t="s">
        <v>21</v>
      </c>
      <c r="CM52" s="106" t="s">
        <v>88</v>
      </c>
    </row>
    <row r="53" spans="1:91" s="5" customFormat="1" ht="22.5" customHeight="1">
      <c r="A53" s="96" t="s">
        <v>82</v>
      </c>
      <c r="B53" s="97"/>
      <c r="C53" s="98"/>
      <c r="D53" s="382" t="s">
        <v>89</v>
      </c>
      <c r="E53" s="382"/>
      <c r="F53" s="382"/>
      <c r="G53" s="382"/>
      <c r="H53" s="382"/>
      <c r="I53" s="99"/>
      <c r="J53" s="382" t="s">
        <v>90</v>
      </c>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0">
        <f>'SO 301 - SO 301 Deštová k...'!J27</f>
        <v>0</v>
      </c>
      <c r="AH53" s="381"/>
      <c r="AI53" s="381"/>
      <c r="AJ53" s="381"/>
      <c r="AK53" s="381"/>
      <c r="AL53" s="381"/>
      <c r="AM53" s="381"/>
      <c r="AN53" s="380">
        <f t="shared" si="0"/>
        <v>0</v>
      </c>
      <c r="AO53" s="381"/>
      <c r="AP53" s="381"/>
      <c r="AQ53" s="100" t="s">
        <v>85</v>
      </c>
      <c r="AR53" s="101"/>
      <c r="AS53" s="102">
        <v>0</v>
      </c>
      <c r="AT53" s="103">
        <f t="shared" si="1"/>
        <v>0</v>
      </c>
      <c r="AU53" s="104">
        <f>'SO 301 - SO 301 Deštová k...'!P82</f>
        <v>0</v>
      </c>
      <c r="AV53" s="103">
        <f>'SO 301 - SO 301 Deštová k...'!J30</f>
        <v>0</v>
      </c>
      <c r="AW53" s="103">
        <f>'SO 301 - SO 301 Deštová k...'!J31</f>
        <v>0</v>
      </c>
      <c r="AX53" s="103">
        <f>'SO 301 - SO 301 Deštová k...'!J32</f>
        <v>0</v>
      </c>
      <c r="AY53" s="103">
        <f>'SO 301 - SO 301 Deštová k...'!J33</f>
        <v>0</v>
      </c>
      <c r="AZ53" s="103">
        <f>'SO 301 - SO 301 Deštová k...'!F30</f>
        <v>0</v>
      </c>
      <c r="BA53" s="103">
        <f>'SO 301 - SO 301 Deštová k...'!F31</f>
        <v>0</v>
      </c>
      <c r="BB53" s="103">
        <f>'SO 301 - SO 301 Deštová k...'!F32</f>
        <v>0</v>
      </c>
      <c r="BC53" s="103">
        <f>'SO 301 - SO 301 Deštová k...'!F33</f>
        <v>0</v>
      </c>
      <c r="BD53" s="105">
        <f>'SO 301 - SO 301 Deštová k...'!F34</f>
        <v>0</v>
      </c>
      <c r="BT53" s="106" t="s">
        <v>86</v>
      </c>
      <c r="BV53" s="106" t="s">
        <v>80</v>
      </c>
      <c r="BW53" s="106" t="s">
        <v>91</v>
      </c>
      <c r="BX53" s="106" t="s">
        <v>7</v>
      </c>
      <c r="CL53" s="106" t="s">
        <v>21</v>
      </c>
      <c r="CM53" s="106" t="s">
        <v>88</v>
      </c>
    </row>
    <row r="54" spans="1:91" s="5" customFormat="1" ht="22.5" customHeight="1">
      <c r="A54" s="96" t="s">
        <v>82</v>
      </c>
      <c r="B54" s="97"/>
      <c r="C54" s="98"/>
      <c r="D54" s="382" t="s">
        <v>92</v>
      </c>
      <c r="E54" s="382"/>
      <c r="F54" s="382"/>
      <c r="G54" s="382"/>
      <c r="H54" s="382"/>
      <c r="I54" s="99"/>
      <c r="J54" s="382" t="s">
        <v>93</v>
      </c>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0">
        <f>'SO 401 - SO 401 Veřejné o...'!J27</f>
        <v>0</v>
      </c>
      <c r="AH54" s="381"/>
      <c r="AI54" s="381"/>
      <c r="AJ54" s="381"/>
      <c r="AK54" s="381"/>
      <c r="AL54" s="381"/>
      <c r="AM54" s="381"/>
      <c r="AN54" s="380">
        <f t="shared" si="0"/>
        <v>0</v>
      </c>
      <c r="AO54" s="381"/>
      <c r="AP54" s="381"/>
      <c r="AQ54" s="100" t="s">
        <v>85</v>
      </c>
      <c r="AR54" s="101"/>
      <c r="AS54" s="102">
        <v>0</v>
      </c>
      <c r="AT54" s="103">
        <f t="shared" si="1"/>
        <v>0</v>
      </c>
      <c r="AU54" s="104">
        <f>'SO 401 - SO 401 Veřejné o...'!P81</f>
        <v>0</v>
      </c>
      <c r="AV54" s="103">
        <f>'SO 401 - SO 401 Veřejné o...'!J30</f>
        <v>0</v>
      </c>
      <c r="AW54" s="103">
        <f>'SO 401 - SO 401 Veřejné o...'!J31</f>
        <v>0</v>
      </c>
      <c r="AX54" s="103">
        <f>'SO 401 - SO 401 Veřejné o...'!J32</f>
        <v>0</v>
      </c>
      <c r="AY54" s="103">
        <f>'SO 401 - SO 401 Veřejné o...'!J33</f>
        <v>0</v>
      </c>
      <c r="AZ54" s="103">
        <f>'SO 401 - SO 401 Veřejné o...'!F30</f>
        <v>0</v>
      </c>
      <c r="BA54" s="103">
        <f>'SO 401 - SO 401 Veřejné o...'!F31</f>
        <v>0</v>
      </c>
      <c r="BB54" s="103">
        <f>'SO 401 - SO 401 Veřejné o...'!F32</f>
        <v>0</v>
      </c>
      <c r="BC54" s="103">
        <f>'SO 401 - SO 401 Veřejné o...'!F33</f>
        <v>0</v>
      </c>
      <c r="BD54" s="105">
        <f>'SO 401 - SO 401 Veřejné o...'!F34</f>
        <v>0</v>
      </c>
      <c r="BT54" s="106" t="s">
        <v>86</v>
      </c>
      <c r="BV54" s="106" t="s">
        <v>80</v>
      </c>
      <c r="BW54" s="106" t="s">
        <v>94</v>
      </c>
      <c r="BX54" s="106" t="s">
        <v>7</v>
      </c>
      <c r="CL54" s="106" t="s">
        <v>21</v>
      </c>
      <c r="CM54" s="106" t="s">
        <v>88</v>
      </c>
    </row>
    <row r="55" spans="1:91" s="5" customFormat="1" ht="22.5" customHeight="1">
      <c r="A55" s="96" t="s">
        <v>82</v>
      </c>
      <c r="B55" s="97"/>
      <c r="C55" s="98"/>
      <c r="D55" s="382" t="s">
        <v>95</v>
      </c>
      <c r="E55" s="382"/>
      <c r="F55" s="382"/>
      <c r="G55" s="382"/>
      <c r="H55" s="382"/>
      <c r="I55" s="99"/>
      <c r="J55" s="382" t="s">
        <v>96</v>
      </c>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0">
        <f>'SO 701 - SO 701 Stavební ...'!J27</f>
        <v>0</v>
      </c>
      <c r="AH55" s="381"/>
      <c r="AI55" s="381"/>
      <c r="AJ55" s="381"/>
      <c r="AK55" s="381"/>
      <c r="AL55" s="381"/>
      <c r="AM55" s="381"/>
      <c r="AN55" s="380">
        <f t="shared" si="0"/>
        <v>0</v>
      </c>
      <c r="AO55" s="381"/>
      <c r="AP55" s="381"/>
      <c r="AQ55" s="100" t="s">
        <v>85</v>
      </c>
      <c r="AR55" s="101"/>
      <c r="AS55" s="102">
        <v>0</v>
      </c>
      <c r="AT55" s="103">
        <f t="shared" si="1"/>
        <v>0</v>
      </c>
      <c r="AU55" s="104">
        <f>'SO 701 - SO 701 Stavební ...'!P86</f>
        <v>0</v>
      </c>
      <c r="AV55" s="103">
        <f>'SO 701 - SO 701 Stavební ...'!J30</f>
        <v>0</v>
      </c>
      <c r="AW55" s="103">
        <f>'SO 701 - SO 701 Stavební ...'!J31</f>
        <v>0</v>
      </c>
      <c r="AX55" s="103">
        <f>'SO 701 - SO 701 Stavební ...'!J32</f>
        <v>0</v>
      </c>
      <c r="AY55" s="103">
        <f>'SO 701 - SO 701 Stavební ...'!J33</f>
        <v>0</v>
      </c>
      <c r="AZ55" s="103">
        <f>'SO 701 - SO 701 Stavební ...'!F30</f>
        <v>0</v>
      </c>
      <c r="BA55" s="103">
        <f>'SO 701 - SO 701 Stavební ...'!F31</f>
        <v>0</v>
      </c>
      <c r="BB55" s="103">
        <f>'SO 701 - SO 701 Stavební ...'!F32</f>
        <v>0</v>
      </c>
      <c r="BC55" s="103">
        <f>'SO 701 - SO 701 Stavební ...'!F33</f>
        <v>0</v>
      </c>
      <c r="BD55" s="105">
        <f>'SO 701 - SO 701 Stavební ...'!F34</f>
        <v>0</v>
      </c>
      <c r="BT55" s="106" t="s">
        <v>86</v>
      </c>
      <c r="BV55" s="106" t="s">
        <v>80</v>
      </c>
      <c r="BW55" s="106" t="s">
        <v>97</v>
      </c>
      <c r="BX55" s="106" t="s">
        <v>7</v>
      </c>
      <c r="CL55" s="106" t="s">
        <v>21</v>
      </c>
      <c r="CM55" s="106" t="s">
        <v>88</v>
      </c>
    </row>
    <row r="56" spans="1:91" s="5" customFormat="1" ht="22.5" customHeight="1">
      <c r="A56" s="96" t="s">
        <v>82</v>
      </c>
      <c r="B56" s="97"/>
      <c r="C56" s="98"/>
      <c r="D56" s="382" t="s">
        <v>98</v>
      </c>
      <c r="E56" s="382"/>
      <c r="F56" s="382"/>
      <c r="G56" s="382"/>
      <c r="H56" s="382"/>
      <c r="I56" s="99"/>
      <c r="J56" s="382" t="s">
        <v>99</v>
      </c>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0">
        <f>'VRN - Vedlejší rozpočtové...'!J27</f>
        <v>0</v>
      </c>
      <c r="AH56" s="381"/>
      <c r="AI56" s="381"/>
      <c r="AJ56" s="381"/>
      <c r="AK56" s="381"/>
      <c r="AL56" s="381"/>
      <c r="AM56" s="381"/>
      <c r="AN56" s="380">
        <f t="shared" si="0"/>
        <v>0</v>
      </c>
      <c r="AO56" s="381"/>
      <c r="AP56" s="381"/>
      <c r="AQ56" s="100" t="s">
        <v>85</v>
      </c>
      <c r="AR56" s="101"/>
      <c r="AS56" s="107">
        <v>0</v>
      </c>
      <c r="AT56" s="108">
        <f t="shared" si="1"/>
        <v>0</v>
      </c>
      <c r="AU56" s="109">
        <f>'VRN - Vedlejší rozpočtové...'!P77</f>
        <v>0</v>
      </c>
      <c r="AV56" s="108">
        <f>'VRN - Vedlejší rozpočtové...'!J30</f>
        <v>0</v>
      </c>
      <c r="AW56" s="108">
        <f>'VRN - Vedlejší rozpočtové...'!J31</f>
        <v>0</v>
      </c>
      <c r="AX56" s="108">
        <f>'VRN - Vedlejší rozpočtové...'!J32</f>
        <v>0</v>
      </c>
      <c r="AY56" s="108">
        <f>'VRN - Vedlejší rozpočtové...'!J33</f>
        <v>0</v>
      </c>
      <c r="AZ56" s="108">
        <f>'VRN - Vedlejší rozpočtové...'!F30</f>
        <v>0</v>
      </c>
      <c r="BA56" s="108">
        <f>'VRN - Vedlejší rozpočtové...'!F31</f>
        <v>0</v>
      </c>
      <c r="BB56" s="108">
        <f>'VRN - Vedlejší rozpočtové...'!F32</f>
        <v>0</v>
      </c>
      <c r="BC56" s="108">
        <f>'VRN - Vedlejší rozpočtové...'!F33</f>
        <v>0</v>
      </c>
      <c r="BD56" s="110">
        <f>'VRN - Vedlejší rozpočtové...'!F34</f>
        <v>0</v>
      </c>
      <c r="BT56" s="106" t="s">
        <v>86</v>
      </c>
      <c r="BV56" s="106" t="s">
        <v>80</v>
      </c>
      <c r="BW56" s="106" t="s">
        <v>100</v>
      </c>
      <c r="BX56" s="106" t="s">
        <v>7</v>
      </c>
      <c r="CL56" s="106" t="s">
        <v>21</v>
      </c>
      <c r="CM56" s="106" t="s">
        <v>88</v>
      </c>
    </row>
    <row r="57" spans="2:44" s="1" customFormat="1" ht="30" customHeight="1">
      <c r="B57" s="41"/>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1"/>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61"/>
    </row>
  </sheetData>
  <sheetProtection password="CC35" sheet="1" objects="1" scenarios="1" formatCells="0" formatColumns="0" formatRows="0" sort="0" autoFilter="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01 - SO 101 Pěší komu...'!C2" display="/"/>
    <hyperlink ref="A53" location="'SO 301 - SO 301 Deštová k...'!C2" display="/"/>
    <hyperlink ref="A54" location="'SO 401 - SO 401 Veřejné o...'!C2" display="/"/>
    <hyperlink ref="A55" location="'SO 701 - SO 701 Stavební ...'!C2" display="/"/>
    <hyperlink ref="A56" location="'VRN - Vedlejší rozpočtové...'!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101</v>
      </c>
      <c r="G1" s="393" t="s">
        <v>102</v>
      </c>
      <c r="H1" s="393"/>
      <c r="I1" s="115"/>
      <c r="J1" s="114" t="s">
        <v>103</v>
      </c>
      <c r="K1" s="113" t="s">
        <v>104</v>
      </c>
      <c r="L1" s="114" t="s">
        <v>105</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5"/>
      <c r="M2" s="385"/>
      <c r="N2" s="385"/>
      <c r="O2" s="385"/>
      <c r="P2" s="385"/>
      <c r="Q2" s="385"/>
      <c r="R2" s="385"/>
      <c r="S2" s="385"/>
      <c r="T2" s="385"/>
      <c r="U2" s="385"/>
      <c r="V2" s="385"/>
      <c r="AT2" s="23" t="s">
        <v>87</v>
      </c>
    </row>
    <row r="3" spans="2:46" ht="6.95" customHeight="1">
      <c r="B3" s="24"/>
      <c r="C3" s="25"/>
      <c r="D3" s="25"/>
      <c r="E3" s="25"/>
      <c r="F3" s="25"/>
      <c r="G3" s="25"/>
      <c r="H3" s="25"/>
      <c r="I3" s="116"/>
      <c r="J3" s="25"/>
      <c r="K3" s="26"/>
      <c r="AT3" s="23" t="s">
        <v>88</v>
      </c>
    </row>
    <row r="4" spans="2:46" ht="36.95" customHeight="1">
      <c r="B4" s="27"/>
      <c r="C4" s="28"/>
      <c r="D4" s="29" t="s">
        <v>106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6" t="str">
        <f>'Rekapitulace stavby'!K6</f>
        <v>Rekonstrukce pěší stezky a schodiště ppč. 2175/8, ulice Máchova, Cheb</v>
      </c>
      <c r="F7" s="387"/>
      <c r="G7" s="387"/>
      <c r="H7" s="387"/>
      <c r="I7" s="117"/>
      <c r="J7" s="28"/>
      <c r="K7" s="30"/>
    </row>
    <row r="8" spans="2:11" s="1" customFormat="1" ht="13.5">
      <c r="B8" s="41"/>
      <c r="C8" s="42"/>
      <c r="D8" s="36" t="s">
        <v>107</v>
      </c>
      <c r="E8" s="42"/>
      <c r="F8" s="42"/>
      <c r="G8" s="42"/>
      <c r="H8" s="42"/>
      <c r="I8" s="118"/>
      <c r="J8" s="42"/>
      <c r="K8" s="45"/>
    </row>
    <row r="9" spans="2:11" s="1" customFormat="1" ht="36.95" customHeight="1">
      <c r="B9" s="41"/>
      <c r="C9" s="42"/>
      <c r="D9" s="42"/>
      <c r="E9" s="388" t="s">
        <v>108</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21</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4. 5. 2017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22.5" customHeight="1">
      <c r="B24" s="121"/>
      <c r="C24" s="122"/>
      <c r="D24" s="122"/>
      <c r="E24" s="355" t="s">
        <v>34</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ROUND(SUM(BE84:BE246),2)</f>
        <v>0</v>
      </c>
      <c r="G30" s="42"/>
      <c r="H30" s="42"/>
      <c r="I30" s="131">
        <v>0.21</v>
      </c>
      <c r="J30" s="130">
        <f>ROUND(ROUND((SUM(BE84:BE246)),2)*I30,2)</f>
        <v>0</v>
      </c>
      <c r="K30" s="45"/>
    </row>
    <row r="31" spans="2:11" s="1" customFormat="1" ht="14.45" customHeight="1">
      <c r="B31" s="41"/>
      <c r="C31" s="42"/>
      <c r="D31" s="42"/>
      <c r="E31" s="49" t="s">
        <v>50</v>
      </c>
      <c r="F31" s="130">
        <f>ROUND(SUM(BF84:BF246),2)</f>
        <v>0</v>
      </c>
      <c r="G31" s="42"/>
      <c r="H31" s="42"/>
      <c r="I31" s="131">
        <v>0.15</v>
      </c>
      <c r="J31" s="130">
        <f>ROUND(ROUND((SUM(BF84:BF246)),2)*I31,2)</f>
        <v>0</v>
      </c>
      <c r="K31" s="45"/>
    </row>
    <row r="32" spans="2:11" s="1" customFormat="1" ht="14.45" customHeight="1" hidden="1">
      <c r="B32" s="41"/>
      <c r="C32" s="42"/>
      <c r="D32" s="42"/>
      <c r="E32" s="49" t="s">
        <v>51</v>
      </c>
      <c r="F32" s="130">
        <f>ROUND(SUM(BG84:BG246),2)</f>
        <v>0</v>
      </c>
      <c r="G32" s="42"/>
      <c r="H32" s="42"/>
      <c r="I32" s="131">
        <v>0.21</v>
      </c>
      <c r="J32" s="130">
        <v>0</v>
      </c>
      <c r="K32" s="45"/>
    </row>
    <row r="33" spans="2:11" s="1" customFormat="1" ht="14.45" customHeight="1" hidden="1">
      <c r="B33" s="41"/>
      <c r="C33" s="42"/>
      <c r="D33" s="42"/>
      <c r="E33" s="49" t="s">
        <v>52</v>
      </c>
      <c r="F33" s="130">
        <f>ROUND(SUM(BH84:BH246),2)</f>
        <v>0</v>
      </c>
      <c r="G33" s="42"/>
      <c r="H33" s="42"/>
      <c r="I33" s="131">
        <v>0.15</v>
      </c>
      <c r="J33" s="130">
        <v>0</v>
      </c>
      <c r="K33" s="45"/>
    </row>
    <row r="34" spans="2:11" s="1" customFormat="1" ht="14.45" customHeight="1" hidden="1">
      <c r="B34" s="41"/>
      <c r="C34" s="42"/>
      <c r="D34" s="42"/>
      <c r="E34" s="49" t="s">
        <v>53</v>
      </c>
      <c r="F34" s="130">
        <f>ROUND(SUM(BI84:BI246),2)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6" t="str">
        <f>E7</f>
        <v>Rekonstrukce pěší stezky a schodiště ppč. 2175/8, ulice Máchova, Cheb</v>
      </c>
      <c r="F45" s="387"/>
      <c r="G45" s="387"/>
      <c r="H45" s="387"/>
      <c r="I45" s="118"/>
      <c r="J45" s="42"/>
      <c r="K45" s="45"/>
    </row>
    <row r="46" spans="2:11" s="1" customFormat="1" ht="14.45" customHeight="1">
      <c r="B46" s="41"/>
      <c r="C46" s="36" t="s">
        <v>107</v>
      </c>
      <c r="D46" s="42"/>
      <c r="E46" s="42"/>
      <c r="F46" s="42"/>
      <c r="G46" s="42"/>
      <c r="H46" s="42"/>
      <c r="I46" s="118"/>
      <c r="J46" s="42"/>
      <c r="K46" s="45"/>
    </row>
    <row r="47" spans="2:11" s="1" customFormat="1" ht="23.25" customHeight="1">
      <c r="B47" s="41"/>
      <c r="C47" s="42"/>
      <c r="D47" s="42"/>
      <c r="E47" s="388" t="str">
        <f>E9</f>
        <v>SO 101 - SO 101 Pěší komunikace</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Máchova, Cheb</v>
      </c>
      <c r="G49" s="42"/>
      <c r="H49" s="42"/>
      <c r="I49" s="119" t="s">
        <v>26</v>
      </c>
      <c r="J49" s="120" t="str">
        <f>IF(J12="","",J12)</f>
        <v>4. 5. 2017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Cheb</v>
      </c>
      <c r="G51" s="42"/>
      <c r="H51" s="42"/>
      <c r="I51" s="119" t="s">
        <v>39</v>
      </c>
      <c r="J51" s="34" t="str">
        <f>E21</f>
        <v>DSVA s.r.o.</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110</v>
      </c>
      <c r="D54" s="132"/>
      <c r="E54" s="132"/>
      <c r="F54" s="132"/>
      <c r="G54" s="132"/>
      <c r="H54" s="132"/>
      <c r="I54" s="145"/>
      <c r="J54" s="146" t="s">
        <v>111</v>
      </c>
      <c r="K54" s="147"/>
    </row>
    <row r="55" spans="2:11" s="1" customFormat="1" ht="10.35" customHeight="1">
      <c r="B55" s="41"/>
      <c r="C55" s="42"/>
      <c r="D55" s="42"/>
      <c r="E55" s="42"/>
      <c r="F55" s="42"/>
      <c r="G55" s="42"/>
      <c r="H55" s="42"/>
      <c r="I55" s="118"/>
      <c r="J55" s="42"/>
      <c r="K55" s="45"/>
    </row>
    <row r="56" spans="2:47" s="1" customFormat="1" ht="29.25" customHeight="1">
      <c r="B56" s="41"/>
      <c r="C56" s="148" t="s">
        <v>112</v>
      </c>
      <c r="D56" s="42"/>
      <c r="E56" s="42"/>
      <c r="F56" s="42"/>
      <c r="G56" s="42"/>
      <c r="H56" s="42"/>
      <c r="I56" s="118"/>
      <c r="J56" s="128">
        <f>J84</f>
        <v>0</v>
      </c>
      <c r="K56" s="45"/>
      <c r="AU56" s="23" t="s">
        <v>113</v>
      </c>
    </row>
    <row r="57" spans="2:11" s="7" customFormat="1" ht="24.95" customHeight="1">
      <c r="B57" s="149"/>
      <c r="C57" s="150"/>
      <c r="D57" s="151" t="s">
        <v>114</v>
      </c>
      <c r="E57" s="152"/>
      <c r="F57" s="152"/>
      <c r="G57" s="152"/>
      <c r="H57" s="152"/>
      <c r="I57" s="153"/>
      <c r="J57" s="154">
        <f>J85</f>
        <v>0</v>
      </c>
      <c r="K57" s="155"/>
    </row>
    <row r="58" spans="2:11" s="8" customFormat="1" ht="19.9" customHeight="1">
      <c r="B58" s="156"/>
      <c r="C58" s="157"/>
      <c r="D58" s="158" t="s">
        <v>115</v>
      </c>
      <c r="E58" s="159"/>
      <c r="F58" s="159"/>
      <c r="G58" s="159"/>
      <c r="H58" s="159"/>
      <c r="I58" s="160"/>
      <c r="J58" s="161">
        <f>J86</f>
        <v>0</v>
      </c>
      <c r="K58" s="162"/>
    </row>
    <row r="59" spans="2:11" s="8" customFormat="1" ht="19.9" customHeight="1">
      <c r="B59" s="156"/>
      <c r="C59" s="157"/>
      <c r="D59" s="158" t="s">
        <v>116</v>
      </c>
      <c r="E59" s="159"/>
      <c r="F59" s="159"/>
      <c r="G59" s="159"/>
      <c r="H59" s="159"/>
      <c r="I59" s="160"/>
      <c r="J59" s="161">
        <f>J138</f>
        <v>0</v>
      </c>
      <c r="K59" s="162"/>
    </row>
    <row r="60" spans="2:11" s="8" customFormat="1" ht="19.9" customHeight="1">
      <c r="B60" s="156"/>
      <c r="C60" s="157"/>
      <c r="D60" s="158" t="s">
        <v>117</v>
      </c>
      <c r="E60" s="159"/>
      <c r="F60" s="159"/>
      <c r="G60" s="159"/>
      <c r="H60" s="159"/>
      <c r="I60" s="160"/>
      <c r="J60" s="161">
        <f>J145</f>
        <v>0</v>
      </c>
      <c r="K60" s="162"/>
    </row>
    <row r="61" spans="2:11" s="8" customFormat="1" ht="19.9" customHeight="1">
      <c r="B61" s="156"/>
      <c r="C61" s="157"/>
      <c r="D61" s="158" t="s">
        <v>118</v>
      </c>
      <c r="E61" s="159"/>
      <c r="F61" s="159"/>
      <c r="G61" s="159"/>
      <c r="H61" s="159"/>
      <c r="I61" s="160"/>
      <c r="J61" s="161">
        <f>J178</f>
        <v>0</v>
      </c>
      <c r="K61" s="162"/>
    </row>
    <row r="62" spans="2:11" s="8" customFormat="1" ht="19.9" customHeight="1">
      <c r="B62" s="156"/>
      <c r="C62" s="157"/>
      <c r="D62" s="158" t="s">
        <v>119</v>
      </c>
      <c r="E62" s="159"/>
      <c r="F62" s="159"/>
      <c r="G62" s="159"/>
      <c r="H62" s="159"/>
      <c r="I62" s="160"/>
      <c r="J62" s="161">
        <f>J205</f>
        <v>0</v>
      </c>
      <c r="K62" s="162"/>
    </row>
    <row r="63" spans="2:11" s="8" customFormat="1" ht="19.9" customHeight="1">
      <c r="B63" s="156"/>
      <c r="C63" s="157"/>
      <c r="D63" s="158" t="s">
        <v>120</v>
      </c>
      <c r="E63" s="159"/>
      <c r="F63" s="159"/>
      <c r="G63" s="159"/>
      <c r="H63" s="159"/>
      <c r="I63" s="160"/>
      <c r="J63" s="161">
        <f>J233</f>
        <v>0</v>
      </c>
      <c r="K63" s="162"/>
    </row>
    <row r="64" spans="2:11" s="8" customFormat="1" ht="19.9" customHeight="1">
      <c r="B64" s="156"/>
      <c r="C64" s="157"/>
      <c r="D64" s="158" t="s">
        <v>121</v>
      </c>
      <c r="E64" s="159"/>
      <c r="F64" s="159"/>
      <c r="G64" s="159"/>
      <c r="H64" s="159"/>
      <c r="I64" s="160"/>
      <c r="J64" s="161">
        <f>J244</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122</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390" t="str">
        <f>E7</f>
        <v>Rekonstrukce pěší stezky a schodiště ppč. 2175/8, ulice Máchova, Cheb</v>
      </c>
      <c r="F74" s="391"/>
      <c r="G74" s="391"/>
      <c r="H74" s="391"/>
      <c r="I74" s="163"/>
      <c r="J74" s="63"/>
      <c r="K74" s="63"/>
      <c r="L74" s="61"/>
    </row>
    <row r="75" spans="2:12" s="1" customFormat="1" ht="14.45" customHeight="1">
      <c r="B75" s="41"/>
      <c r="C75" s="65" t="s">
        <v>107</v>
      </c>
      <c r="D75" s="63"/>
      <c r="E75" s="63"/>
      <c r="F75" s="63"/>
      <c r="G75" s="63"/>
      <c r="H75" s="63"/>
      <c r="I75" s="163"/>
      <c r="J75" s="63"/>
      <c r="K75" s="63"/>
      <c r="L75" s="61"/>
    </row>
    <row r="76" spans="2:12" s="1" customFormat="1" ht="23.25" customHeight="1">
      <c r="B76" s="41"/>
      <c r="C76" s="63"/>
      <c r="D76" s="63"/>
      <c r="E76" s="366" t="str">
        <f>E9</f>
        <v>SO 101 - SO 101 Pěší komunikace</v>
      </c>
      <c r="F76" s="392"/>
      <c r="G76" s="392"/>
      <c r="H76" s="392"/>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Máchova, Cheb</v>
      </c>
      <c r="G78" s="63"/>
      <c r="H78" s="63"/>
      <c r="I78" s="165" t="s">
        <v>26</v>
      </c>
      <c r="J78" s="73" t="str">
        <f>IF(J12="","",J12)</f>
        <v>4. 5. 2017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32</v>
      </c>
      <c r="D80" s="63"/>
      <c r="E80" s="63"/>
      <c r="F80" s="164" t="str">
        <f>E15</f>
        <v>Město Cheb</v>
      </c>
      <c r="G80" s="63"/>
      <c r="H80" s="63"/>
      <c r="I80" s="165" t="s">
        <v>39</v>
      </c>
      <c r="J80" s="164" t="str">
        <f>E21</f>
        <v>DSVA s.r.o.</v>
      </c>
      <c r="K80" s="63"/>
      <c r="L80" s="61"/>
    </row>
    <row r="81" spans="2:12" s="1" customFormat="1" ht="14.45" customHeight="1">
      <c r="B81" s="41"/>
      <c r="C81" s="65" t="s">
        <v>37</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123</v>
      </c>
      <c r="D83" s="168" t="s">
        <v>63</v>
      </c>
      <c r="E83" s="168" t="s">
        <v>59</v>
      </c>
      <c r="F83" s="168" t="s">
        <v>124</v>
      </c>
      <c r="G83" s="168" t="s">
        <v>125</v>
      </c>
      <c r="H83" s="168" t="s">
        <v>126</v>
      </c>
      <c r="I83" s="169" t="s">
        <v>127</v>
      </c>
      <c r="J83" s="168" t="s">
        <v>111</v>
      </c>
      <c r="K83" s="170" t="s">
        <v>128</v>
      </c>
      <c r="L83" s="171"/>
      <c r="M83" s="81" t="s">
        <v>129</v>
      </c>
      <c r="N83" s="82" t="s">
        <v>48</v>
      </c>
      <c r="O83" s="82" t="s">
        <v>130</v>
      </c>
      <c r="P83" s="82" t="s">
        <v>131</v>
      </c>
      <c r="Q83" s="82" t="s">
        <v>132</v>
      </c>
      <c r="R83" s="82" t="s">
        <v>133</v>
      </c>
      <c r="S83" s="82" t="s">
        <v>134</v>
      </c>
      <c r="T83" s="83" t="s">
        <v>135</v>
      </c>
    </row>
    <row r="84" spans="2:63" s="1" customFormat="1" ht="29.25" customHeight="1">
      <c r="B84" s="41"/>
      <c r="C84" s="87" t="s">
        <v>112</v>
      </c>
      <c r="D84" s="63"/>
      <c r="E84" s="63"/>
      <c r="F84" s="63"/>
      <c r="G84" s="63"/>
      <c r="H84" s="63"/>
      <c r="I84" s="163"/>
      <c r="J84" s="172">
        <f>BK84</f>
        <v>0</v>
      </c>
      <c r="K84" s="63"/>
      <c r="L84" s="61"/>
      <c r="M84" s="84"/>
      <c r="N84" s="85"/>
      <c r="O84" s="85"/>
      <c r="P84" s="173">
        <f>P85</f>
        <v>0</v>
      </c>
      <c r="Q84" s="85"/>
      <c r="R84" s="173">
        <f>R85</f>
        <v>340.944445</v>
      </c>
      <c r="S84" s="85"/>
      <c r="T84" s="174">
        <f>T85</f>
        <v>48.277</v>
      </c>
      <c r="AT84" s="23" t="s">
        <v>77</v>
      </c>
      <c r="AU84" s="23" t="s">
        <v>113</v>
      </c>
      <c r="BK84" s="175">
        <f>BK85</f>
        <v>0</v>
      </c>
    </row>
    <row r="85" spans="2:63" s="10" customFormat="1" ht="37.35" customHeight="1">
      <c r="B85" s="176"/>
      <c r="C85" s="177"/>
      <c r="D85" s="178" t="s">
        <v>77</v>
      </c>
      <c r="E85" s="179" t="s">
        <v>136</v>
      </c>
      <c r="F85" s="179" t="s">
        <v>137</v>
      </c>
      <c r="G85" s="177"/>
      <c r="H85" s="177"/>
      <c r="I85" s="180"/>
      <c r="J85" s="181">
        <f>BK85</f>
        <v>0</v>
      </c>
      <c r="K85" s="177"/>
      <c r="L85" s="182"/>
      <c r="M85" s="183"/>
      <c r="N85" s="184"/>
      <c r="O85" s="184"/>
      <c r="P85" s="185">
        <f>P86+P138+P145+P178+P205+P233+P244</f>
        <v>0</v>
      </c>
      <c r="Q85" s="184"/>
      <c r="R85" s="185">
        <f>R86+R138+R145+R178+R205+R233+R244</f>
        <v>340.944445</v>
      </c>
      <c r="S85" s="184"/>
      <c r="T85" s="186">
        <f>T86+T138+T145+T178+T205+T233+T244</f>
        <v>48.277</v>
      </c>
      <c r="AR85" s="187" t="s">
        <v>86</v>
      </c>
      <c r="AT85" s="188" t="s">
        <v>77</v>
      </c>
      <c r="AU85" s="188" t="s">
        <v>78</v>
      </c>
      <c r="AY85" s="187" t="s">
        <v>138</v>
      </c>
      <c r="BK85" s="189">
        <f>BK86+BK138+BK145+BK178+BK205+BK233+BK244</f>
        <v>0</v>
      </c>
    </row>
    <row r="86" spans="2:63" s="10" customFormat="1" ht="19.9" customHeight="1">
      <c r="B86" s="176"/>
      <c r="C86" s="177"/>
      <c r="D86" s="190" t="s">
        <v>77</v>
      </c>
      <c r="E86" s="191" t="s">
        <v>86</v>
      </c>
      <c r="F86" s="191" t="s">
        <v>139</v>
      </c>
      <c r="G86" s="177"/>
      <c r="H86" s="177"/>
      <c r="I86" s="180"/>
      <c r="J86" s="192">
        <f>BK86</f>
        <v>0</v>
      </c>
      <c r="K86" s="177"/>
      <c r="L86" s="182"/>
      <c r="M86" s="183"/>
      <c r="N86" s="184"/>
      <c r="O86" s="184"/>
      <c r="P86" s="185">
        <f>SUM(P87:P137)</f>
        <v>0</v>
      </c>
      <c r="Q86" s="184"/>
      <c r="R86" s="185">
        <f>SUM(R87:R137)</f>
        <v>264.12635</v>
      </c>
      <c r="S86" s="184"/>
      <c r="T86" s="186">
        <f>SUM(T87:T137)</f>
        <v>47.557</v>
      </c>
      <c r="AR86" s="187" t="s">
        <v>86</v>
      </c>
      <c r="AT86" s="188" t="s">
        <v>77</v>
      </c>
      <c r="AU86" s="188" t="s">
        <v>86</v>
      </c>
      <c r="AY86" s="187" t="s">
        <v>138</v>
      </c>
      <c r="BK86" s="189">
        <f>SUM(BK87:BK137)</f>
        <v>0</v>
      </c>
    </row>
    <row r="87" spans="2:65" s="1" customFormat="1" ht="57" customHeight="1">
      <c r="B87" s="41"/>
      <c r="C87" s="193" t="s">
        <v>86</v>
      </c>
      <c r="D87" s="193" t="s">
        <v>140</v>
      </c>
      <c r="E87" s="194" t="s">
        <v>141</v>
      </c>
      <c r="F87" s="195" t="s">
        <v>142</v>
      </c>
      <c r="G87" s="196" t="s">
        <v>143</v>
      </c>
      <c r="H87" s="197">
        <v>7</v>
      </c>
      <c r="I87" s="198"/>
      <c r="J87" s="199">
        <f>ROUND(I87*H87,2)</f>
        <v>0</v>
      </c>
      <c r="K87" s="195" t="s">
        <v>144</v>
      </c>
      <c r="L87" s="61"/>
      <c r="M87" s="200" t="s">
        <v>34</v>
      </c>
      <c r="N87" s="201" t="s">
        <v>49</v>
      </c>
      <c r="O87" s="42"/>
      <c r="P87" s="202">
        <f>O87*H87</f>
        <v>0</v>
      </c>
      <c r="Q87" s="202">
        <v>0</v>
      </c>
      <c r="R87" s="202">
        <f>Q87*H87</f>
        <v>0</v>
      </c>
      <c r="S87" s="202">
        <v>0.295</v>
      </c>
      <c r="T87" s="203">
        <f>S87*H87</f>
        <v>2.065</v>
      </c>
      <c r="AR87" s="23" t="s">
        <v>145</v>
      </c>
      <c r="AT87" s="23" t="s">
        <v>140</v>
      </c>
      <c r="AU87" s="23" t="s">
        <v>88</v>
      </c>
      <c r="AY87" s="23" t="s">
        <v>138</v>
      </c>
      <c r="BE87" s="204">
        <f>IF(N87="základní",J87,0)</f>
        <v>0</v>
      </c>
      <c r="BF87" s="204">
        <f>IF(N87="snížená",J87,0)</f>
        <v>0</v>
      </c>
      <c r="BG87" s="204">
        <f>IF(N87="zákl. přenesená",J87,0)</f>
        <v>0</v>
      </c>
      <c r="BH87" s="204">
        <f>IF(N87="sníž. přenesená",J87,0)</f>
        <v>0</v>
      </c>
      <c r="BI87" s="204">
        <f>IF(N87="nulová",J87,0)</f>
        <v>0</v>
      </c>
      <c r="BJ87" s="23" t="s">
        <v>86</v>
      </c>
      <c r="BK87" s="204">
        <f>ROUND(I87*H87,2)</f>
        <v>0</v>
      </c>
      <c r="BL87" s="23" t="s">
        <v>145</v>
      </c>
      <c r="BM87" s="23" t="s">
        <v>146</v>
      </c>
    </row>
    <row r="88" spans="2:47" s="1" customFormat="1" ht="189">
      <c r="B88" s="41"/>
      <c r="C88" s="63"/>
      <c r="D88" s="205" t="s">
        <v>147</v>
      </c>
      <c r="E88" s="63"/>
      <c r="F88" s="206" t="s">
        <v>148</v>
      </c>
      <c r="G88" s="63"/>
      <c r="H88" s="63"/>
      <c r="I88" s="163"/>
      <c r="J88" s="63"/>
      <c r="K88" s="63"/>
      <c r="L88" s="61"/>
      <c r="M88" s="207"/>
      <c r="N88" s="42"/>
      <c r="O88" s="42"/>
      <c r="P88" s="42"/>
      <c r="Q88" s="42"/>
      <c r="R88" s="42"/>
      <c r="S88" s="42"/>
      <c r="T88" s="78"/>
      <c r="AT88" s="23" t="s">
        <v>147</v>
      </c>
      <c r="AU88" s="23" t="s">
        <v>88</v>
      </c>
    </row>
    <row r="89" spans="2:47" s="1" customFormat="1" ht="27">
      <c r="B89" s="41"/>
      <c r="C89" s="63"/>
      <c r="D89" s="208" t="s">
        <v>149</v>
      </c>
      <c r="E89" s="63"/>
      <c r="F89" s="209" t="s">
        <v>150</v>
      </c>
      <c r="G89" s="63"/>
      <c r="H89" s="63"/>
      <c r="I89" s="163"/>
      <c r="J89" s="63"/>
      <c r="K89" s="63"/>
      <c r="L89" s="61"/>
      <c r="M89" s="207"/>
      <c r="N89" s="42"/>
      <c r="O89" s="42"/>
      <c r="P89" s="42"/>
      <c r="Q89" s="42"/>
      <c r="R89" s="42"/>
      <c r="S89" s="42"/>
      <c r="T89" s="78"/>
      <c r="AT89" s="23" t="s">
        <v>149</v>
      </c>
      <c r="AU89" s="23" t="s">
        <v>88</v>
      </c>
    </row>
    <row r="90" spans="2:65" s="1" customFormat="1" ht="44.25" customHeight="1">
      <c r="B90" s="41"/>
      <c r="C90" s="193" t="s">
        <v>88</v>
      </c>
      <c r="D90" s="193" t="s">
        <v>140</v>
      </c>
      <c r="E90" s="194" t="s">
        <v>151</v>
      </c>
      <c r="F90" s="195" t="s">
        <v>152</v>
      </c>
      <c r="G90" s="196" t="s">
        <v>143</v>
      </c>
      <c r="H90" s="197">
        <v>75</v>
      </c>
      <c r="I90" s="198"/>
      <c r="J90" s="199">
        <f>ROUND(I90*H90,2)</f>
        <v>0</v>
      </c>
      <c r="K90" s="195" t="s">
        <v>144</v>
      </c>
      <c r="L90" s="61"/>
      <c r="M90" s="200" t="s">
        <v>34</v>
      </c>
      <c r="N90" s="201" t="s">
        <v>49</v>
      </c>
      <c r="O90" s="42"/>
      <c r="P90" s="202">
        <f>O90*H90</f>
        <v>0</v>
      </c>
      <c r="Q90" s="202">
        <v>0</v>
      </c>
      <c r="R90" s="202">
        <f>Q90*H90</f>
        <v>0</v>
      </c>
      <c r="S90" s="202">
        <v>0.22</v>
      </c>
      <c r="T90" s="203">
        <f>S90*H90</f>
        <v>16.5</v>
      </c>
      <c r="AR90" s="23" t="s">
        <v>145</v>
      </c>
      <c r="AT90" s="23" t="s">
        <v>140</v>
      </c>
      <c r="AU90" s="23" t="s">
        <v>88</v>
      </c>
      <c r="AY90" s="23" t="s">
        <v>138</v>
      </c>
      <c r="BE90" s="204">
        <f>IF(N90="základní",J90,0)</f>
        <v>0</v>
      </c>
      <c r="BF90" s="204">
        <f>IF(N90="snížená",J90,0)</f>
        <v>0</v>
      </c>
      <c r="BG90" s="204">
        <f>IF(N90="zákl. přenesená",J90,0)</f>
        <v>0</v>
      </c>
      <c r="BH90" s="204">
        <f>IF(N90="sníž. přenesená",J90,0)</f>
        <v>0</v>
      </c>
      <c r="BI90" s="204">
        <f>IF(N90="nulová",J90,0)</f>
        <v>0</v>
      </c>
      <c r="BJ90" s="23" t="s">
        <v>86</v>
      </c>
      <c r="BK90" s="204">
        <f>ROUND(I90*H90,2)</f>
        <v>0</v>
      </c>
      <c r="BL90" s="23" t="s">
        <v>145</v>
      </c>
      <c r="BM90" s="23" t="s">
        <v>153</v>
      </c>
    </row>
    <row r="91" spans="2:47" s="1" customFormat="1" ht="256.5">
      <c r="B91" s="41"/>
      <c r="C91" s="63"/>
      <c r="D91" s="208" t="s">
        <v>147</v>
      </c>
      <c r="E91" s="63"/>
      <c r="F91" s="209" t="s">
        <v>154</v>
      </c>
      <c r="G91" s="63"/>
      <c r="H91" s="63"/>
      <c r="I91" s="163"/>
      <c r="J91" s="63"/>
      <c r="K91" s="63"/>
      <c r="L91" s="61"/>
      <c r="M91" s="207"/>
      <c r="N91" s="42"/>
      <c r="O91" s="42"/>
      <c r="P91" s="42"/>
      <c r="Q91" s="42"/>
      <c r="R91" s="42"/>
      <c r="S91" s="42"/>
      <c r="T91" s="78"/>
      <c r="AT91" s="23" t="s">
        <v>147</v>
      </c>
      <c r="AU91" s="23" t="s">
        <v>88</v>
      </c>
    </row>
    <row r="92" spans="2:65" s="1" customFormat="1" ht="44.25" customHeight="1">
      <c r="B92" s="41"/>
      <c r="C92" s="193" t="s">
        <v>155</v>
      </c>
      <c r="D92" s="193" t="s">
        <v>140</v>
      </c>
      <c r="E92" s="194" t="s">
        <v>156</v>
      </c>
      <c r="F92" s="195" t="s">
        <v>157</v>
      </c>
      <c r="G92" s="196" t="s">
        <v>143</v>
      </c>
      <c r="H92" s="197">
        <v>37</v>
      </c>
      <c r="I92" s="198"/>
      <c r="J92" s="199">
        <f>ROUND(I92*H92,2)</f>
        <v>0</v>
      </c>
      <c r="K92" s="195" t="s">
        <v>144</v>
      </c>
      <c r="L92" s="61"/>
      <c r="M92" s="200" t="s">
        <v>34</v>
      </c>
      <c r="N92" s="201" t="s">
        <v>49</v>
      </c>
      <c r="O92" s="42"/>
      <c r="P92" s="202">
        <f>O92*H92</f>
        <v>0</v>
      </c>
      <c r="Q92" s="202">
        <v>0</v>
      </c>
      <c r="R92" s="202">
        <f>Q92*H92</f>
        <v>0</v>
      </c>
      <c r="S92" s="202">
        <v>0.316</v>
      </c>
      <c r="T92" s="203">
        <f>S92*H92</f>
        <v>11.692</v>
      </c>
      <c r="AR92" s="23" t="s">
        <v>145</v>
      </c>
      <c r="AT92" s="23" t="s">
        <v>140</v>
      </c>
      <c r="AU92" s="23" t="s">
        <v>88</v>
      </c>
      <c r="AY92" s="23" t="s">
        <v>138</v>
      </c>
      <c r="BE92" s="204">
        <f>IF(N92="základní",J92,0)</f>
        <v>0</v>
      </c>
      <c r="BF92" s="204">
        <f>IF(N92="snížená",J92,0)</f>
        <v>0</v>
      </c>
      <c r="BG92" s="204">
        <f>IF(N92="zákl. přenesená",J92,0)</f>
        <v>0</v>
      </c>
      <c r="BH92" s="204">
        <f>IF(N92="sníž. přenesená",J92,0)</f>
        <v>0</v>
      </c>
      <c r="BI92" s="204">
        <f>IF(N92="nulová",J92,0)</f>
        <v>0</v>
      </c>
      <c r="BJ92" s="23" t="s">
        <v>86</v>
      </c>
      <c r="BK92" s="204">
        <f>ROUND(I92*H92,2)</f>
        <v>0</v>
      </c>
      <c r="BL92" s="23" t="s">
        <v>145</v>
      </c>
      <c r="BM92" s="23" t="s">
        <v>158</v>
      </c>
    </row>
    <row r="93" spans="2:47" s="1" customFormat="1" ht="256.5">
      <c r="B93" s="41"/>
      <c r="C93" s="63"/>
      <c r="D93" s="205" t="s">
        <v>147</v>
      </c>
      <c r="E93" s="63"/>
      <c r="F93" s="206" t="s">
        <v>154</v>
      </c>
      <c r="G93" s="63"/>
      <c r="H93" s="63"/>
      <c r="I93" s="163"/>
      <c r="J93" s="63"/>
      <c r="K93" s="63"/>
      <c r="L93" s="61"/>
      <c r="M93" s="207"/>
      <c r="N93" s="42"/>
      <c r="O93" s="42"/>
      <c r="P93" s="42"/>
      <c r="Q93" s="42"/>
      <c r="R93" s="42"/>
      <c r="S93" s="42"/>
      <c r="T93" s="78"/>
      <c r="AT93" s="23" t="s">
        <v>147</v>
      </c>
      <c r="AU93" s="23" t="s">
        <v>88</v>
      </c>
    </row>
    <row r="94" spans="2:47" s="1" customFormat="1" ht="27">
      <c r="B94" s="41"/>
      <c r="C94" s="63"/>
      <c r="D94" s="205" t="s">
        <v>149</v>
      </c>
      <c r="E94" s="63"/>
      <c r="F94" s="206" t="s">
        <v>159</v>
      </c>
      <c r="G94" s="63"/>
      <c r="H94" s="63"/>
      <c r="I94" s="163"/>
      <c r="J94" s="63"/>
      <c r="K94" s="63"/>
      <c r="L94" s="61"/>
      <c r="M94" s="207"/>
      <c r="N94" s="42"/>
      <c r="O94" s="42"/>
      <c r="P94" s="42"/>
      <c r="Q94" s="42"/>
      <c r="R94" s="42"/>
      <c r="S94" s="42"/>
      <c r="T94" s="78"/>
      <c r="AT94" s="23" t="s">
        <v>149</v>
      </c>
      <c r="AU94" s="23" t="s">
        <v>88</v>
      </c>
    </row>
    <row r="95" spans="2:51" s="11" customFormat="1" ht="13.5">
      <c r="B95" s="210"/>
      <c r="C95" s="211"/>
      <c r="D95" s="205" t="s">
        <v>160</v>
      </c>
      <c r="E95" s="212" t="s">
        <v>34</v>
      </c>
      <c r="F95" s="213" t="s">
        <v>161</v>
      </c>
      <c r="G95" s="211"/>
      <c r="H95" s="214">
        <v>37</v>
      </c>
      <c r="I95" s="215"/>
      <c r="J95" s="211"/>
      <c r="K95" s="211"/>
      <c r="L95" s="216"/>
      <c r="M95" s="217"/>
      <c r="N95" s="218"/>
      <c r="O95" s="218"/>
      <c r="P95" s="218"/>
      <c r="Q95" s="218"/>
      <c r="R95" s="218"/>
      <c r="S95" s="218"/>
      <c r="T95" s="219"/>
      <c r="AT95" s="220" t="s">
        <v>160</v>
      </c>
      <c r="AU95" s="220" t="s">
        <v>88</v>
      </c>
      <c r="AV95" s="11" t="s">
        <v>88</v>
      </c>
      <c r="AW95" s="11" t="s">
        <v>41</v>
      </c>
      <c r="AX95" s="11" t="s">
        <v>78</v>
      </c>
      <c r="AY95" s="220" t="s">
        <v>138</v>
      </c>
    </row>
    <row r="96" spans="2:51" s="12" customFormat="1" ht="13.5">
      <c r="B96" s="221"/>
      <c r="C96" s="222"/>
      <c r="D96" s="208" t="s">
        <v>160</v>
      </c>
      <c r="E96" s="223" t="s">
        <v>34</v>
      </c>
      <c r="F96" s="224" t="s">
        <v>162</v>
      </c>
      <c r="G96" s="222"/>
      <c r="H96" s="225">
        <v>37</v>
      </c>
      <c r="I96" s="226"/>
      <c r="J96" s="222"/>
      <c r="K96" s="222"/>
      <c r="L96" s="227"/>
      <c r="M96" s="228"/>
      <c r="N96" s="229"/>
      <c r="O96" s="229"/>
      <c r="P96" s="229"/>
      <c r="Q96" s="229"/>
      <c r="R96" s="229"/>
      <c r="S96" s="229"/>
      <c r="T96" s="230"/>
      <c r="AT96" s="231" t="s">
        <v>160</v>
      </c>
      <c r="AU96" s="231" t="s">
        <v>88</v>
      </c>
      <c r="AV96" s="12" t="s">
        <v>145</v>
      </c>
      <c r="AW96" s="12" t="s">
        <v>41</v>
      </c>
      <c r="AX96" s="12" t="s">
        <v>86</v>
      </c>
      <c r="AY96" s="231" t="s">
        <v>138</v>
      </c>
    </row>
    <row r="97" spans="2:65" s="1" customFormat="1" ht="22.5" customHeight="1">
      <c r="B97" s="41"/>
      <c r="C97" s="193" t="s">
        <v>145</v>
      </c>
      <c r="D97" s="193" t="s">
        <v>140</v>
      </c>
      <c r="E97" s="194" t="s">
        <v>163</v>
      </c>
      <c r="F97" s="195" t="s">
        <v>164</v>
      </c>
      <c r="G97" s="196" t="s">
        <v>143</v>
      </c>
      <c r="H97" s="197">
        <v>90</v>
      </c>
      <c r="I97" s="198"/>
      <c r="J97" s="199">
        <f>ROUND(I97*H97,2)</f>
        <v>0</v>
      </c>
      <c r="K97" s="195" t="s">
        <v>34</v>
      </c>
      <c r="L97" s="61"/>
      <c r="M97" s="200" t="s">
        <v>34</v>
      </c>
      <c r="N97" s="201" t="s">
        <v>49</v>
      </c>
      <c r="O97" s="42"/>
      <c r="P97" s="202">
        <f>O97*H97</f>
        <v>0</v>
      </c>
      <c r="Q97" s="202">
        <v>0</v>
      </c>
      <c r="R97" s="202">
        <f>Q97*H97</f>
        <v>0</v>
      </c>
      <c r="S97" s="202">
        <v>0.16</v>
      </c>
      <c r="T97" s="203">
        <f>S97*H97</f>
        <v>14.4</v>
      </c>
      <c r="AR97" s="23" t="s">
        <v>145</v>
      </c>
      <c r="AT97" s="23" t="s">
        <v>140</v>
      </c>
      <c r="AU97" s="23" t="s">
        <v>88</v>
      </c>
      <c r="AY97" s="23" t="s">
        <v>138</v>
      </c>
      <c r="BE97" s="204">
        <f>IF(N97="základní",J97,0)</f>
        <v>0</v>
      </c>
      <c r="BF97" s="204">
        <f>IF(N97="snížená",J97,0)</f>
        <v>0</v>
      </c>
      <c r="BG97" s="204">
        <f>IF(N97="zákl. přenesená",J97,0)</f>
        <v>0</v>
      </c>
      <c r="BH97" s="204">
        <f>IF(N97="sníž. přenesená",J97,0)</f>
        <v>0</v>
      </c>
      <c r="BI97" s="204">
        <f>IF(N97="nulová",J97,0)</f>
        <v>0</v>
      </c>
      <c r="BJ97" s="23" t="s">
        <v>86</v>
      </c>
      <c r="BK97" s="204">
        <f>ROUND(I97*H97,2)</f>
        <v>0</v>
      </c>
      <c r="BL97" s="23" t="s">
        <v>145</v>
      </c>
      <c r="BM97" s="23" t="s">
        <v>165</v>
      </c>
    </row>
    <row r="98" spans="2:51" s="11" customFormat="1" ht="13.5">
      <c r="B98" s="210"/>
      <c r="C98" s="211"/>
      <c r="D98" s="205" t="s">
        <v>160</v>
      </c>
      <c r="E98" s="212" t="s">
        <v>34</v>
      </c>
      <c r="F98" s="213" t="s">
        <v>166</v>
      </c>
      <c r="G98" s="211"/>
      <c r="H98" s="214">
        <v>90</v>
      </c>
      <c r="I98" s="215"/>
      <c r="J98" s="211"/>
      <c r="K98" s="211"/>
      <c r="L98" s="216"/>
      <c r="M98" s="217"/>
      <c r="N98" s="218"/>
      <c r="O98" s="218"/>
      <c r="P98" s="218"/>
      <c r="Q98" s="218"/>
      <c r="R98" s="218"/>
      <c r="S98" s="218"/>
      <c r="T98" s="219"/>
      <c r="AT98" s="220" t="s">
        <v>160</v>
      </c>
      <c r="AU98" s="220" t="s">
        <v>88</v>
      </c>
      <c r="AV98" s="11" t="s">
        <v>88</v>
      </c>
      <c r="AW98" s="11" t="s">
        <v>41</v>
      </c>
      <c r="AX98" s="11" t="s">
        <v>78</v>
      </c>
      <c r="AY98" s="220" t="s">
        <v>138</v>
      </c>
    </row>
    <row r="99" spans="2:51" s="12" customFormat="1" ht="13.5">
      <c r="B99" s="221"/>
      <c r="C99" s="222"/>
      <c r="D99" s="208" t="s">
        <v>160</v>
      </c>
      <c r="E99" s="223" t="s">
        <v>34</v>
      </c>
      <c r="F99" s="224" t="s">
        <v>162</v>
      </c>
      <c r="G99" s="222"/>
      <c r="H99" s="225">
        <v>90</v>
      </c>
      <c r="I99" s="226"/>
      <c r="J99" s="222"/>
      <c r="K99" s="222"/>
      <c r="L99" s="227"/>
      <c r="M99" s="228"/>
      <c r="N99" s="229"/>
      <c r="O99" s="229"/>
      <c r="P99" s="229"/>
      <c r="Q99" s="229"/>
      <c r="R99" s="229"/>
      <c r="S99" s="229"/>
      <c r="T99" s="230"/>
      <c r="AT99" s="231" t="s">
        <v>160</v>
      </c>
      <c r="AU99" s="231" t="s">
        <v>88</v>
      </c>
      <c r="AV99" s="12" t="s">
        <v>145</v>
      </c>
      <c r="AW99" s="12" t="s">
        <v>41</v>
      </c>
      <c r="AX99" s="12" t="s">
        <v>86</v>
      </c>
      <c r="AY99" s="231" t="s">
        <v>138</v>
      </c>
    </row>
    <row r="100" spans="2:65" s="1" customFormat="1" ht="31.5" customHeight="1">
      <c r="B100" s="41"/>
      <c r="C100" s="193" t="s">
        <v>167</v>
      </c>
      <c r="D100" s="193" t="s">
        <v>140</v>
      </c>
      <c r="E100" s="194" t="s">
        <v>168</v>
      </c>
      <c r="F100" s="195" t="s">
        <v>169</v>
      </c>
      <c r="G100" s="196" t="s">
        <v>170</v>
      </c>
      <c r="H100" s="197">
        <v>10</v>
      </c>
      <c r="I100" s="198"/>
      <c r="J100" s="199">
        <f>ROUND(I100*H100,2)</f>
        <v>0</v>
      </c>
      <c r="K100" s="195" t="s">
        <v>144</v>
      </c>
      <c r="L100" s="61"/>
      <c r="M100" s="200" t="s">
        <v>34</v>
      </c>
      <c r="N100" s="201" t="s">
        <v>49</v>
      </c>
      <c r="O100" s="42"/>
      <c r="P100" s="202">
        <f>O100*H100</f>
        <v>0</v>
      </c>
      <c r="Q100" s="202">
        <v>0</v>
      </c>
      <c r="R100" s="202">
        <f>Q100*H100</f>
        <v>0</v>
      </c>
      <c r="S100" s="202">
        <v>0.29</v>
      </c>
      <c r="T100" s="203">
        <f>S100*H100</f>
        <v>2.9</v>
      </c>
      <c r="AR100" s="23" t="s">
        <v>145</v>
      </c>
      <c r="AT100" s="23" t="s">
        <v>140</v>
      </c>
      <c r="AU100" s="23" t="s">
        <v>88</v>
      </c>
      <c r="AY100" s="23" t="s">
        <v>138</v>
      </c>
      <c r="BE100" s="204">
        <f>IF(N100="základní",J100,0)</f>
        <v>0</v>
      </c>
      <c r="BF100" s="204">
        <f>IF(N100="snížená",J100,0)</f>
        <v>0</v>
      </c>
      <c r="BG100" s="204">
        <f>IF(N100="zákl. přenesená",J100,0)</f>
        <v>0</v>
      </c>
      <c r="BH100" s="204">
        <f>IF(N100="sníž. přenesená",J100,0)</f>
        <v>0</v>
      </c>
      <c r="BI100" s="204">
        <f>IF(N100="nulová",J100,0)</f>
        <v>0</v>
      </c>
      <c r="BJ100" s="23" t="s">
        <v>86</v>
      </c>
      <c r="BK100" s="204">
        <f>ROUND(I100*H100,2)</f>
        <v>0</v>
      </c>
      <c r="BL100" s="23" t="s">
        <v>145</v>
      </c>
      <c r="BM100" s="23" t="s">
        <v>171</v>
      </c>
    </row>
    <row r="101" spans="2:47" s="1" customFormat="1" ht="148.5">
      <c r="B101" s="41"/>
      <c r="C101" s="63"/>
      <c r="D101" s="205" t="s">
        <v>147</v>
      </c>
      <c r="E101" s="63"/>
      <c r="F101" s="206" t="s">
        <v>172</v>
      </c>
      <c r="G101" s="63"/>
      <c r="H101" s="63"/>
      <c r="I101" s="163"/>
      <c r="J101" s="63"/>
      <c r="K101" s="63"/>
      <c r="L101" s="61"/>
      <c r="M101" s="207"/>
      <c r="N101" s="42"/>
      <c r="O101" s="42"/>
      <c r="P101" s="42"/>
      <c r="Q101" s="42"/>
      <c r="R101" s="42"/>
      <c r="S101" s="42"/>
      <c r="T101" s="78"/>
      <c r="AT101" s="23" t="s">
        <v>147</v>
      </c>
      <c r="AU101" s="23" t="s">
        <v>88</v>
      </c>
    </row>
    <row r="102" spans="2:47" s="1" customFormat="1" ht="27">
      <c r="B102" s="41"/>
      <c r="C102" s="63"/>
      <c r="D102" s="205" t="s">
        <v>149</v>
      </c>
      <c r="E102" s="63"/>
      <c r="F102" s="206" t="s">
        <v>173</v>
      </c>
      <c r="G102" s="63"/>
      <c r="H102" s="63"/>
      <c r="I102" s="163"/>
      <c r="J102" s="63"/>
      <c r="K102" s="63"/>
      <c r="L102" s="61"/>
      <c r="M102" s="207"/>
      <c r="N102" s="42"/>
      <c r="O102" s="42"/>
      <c r="P102" s="42"/>
      <c r="Q102" s="42"/>
      <c r="R102" s="42"/>
      <c r="S102" s="42"/>
      <c r="T102" s="78"/>
      <c r="AT102" s="23" t="s">
        <v>149</v>
      </c>
      <c r="AU102" s="23" t="s">
        <v>88</v>
      </c>
    </row>
    <row r="103" spans="2:51" s="11" customFormat="1" ht="13.5">
      <c r="B103" s="210"/>
      <c r="C103" s="211"/>
      <c r="D103" s="205" t="s">
        <v>160</v>
      </c>
      <c r="E103" s="212" t="s">
        <v>34</v>
      </c>
      <c r="F103" s="213" t="s">
        <v>174</v>
      </c>
      <c r="G103" s="211"/>
      <c r="H103" s="214">
        <v>10</v>
      </c>
      <c r="I103" s="215"/>
      <c r="J103" s="211"/>
      <c r="K103" s="211"/>
      <c r="L103" s="216"/>
      <c r="M103" s="217"/>
      <c r="N103" s="218"/>
      <c r="O103" s="218"/>
      <c r="P103" s="218"/>
      <c r="Q103" s="218"/>
      <c r="R103" s="218"/>
      <c r="S103" s="218"/>
      <c r="T103" s="219"/>
      <c r="AT103" s="220" t="s">
        <v>160</v>
      </c>
      <c r="AU103" s="220" t="s">
        <v>88</v>
      </c>
      <c r="AV103" s="11" t="s">
        <v>88</v>
      </c>
      <c r="AW103" s="11" t="s">
        <v>41</v>
      </c>
      <c r="AX103" s="11" t="s">
        <v>78</v>
      </c>
      <c r="AY103" s="220" t="s">
        <v>138</v>
      </c>
    </row>
    <row r="104" spans="2:51" s="12" customFormat="1" ht="13.5">
      <c r="B104" s="221"/>
      <c r="C104" s="222"/>
      <c r="D104" s="208" t="s">
        <v>160</v>
      </c>
      <c r="E104" s="223" t="s">
        <v>34</v>
      </c>
      <c r="F104" s="224" t="s">
        <v>162</v>
      </c>
      <c r="G104" s="222"/>
      <c r="H104" s="225">
        <v>10</v>
      </c>
      <c r="I104" s="226"/>
      <c r="J104" s="222"/>
      <c r="K104" s="222"/>
      <c r="L104" s="227"/>
      <c r="M104" s="228"/>
      <c r="N104" s="229"/>
      <c r="O104" s="229"/>
      <c r="P104" s="229"/>
      <c r="Q104" s="229"/>
      <c r="R104" s="229"/>
      <c r="S104" s="229"/>
      <c r="T104" s="230"/>
      <c r="AT104" s="231" t="s">
        <v>160</v>
      </c>
      <c r="AU104" s="231" t="s">
        <v>88</v>
      </c>
      <c r="AV104" s="12" t="s">
        <v>145</v>
      </c>
      <c r="AW104" s="12" t="s">
        <v>41</v>
      </c>
      <c r="AX104" s="12" t="s">
        <v>86</v>
      </c>
      <c r="AY104" s="231" t="s">
        <v>138</v>
      </c>
    </row>
    <row r="105" spans="2:65" s="1" customFormat="1" ht="44.25" customHeight="1">
      <c r="B105" s="41"/>
      <c r="C105" s="193" t="s">
        <v>175</v>
      </c>
      <c r="D105" s="193" t="s">
        <v>140</v>
      </c>
      <c r="E105" s="194" t="s">
        <v>176</v>
      </c>
      <c r="F105" s="195" t="s">
        <v>177</v>
      </c>
      <c r="G105" s="196" t="s">
        <v>178</v>
      </c>
      <c r="H105" s="197">
        <v>58.5</v>
      </c>
      <c r="I105" s="198"/>
      <c r="J105" s="199">
        <f>ROUND(I105*H105,2)</f>
        <v>0</v>
      </c>
      <c r="K105" s="195" t="s">
        <v>144</v>
      </c>
      <c r="L105" s="61"/>
      <c r="M105" s="200" t="s">
        <v>34</v>
      </c>
      <c r="N105" s="201" t="s">
        <v>49</v>
      </c>
      <c r="O105" s="42"/>
      <c r="P105" s="202">
        <f>O105*H105</f>
        <v>0</v>
      </c>
      <c r="Q105" s="202">
        <v>0</v>
      </c>
      <c r="R105" s="202">
        <f>Q105*H105</f>
        <v>0</v>
      </c>
      <c r="S105" s="202">
        <v>0</v>
      </c>
      <c r="T105" s="203">
        <f>S105*H105</f>
        <v>0</v>
      </c>
      <c r="AR105" s="23" t="s">
        <v>145</v>
      </c>
      <c r="AT105" s="23" t="s">
        <v>140</v>
      </c>
      <c r="AU105" s="23" t="s">
        <v>88</v>
      </c>
      <c r="AY105" s="23" t="s">
        <v>138</v>
      </c>
      <c r="BE105" s="204">
        <f>IF(N105="základní",J105,0)</f>
        <v>0</v>
      </c>
      <c r="BF105" s="204">
        <f>IF(N105="snížená",J105,0)</f>
        <v>0</v>
      </c>
      <c r="BG105" s="204">
        <f>IF(N105="zákl. přenesená",J105,0)</f>
        <v>0</v>
      </c>
      <c r="BH105" s="204">
        <f>IF(N105="sníž. přenesená",J105,0)</f>
        <v>0</v>
      </c>
      <c r="BI105" s="204">
        <f>IF(N105="nulová",J105,0)</f>
        <v>0</v>
      </c>
      <c r="BJ105" s="23" t="s">
        <v>86</v>
      </c>
      <c r="BK105" s="204">
        <f>ROUND(I105*H105,2)</f>
        <v>0</v>
      </c>
      <c r="BL105" s="23" t="s">
        <v>145</v>
      </c>
      <c r="BM105" s="23" t="s">
        <v>179</v>
      </c>
    </row>
    <row r="106" spans="2:47" s="1" customFormat="1" ht="270">
      <c r="B106" s="41"/>
      <c r="C106" s="63"/>
      <c r="D106" s="205" t="s">
        <v>147</v>
      </c>
      <c r="E106" s="63"/>
      <c r="F106" s="206" t="s">
        <v>180</v>
      </c>
      <c r="G106" s="63"/>
      <c r="H106" s="63"/>
      <c r="I106" s="163"/>
      <c r="J106" s="63"/>
      <c r="K106" s="63"/>
      <c r="L106" s="61"/>
      <c r="M106" s="207"/>
      <c r="N106" s="42"/>
      <c r="O106" s="42"/>
      <c r="P106" s="42"/>
      <c r="Q106" s="42"/>
      <c r="R106" s="42"/>
      <c r="S106" s="42"/>
      <c r="T106" s="78"/>
      <c r="AT106" s="23" t="s">
        <v>147</v>
      </c>
      <c r="AU106" s="23" t="s">
        <v>88</v>
      </c>
    </row>
    <row r="107" spans="2:51" s="11" customFormat="1" ht="13.5">
      <c r="B107" s="210"/>
      <c r="C107" s="211"/>
      <c r="D107" s="205" t="s">
        <v>160</v>
      </c>
      <c r="E107" s="212" t="s">
        <v>34</v>
      </c>
      <c r="F107" s="213" t="s">
        <v>181</v>
      </c>
      <c r="G107" s="211"/>
      <c r="H107" s="214">
        <v>22.5</v>
      </c>
      <c r="I107" s="215"/>
      <c r="J107" s="211"/>
      <c r="K107" s="211"/>
      <c r="L107" s="216"/>
      <c r="M107" s="217"/>
      <c r="N107" s="218"/>
      <c r="O107" s="218"/>
      <c r="P107" s="218"/>
      <c r="Q107" s="218"/>
      <c r="R107" s="218"/>
      <c r="S107" s="218"/>
      <c r="T107" s="219"/>
      <c r="AT107" s="220" t="s">
        <v>160</v>
      </c>
      <c r="AU107" s="220" t="s">
        <v>88</v>
      </c>
      <c r="AV107" s="11" t="s">
        <v>88</v>
      </c>
      <c r="AW107" s="11" t="s">
        <v>41</v>
      </c>
      <c r="AX107" s="11" t="s">
        <v>78</v>
      </c>
      <c r="AY107" s="220" t="s">
        <v>138</v>
      </c>
    </row>
    <row r="108" spans="2:51" s="11" customFormat="1" ht="13.5">
      <c r="B108" s="210"/>
      <c r="C108" s="211"/>
      <c r="D108" s="205" t="s">
        <v>160</v>
      </c>
      <c r="E108" s="212" t="s">
        <v>34</v>
      </c>
      <c r="F108" s="213" t="s">
        <v>182</v>
      </c>
      <c r="G108" s="211"/>
      <c r="H108" s="214">
        <v>36</v>
      </c>
      <c r="I108" s="215"/>
      <c r="J108" s="211"/>
      <c r="K108" s="211"/>
      <c r="L108" s="216"/>
      <c r="M108" s="217"/>
      <c r="N108" s="218"/>
      <c r="O108" s="218"/>
      <c r="P108" s="218"/>
      <c r="Q108" s="218"/>
      <c r="R108" s="218"/>
      <c r="S108" s="218"/>
      <c r="T108" s="219"/>
      <c r="AT108" s="220" t="s">
        <v>160</v>
      </c>
      <c r="AU108" s="220" t="s">
        <v>88</v>
      </c>
      <c r="AV108" s="11" t="s">
        <v>88</v>
      </c>
      <c r="AW108" s="11" t="s">
        <v>41</v>
      </c>
      <c r="AX108" s="11" t="s">
        <v>78</v>
      </c>
      <c r="AY108" s="220" t="s">
        <v>138</v>
      </c>
    </row>
    <row r="109" spans="2:51" s="12" customFormat="1" ht="13.5">
      <c r="B109" s="221"/>
      <c r="C109" s="222"/>
      <c r="D109" s="208" t="s">
        <v>160</v>
      </c>
      <c r="E109" s="223" t="s">
        <v>34</v>
      </c>
      <c r="F109" s="224" t="s">
        <v>162</v>
      </c>
      <c r="G109" s="222"/>
      <c r="H109" s="225">
        <v>58.5</v>
      </c>
      <c r="I109" s="226"/>
      <c r="J109" s="222"/>
      <c r="K109" s="222"/>
      <c r="L109" s="227"/>
      <c r="M109" s="228"/>
      <c r="N109" s="229"/>
      <c r="O109" s="229"/>
      <c r="P109" s="229"/>
      <c r="Q109" s="229"/>
      <c r="R109" s="229"/>
      <c r="S109" s="229"/>
      <c r="T109" s="230"/>
      <c r="AT109" s="231" t="s">
        <v>160</v>
      </c>
      <c r="AU109" s="231" t="s">
        <v>88</v>
      </c>
      <c r="AV109" s="12" t="s">
        <v>145</v>
      </c>
      <c r="AW109" s="12" t="s">
        <v>41</v>
      </c>
      <c r="AX109" s="12" t="s">
        <v>86</v>
      </c>
      <c r="AY109" s="231" t="s">
        <v>138</v>
      </c>
    </row>
    <row r="110" spans="2:65" s="1" customFormat="1" ht="44.25" customHeight="1">
      <c r="B110" s="41"/>
      <c r="C110" s="193" t="s">
        <v>183</v>
      </c>
      <c r="D110" s="193" t="s">
        <v>140</v>
      </c>
      <c r="E110" s="194" t="s">
        <v>184</v>
      </c>
      <c r="F110" s="195" t="s">
        <v>185</v>
      </c>
      <c r="G110" s="196" t="s">
        <v>178</v>
      </c>
      <c r="H110" s="197">
        <v>59</v>
      </c>
      <c r="I110" s="198"/>
      <c r="J110" s="199">
        <f>ROUND(I110*H110,2)</f>
        <v>0</v>
      </c>
      <c r="K110" s="195" t="s">
        <v>144</v>
      </c>
      <c r="L110" s="61"/>
      <c r="M110" s="200" t="s">
        <v>34</v>
      </c>
      <c r="N110" s="201" t="s">
        <v>49</v>
      </c>
      <c r="O110" s="42"/>
      <c r="P110" s="202">
        <f>O110*H110</f>
        <v>0</v>
      </c>
      <c r="Q110" s="202">
        <v>0</v>
      </c>
      <c r="R110" s="202">
        <f>Q110*H110</f>
        <v>0</v>
      </c>
      <c r="S110" s="202">
        <v>0</v>
      </c>
      <c r="T110" s="203">
        <f>S110*H110</f>
        <v>0</v>
      </c>
      <c r="AR110" s="23" t="s">
        <v>145</v>
      </c>
      <c r="AT110" s="23" t="s">
        <v>140</v>
      </c>
      <c r="AU110" s="23" t="s">
        <v>88</v>
      </c>
      <c r="AY110" s="23" t="s">
        <v>138</v>
      </c>
      <c r="BE110" s="204">
        <f>IF(N110="základní",J110,0)</f>
        <v>0</v>
      </c>
      <c r="BF110" s="204">
        <f>IF(N110="snížená",J110,0)</f>
        <v>0</v>
      </c>
      <c r="BG110" s="204">
        <f>IF(N110="zákl. přenesená",J110,0)</f>
        <v>0</v>
      </c>
      <c r="BH110" s="204">
        <f>IF(N110="sníž. přenesená",J110,0)</f>
        <v>0</v>
      </c>
      <c r="BI110" s="204">
        <f>IF(N110="nulová",J110,0)</f>
        <v>0</v>
      </c>
      <c r="BJ110" s="23" t="s">
        <v>86</v>
      </c>
      <c r="BK110" s="204">
        <f>ROUND(I110*H110,2)</f>
        <v>0</v>
      </c>
      <c r="BL110" s="23" t="s">
        <v>145</v>
      </c>
      <c r="BM110" s="23" t="s">
        <v>186</v>
      </c>
    </row>
    <row r="111" spans="2:47" s="1" customFormat="1" ht="270">
      <c r="B111" s="41"/>
      <c r="C111" s="63"/>
      <c r="D111" s="205" t="s">
        <v>147</v>
      </c>
      <c r="E111" s="63"/>
      <c r="F111" s="206" t="s">
        <v>180</v>
      </c>
      <c r="G111" s="63"/>
      <c r="H111" s="63"/>
      <c r="I111" s="163"/>
      <c r="J111" s="63"/>
      <c r="K111" s="63"/>
      <c r="L111" s="61"/>
      <c r="M111" s="207"/>
      <c r="N111" s="42"/>
      <c r="O111" s="42"/>
      <c r="P111" s="42"/>
      <c r="Q111" s="42"/>
      <c r="R111" s="42"/>
      <c r="S111" s="42"/>
      <c r="T111" s="78"/>
      <c r="AT111" s="23" t="s">
        <v>147</v>
      </c>
      <c r="AU111" s="23" t="s">
        <v>88</v>
      </c>
    </row>
    <row r="112" spans="2:51" s="11" customFormat="1" ht="13.5">
      <c r="B112" s="210"/>
      <c r="C112" s="211"/>
      <c r="D112" s="208" t="s">
        <v>160</v>
      </c>
      <c r="E112" s="232" t="s">
        <v>34</v>
      </c>
      <c r="F112" s="233" t="s">
        <v>187</v>
      </c>
      <c r="G112" s="211"/>
      <c r="H112" s="234">
        <v>59</v>
      </c>
      <c r="I112" s="215"/>
      <c r="J112" s="211"/>
      <c r="K112" s="211"/>
      <c r="L112" s="216"/>
      <c r="M112" s="217"/>
      <c r="N112" s="218"/>
      <c r="O112" s="218"/>
      <c r="P112" s="218"/>
      <c r="Q112" s="218"/>
      <c r="R112" s="218"/>
      <c r="S112" s="218"/>
      <c r="T112" s="219"/>
      <c r="AT112" s="220" t="s">
        <v>160</v>
      </c>
      <c r="AU112" s="220" t="s">
        <v>88</v>
      </c>
      <c r="AV112" s="11" t="s">
        <v>88</v>
      </c>
      <c r="AW112" s="11" t="s">
        <v>41</v>
      </c>
      <c r="AX112" s="11" t="s">
        <v>86</v>
      </c>
      <c r="AY112" s="220" t="s">
        <v>138</v>
      </c>
    </row>
    <row r="113" spans="2:65" s="1" customFormat="1" ht="44.25" customHeight="1">
      <c r="B113" s="41"/>
      <c r="C113" s="193" t="s">
        <v>188</v>
      </c>
      <c r="D113" s="193" t="s">
        <v>140</v>
      </c>
      <c r="E113" s="194" t="s">
        <v>189</v>
      </c>
      <c r="F113" s="195" t="s">
        <v>190</v>
      </c>
      <c r="G113" s="196" t="s">
        <v>178</v>
      </c>
      <c r="H113" s="197">
        <v>59</v>
      </c>
      <c r="I113" s="198"/>
      <c r="J113" s="199">
        <f>ROUND(I113*H113,2)</f>
        <v>0</v>
      </c>
      <c r="K113" s="195" t="s">
        <v>144</v>
      </c>
      <c r="L113" s="61"/>
      <c r="M113" s="200" t="s">
        <v>34</v>
      </c>
      <c r="N113" s="201" t="s">
        <v>49</v>
      </c>
      <c r="O113" s="42"/>
      <c r="P113" s="202">
        <f>O113*H113</f>
        <v>0</v>
      </c>
      <c r="Q113" s="202">
        <v>0</v>
      </c>
      <c r="R113" s="202">
        <f>Q113*H113</f>
        <v>0</v>
      </c>
      <c r="S113" s="202">
        <v>0</v>
      </c>
      <c r="T113" s="203">
        <f>S113*H113</f>
        <v>0</v>
      </c>
      <c r="AR113" s="23" t="s">
        <v>145</v>
      </c>
      <c r="AT113" s="23" t="s">
        <v>140</v>
      </c>
      <c r="AU113" s="23" t="s">
        <v>88</v>
      </c>
      <c r="AY113" s="23" t="s">
        <v>138</v>
      </c>
      <c r="BE113" s="204">
        <f>IF(N113="základní",J113,0)</f>
        <v>0</v>
      </c>
      <c r="BF113" s="204">
        <f>IF(N113="snížená",J113,0)</f>
        <v>0</v>
      </c>
      <c r="BG113" s="204">
        <f>IF(N113="zákl. přenesená",J113,0)</f>
        <v>0</v>
      </c>
      <c r="BH113" s="204">
        <f>IF(N113="sníž. přenesená",J113,0)</f>
        <v>0</v>
      </c>
      <c r="BI113" s="204">
        <f>IF(N113="nulová",J113,0)</f>
        <v>0</v>
      </c>
      <c r="BJ113" s="23" t="s">
        <v>86</v>
      </c>
      <c r="BK113" s="204">
        <f>ROUND(I113*H113,2)</f>
        <v>0</v>
      </c>
      <c r="BL113" s="23" t="s">
        <v>145</v>
      </c>
      <c r="BM113" s="23" t="s">
        <v>191</v>
      </c>
    </row>
    <row r="114" spans="2:47" s="1" customFormat="1" ht="189">
      <c r="B114" s="41"/>
      <c r="C114" s="63"/>
      <c r="D114" s="205" t="s">
        <v>147</v>
      </c>
      <c r="E114" s="63"/>
      <c r="F114" s="206" t="s">
        <v>192</v>
      </c>
      <c r="G114" s="63"/>
      <c r="H114" s="63"/>
      <c r="I114" s="163"/>
      <c r="J114" s="63"/>
      <c r="K114" s="63"/>
      <c r="L114" s="61"/>
      <c r="M114" s="207"/>
      <c r="N114" s="42"/>
      <c r="O114" s="42"/>
      <c r="P114" s="42"/>
      <c r="Q114" s="42"/>
      <c r="R114" s="42"/>
      <c r="S114" s="42"/>
      <c r="T114" s="78"/>
      <c r="AT114" s="23" t="s">
        <v>147</v>
      </c>
      <c r="AU114" s="23" t="s">
        <v>88</v>
      </c>
    </row>
    <row r="115" spans="2:51" s="11" customFormat="1" ht="13.5">
      <c r="B115" s="210"/>
      <c r="C115" s="211"/>
      <c r="D115" s="205" t="s">
        <v>160</v>
      </c>
      <c r="E115" s="212" t="s">
        <v>34</v>
      </c>
      <c r="F115" s="213" t="s">
        <v>187</v>
      </c>
      <c r="G115" s="211"/>
      <c r="H115" s="214">
        <v>59</v>
      </c>
      <c r="I115" s="215"/>
      <c r="J115" s="211"/>
      <c r="K115" s="211"/>
      <c r="L115" s="216"/>
      <c r="M115" s="217"/>
      <c r="N115" s="218"/>
      <c r="O115" s="218"/>
      <c r="P115" s="218"/>
      <c r="Q115" s="218"/>
      <c r="R115" s="218"/>
      <c r="S115" s="218"/>
      <c r="T115" s="219"/>
      <c r="AT115" s="220" t="s">
        <v>160</v>
      </c>
      <c r="AU115" s="220" t="s">
        <v>88</v>
      </c>
      <c r="AV115" s="11" t="s">
        <v>88</v>
      </c>
      <c r="AW115" s="11" t="s">
        <v>41</v>
      </c>
      <c r="AX115" s="11" t="s">
        <v>78</v>
      </c>
      <c r="AY115" s="220" t="s">
        <v>138</v>
      </c>
    </row>
    <row r="116" spans="2:51" s="12" customFormat="1" ht="13.5">
      <c r="B116" s="221"/>
      <c r="C116" s="222"/>
      <c r="D116" s="208" t="s">
        <v>160</v>
      </c>
      <c r="E116" s="223" t="s">
        <v>34</v>
      </c>
      <c r="F116" s="224" t="s">
        <v>162</v>
      </c>
      <c r="G116" s="222"/>
      <c r="H116" s="225">
        <v>59</v>
      </c>
      <c r="I116" s="226"/>
      <c r="J116" s="222"/>
      <c r="K116" s="222"/>
      <c r="L116" s="227"/>
      <c r="M116" s="228"/>
      <c r="N116" s="229"/>
      <c r="O116" s="229"/>
      <c r="P116" s="229"/>
      <c r="Q116" s="229"/>
      <c r="R116" s="229"/>
      <c r="S116" s="229"/>
      <c r="T116" s="230"/>
      <c r="AT116" s="231" t="s">
        <v>160</v>
      </c>
      <c r="AU116" s="231" t="s">
        <v>88</v>
      </c>
      <c r="AV116" s="12" t="s">
        <v>145</v>
      </c>
      <c r="AW116" s="12" t="s">
        <v>41</v>
      </c>
      <c r="AX116" s="12" t="s">
        <v>86</v>
      </c>
      <c r="AY116" s="231" t="s">
        <v>138</v>
      </c>
    </row>
    <row r="117" spans="2:65" s="1" customFormat="1" ht="44.25" customHeight="1">
      <c r="B117" s="41"/>
      <c r="C117" s="193" t="s">
        <v>193</v>
      </c>
      <c r="D117" s="193" t="s">
        <v>140</v>
      </c>
      <c r="E117" s="194" t="s">
        <v>194</v>
      </c>
      <c r="F117" s="195" t="s">
        <v>195</v>
      </c>
      <c r="G117" s="196" t="s">
        <v>178</v>
      </c>
      <c r="H117" s="197">
        <v>14</v>
      </c>
      <c r="I117" s="198"/>
      <c r="J117" s="199">
        <f>ROUND(I117*H117,2)</f>
        <v>0</v>
      </c>
      <c r="K117" s="195" t="s">
        <v>144</v>
      </c>
      <c r="L117" s="61"/>
      <c r="M117" s="200" t="s">
        <v>34</v>
      </c>
      <c r="N117" s="201" t="s">
        <v>49</v>
      </c>
      <c r="O117" s="42"/>
      <c r="P117" s="202">
        <f>O117*H117</f>
        <v>0</v>
      </c>
      <c r="Q117" s="202">
        <v>0</v>
      </c>
      <c r="R117" s="202">
        <f>Q117*H117</f>
        <v>0</v>
      </c>
      <c r="S117" s="202">
        <v>0</v>
      </c>
      <c r="T117" s="203">
        <f>S117*H117</f>
        <v>0</v>
      </c>
      <c r="AR117" s="23" t="s">
        <v>145</v>
      </c>
      <c r="AT117" s="23" t="s">
        <v>140</v>
      </c>
      <c r="AU117" s="23" t="s">
        <v>88</v>
      </c>
      <c r="AY117" s="23" t="s">
        <v>138</v>
      </c>
      <c r="BE117" s="204">
        <f>IF(N117="základní",J117,0)</f>
        <v>0</v>
      </c>
      <c r="BF117" s="204">
        <f>IF(N117="snížená",J117,0)</f>
        <v>0</v>
      </c>
      <c r="BG117" s="204">
        <f>IF(N117="zákl. přenesená",J117,0)</f>
        <v>0</v>
      </c>
      <c r="BH117" s="204">
        <f>IF(N117="sníž. přenesená",J117,0)</f>
        <v>0</v>
      </c>
      <c r="BI117" s="204">
        <f>IF(N117="nulová",J117,0)</f>
        <v>0</v>
      </c>
      <c r="BJ117" s="23" t="s">
        <v>86</v>
      </c>
      <c r="BK117" s="204">
        <f>ROUND(I117*H117,2)</f>
        <v>0</v>
      </c>
      <c r="BL117" s="23" t="s">
        <v>145</v>
      </c>
      <c r="BM117" s="23" t="s">
        <v>196</v>
      </c>
    </row>
    <row r="118" spans="2:47" s="1" customFormat="1" ht="409.5">
      <c r="B118" s="41"/>
      <c r="C118" s="63"/>
      <c r="D118" s="208" t="s">
        <v>147</v>
      </c>
      <c r="E118" s="63"/>
      <c r="F118" s="209" t="s">
        <v>197</v>
      </c>
      <c r="G118" s="63"/>
      <c r="H118" s="63"/>
      <c r="I118" s="163"/>
      <c r="J118" s="63"/>
      <c r="K118" s="63"/>
      <c r="L118" s="61"/>
      <c r="M118" s="207"/>
      <c r="N118" s="42"/>
      <c r="O118" s="42"/>
      <c r="P118" s="42"/>
      <c r="Q118" s="42"/>
      <c r="R118" s="42"/>
      <c r="S118" s="42"/>
      <c r="T118" s="78"/>
      <c r="AT118" s="23" t="s">
        <v>147</v>
      </c>
      <c r="AU118" s="23" t="s">
        <v>88</v>
      </c>
    </row>
    <row r="119" spans="2:65" s="1" customFormat="1" ht="22.5" customHeight="1">
      <c r="B119" s="41"/>
      <c r="C119" s="235" t="s">
        <v>174</v>
      </c>
      <c r="D119" s="235" t="s">
        <v>198</v>
      </c>
      <c r="E119" s="236" t="s">
        <v>199</v>
      </c>
      <c r="F119" s="237" t="s">
        <v>200</v>
      </c>
      <c r="G119" s="238" t="s">
        <v>201</v>
      </c>
      <c r="H119" s="239">
        <v>264</v>
      </c>
      <c r="I119" s="240"/>
      <c r="J119" s="241">
        <f>ROUND(I119*H119,2)</f>
        <v>0</v>
      </c>
      <c r="K119" s="237" t="s">
        <v>144</v>
      </c>
      <c r="L119" s="242"/>
      <c r="M119" s="243" t="s">
        <v>34</v>
      </c>
      <c r="N119" s="244" t="s">
        <v>49</v>
      </c>
      <c r="O119" s="42"/>
      <c r="P119" s="202">
        <f>O119*H119</f>
        <v>0</v>
      </c>
      <c r="Q119" s="202">
        <v>1</v>
      </c>
      <c r="R119" s="202">
        <f>Q119*H119</f>
        <v>264</v>
      </c>
      <c r="S119" s="202">
        <v>0</v>
      </c>
      <c r="T119" s="203">
        <f>S119*H119</f>
        <v>0</v>
      </c>
      <c r="AR119" s="23" t="s">
        <v>188</v>
      </c>
      <c r="AT119" s="23" t="s">
        <v>198</v>
      </c>
      <c r="AU119" s="23" t="s">
        <v>88</v>
      </c>
      <c r="AY119" s="23" t="s">
        <v>138</v>
      </c>
      <c r="BE119" s="204">
        <f>IF(N119="základní",J119,0)</f>
        <v>0</v>
      </c>
      <c r="BF119" s="204">
        <f>IF(N119="snížená",J119,0)</f>
        <v>0</v>
      </c>
      <c r="BG119" s="204">
        <f>IF(N119="zákl. přenesená",J119,0)</f>
        <v>0</v>
      </c>
      <c r="BH119" s="204">
        <f>IF(N119="sníž. přenesená",J119,0)</f>
        <v>0</v>
      </c>
      <c r="BI119" s="204">
        <f>IF(N119="nulová",J119,0)</f>
        <v>0</v>
      </c>
      <c r="BJ119" s="23" t="s">
        <v>86</v>
      </c>
      <c r="BK119" s="204">
        <f>ROUND(I119*H119,2)</f>
        <v>0</v>
      </c>
      <c r="BL119" s="23" t="s">
        <v>145</v>
      </c>
      <c r="BM119" s="23" t="s">
        <v>202</v>
      </c>
    </row>
    <row r="120" spans="2:47" s="1" customFormat="1" ht="27">
      <c r="B120" s="41"/>
      <c r="C120" s="63"/>
      <c r="D120" s="205" t="s">
        <v>149</v>
      </c>
      <c r="E120" s="63"/>
      <c r="F120" s="206" t="s">
        <v>203</v>
      </c>
      <c r="G120" s="63"/>
      <c r="H120" s="63"/>
      <c r="I120" s="163"/>
      <c r="J120" s="63"/>
      <c r="K120" s="63"/>
      <c r="L120" s="61"/>
      <c r="M120" s="207"/>
      <c r="N120" s="42"/>
      <c r="O120" s="42"/>
      <c r="P120" s="42"/>
      <c r="Q120" s="42"/>
      <c r="R120" s="42"/>
      <c r="S120" s="42"/>
      <c r="T120" s="78"/>
      <c r="AT120" s="23" t="s">
        <v>149</v>
      </c>
      <c r="AU120" s="23" t="s">
        <v>88</v>
      </c>
    </row>
    <row r="121" spans="2:51" s="11" customFormat="1" ht="13.5">
      <c r="B121" s="210"/>
      <c r="C121" s="211"/>
      <c r="D121" s="205" t="s">
        <v>160</v>
      </c>
      <c r="E121" s="212" t="s">
        <v>34</v>
      </c>
      <c r="F121" s="213" t="s">
        <v>204</v>
      </c>
      <c r="G121" s="211"/>
      <c r="H121" s="214">
        <v>264</v>
      </c>
      <c r="I121" s="215"/>
      <c r="J121" s="211"/>
      <c r="K121" s="211"/>
      <c r="L121" s="216"/>
      <c r="M121" s="217"/>
      <c r="N121" s="218"/>
      <c r="O121" s="218"/>
      <c r="P121" s="218"/>
      <c r="Q121" s="218"/>
      <c r="R121" s="218"/>
      <c r="S121" s="218"/>
      <c r="T121" s="219"/>
      <c r="AT121" s="220" t="s">
        <v>160</v>
      </c>
      <c r="AU121" s="220" t="s">
        <v>88</v>
      </c>
      <c r="AV121" s="11" t="s">
        <v>88</v>
      </c>
      <c r="AW121" s="11" t="s">
        <v>41</v>
      </c>
      <c r="AX121" s="11" t="s">
        <v>78</v>
      </c>
      <c r="AY121" s="220" t="s">
        <v>138</v>
      </c>
    </row>
    <row r="122" spans="2:51" s="12" customFormat="1" ht="13.5">
      <c r="B122" s="221"/>
      <c r="C122" s="222"/>
      <c r="D122" s="208" t="s">
        <v>160</v>
      </c>
      <c r="E122" s="223" t="s">
        <v>34</v>
      </c>
      <c r="F122" s="224" t="s">
        <v>162</v>
      </c>
      <c r="G122" s="222"/>
      <c r="H122" s="225">
        <v>264</v>
      </c>
      <c r="I122" s="226"/>
      <c r="J122" s="222"/>
      <c r="K122" s="222"/>
      <c r="L122" s="227"/>
      <c r="M122" s="228"/>
      <c r="N122" s="229"/>
      <c r="O122" s="229"/>
      <c r="P122" s="229"/>
      <c r="Q122" s="229"/>
      <c r="R122" s="229"/>
      <c r="S122" s="229"/>
      <c r="T122" s="230"/>
      <c r="AT122" s="231" t="s">
        <v>160</v>
      </c>
      <c r="AU122" s="231" t="s">
        <v>88</v>
      </c>
      <c r="AV122" s="12" t="s">
        <v>145</v>
      </c>
      <c r="AW122" s="12" t="s">
        <v>41</v>
      </c>
      <c r="AX122" s="12" t="s">
        <v>86</v>
      </c>
      <c r="AY122" s="231" t="s">
        <v>138</v>
      </c>
    </row>
    <row r="123" spans="2:65" s="1" customFormat="1" ht="22.5" customHeight="1">
      <c r="B123" s="41"/>
      <c r="C123" s="193" t="s">
        <v>205</v>
      </c>
      <c r="D123" s="193" t="s">
        <v>140</v>
      </c>
      <c r="E123" s="194" t="s">
        <v>206</v>
      </c>
      <c r="F123" s="195" t="s">
        <v>207</v>
      </c>
      <c r="G123" s="196" t="s">
        <v>178</v>
      </c>
      <c r="H123" s="197">
        <v>59</v>
      </c>
      <c r="I123" s="198"/>
      <c r="J123" s="199">
        <f>ROUND(I123*H123,2)</f>
        <v>0</v>
      </c>
      <c r="K123" s="195" t="s">
        <v>34</v>
      </c>
      <c r="L123" s="61"/>
      <c r="M123" s="200" t="s">
        <v>34</v>
      </c>
      <c r="N123" s="201" t="s">
        <v>49</v>
      </c>
      <c r="O123" s="42"/>
      <c r="P123" s="202">
        <f>O123*H123</f>
        <v>0</v>
      </c>
      <c r="Q123" s="202">
        <v>0</v>
      </c>
      <c r="R123" s="202">
        <f>Q123*H123</f>
        <v>0</v>
      </c>
      <c r="S123" s="202">
        <v>0</v>
      </c>
      <c r="T123" s="203">
        <f>S123*H123</f>
        <v>0</v>
      </c>
      <c r="AR123" s="23" t="s">
        <v>145</v>
      </c>
      <c r="AT123" s="23" t="s">
        <v>140</v>
      </c>
      <c r="AU123" s="23" t="s">
        <v>88</v>
      </c>
      <c r="AY123" s="23" t="s">
        <v>138</v>
      </c>
      <c r="BE123" s="204">
        <f>IF(N123="základní",J123,0)</f>
        <v>0</v>
      </c>
      <c r="BF123" s="204">
        <f>IF(N123="snížená",J123,0)</f>
        <v>0</v>
      </c>
      <c r="BG123" s="204">
        <f>IF(N123="zákl. přenesená",J123,0)</f>
        <v>0</v>
      </c>
      <c r="BH123" s="204">
        <f>IF(N123="sníž. přenesená",J123,0)</f>
        <v>0</v>
      </c>
      <c r="BI123" s="204">
        <f>IF(N123="nulová",J123,0)</f>
        <v>0</v>
      </c>
      <c r="BJ123" s="23" t="s">
        <v>86</v>
      </c>
      <c r="BK123" s="204">
        <f>ROUND(I123*H123,2)</f>
        <v>0</v>
      </c>
      <c r="BL123" s="23" t="s">
        <v>145</v>
      </c>
      <c r="BM123" s="23" t="s">
        <v>208</v>
      </c>
    </row>
    <row r="124" spans="2:51" s="11" customFormat="1" ht="13.5">
      <c r="B124" s="210"/>
      <c r="C124" s="211"/>
      <c r="D124" s="208" t="s">
        <v>160</v>
      </c>
      <c r="E124" s="232" t="s">
        <v>34</v>
      </c>
      <c r="F124" s="233" t="s">
        <v>187</v>
      </c>
      <c r="G124" s="211"/>
      <c r="H124" s="234">
        <v>59</v>
      </c>
      <c r="I124" s="215"/>
      <c r="J124" s="211"/>
      <c r="K124" s="211"/>
      <c r="L124" s="216"/>
      <c r="M124" s="217"/>
      <c r="N124" s="218"/>
      <c r="O124" s="218"/>
      <c r="P124" s="218"/>
      <c r="Q124" s="218"/>
      <c r="R124" s="218"/>
      <c r="S124" s="218"/>
      <c r="T124" s="219"/>
      <c r="AT124" s="220" t="s">
        <v>160</v>
      </c>
      <c r="AU124" s="220" t="s">
        <v>88</v>
      </c>
      <c r="AV124" s="11" t="s">
        <v>88</v>
      </c>
      <c r="AW124" s="11" t="s">
        <v>41</v>
      </c>
      <c r="AX124" s="11" t="s">
        <v>86</v>
      </c>
      <c r="AY124" s="220" t="s">
        <v>138</v>
      </c>
    </row>
    <row r="125" spans="2:65" s="1" customFormat="1" ht="22.5" customHeight="1">
      <c r="B125" s="41"/>
      <c r="C125" s="193" t="s">
        <v>209</v>
      </c>
      <c r="D125" s="193" t="s">
        <v>140</v>
      </c>
      <c r="E125" s="194" t="s">
        <v>210</v>
      </c>
      <c r="F125" s="195" t="s">
        <v>211</v>
      </c>
      <c r="G125" s="196" t="s">
        <v>201</v>
      </c>
      <c r="H125" s="197">
        <v>112.1</v>
      </c>
      <c r="I125" s="198"/>
      <c r="J125" s="199">
        <f>ROUND(I125*H125,2)</f>
        <v>0</v>
      </c>
      <c r="K125" s="195" t="s">
        <v>144</v>
      </c>
      <c r="L125" s="61"/>
      <c r="M125" s="200" t="s">
        <v>34</v>
      </c>
      <c r="N125" s="201" t="s">
        <v>49</v>
      </c>
      <c r="O125" s="42"/>
      <c r="P125" s="202">
        <f>O125*H125</f>
        <v>0</v>
      </c>
      <c r="Q125" s="202">
        <v>0</v>
      </c>
      <c r="R125" s="202">
        <f>Q125*H125</f>
        <v>0</v>
      </c>
      <c r="S125" s="202">
        <v>0</v>
      </c>
      <c r="T125" s="203">
        <f>S125*H125</f>
        <v>0</v>
      </c>
      <c r="AR125" s="23" t="s">
        <v>145</v>
      </c>
      <c r="AT125" s="23" t="s">
        <v>140</v>
      </c>
      <c r="AU125" s="23" t="s">
        <v>88</v>
      </c>
      <c r="AY125" s="23" t="s">
        <v>138</v>
      </c>
      <c r="BE125" s="204">
        <f>IF(N125="základní",J125,0)</f>
        <v>0</v>
      </c>
      <c r="BF125" s="204">
        <f>IF(N125="snížená",J125,0)</f>
        <v>0</v>
      </c>
      <c r="BG125" s="204">
        <f>IF(N125="zákl. přenesená",J125,0)</f>
        <v>0</v>
      </c>
      <c r="BH125" s="204">
        <f>IF(N125="sníž. přenesená",J125,0)</f>
        <v>0</v>
      </c>
      <c r="BI125" s="204">
        <f>IF(N125="nulová",J125,0)</f>
        <v>0</v>
      </c>
      <c r="BJ125" s="23" t="s">
        <v>86</v>
      </c>
      <c r="BK125" s="204">
        <f>ROUND(I125*H125,2)</f>
        <v>0</v>
      </c>
      <c r="BL125" s="23" t="s">
        <v>145</v>
      </c>
      <c r="BM125" s="23" t="s">
        <v>212</v>
      </c>
    </row>
    <row r="126" spans="2:47" s="1" customFormat="1" ht="297">
      <c r="B126" s="41"/>
      <c r="C126" s="63"/>
      <c r="D126" s="205" t="s">
        <v>147</v>
      </c>
      <c r="E126" s="63"/>
      <c r="F126" s="206" t="s">
        <v>213</v>
      </c>
      <c r="G126" s="63"/>
      <c r="H126" s="63"/>
      <c r="I126" s="163"/>
      <c r="J126" s="63"/>
      <c r="K126" s="63"/>
      <c r="L126" s="61"/>
      <c r="M126" s="207"/>
      <c r="N126" s="42"/>
      <c r="O126" s="42"/>
      <c r="P126" s="42"/>
      <c r="Q126" s="42"/>
      <c r="R126" s="42"/>
      <c r="S126" s="42"/>
      <c r="T126" s="78"/>
      <c r="AT126" s="23" t="s">
        <v>147</v>
      </c>
      <c r="AU126" s="23" t="s">
        <v>88</v>
      </c>
    </row>
    <row r="127" spans="2:51" s="11" customFormat="1" ht="13.5">
      <c r="B127" s="210"/>
      <c r="C127" s="211"/>
      <c r="D127" s="205" t="s">
        <v>160</v>
      </c>
      <c r="E127" s="212" t="s">
        <v>34</v>
      </c>
      <c r="F127" s="213" t="s">
        <v>214</v>
      </c>
      <c r="G127" s="211"/>
      <c r="H127" s="214">
        <v>112.1</v>
      </c>
      <c r="I127" s="215"/>
      <c r="J127" s="211"/>
      <c r="K127" s="211"/>
      <c r="L127" s="216"/>
      <c r="M127" s="217"/>
      <c r="N127" s="218"/>
      <c r="O127" s="218"/>
      <c r="P127" s="218"/>
      <c r="Q127" s="218"/>
      <c r="R127" s="218"/>
      <c r="S127" s="218"/>
      <c r="T127" s="219"/>
      <c r="AT127" s="220" t="s">
        <v>160</v>
      </c>
      <c r="AU127" s="220" t="s">
        <v>88</v>
      </c>
      <c r="AV127" s="11" t="s">
        <v>88</v>
      </c>
      <c r="AW127" s="11" t="s">
        <v>41</v>
      </c>
      <c r="AX127" s="11" t="s">
        <v>78</v>
      </c>
      <c r="AY127" s="220" t="s">
        <v>138</v>
      </c>
    </row>
    <row r="128" spans="2:51" s="12" customFormat="1" ht="13.5">
      <c r="B128" s="221"/>
      <c r="C128" s="222"/>
      <c r="D128" s="208" t="s">
        <v>160</v>
      </c>
      <c r="E128" s="223" t="s">
        <v>34</v>
      </c>
      <c r="F128" s="224" t="s">
        <v>162</v>
      </c>
      <c r="G128" s="222"/>
      <c r="H128" s="225">
        <v>112.1</v>
      </c>
      <c r="I128" s="226"/>
      <c r="J128" s="222"/>
      <c r="K128" s="222"/>
      <c r="L128" s="227"/>
      <c r="M128" s="228"/>
      <c r="N128" s="229"/>
      <c r="O128" s="229"/>
      <c r="P128" s="229"/>
      <c r="Q128" s="229"/>
      <c r="R128" s="229"/>
      <c r="S128" s="229"/>
      <c r="T128" s="230"/>
      <c r="AT128" s="231" t="s">
        <v>160</v>
      </c>
      <c r="AU128" s="231" t="s">
        <v>88</v>
      </c>
      <c r="AV128" s="12" t="s">
        <v>145</v>
      </c>
      <c r="AW128" s="12" t="s">
        <v>41</v>
      </c>
      <c r="AX128" s="12" t="s">
        <v>86</v>
      </c>
      <c r="AY128" s="231" t="s">
        <v>138</v>
      </c>
    </row>
    <row r="129" spans="2:65" s="1" customFormat="1" ht="22.5" customHeight="1">
      <c r="B129" s="41"/>
      <c r="C129" s="193" t="s">
        <v>215</v>
      </c>
      <c r="D129" s="193" t="s">
        <v>140</v>
      </c>
      <c r="E129" s="194" t="s">
        <v>216</v>
      </c>
      <c r="F129" s="195" t="s">
        <v>217</v>
      </c>
      <c r="G129" s="196" t="s">
        <v>143</v>
      </c>
      <c r="H129" s="197">
        <v>125</v>
      </c>
      <c r="I129" s="198"/>
      <c r="J129" s="199">
        <f>ROUND(I129*H129,2)</f>
        <v>0</v>
      </c>
      <c r="K129" s="195" t="s">
        <v>34</v>
      </c>
      <c r="L129" s="61"/>
      <c r="M129" s="200" t="s">
        <v>34</v>
      </c>
      <c r="N129" s="201" t="s">
        <v>49</v>
      </c>
      <c r="O129" s="42"/>
      <c r="P129" s="202">
        <f>O129*H129</f>
        <v>0</v>
      </c>
      <c r="Q129" s="202">
        <v>0</v>
      </c>
      <c r="R129" s="202">
        <f>Q129*H129</f>
        <v>0</v>
      </c>
      <c r="S129" s="202">
        <v>0</v>
      </c>
      <c r="T129" s="203">
        <f>S129*H129</f>
        <v>0</v>
      </c>
      <c r="AR129" s="23" t="s">
        <v>145</v>
      </c>
      <c r="AT129" s="23" t="s">
        <v>140</v>
      </c>
      <c r="AU129" s="23" t="s">
        <v>88</v>
      </c>
      <c r="AY129" s="23" t="s">
        <v>138</v>
      </c>
      <c r="BE129" s="204">
        <f>IF(N129="základní",J129,0)</f>
        <v>0</v>
      </c>
      <c r="BF129" s="204">
        <f>IF(N129="snížená",J129,0)</f>
        <v>0</v>
      </c>
      <c r="BG129" s="204">
        <f>IF(N129="zákl. přenesená",J129,0)</f>
        <v>0</v>
      </c>
      <c r="BH129" s="204">
        <f>IF(N129="sníž. přenesená",J129,0)</f>
        <v>0</v>
      </c>
      <c r="BI129" s="204">
        <f>IF(N129="nulová",J129,0)</f>
        <v>0</v>
      </c>
      <c r="BJ129" s="23" t="s">
        <v>86</v>
      </c>
      <c r="BK129" s="204">
        <f>ROUND(I129*H129,2)</f>
        <v>0</v>
      </c>
      <c r="BL129" s="23" t="s">
        <v>145</v>
      </c>
      <c r="BM129" s="23" t="s">
        <v>218</v>
      </c>
    </row>
    <row r="130" spans="2:47" s="1" customFormat="1" ht="27">
      <c r="B130" s="41"/>
      <c r="C130" s="63"/>
      <c r="D130" s="205" t="s">
        <v>149</v>
      </c>
      <c r="E130" s="63"/>
      <c r="F130" s="206" t="s">
        <v>219</v>
      </c>
      <c r="G130" s="63"/>
      <c r="H130" s="63"/>
      <c r="I130" s="163"/>
      <c r="J130" s="63"/>
      <c r="K130" s="63"/>
      <c r="L130" s="61"/>
      <c r="M130" s="207"/>
      <c r="N130" s="42"/>
      <c r="O130" s="42"/>
      <c r="P130" s="42"/>
      <c r="Q130" s="42"/>
      <c r="R130" s="42"/>
      <c r="S130" s="42"/>
      <c r="T130" s="78"/>
      <c r="AT130" s="23" t="s">
        <v>149</v>
      </c>
      <c r="AU130" s="23" t="s">
        <v>88</v>
      </c>
    </row>
    <row r="131" spans="2:51" s="11" customFormat="1" ht="13.5">
      <c r="B131" s="210"/>
      <c r="C131" s="211"/>
      <c r="D131" s="205" t="s">
        <v>160</v>
      </c>
      <c r="E131" s="212" t="s">
        <v>34</v>
      </c>
      <c r="F131" s="213" t="s">
        <v>220</v>
      </c>
      <c r="G131" s="211"/>
      <c r="H131" s="214">
        <v>125</v>
      </c>
      <c r="I131" s="215"/>
      <c r="J131" s="211"/>
      <c r="K131" s="211"/>
      <c r="L131" s="216"/>
      <c r="M131" s="217"/>
      <c r="N131" s="218"/>
      <c r="O131" s="218"/>
      <c r="P131" s="218"/>
      <c r="Q131" s="218"/>
      <c r="R131" s="218"/>
      <c r="S131" s="218"/>
      <c r="T131" s="219"/>
      <c r="AT131" s="220" t="s">
        <v>160</v>
      </c>
      <c r="AU131" s="220" t="s">
        <v>88</v>
      </c>
      <c r="AV131" s="11" t="s">
        <v>88</v>
      </c>
      <c r="AW131" s="11" t="s">
        <v>41</v>
      </c>
      <c r="AX131" s="11" t="s">
        <v>78</v>
      </c>
      <c r="AY131" s="220" t="s">
        <v>138</v>
      </c>
    </row>
    <row r="132" spans="2:51" s="12" customFormat="1" ht="13.5">
      <c r="B132" s="221"/>
      <c r="C132" s="222"/>
      <c r="D132" s="208" t="s">
        <v>160</v>
      </c>
      <c r="E132" s="223" t="s">
        <v>34</v>
      </c>
      <c r="F132" s="224" t="s">
        <v>162</v>
      </c>
      <c r="G132" s="222"/>
      <c r="H132" s="225">
        <v>125</v>
      </c>
      <c r="I132" s="226"/>
      <c r="J132" s="222"/>
      <c r="K132" s="222"/>
      <c r="L132" s="227"/>
      <c r="M132" s="228"/>
      <c r="N132" s="229"/>
      <c r="O132" s="229"/>
      <c r="P132" s="229"/>
      <c r="Q132" s="229"/>
      <c r="R132" s="229"/>
      <c r="S132" s="229"/>
      <c r="T132" s="230"/>
      <c r="AT132" s="231" t="s">
        <v>160</v>
      </c>
      <c r="AU132" s="231" t="s">
        <v>88</v>
      </c>
      <c r="AV132" s="12" t="s">
        <v>145</v>
      </c>
      <c r="AW132" s="12" t="s">
        <v>41</v>
      </c>
      <c r="AX132" s="12" t="s">
        <v>86</v>
      </c>
      <c r="AY132" s="231" t="s">
        <v>138</v>
      </c>
    </row>
    <row r="133" spans="2:65" s="1" customFormat="1" ht="22.5" customHeight="1">
      <c r="B133" s="41"/>
      <c r="C133" s="193" t="s">
        <v>221</v>
      </c>
      <c r="D133" s="193" t="s">
        <v>140</v>
      </c>
      <c r="E133" s="194" t="s">
        <v>222</v>
      </c>
      <c r="F133" s="195" t="s">
        <v>223</v>
      </c>
      <c r="G133" s="196" t="s">
        <v>170</v>
      </c>
      <c r="H133" s="197">
        <v>35</v>
      </c>
      <c r="I133" s="198"/>
      <c r="J133" s="199">
        <f>ROUND(I133*H133,2)</f>
        <v>0</v>
      </c>
      <c r="K133" s="195" t="s">
        <v>144</v>
      </c>
      <c r="L133" s="61"/>
      <c r="M133" s="200" t="s">
        <v>34</v>
      </c>
      <c r="N133" s="201" t="s">
        <v>49</v>
      </c>
      <c r="O133" s="42"/>
      <c r="P133" s="202">
        <f>O133*H133</f>
        <v>0</v>
      </c>
      <c r="Q133" s="202">
        <v>0.0036</v>
      </c>
      <c r="R133" s="202">
        <f>Q133*H133</f>
        <v>0.126</v>
      </c>
      <c r="S133" s="202">
        <v>0</v>
      </c>
      <c r="T133" s="203">
        <f>S133*H133</f>
        <v>0</v>
      </c>
      <c r="AR133" s="23" t="s">
        <v>145</v>
      </c>
      <c r="AT133" s="23" t="s">
        <v>140</v>
      </c>
      <c r="AU133" s="23" t="s">
        <v>88</v>
      </c>
      <c r="AY133" s="23" t="s">
        <v>138</v>
      </c>
      <c r="BE133" s="204">
        <f>IF(N133="základní",J133,0)</f>
        <v>0</v>
      </c>
      <c r="BF133" s="204">
        <f>IF(N133="snížená",J133,0)</f>
        <v>0</v>
      </c>
      <c r="BG133" s="204">
        <f>IF(N133="zákl. přenesená",J133,0)</f>
        <v>0</v>
      </c>
      <c r="BH133" s="204">
        <f>IF(N133="sníž. přenesená",J133,0)</f>
        <v>0</v>
      </c>
      <c r="BI133" s="204">
        <f>IF(N133="nulová",J133,0)</f>
        <v>0</v>
      </c>
      <c r="BJ133" s="23" t="s">
        <v>86</v>
      </c>
      <c r="BK133" s="204">
        <f>ROUND(I133*H133,2)</f>
        <v>0</v>
      </c>
      <c r="BL133" s="23" t="s">
        <v>145</v>
      </c>
      <c r="BM133" s="23" t="s">
        <v>224</v>
      </c>
    </row>
    <row r="134" spans="2:47" s="1" customFormat="1" ht="54">
      <c r="B134" s="41"/>
      <c r="C134" s="63"/>
      <c r="D134" s="205" t="s">
        <v>147</v>
      </c>
      <c r="E134" s="63"/>
      <c r="F134" s="206" t="s">
        <v>225</v>
      </c>
      <c r="G134" s="63"/>
      <c r="H134" s="63"/>
      <c r="I134" s="163"/>
      <c r="J134" s="63"/>
      <c r="K134" s="63"/>
      <c r="L134" s="61"/>
      <c r="M134" s="207"/>
      <c r="N134" s="42"/>
      <c r="O134" s="42"/>
      <c r="P134" s="42"/>
      <c r="Q134" s="42"/>
      <c r="R134" s="42"/>
      <c r="S134" s="42"/>
      <c r="T134" s="78"/>
      <c r="AT134" s="23" t="s">
        <v>147</v>
      </c>
      <c r="AU134" s="23" t="s">
        <v>88</v>
      </c>
    </row>
    <row r="135" spans="2:51" s="11" customFormat="1" ht="13.5">
      <c r="B135" s="210"/>
      <c r="C135" s="211"/>
      <c r="D135" s="208" t="s">
        <v>160</v>
      </c>
      <c r="E135" s="232" t="s">
        <v>34</v>
      </c>
      <c r="F135" s="233" t="s">
        <v>226</v>
      </c>
      <c r="G135" s="211"/>
      <c r="H135" s="234">
        <v>35</v>
      </c>
      <c r="I135" s="215"/>
      <c r="J135" s="211"/>
      <c r="K135" s="211"/>
      <c r="L135" s="216"/>
      <c r="M135" s="217"/>
      <c r="N135" s="218"/>
      <c r="O135" s="218"/>
      <c r="P135" s="218"/>
      <c r="Q135" s="218"/>
      <c r="R135" s="218"/>
      <c r="S135" s="218"/>
      <c r="T135" s="219"/>
      <c r="AT135" s="220" t="s">
        <v>160</v>
      </c>
      <c r="AU135" s="220" t="s">
        <v>88</v>
      </c>
      <c r="AV135" s="11" t="s">
        <v>88</v>
      </c>
      <c r="AW135" s="11" t="s">
        <v>41</v>
      </c>
      <c r="AX135" s="11" t="s">
        <v>86</v>
      </c>
      <c r="AY135" s="220" t="s">
        <v>138</v>
      </c>
    </row>
    <row r="136" spans="2:65" s="1" customFormat="1" ht="31.5" customHeight="1">
      <c r="B136" s="41"/>
      <c r="C136" s="193" t="s">
        <v>10</v>
      </c>
      <c r="D136" s="193" t="s">
        <v>140</v>
      </c>
      <c r="E136" s="194" t="s">
        <v>227</v>
      </c>
      <c r="F136" s="195" t="s">
        <v>228</v>
      </c>
      <c r="G136" s="196" t="s">
        <v>170</v>
      </c>
      <c r="H136" s="197">
        <v>35</v>
      </c>
      <c r="I136" s="198"/>
      <c r="J136" s="199">
        <f>ROUND(I136*H136,2)</f>
        <v>0</v>
      </c>
      <c r="K136" s="195" t="s">
        <v>144</v>
      </c>
      <c r="L136" s="61"/>
      <c r="M136" s="200" t="s">
        <v>34</v>
      </c>
      <c r="N136" s="201" t="s">
        <v>49</v>
      </c>
      <c r="O136" s="42"/>
      <c r="P136" s="202">
        <f>O136*H136</f>
        <v>0</v>
      </c>
      <c r="Q136" s="202">
        <v>1E-05</v>
      </c>
      <c r="R136" s="202">
        <f>Q136*H136</f>
        <v>0.00035000000000000005</v>
      </c>
      <c r="S136" s="202">
        <v>0</v>
      </c>
      <c r="T136" s="203">
        <f>S136*H136</f>
        <v>0</v>
      </c>
      <c r="AR136" s="23" t="s">
        <v>145</v>
      </c>
      <c r="AT136" s="23" t="s">
        <v>140</v>
      </c>
      <c r="AU136" s="23" t="s">
        <v>88</v>
      </c>
      <c r="AY136" s="23" t="s">
        <v>138</v>
      </c>
      <c r="BE136" s="204">
        <f>IF(N136="základní",J136,0)</f>
        <v>0</v>
      </c>
      <c r="BF136" s="204">
        <f>IF(N136="snížená",J136,0)</f>
        <v>0</v>
      </c>
      <c r="BG136" s="204">
        <f>IF(N136="zákl. přenesená",J136,0)</f>
        <v>0</v>
      </c>
      <c r="BH136" s="204">
        <f>IF(N136="sníž. přenesená",J136,0)</f>
        <v>0</v>
      </c>
      <c r="BI136" s="204">
        <f>IF(N136="nulová",J136,0)</f>
        <v>0</v>
      </c>
      <c r="BJ136" s="23" t="s">
        <v>86</v>
      </c>
      <c r="BK136" s="204">
        <f>ROUND(I136*H136,2)</f>
        <v>0</v>
      </c>
      <c r="BL136" s="23" t="s">
        <v>145</v>
      </c>
      <c r="BM136" s="23" t="s">
        <v>229</v>
      </c>
    </row>
    <row r="137" spans="2:47" s="1" customFormat="1" ht="27">
      <c r="B137" s="41"/>
      <c r="C137" s="63"/>
      <c r="D137" s="205" t="s">
        <v>147</v>
      </c>
      <c r="E137" s="63"/>
      <c r="F137" s="206" t="s">
        <v>230</v>
      </c>
      <c r="G137" s="63"/>
      <c r="H137" s="63"/>
      <c r="I137" s="163"/>
      <c r="J137" s="63"/>
      <c r="K137" s="63"/>
      <c r="L137" s="61"/>
      <c r="M137" s="207"/>
      <c r="N137" s="42"/>
      <c r="O137" s="42"/>
      <c r="P137" s="42"/>
      <c r="Q137" s="42"/>
      <c r="R137" s="42"/>
      <c r="S137" s="42"/>
      <c r="T137" s="78"/>
      <c r="AT137" s="23" t="s">
        <v>147</v>
      </c>
      <c r="AU137" s="23" t="s">
        <v>88</v>
      </c>
    </row>
    <row r="138" spans="2:63" s="10" customFormat="1" ht="29.85" customHeight="1">
      <c r="B138" s="176"/>
      <c r="C138" s="177"/>
      <c r="D138" s="190" t="s">
        <v>77</v>
      </c>
      <c r="E138" s="191" t="s">
        <v>155</v>
      </c>
      <c r="F138" s="191" t="s">
        <v>231</v>
      </c>
      <c r="G138" s="177"/>
      <c r="H138" s="177"/>
      <c r="I138" s="180"/>
      <c r="J138" s="192">
        <f>BK138</f>
        <v>0</v>
      </c>
      <c r="K138" s="177"/>
      <c r="L138" s="182"/>
      <c r="M138" s="183"/>
      <c r="N138" s="184"/>
      <c r="O138" s="184"/>
      <c r="P138" s="185">
        <f>SUM(P139:P144)</f>
        <v>0</v>
      </c>
      <c r="Q138" s="184"/>
      <c r="R138" s="185">
        <f>SUM(R139:R144)</f>
        <v>1.48003</v>
      </c>
      <c r="S138" s="184"/>
      <c r="T138" s="186">
        <f>SUM(T139:T144)</f>
        <v>0</v>
      </c>
      <c r="AR138" s="187" t="s">
        <v>86</v>
      </c>
      <c r="AT138" s="188" t="s">
        <v>77</v>
      </c>
      <c r="AU138" s="188" t="s">
        <v>86</v>
      </c>
      <c r="AY138" s="187" t="s">
        <v>138</v>
      </c>
      <c r="BK138" s="189">
        <f>SUM(BK139:BK144)</f>
        <v>0</v>
      </c>
    </row>
    <row r="139" spans="2:65" s="1" customFormat="1" ht="31.5" customHeight="1">
      <c r="B139" s="41"/>
      <c r="C139" s="193" t="s">
        <v>232</v>
      </c>
      <c r="D139" s="193" t="s">
        <v>140</v>
      </c>
      <c r="E139" s="194" t="s">
        <v>233</v>
      </c>
      <c r="F139" s="195" t="s">
        <v>234</v>
      </c>
      <c r="G139" s="196" t="s">
        <v>170</v>
      </c>
      <c r="H139" s="197">
        <v>12</v>
      </c>
      <c r="I139" s="198"/>
      <c r="J139" s="199">
        <f>ROUND(I139*H139,2)</f>
        <v>0</v>
      </c>
      <c r="K139" s="195" t="s">
        <v>144</v>
      </c>
      <c r="L139" s="61"/>
      <c r="M139" s="200" t="s">
        <v>34</v>
      </c>
      <c r="N139" s="201" t="s">
        <v>49</v>
      </c>
      <c r="O139" s="42"/>
      <c r="P139" s="202">
        <f>O139*H139</f>
        <v>0</v>
      </c>
      <c r="Q139" s="202">
        <v>0</v>
      </c>
      <c r="R139" s="202">
        <f>Q139*H139</f>
        <v>0</v>
      </c>
      <c r="S139" s="202">
        <v>0</v>
      </c>
      <c r="T139" s="203">
        <f>S139*H139</f>
        <v>0</v>
      </c>
      <c r="AR139" s="23" t="s">
        <v>145</v>
      </c>
      <c r="AT139" s="23" t="s">
        <v>140</v>
      </c>
      <c r="AU139" s="23" t="s">
        <v>88</v>
      </c>
      <c r="AY139" s="23" t="s">
        <v>138</v>
      </c>
      <c r="BE139" s="204">
        <f>IF(N139="základní",J139,0)</f>
        <v>0</v>
      </c>
      <c r="BF139" s="204">
        <f>IF(N139="snížená",J139,0)</f>
        <v>0</v>
      </c>
      <c r="BG139" s="204">
        <f>IF(N139="zákl. přenesená",J139,0)</f>
        <v>0</v>
      </c>
      <c r="BH139" s="204">
        <f>IF(N139="sníž. přenesená",J139,0)</f>
        <v>0</v>
      </c>
      <c r="BI139" s="204">
        <f>IF(N139="nulová",J139,0)</f>
        <v>0</v>
      </c>
      <c r="BJ139" s="23" t="s">
        <v>86</v>
      </c>
      <c r="BK139" s="204">
        <f>ROUND(I139*H139,2)</f>
        <v>0</v>
      </c>
      <c r="BL139" s="23" t="s">
        <v>145</v>
      </c>
      <c r="BM139" s="23" t="s">
        <v>235</v>
      </c>
    </row>
    <row r="140" spans="2:47" s="1" customFormat="1" ht="40.5">
      <c r="B140" s="41"/>
      <c r="C140" s="63"/>
      <c r="D140" s="205" t="s">
        <v>147</v>
      </c>
      <c r="E140" s="63"/>
      <c r="F140" s="206" t="s">
        <v>236</v>
      </c>
      <c r="G140" s="63"/>
      <c r="H140" s="63"/>
      <c r="I140" s="163"/>
      <c r="J140" s="63"/>
      <c r="K140" s="63"/>
      <c r="L140" s="61"/>
      <c r="M140" s="207"/>
      <c r="N140" s="42"/>
      <c r="O140" s="42"/>
      <c r="P140" s="42"/>
      <c r="Q140" s="42"/>
      <c r="R140" s="42"/>
      <c r="S140" s="42"/>
      <c r="T140" s="78"/>
      <c r="AT140" s="23" t="s">
        <v>147</v>
      </c>
      <c r="AU140" s="23" t="s">
        <v>88</v>
      </c>
    </row>
    <row r="141" spans="2:47" s="1" customFormat="1" ht="27">
      <c r="B141" s="41"/>
      <c r="C141" s="63"/>
      <c r="D141" s="208" t="s">
        <v>149</v>
      </c>
      <c r="E141" s="63"/>
      <c r="F141" s="209" t="s">
        <v>237</v>
      </c>
      <c r="G141" s="63"/>
      <c r="H141" s="63"/>
      <c r="I141" s="163"/>
      <c r="J141" s="63"/>
      <c r="K141" s="63"/>
      <c r="L141" s="61"/>
      <c r="M141" s="207"/>
      <c r="N141" s="42"/>
      <c r="O141" s="42"/>
      <c r="P141" s="42"/>
      <c r="Q141" s="42"/>
      <c r="R141" s="42"/>
      <c r="S141" s="42"/>
      <c r="T141" s="78"/>
      <c r="AT141" s="23" t="s">
        <v>149</v>
      </c>
      <c r="AU141" s="23" t="s">
        <v>88</v>
      </c>
    </row>
    <row r="142" spans="2:65" s="1" customFormat="1" ht="31.5" customHeight="1">
      <c r="B142" s="41"/>
      <c r="C142" s="193" t="s">
        <v>238</v>
      </c>
      <c r="D142" s="193" t="s">
        <v>140</v>
      </c>
      <c r="E142" s="194" t="s">
        <v>239</v>
      </c>
      <c r="F142" s="195" t="s">
        <v>240</v>
      </c>
      <c r="G142" s="196" t="s">
        <v>170</v>
      </c>
      <c r="H142" s="197">
        <v>67</v>
      </c>
      <c r="I142" s="198"/>
      <c r="J142" s="199">
        <f>ROUND(I142*H142,2)</f>
        <v>0</v>
      </c>
      <c r="K142" s="195" t="s">
        <v>144</v>
      </c>
      <c r="L142" s="61"/>
      <c r="M142" s="200" t="s">
        <v>34</v>
      </c>
      <c r="N142" s="201" t="s">
        <v>49</v>
      </c>
      <c r="O142" s="42"/>
      <c r="P142" s="202">
        <f>O142*H142</f>
        <v>0</v>
      </c>
      <c r="Q142" s="202">
        <v>0.02209</v>
      </c>
      <c r="R142" s="202">
        <f>Q142*H142</f>
        <v>1.48003</v>
      </c>
      <c r="S142" s="202">
        <v>0</v>
      </c>
      <c r="T142" s="203">
        <f>S142*H142</f>
        <v>0</v>
      </c>
      <c r="AR142" s="23" t="s">
        <v>145</v>
      </c>
      <c r="AT142" s="23" t="s">
        <v>140</v>
      </c>
      <c r="AU142" s="23" t="s">
        <v>88</v>
      </c>
      <c r="AY142" s="23" t="s">
        <v>138</v>
      </c>
      <c r="BE142" s="204">
        <f>IF(N142="základní",J142,0)</f>
        <v>0</v>
      </c>
      <c r="BF142" s="204">
        <f>IF(N142="snížená",J142,0)</f>
        <v>0</v>
      </c>
      <c r="BG142" s="204">
        <f>IF(N142="zákl. přenesená",J142,0)</f>
        <v>0</v>
      </c>
      <c r="BH142" s="204">
        <f>IF(N142="sníž. přenesená",J142,0)</f>
        <v>0</v>
      </c>
      <c r="BI142" s="204">
        <f>IF(N142="nulová",J142,0)</f>
        <v>0</v>
      </c>
      <c r="BJ142" s="23" t="s">
        <v>86</v>
      </c>
      <c r="BK142" s="204">
        <f>ROUND(I142*H142,2)</f>
        <v>0</v>
      </c>
      <c r="BL142" s="23" t="s">
        <v>145</v>
      </c>
      <c r="BM142" s="23" t="s">
        <v>241</v>
      </c>
    </row>
    <row r="143" spans="2:47" s="1" customFormat="1" ht="67.5">
      <c r="B143" s="41"/>
      <c r="C143" s="63"/>
      <c r="D143" s="205" t="s">
        <v>147</v>
      </c>
      <c r="E143" s="63"/>
      <c r="F143" s="206" t="s">
        <v>242</v>
      </c>
      <c r="G143" s="63"/>
      <c r="H143" s="63"/>
      <c r="I143" s="163"/>
      <c r="J143" s="63"/>
      <c r="K143" s="63"/>
      <c r="L143" s="61"/>
      <c r="M143" s="207"/>
      <c r="N143" s="42"/>
      <c r="O143" s="42"/>
      <c r="P143" s="42"/>
      <c r="Q143" s="42"/>
      <c r="R143" s="42"/>
      <c r="S143" s="42"/>
      <c r="T143" s="78"/>
      <c r="AT143" s="23" t="s">
        <v>147</v>
      </c>
      <c r="AU143" s="23" t="s">
        <v>88</v>
      </c>
    </row>
    <row r="144" spans="2:47" s="1" customFormat="1" ht="27">
      <c r="B144" s="41"/>
      <c r="C144" s="63"/>
      <c r="D144" s="205" t="s">
        <v>149</v>
      </c>
      <c r="E144" s="63"/>
      <c r="F144" s="206" t="s">
        <v>243</v>
      </c>
      <c r="G144" s="63"/>
      <c r="H144" s="63"/>
      <c r="I144" s="163"/>
      <c r="J144" s="63"/>
      <c r="K144" s="63"/>
      <c r="L144" s="61"/>
      <c r="M144" s="207"/>
      <c r="N144" s="42"/>
      <c r="O144" s="42"/>
      <c r="P144" s="42"/>
      <c r="Q144" s="42"/>
      <c r="R144" s="42"/>
      <c r="S144" s="42"/>
      <c r="T144" s="78"/>
      <c r="AT144" s="23" t="s">
        <v>149</v>
      </c>
      <c r="AU144" s="23" t="s">
        <v>88</v>
      </c>
    </row>
    <row r="145" spans="2:63" s="10" customFormat="1" ht="29.85" customHeight="1">
      <c r="B145" s="176"/>
      <c r="C145" s="177"/>
      <c r="D145" s="190" t="s">
        <v>77</v>
      </c>
      <c r="E145" s="191" t="s">
        <v>145</v>
      </c>
      <c r="F145" s="191" t="s">
        <v>244</v>
      </c>
      <c r="G145" s="177"/>
      <c r="H145" s="177"/>
      <c r="I145" s="180"/>
      <c r="J145" s="192">
        <f>BK145</f>
        <v>0</v>
      </c>
      <c r="K145" s="177"/>
      <c r="L145" s="182"/>
      <c r="M145" s="183"/>
      <c r="N145" s="184"/>
      <c r="O145" s="184"/>
      <c r="P145" s="185">
        <f>SUM(P146:P177)</f>
        <v>0</v>
      </c>
      <c r="Q145" s="184"/>
      <c r="R145" s="185">
        <f>SUM(R146:R177)</f>
        <v>0.87048</v>
      </c>
      <c r="S145" s="184"/>
      <c r="T145" s="186">
        <f>SUM(T146:T177)</f>
        <v>0</v>
      </c>
      <c r="AR145" s="187" t="s">
        <v>86</v>
      </c>
      <c r="AT145" s="188" t="s">
        <v>77</v>
      </c>
      <c r="AU145" s="188" t="s">
        <v>86</v>
      </c>
      <c r="AY145" s="187" t="s">
        <v>138</v>
      </c>
      <c r="BK145" s="189">
        <f>SUM(BK146:BK177)</f>
        <v>0</v>
      </c>
    </row>
    <row r="146" spans="2:65" s="1" customFormat="1" ht="22.5" customHeight="1">
      <c r="B146" s="41"/>
      <c r="C146" s="193" t="s">
        <v>245</v>
      </c>
      <c r="D146" s="193" t="s">
        <v>140</v>
      </c>
      <c r="E146" s="194" t="s">
        <v>246</v>
      </c>
      <c r="F146" s="195" t="s">
        <v>247</v>
      </c>
      <c r="G146" s="196" t="s">
        <v>248</v>
      </c>
      <c r="H146" s="197">
        <v>124</v>
      </c>
      <c r="I146" s="198"/>
      <c r="J146" s="199">
        <f>ROUND(I146*H146,2)</f>
        <v>0</v>
      </c>
      <c r="K146" s="195" t="s">
        <v>144</v>
      </c>
      <c r="L146" s="61"/>
      <c r="M146" s="200" t="s">
        <v>34</v>
      </c>
      <c r="N146" s="201" t="s">
        <v>49</v>
      </c>
      <c r="O146" s="42"/>
      <c r="P146" s="202">
        <f>O146*H146</f>
        <v>0</v>
      </c>
      <c r="Q146" s="202">
        <v>0.00702</v>
      </c>
      <c r="R146" s="202">
        <f>Q146*H146</f>
        <v>0.87048</v>
      </c>
      <c r="S146" s="202">
        <v>0</v>
      </c>
      <c r="T146" s="203">
        <f>S146*H146</f>
        <v>0</v>
      </c>
      <c r="AR146" s="23" t="s">
        <v>145</v>
      </c>
      <c r="AT146" s="23" t="s">
        <v>140</v>
      </c>
      <c r="AU146" s="23" t="s">
        <v>88</v>
      </c>
      <c r="AY146" s="23" t="s">
        <v>138</v>
      </c>
      <c r="BE146" s="204">
        <f>IF(N146="základní",J146,0)</f>
        <v>0</v>
      </c>
      <c r="BF146" s="204">
        <f>IF(N146="snížená",J146,0)</f>
        <v>0</v>
      </c>
      <c r="BG146" s="204">
        <f>IF(N146="zákl. přenesená",J146,0)</f>
        <v>0</v>
      </c>
      <c r="BH146" s="204">
        <f>IF(N146="sníž. přenesená",J146,0)</f>
        <v>0</v>
      </c>
      <c r="BI146" s="204">
        <f>IF(N146="nulová",J146,0)</f>
        <v>0</v>
      </c>
      <c r="BJ146" s="23" t="s">
        <v>86</v>
      </c>
      <c r="BK146" s="204">
        <f>ROUND(I146*H146,2)</f>
        <v>0</v>
      </c>
      <c r="BL146" s="23" t="s">
        <v>145</v>
      </c>
      <c r="BM146" s="23" t="s">
        <v>249</v>
      </c>
    </row>
    <row r="147" spans="2:47" s="1" customFormat="1" ht="27">
      <c r="B147" s="41"/>
      <c r="C147" s="63"/>
      <c r="D147" s="205" t="s">
        <v>147</v>
      </c>
      <c r="E147" s="63"/>
      <c r="F147" s="206" t="s">
        <v>250</v>
      </c>
      <c r="G147" s="63"/>
      <c r="H147" s="63"/>
      <c r="I147" s="163"/>
      <c r="J147" s="63"/>
      <c r="K147" s="63"/>
      <c r="L147" s="61"/>
      <c r="M147" s="207"/>
      <c r="N147" s="42"/>
      <c r="O147" s="42"/>
      <c r="P147" s="42"/>
      <c r="Q147" s="42"/>
      <c r="R147" s="42"/>
      <c r="S147" s="42"/>
      <c r="T147" s="78"/>
      <c r="AT147" s="23" t="s">
        <v>147</v>
      </c>
      <c r="AU147" s="23" t="s">
        <v>88</v>
      </c>
    </row>
    <row r="148" spans="2:47" s="1" customFormat="1" ht="27">
      <c r="B148" s="41"/>
      <c r="C148" s="63"/>
      <c r="D148" s="208" t="s">
        <v>149</v>
      </c>
      <c r="E148" s="63"/>
      <c r="F148" s="209" t="s">
        <v>251</v>
      </c>
      <c r="G148" s="63"/>
      <c r="H148" s="63"/>
      <c r="I148" s="163"/>
      <c r="J148" s="63"/>
      <c r="K148" s="63"/>
      <c r="L148" s="61"/>
      <c r="M148" s="207"/>
      <c r="N148" s="42"/>
      <c r="O148" s="42"/>
      <c r="P148" s="42"/>
      <c r="Q148" s="42"/>
      <c r="R148" s="42"/>
      <c r="S148" s="42"/>
      <c r="T148" s="78"/>
      <c r="AT148" s="23" t="s">
        <v>149</v>
      </c>
      <c r="AU148" s="23" t="s">
        <v>88</v>
      </c>
    </row>
    <row r="149" spans="2:65" s="1" customFormat="1" ht="22.5" customHeight="1">
      <c r="B149" s="41"/>
      <c r="C149" s="193" t="s">
        <v>252</v>
      </c>
      <c r="D149" s="193" t="s">
        <v>140</v>
      </c>
      <c r="E149" s="194" t="s">
        <v>253</v>
      </c>
      <c r="F149" s="195" t="s">
        <v>254</v>
      </c>
      <c r="G149" s="196" t="s">
        <v>255</v>
      </c>
      <c r="H149" s="197">
        <v>40</v>
      </c>
      <c r="I149" s="198"/>
      <c r="J149" s="199">
        <f>ROUND(I149*H149,2)</f>
        <v>0</v>
      </c>
      <c r="K149" s="195" t="s">
        <v>34</v>
      </c>
      <c r="L149" s="61"/>
      <c r="M149" s="200" t="s">
        <v>34</v>
      </c>
      <c r="N149" s="201" t="s">
        <v>49</v>
      </c>
      <c r="O149" s="42"/>
      <c r="P149" s="202">
        <f>O149*H149</f>
        <v>0</v>
      </c>
      <c r="Q149" s="202">
        <v>0</v>
      </c>
      <c r="R149" s="202">
        <f>Q149*H149</f>
        <v>0</v>
      </c>
      <c r="S149" s="202">
        <v>0</v>
      </c>
      <c r="T149" s="203">
        <f>S149*H149</f>
        <v>0</v>
      </c>
      <c r="AR149" s="23" t="s">
        <v>145</v>
      </c>
      <c r="AT149" s="23" t="s">
        <v>140</v>
      </c>
      <c r="AU149" s="23" t="s">
        <v>88</v>
      </c>
      <c r="AY149" s="23" t="s">
        <v>138</v>
      </c>
      <c r="BE149" s="204">
        <f>IF(N149="základní",J149,0)</f>
        <v>0</v>
      </c>
      <c r="BF149" s="204">
        <f>IF(N149="snížená",J149,0)</f>
        <v>0</v>
      </c>
      <c r="BG149" s="204">
        <f>IF(N149="zákl. přenesená",J149,0)</f>
        <v>0</v>
      </c>
      <c r="BH149" s="204">
        <f>IF(N149="sníž. přenesená",J149,0)</f>
        <v>0</v>
      </c>
      <c r="BI149" s="204">
        <f>IF(N149="nulová",J149,0)</f>
        <v>0</v>
      </c>
      <c r="BJ149" s="23" t="s">
        <v>86</v>
      </c>
      <c r="BK149" s="204">
        <f>ROUND(I149*H149,2)</f>
        <v>0</v>
      </c>
      <c r="BL149" s="23" t="s">
        <v>145</v>
      </c>
      <c r="BM149" s="23" t="s">
        <v>256</v>
      </c>
    </row>
    <row r="150" spans="2:47" s="1" customFormat="1" ht="54">
      <c r="B150" s="41"/>
      <c r="C150" s="63"/>
      <c r="D150" s="205" t="s">
        <v>149</v>
      </c>
      <c r="E150" s="63"/>
      <c r="F150" s="206" t="s">
        <v>257</v>
      </c>
      <c r="G150" s="63"/>
      <c r="H150" s="63"/>
      <c r="I150" s="163"/>
      <c r="J150" s="63"/>
      <c r="K150" s="63"/>
      <c r="L150" s="61"/>
      <c r="M150" s="207"/>
      <c r="N150" s="42"/>
      <c r="O150" s="42"/>
      <c r="P150" s="42"/>
      <c r="Q150" s="42"/>
      <c r="R150" s="42"/>
      <c r="S150" s="42"/>
      <c r="T150" s="78"/>
      <c r="AT150" s="23" t="s">
        <v>149</v>
      </c>
      <c r="AU150" s="23" t="s">
        <v>88</v>
      </c>
    </row>
    <row r="151" spans="2:51" s="11" customFormat="1" ht="13.5">
      <c r="B151" s="210"/>
      <c r="C151" s="211"/>
      <c r="D151" s="205" t="s">
        <v>160</v>
      </c>
      <c r="E151" s="212" t="s">
        <v>34</v>
      </c>
      <c r="F151" s="213" t="s">
        <v>258</v>
      </c>
      <c r="G151" s="211"/>
      <c r="H151" s="214">
        <v>2</v>
      </c>
      <c r="I151" s="215"/>
      <c r="J151" s="211"/>
      <c r="K151" s="211"/>
      <c r="L151" s="216"/>
      <c r="M151" s="217"/>
      <c r="N151" s="218"/>
      <c r="O151" s="218"/>
      <c r="P151" s="218"/>
      <c r="Q151" s="218"/>
      <c r="R151" s="218"/>
      <c r="S151" s="218"/>
      <c r="T151" s="219"/>
      <c r="AT151" s="220" t="s">
        <v>160</v>
      </c>
      <c r="AU151" s="220" t="s">
        <v>88</v>
      </c>
      <c r="AV151" s="11" t="s">
        <v>88</v>
      </c>
      <c r="AW151" s="11" t="s">
        <v>41</v>
      </c>
      <c r="AX151" s="11" t="s">
        <v>78</v>
      </c>
      <c r="AY151" s="220" t="s">
        <v>138</v>
      </c>
    </row>
    <row r="152" spans="2:51" s="11" customFormat="1" ht="13.5">
      <c r="B152" s="210"/>
      <c r="C152" s="211"/>
      <c r="D152" s="205" t="s">
        <v>160</v>
      </c>
      <c r="E152" s="212" t="s">
        <v>34</v>
      </c>
      <c r="F152" s="213" t="s">
        <v>259</v>
      </c>
      <c r="G152" s="211"/>
      <c r="H152" s="214">
        <v>38</v>
      </c>
      <c r="I152" s="215"/>
      <c r="J152" s="211"/>
      <c r="K152" s="211"/>
      <c r="L152" s="216"/>
      <c r="M152" s="217"/>
      <c r="N152" s="218"/>
      <c r="O152" s="218"/>
      <c r="P152" s="218"/>
      <c r="Q152" s="218"/>
      <c r="R152" s="218"/>
      <c r="S152" s="218"/>
      <c r="T152" s="219"/>
      <c r="AT152" s="220" t="s">
        <v>160</v>
      </c>
      <c r="AU152" s="220" t="s">
        <v>88</v>
      </c>
      <c r="AV152" s="11" t="s">
        <v>88</v>
      </c>
      <c r="AW152" s="11" t="s">
        <v>41</v>
      </c>
      <c r="AX152" s="11" t="s">
        <v>78</v>
      </c>
      <c r="AY152" s="220" t="s">
        <v>138</v>
      </c>
    </row>
    <row r="153" spans="2:51" s="12" customFormat="1" ht="13.5">
      <c r="B153" s="221"/>
      <c r="C153" s="222"/>
      <c r="D153" s="208" t="s">
        <v>160</v>
      </c>
      <c r="E153" s="223" t="s">
        <v>34</v>
      </c>
      <c r="F153" s="224" t="s">
        <v>162</v>
      </c>
      <c r="G153" s="222"/>
      <c r="H153" s="225">
        <v>40</v>
      </c>
      <c r="I153" s="226"/>
      <c r="J153" s="222"/>
      <c r="K153" s="222"/>
      <c r="L153" s="227"/>
      <c r="M153" s="228"/>
      <c r="N153" s="229"/>
      <c r="O153" s="229"/>
      <c r="P153" s="229"/>
      <c r="Q153" s="229"/>
      <c r="R153" s="229"/>
      <c r="S153" s="229"/>
      <c r="T153" s="230"/>
      <c r="AT153" s="231" t="s">
        <v>160</v>
      </c>
      <c r="AU153" s="231" t="s">
        <v>88</v>
      </c>
      <c r="AV153" s="12" t="s">
        <v>145</v>
      </c>
      <c r="AW153" s="12" t="s">
        <v>41</v>
      </c>
      <c r="AX153" s="12" t="s">
        <v>86</v>
      </c>
      <c r="AY153" s="231" t="s">
        <v>138</v>
      </c>
    </row>
    <row r="154" spans="2:65" s="1" customFormat="1" ht="22.5" customHeight="1">
      <c r="B154" s="41"/>
      <c r="C154" s="193" t="s">
        <v>260</v>
      </c>
      <c r="D154" s="193" t="s">
        <v>140</v>
      </c>
      <c r="E154" s="194" t="s">
        <v>261</v>
      </c>
      <c r="F154" s="195" t="s">
        <v>262</v>
      </c>
      <c r="G154" s="196" t="s">
        <v>255</v>
      </c>
      <c r="H154" s="197">
        <v>40</v>
      </c>
      <c r="I154" s="198"/>
      <c r="J154" s="199">
        <f>ROUND(I154*H154,2)</f>
        <v>0</v>
      </c>
      <c r="K154" s="195" t="s">
        <v>34</v>
      </c>
      <c r="L154" s="61"/>
      <c r="M154" s="200" t="s">
        <v>34</v>
      </c>
      <c r="N154" s="201" t="s">
        <v>49</v>
      </c>
      <c r="O154" s="42"/>
      <c r="P154" s="202">
        <f>O154*H154</f>
        <v>0</v>
      </c>
      <c r="Q154" s="202">
        <v>0</v>
      </c>
      <c r="R154" s="202">
        <f>Q154*H154</f>
        <v>0</v>
      </c>
      <c r="S154" s="202">
        <v>0</v>
      </c>
      <c r="T154" s="203">
        <f>S154*H154</f>
        <v>0</v>
      </c>
      <c r="AR154" s="23" t="s">
        <v>145</v>
      </c>
      <c r="AT154" s="23" t="s">
        <v>140</v>
      </c>
      <c r="AU154" s="23" t="s">
        <v>88</v>
      </c>
      <c r="AY154" s="23" t="s">
        <v>138</v>
      </c>
      <c r="BE154" s="204">
        <f>IF(N154="základní",J154,0)</f>
        <v>0</v>
      </c>
      <c r="BF154" s="204">
        <f>IF(N154="snížená",J154,0)</f>
        <v>0</v>
      </c>
      <c r="BG154" s="204">
        <f>IF(N154="zákl. přenesená",J154,0)</f>
        <v>0</v>
      </c>
      <c r="BH154" s="204">
        <f>IF(N154="sníž. přenesená",J154,0)</f>
        <v>0</v>
      </c>
      <c r="BI154" s="204">
        <f>IF(N154="nulová",J154,0)</f>
        <v>0</v>
      </c>
      <c r="BJ154" s="23" t="s">
        <v>86</v>
      </c>
      <c r="BK154" s="204">
        <f>ROUND(I154*H154,2)</f>
        <v>0</v>
      </c>
      <c r="BL154" s="23" t="s">
        <v>145</v>
      </c>
      <c r="BM154" s="23" t="s">
        <v>263</v>
      </c>
    </row>
    <row r="155" spans="2:47" s="1" customFormat="1" ht="40.5">
      <c r="B155" s="41"/>
      <c r="C155" s="63"/>
      <c r="D155" s="205" t="s">
        <v>149</v>
      </c>
      <c r="E155" s="63"/>
      <c r="F155" s="206" t="s">
        <v>264</v>
      </c>
      <c r="G155" s="63"/>
      <c r="H155" s="63"/>
      <c r="I155" s="163"/>
      <c r="J155" s="63"/>
      <c r="K155" s="63"/>
      <c r="L155" s="61"/>
      <c r="M155" s="207"/>
      <c r="N155" s="42"/>
      <c r="O155" s="42"/>
      <c r="P155" s="42"/>
      <c r="Q155" s="42"/>
      <c r="R155" s="42"/>
      <c r="S155" s="42"/>
      <c r="T155" s="78"/>
      <c r="AT155" s="23" t="s">
        <v>149</v>
      </c>
      <c r="AU155" s="23" t="s">
        <v>88</v>
      </c>
    </row>
    <row r="156" spans="2:51" s="11" customFormat="1" ht="13.5">
      <c r="B156" s="210"/>
      <c r="C156" s="211"/>
      <c r="D156" s="205" t="s">
        <v>160</v>
      </c>
      <c r="E156" s="212" t="s">
        <v>34</v>
      </c>
      <c r="F156" s="213" t="s">
        <v>265</v>
      </c>
      <c r="G156" s="211"/>
      <c r="H156" s="214">
        <v>38</v>
      </c>
      <c r="I156" s="215"/>
      <c r="J156" s="211"/>
      <c r="K156" s="211"/>
      <c r="L156" s="216"/>
      <c r="M156" s="217"/>
      <c r="N156" s="218"/>
      <c r="O156" s="218"/>
      <c r="P156" s="218"/>
      <c r="Q156" s="218"/>
      <c r="R156" s="218"/>
      <c r="S156" s="218"/>
      <c r="T156" s="219"/>
      <c r="AT156" s="220" t="s">
        <v>160</v>
      </c>
      <c r="AU156" s="220" t="s">
        <v>88</v>
      </c>
      <c r="AV156" s="11" t="s">
        <v>88</v>
      </c>
      <c r="AW156" s="11" t="s">
        <v>41</v>
      </c>
      <c r="AX156" s="11" t="s">
        <v>78</v>
      </c>
      <c r="AY156" s="220" t="s">
        <v>138</v>
      </c>
    </row>
    <row r="157" spans="2:51" s="11" customFormat="1" ht="13.5">
      <c r="B157" s="210"/>
      <c r="C157" s="211"/>
      <c r="D157" s="205" t="s">
        <v>160</v>
      </c>
      <c r="E157" s="212" t="s">
        <v>34</v>
      </c>
      <c r="F157" s="213" t="s">
        <v>258</v>
      </c>
      <c r="G157" s="211"/>
      <c r="H157" s="214">
        <v>2</v>
      </c>
      <c r="I157" s="215"/>
      <c r="J157" s="211"/>
      <c r="K157" s="211"/>
      <c r="L157" s="216"/>
      <c r="M157" s="217"/>
      <c r="N157" s="218"/>
      <c r="O157" s="218"/>
      <c r="P157" s="218"/>
      <c r="Q157" s="218"/>
      <c r="R157" s="218"/>
      <c r="S157" s="218"/>
      <c r="T157" s="219"/>
      <c r="AT157" s="220" t="s">
        <v>160</v>
      </c>
      <c r="AU157" s="220" t="s">
        <v>88</v>
      </c>
      <c r="AV157" s="11" t="s">
        <v>88</v>
      </c>
      <c r="AW157" s="11" t="s">
        <v>41</v>
      </c>
      <c r="AX157" s="11" t="s">
        <v>78</v>
      </c>
      <c r="AY157" s="220" t="s">
        <v>138</v>
      </c>
    </row>
    <row r="158" spans="2:51" s="12" customFormat="1" ht="13.5">
      <c r="B158" s="221"/>
      <c r="C158" s="222"/>
      <c r="D158" s="208" t="s">
        <v>160</v>
      </c>
      <c r="E158" s="223" t="s">
        <v>34</v>
      </c>
      <c r="F158" s="224" t="s">
        <v>162</v>
      </c>
      <c r="G158" s="222"/>
      <c r="H158" s="225">
        <v>40</v>
      </c>
      <c r="I158" s="226"/>
      <c r="J158" s="222"/>
      <c r="K158" s="222"/>
      <c r="L158" s="227"/>
      <c r="M158" s="228"/>
      <c r="N158" s="229"/>
      <c r="O158" s="229"/>
      <c r="P158" s="229"/>
      <c r="Q158" s="229"/>
      <c r="R158" s="229"/>
      <c r="S158" s="229"/>
      <c r="T158" s="230"/>
      <c r="AT158" s="231" t="s">
        <v>160</v>
      </c>
      <c r="AU158" s="231" t="s">
        <v>88</v>
      </c>
      <c r="AV158" s="12" t="s">
        <v>145</v>
      </c>
      <c r="AW158" s="12" t="s">
        <v>41</v>
      </c>
      <c r="AX158" s="12" t="s">
        <v>86</v>
      </c>
      <c r="AY158" s="231" t="s">
        <v>138</v>
      </c>
    </row>
    <row r="159" spans="2:65" s="1" customFormat="1" ht="22.5" customHeight="1">
      <c r="B159" s="41"/>
      <c r="C159" s="193" t="s">
        <v>9</v>
      </c>
      <c r="D159" s="193" t="s">
        <v>140</v>
      </c>
      <c r="E159" s="194" t="s">
        <v>266</v>
      </c>
      <c r="F159" s="195" t="s">
        <v>267</v>
      </c>
      <c r="G159" s="196" t="s">
        <v>255</v>
      </c>
      <c r="H159" s="197">
        <v>22</v>
      </c>
      <c r="I159" s="198"/>
      <c r="J159" s="199">
        <f>ROUND(I159*H159,2)</f>
        <v>0</v>
      </c>
      <c r="K159" s="195" t="s">
        <v>34</v>
      </c>
      <c r="L159" s="61"/>
      <c r="M159" s="200" t="s">
        <v>34</v>
      </c>
      <c r="N159" s="201" t="s">
        <v>49</v>
      </c>
      <c r="O159" s="42"/>
      <c r="P159" s="202">
        <f>O159*H159</f>
        <v>0</v>
      </c>
      <c r="Q159" s="202">
        <v>0</v>
      </c>
      <c r="R159" s="202">
        <f>Q159*H159</f>
        <v>0</v>
      </c>
      <c r="S159" s="202">
        <v>0</v>
      </c>
      <c r="T159" s="203">
        <f>S159*H159</f>
        <v>0</v>
      </c>
      <c r="AR159" s="23" t="s">
        <v>145</v>
      </c>
      <c r="AT159" s="23" t="s">
        <v>140</v>
      </c>
      <c r="AU159" s="23" t="s">
        <v>88</v>
      </c>
      <c r="AY159" s="23" t="s">
        <v>138</v>
      </c>
      <c r="BE159" s="204">
        <f>IF(N159="základní",J159,0)</f>
        <v>0</v>
      </c>
      <c r="BF159" s="204">
        <f>IF(N159="snížená",J159,0)</f>
        <v>0</v>
      </c>
      <c r="BG159" s="204">
        <f>IF(N159="zákl. přenesená",J159,0)</f>
        <v>0</v>
      </c>
      <c r="BH159" s="204">
        <f>IF(N159="sníž. přenesená",J159,0)</f>
        <v>0</v>
      </c>
      <c r="BI159" s="204">
        <f>IF(N159="nulová",J159,0)</f>
        <v>0</v>
      </c>
      <c r="BJ159" s="23" t="s">
        <v>86</v>
      </c>
      <c r="BK159" s="204">
        <f>ROUND(I159*H159,2)</f>
        <v>0</v>
      </c>
      <c r="BL159" s="23" t="s">
        <v>145</v>
      </c>
      <c r="BM159" s="23" t="s">
        <v>268</v>
      </c>
    </row>
    <row r="160" spans="2:47" s="1" customFormat="1" ht="54">
      <c r="B160" s="41"/>
      <c r="C160" s="63"/>
      <c r="D160" s="205" t="s">
        <v>149</v>
      </c>
      <c r="E160" s="63"/>
      <c r="F160" s="206" t="s">
        <v>269</v>
      </c>
      <c r="G160" s="63"/>
      <c r="H160" s="63"/>
      <c r="I160" s="163"/>
      <c r="J160" s="63"/>
      <c r="K160" s="63"/>
      <c r="L160" s="61"/>
      <c r="M160" s="207"/>
      <c r="N160" s="42"/>
      <c r="O160" s="42"/>
      <c r="P160" s="42"/>
      <c r="Q160" s="42"/>
      <c r="R160" s="42"/>
      <c r="S160" s="42"/>
      <c r="T160" s="78"/>
      <c r="AT160" s="23" t="s">
        <v>149</v>
      </c>
      <c r="AU160" s="23" t="s">
        <v>88</v>
      </c>
    </row>
    <row r="161" spans="2:51" s="11" customFormat="1" ht="13.5">
      <c r="B161" s="210"/>
      <c r="C161" s="211"/>
      <c r="D161" s="205" t="s">
        <v>160</v>
      </c>
      <c r="E161" s="212" t="s">
        <v>34</v>
      </c>
      <c r="F161" s="213" t="s">
        <v>270</v>
      </c>
      <c r="G161" s="211"/>
      <c r="H161" s="214">
        <v>22</v>
      </c>
      <c r="I161" s="215"/>
      <c r="J161" s="211"/>
      <c r="K161" s="211"/>
      <c r="L161" s="216"/>
      <c r="M161" s="217"/>
      <c r="N161" s="218"/>
      <c r="O161" s="218"/>
      <c r="P161" s="218"/>
      <c r="Q161" s="218"/>
      <c r="R161" s="218"/>
      <c r="S161" s="218"/>
      <c r="T161" s="219"/>
      <c r="AT161" s="220" t="s">
        <v>160</v>
      </c>
      <c r="AU161" s="220" t="s">
        <v>88</v>
      </c>
      <c r="AV161" s="11" t="s">
        <v>88</v>
      </c>
      <c r="AW161" s="11" t="s">
        <v>41</v>
      </c>
      <c r="AX161" s="11" t="s">
        <v>86</v>
      </c>
      <c r="AY161" s="220" t="s">
        <v>138</v>
      </c>
    </row>
    <row r="162" spans="2:51" s="12" customFormat="1" ht="13.5">
      <c r="B162" s="221"/>
      <c r="C162" s="222"/>
      <c r="D162" s="208" t="s">
        <v>160</v>
      </c>
      <c r="E162" s="223" t="s">
        <v>34</v>
      </c>
      <c r="F162" s="224" t="s">
        <v>162</v>
      </c>
      <c r="G162" s="222"/>
      <c r="H162" s="225">
        <v>22</v>
      </c>
      <c r="I162" s="226"/>
      <c r="J162" s="222"/>
      <c r="K162" s="222"/>
      <c r="L162" s="227"/>
      <c r="M162" s="228"/>
      <c r="N162" s="229"/>
      <c r="O162" s="229"/>
      <c r="P162" s="229"/>
      <c r="Q162" s="229"/>
      <c r="R162" s="229"/>
      <c r="S162" s="229"/>
      <c r="T162" s="230"/>
      <c r="AT162" s="231" t="s">
        <v>160</v>
      </c>
      <c r="AU162" s="231" t="s">
        <v>88</v>
      </c>
      <c r="AV162" s="12" t="s">
        <v>145</v>
      </c>
      <c r="AW162" s="12" t="s">
        <v>41</v>
      </c>
      <c r="AX162" s="12" t="s">
        <v>78</v>
      </c>
      <c r="AY162" s="231" t="s">
        <v>138</v>
      </c>
    </row>
    <row r="163" spans="2:65" s="1" customFormat="1" ht="31.5" customHeight="1">
      <c r="B163" s="41"/>
      <c r="C163" s="193" t="s">
        <v>271</v>
      </c>
      <c r="D163" s="193" t="s">
        <v>140</v>
      </c>
      <c r="E163" s="194" t="s">
        <v>272</v>
      </c>
      <c r="F163" s="195" t="s">
        <v>273</v>
      </c>
      <c r="G163" s="196" t="s">
        <v>255</v>
      </c>
      <c r="H163" s="197">
        <v>7</v>
      </c>
      <c r="I163" s="198"/>
      <c r="J163" s="199">
        <f>ROUND(I163*H163,2)</f>
        <v>0</v>
      </c>
      <c r="K163" s="195" t="s">
        <v>34</v>
      </c>
      <c r="L163" s="61"/>
      <c r="M163" s="200" t="s">
        <v>34</v>
      </c>
      <c r="N163" s="201" t="s">
        <v>49</v>
      </c>
      <c r="O163" s="42"/>
      <c r="P163" s="202">
        <f>O163*H163</f>
        <v>0</v>
      </c>
      <c r="Q163" s="202">
        <v>0</v>
      </c>
      <c r="R163" s="202">
        <f>Q163*H163</f>
        <v>0</v>
      </c>
      <c r="S163" s="202">
        <v>0</v>
      </c>
      <c r="T163" s="203">
        <f>S163*H163</f>
        <v>0</v>
      </c>
      <c r="AR163" s="23" t="s">
        <v>145</v>
      </c>
      <c r="AT163" s="23" t="s">
        <v>140</v>
      </c>
      <c r="AU163" s="23" t="s">
        <v>88</v>
      </c>
      <c r="AY163" s="23" t="s">
        <v>138</v>
      </c>
      <c r="BE163" s="204">
        <f>IF(N163="základní",J163,0)</f>
        <v>0</v>
      </c>
      <c r="BF163" s="204">
        <f>IF(N163="snížená",J163,0)</f>
        <v>0</v>
      </c>
      <c r="BG163" s="204">
        <f>IF(N163="zákl. přenesená",J163,0)</f>
        <v>0</v>
      </c>
      <c r="BH163" s="204">
        <f>IF(N163="sníž. přenesená",J163,0)</f>
        <v>0</v>
      </c>
      <c r="BI163" s="204">
        <f>IF(N163="nulová",J163,0)</f>
        <v>0</v>
      </c>
      <c r="BJ163" s="23" t="s">
        <v>86</v>
      </c>
      <c r="BK163" s="204">
        <f>ROUND(I163*H163,2)</f>
        <v>0</v>
      </c>
      <c r="BL163" s="23" t="s">
        <v>145</v>
      </c>
      <c r="BM163" s="23" t="s">
        <v>274</v>
      </c>
    </row>
    <row r="164" spans="2:47" s="1" customFormat="1" ht="54">
      <c r="B164" s="41"/>
      <c r="C164" s="63"/>
      <c r="D164" s="205" t="s">
        <v>149</v>
      </c>
      <c r="E164" s="63"/>
      <c r="F164" s="206" t="s">
        <v>275</v>
      </c>
      <c r="G164" s="63"/>
      <c r="H164" s="63"/>
      <c r="I164" s="163"/>
      <c r="J164" s="63"/>
      <c r="K164" s="63"/>
      <c r="L164" s="61"/>
      <c r="M164" s="207"/>
      <c r="N164" s="42"/>
      <c r="O164" s="42"/>
      <c r="P164" s="42"/>
      <c r="Q164" s="42"/>
      <c r="R164" s="42"/>
      <c r="S164" s="42"/>
      <c r="T164" s="78"/>
      <c r="AT164" s="23" t="s">
        <v>149</v>
      </c>
      <c r="AU164" s="23" t="s">
        <v>88</v>
      </c>
    </row>
    <row r="165" spans="2:51" s="11" customFormat="1" ht="13.5">
      <c r="B165" s="210"/>
      <c r="C165" s="211"/>
      <c r="D165" s="205" t="s">
        <v>160</v>
      </c>
      <c r="E165" s="212" t="s">
        <v>34</v>
      </c>
      <c r="F165" s="213" t="s">
        <v>276</v>
      </c>
      <c r="G165" s="211"/>
      <c r="H165" s="214">
        <v>1</v>
      </c>
      <c r="I165" s="215"/>
      <c r="J165" s="211"/>
      <c r="K165" s="211"/>
      <c r="L165" s="216"/>
      <c r="M165" s="217"/>
      <c r="N165" s="218"/>
      <c r="O165" s="218"/>
      <c r="P165" s="218"/>
      <c r="Q165" s="218"/>
      <c r="R165" s="218"/>
      <c r="S165" s="218"/>
      <c r="T165" s="219"/>
      <c r="AT165" s="220" t="s">
        <v>160</v>
      </c>
      <c r="AU165" s="220" t="s">
        <v>88</v>
      </c>
      <c r="AV165" s="11" t="s">
        <v>88</v>
      </c>
      <c r="AW165" s="11" t="s">
        <v>41</v>
      </c>
      <c r="AX165" s="11" t="s">
        <v>78</v>
      </c>
      <c r="AY165" s="220" t="s">
        <v>138</v>
      </c>
    </row>
    <row r="166" spans="2:51" s="11" customFormat="1" ht="13.5">
      <c r="B166" s="210"/>
      <c r="C166" s="211"/>
      <c r="D166" s="205" t="s">
        <v>160</v>
      </c>
      <c r="E166" s="212" t="s">
        <v>34</v>
      </c>
      <c r="F166" s="213" t="s">
        <v>277</v>
      </c>
      <c r="G166" s="211"/>
      <c r="H166" s="214">
        <v>6</v>
      </c>
      <c r="I166" s="215"/>
      <c r="J166" s="211"/>
      <c r="K166" s="211"/>
      <c r="L166" s="216"/>
      <c r="M166" s="217"/>
      <c r="N166" s="218"/>
      <c r="O166" s="218"/>
      <c r="P166" s="218"/>
      <c r="Q166" s="218"/>
      <c r="R166" s="218"/>
      <c r="S166" s="218"/>
      <c r="T166" s="219"/>
      <c r="AT166" s="220" t="s">
        <v>160</v>
      </c>
      <c r="AU166" s="220" t="s">
        <v>88</v>
      </c>
      <c r="AV166" s="11" t="s">
        <v>88</v>
      </c>
      <c r="AW166" s="11" t="s">
        <v>41</v>
      </c>
      <c r="AX166" s="11" t="s">
        <v>78</v>
      </c>
      <c r="AY166" s="220" t="s">
        <v>138</v>
      </c>
    </row>
    <row r="167" spans="2:51" s="12" customFormat="1" ht="13.5">
      <c r="B167" s="221"/>
      <c r="C167" s="222"/>
      <c r="D167" s="208" t="s">
        <v>160</v>
      </c>
      <c r="E167" s="223" t="s">
        <v>34</v>
      </c>
      <c r="F167" s="224" t="s">
        <v>162</v>
      </c>
      <c r="G167" s="222"/>
      <c r="H167" s="225">
        <v>7</v>
      </c>
      <c r="I167" s="226"/>
      <c r="J167" s="222"/>
      <c r="K167" s="222"/>
      <c r="L167" s="227"/>
      <c r="M167" s="228"/>
      <c r="N167" s="229"/>
      <c r="O167" s="229"/>
      <c r="P167" s="229"/>
      <c r="Q167" s="229"/>
      <c r="R167" s="229"/>
      <c r="S167" s="229"/>
      <c r="T167" s="230"/>
      <c r="AT167" s="231" t="s">
        <v>160</v>
      </c>
      <c r="AU167" s="231" t="s">
        <v>88</v>
      </c>
      <c r="AV167" s="12" t="s">
        <v>145</v>
      </c>
      <c r="AW167" s="12" t="s">
        <v>41</v>
      </c>
      <c r="AX167" s="12" t="s">
        <v>86</v>
      </c>
      <c r="AY167" s="231" t="s">
        <v>138</v>
      </c>
    </row>
    <row r="168" spans="2:65" s="1" customFormat="1" ht="31.5" customHeight="1">
      <c r="B168" s="41"/>
      <c r="C168" s="193" t="s">
        <v>278</v>
      </c>
      <c r="D168" s="193" t="s">
        <v>140</v>
      </c>
      <c r="E168" s="194" t="s">
        <v>279</v>
      </c>
      <c r="F168" s="195" t="s">
        <v>280</v>
      </c>
      <c r="G168" s="196" t="s">
        <v>255</v>
      </c>
      <c r="H168" s="197">
        <v>13</v>
      </c>
      <c r="I168" s="198"/>
      <c r="J168" s="199">
        <f>ROUND(I168*H168,2)</f>
        <v>0</v>
      </c>
      <c r="K168" s="195" t="s">
        <v>34</v>
      </c>
      <c r="L168" s="61"/>
      <c r="M168" s="200" t="s">
        <v>34</v>
      </c>
      <c r="N168" s="201" t="s">
        <v>49</v>
      </c>
      <c r="O168" s="42"/>
      <c r="P168" s="202">
        <f>O168*H168</f>
        <v>0</v>
      </c>
      <c r="Q168" s="202">
        <v>0</v>
      </c>
      <c r="R168" s="202">
        <f>Q168*H168</f>
        <v>0</v>
      </c>
      <c r="S168" s="202">
        <v>0</v>
      </c>
      <c r="T168" s="203">
        <f>S168*H168</f>
        <v>0</v>
      </c>
      <c r="AR168" s="23" t="s">
        <v>145</v>
      </c>
      <c r="AT168" s="23" t="s">
        <v>140</v>
      </c>
      <c r="AU168" s="23" t="s">
        <v>88</v>
      </c>
      <c r="AY168" s="23" t="s">
        <v>138</v>
      </c>
      <c r="BE168" s="204">
        <f>IF(N168="základní",J168,0)</f>
        <v>0</v>
      </c>
      <c r="BF168" s="204">
        <f>IF(N168="snížená",J168,0)</f>
        <v>0</v>
      </c>
      <c r="BG168" s="204">
        <f>IF(N168="zákl. přenesená",J168,0)</f>
        <v>0</v>
      </c>
      <c r="BH168" s="204">
        <f>IF(N168="sníž. přenesená",J168,0)</f>
        <v>0</v>
      </c>
      <c r="BI168" s="204">
        <f>IF(N168="nulová",J168,0)</f>
        <v>0</v>
      </c>
      <c r="BJ168" s="23" t="s">
        <v>86</v>
      </c>
      <c r="BK168" s="204">
        <f>ROUND(I168*H168,2)</f>
        <v>0</v>
      </c>
      <c r="BL168" s="23" t="s">
        <v>145</v>
      </c>
      <c r="BM168" s="23" t="s">
        <v>281</v>
      </c>
    </row>
    <row r="169" spans="2:47" s="1" customFormat="1" ht="54">
      <c r="B169" s="41"/>
      <c r="C169" s="63"/>
      <c r="D169" s="205" t="s">
        <v>149</v>
      </c>
      <c r="E169" s="63"/>
      <c r="F169" s="206" t="s">
        <v>275</v>
      </c>
      <c r="G169" s="63"/>
      <c r="H169" s="63"/>
      <c r="I169" s="163"/>
      <c r="J169" s="63"/>
      <c r="K169" s="63"/>
      <c r="L169" s="61"/>
      <c r="M169" s="207"/>
      <c r="N169" s="42"/>
      <c r="O169" s="42"/>
      <c r="P169" s="42"/>
      <c r="Q169" s="42"/>
      <c r="R169" s="42"/>
      <c r="S169" s="42"/>
      <c r="T169" s="78"/>
      <c r="AT169" s="23" t="s">
        <v>149</v>
      </c>
      <c r="AU169" s="23" t="s">
        <v>88</v>
      </c>
    </row>
    <row r="170" spans="2:51" s="11" customFormat="1" ht="13.5">
      <c r="B170" s="210"/>
      <c r="C170" s="211"/>
      <c r="D170" s="205" t="s">
        <v>160</v>
      </c>
      <c r="E170" s="212" t="s">
        <v>34</v>
      </c>
      <c r="F170" s="213" t="s">
        <v>282</v>
      </c>
      <c r="G170" s="211"/>
      <c r="H170" s="214">
        <v>12</v>
      </c>
      <c r="I170" s="215"/>
      <c r="J170" s="211"/>
      <c r="K170" s="211"/>
      <c r="L170" s="216"/>
      <c r="M170" s="217"/>
      <c r="N170" s="218"/>
      <c r="O170" s="218"/>
      <c r="P170" s="218"/>
      <c r="Q170" s="218"/>
      <c r="R170" s="218"/>
      <c r="S170" s="218"/>
      <c r="T170" s="219"/>
      <c r="AT170" s="220" t="s">
        <v>160</v>
      </c>
      <c r="AU170" s="220" t="s">
        <v>88</v>
      </c>
      <c r="AV170" s="11" t="s">
        <v>88</v>
      </c>
      <c r="AW170" s="11" t="s">
        <v>41</v>
      </c>
      <c r="AX170" s="11" t="s">
        <v>78</v>
      </c>
      <c r="AY170" s="220" t="s">
        <v>138</v>
      </c>
    </row>
    <row r="171" spans="2:51" s="11" customFormat="1" ht="13.5">
      <c r="B171" s="210"/>
      <c r="C171" s="211"/>
      <c r="D171" s="205" t="s">
        <v>160</v>
      </c>
      <c r="E171" s="212" t="s">
        <v>34</v>
      </c>
      <c r="F171" s="213" t="s">
        <v>276</v>
      </c>
      <c r="G171" s="211"/>
      <c r="H171" s="214">
        <v>1</v>
      </c>
      <c r="I171" s="215"/>
      <c r="J171" s="211"/>
      <c r="K171" s="211"/>
      <c r="L171" s="216"/>
      <c r="M171" s="217"/>
      <c r="N171" s="218"/>
      <c r="O171" s="218"/>
      <c r="P171" s="218"/>
      <c r="Q171" s="218"/>
      <c r="R171" s="218"/>
      <c r="S171" s="218"/>
      <c r="T171" s="219"/>
      <c r="AT171" s="220" t="s">
        <v>160</v>
      </c>
      <c r="AU171" s="220" t="s">
        <v>88</v>
      </c>
      <c r="AV171" s="11" t="s">
        <v>88</v>
      </c>
      <c r="AW171" s="11" t="s">
        <v>41</v>
      </c>
      <c r="AX171" s="11" t="s">
        <v>78</v>
      </c>
      <c r="AY171" s="220" t="s">
        <v>138</v>
      </c>
    </row>
    <row r="172" spans="2:51" s="12" customFormat="1" ht="13.5">
      <c r="B172" s="221"/>
      <c r="C172" s="222"/>
      <c r="D172" s="208" t="s">
        <v>160</v>
      </c>
      <c r="E172" s="223" t="s">
        <v>34</v>
      </c>
      <c r="F172" s="224" t="s">
        <v>162</v>
      </c>
      <c r="G172" s="222"/>
      <c r="H172" s="225">
        <v>13</v>
      </c>
      <c r="I172" s="226"/>
      <c r="J172" s="222"/>
      <c r="K172" s="222"/>
      <c r="L172" s="227"/>
      <c r="M172" s="228"/>
      <c r="N172" s="229"/>
      <c r="O172" s="229"/>
      <c r="P172" s="229"/>
      <c r="Q172" s="229"/>
      <c r="R172" s="229"/>
      <c r="S172" s="229"/>
      <c r="T172" s="230"/>
      <c r="AT172" s="231" t="s">
        <v>160</v>
      </c>
      <c r="AU172" s="231" t="s">
        <v>88</v>
      </c>
      <c r="AV172" s="12" t="s">
        <v>145</v>
      </c>
      <c r="AW172" s="12" t="s">
        <v>41</v>
      </c>
      <c r="AX172" s="12" t="s">
        <v>86</v>
      </c>
      <c r="AY172" s="231" t="s">
        <v>138</v>
      </c>
    </row>
    <row r="173" spans="2:65" s="1" customFormat="1" ht="31.5" customHeight="1">
      <c r="B173" s="41"/>
      <c r="C173" s="193" t="s">
        <v>283</v>
      </c>
      <c r="D173" s="193" t="s">
        <v>140</v>
      </c>
      <c r="E173" s="194" t="s">
        <v>284</v>
      </c>
      <c r="F173" s="195" t="s">
        <v>285</v>
      </c>
      <c r="G173" s="196" t="s">
        <v>255</v>
      </c>
      <c r="H173" s="197">
        <v>13</v>
      </c>
      <c r="I173" s="198"/>
      <c r="J173" s="199">
        <f>ROUND(I173*H173,2)</f>
        <v>0</v>
      </c>
      <c r="K173" s="195" t="s">
        <v>34</v>
      </c>
      <c r="L173" s="61"/>
      <c r="M173" s="200" t="s">
        <v>34</v>
      </c>
      <c r="N173" s="201" t="s">
        <v>49</v>
      </c>
      <c r="O173" s="42"/>
      <c r="P173" s="202">
        <f>O173*H173</f>
        <v>0</v>
      </c>
      <c r="Q173" s="202">
        <v>0</v>
      </c>
      <c r="R173" s="202">
        <f>Q173*H173</f>
        <v>0</v>
      </c>
      <c r="S173" s="202">
        <v>0</v>
      </c>
      <c r="T173" s="203">
        <f>S173*H173</f>
        <v>0</v>
      </c>
      <c r="AR173" s="23" t="s">
        <v>145</v>
      </c>
      <c r="AT173" s="23" t="s">
        <v>140</v>
      </c>
      <c r="AU173" s="23" t="s">
        <v>88</v>
      </c>
      <c r="AY173" s="23" t="s">
        <v>138</v>
      </c>
      <c r="BE173" s="204">
        <f>IF(N173="základní",J173,0)</f>
        <v>0</v>
      </c>
      <c r="BF173" s="204">
        <f>IF(N173="snížená",J173,0)</f>
        <v>0</v>
      </c>
      <c r="BG173" s="204">
        <f>IF(N173="zákl. přenesená",J173,0)</f>
        <v>0</v>
      </c>
      <c r="BH173" s="204">
        <f>IF(N173="sníž. přenesená",J173,0)</f>
        <v>0</v>
      </c>
      <c r="BI173" s="204">
        <f>IF(N173="nulová",J173,0)</f>
        <v>0</v>
      </c>
      <c r="BJ173" s="23" t="s">
        <v>86</v>
      </c>
      <c r="BK173" s="204">
        <f>ROUND(I173*H173,2)</f>
        <v>0</v>
      </c>
      <c r="BL173" s="23" t="s">
        <v>145</v>
      </c>
      <c r="BM173" s="23" t="s">
        <v>286</v>
      </c>
    </row>
    <row r="174" spans="2:47" s="1" customFormat="1" ht="40.5">
      <c r="B174" s="41"/>
      <c r="C174" s="63"/>
      <c r="D174" s="205" t="s">
        <v>149</v>
      </c>
      <c r="E174" s="63"/>
      <c r="F174" s="206" t="s">
        <v>287</v>
      </c>
      <c r="G174" s="63"/>
      <c r="H174" s="63"/>
      <c r="I174" s="163"/>
      <c r="J174" s="63"/>
      <c r="K174" s="63"/>
      <c r="L174" s="61"/>
      <c r="M174" s="207"/>
      <c r="N174" s="42"/>
      <c r="O174" s="42"/>
      <c r="P174" s="42"/>
      <c r="Q174" s="42"/>
      <c r="R174" s="42"/>
      <c r="S174" s="42"/>
      <c r="T174" s="78"/>
      <c r="AT174" s="23" t="s">
        <v>149</v>
      </c>
      <c r="AU174" s="23" t="s">
        <v>88</v>
      </c>
    </row>
    <row r="175" spans="2:51" s="11" customFormat="1" ht="13.5">
      <c r="B175" s="210"/>
      <c r="C175" s="211"/>
      <c r="D175" s="205" t="s">
        <v>160</v>
      </c>
      <c r="E175" s="212" t="s">
        <v>34</v>
      </c>
      <c r="F175" s="213" t="s">
        <v>288</v>
      </c>
      <c r="G175" s="211"/>
      <c r="H175" s="214">
        <v>12</v>
      </c>
      <c r="I175" s="215"/>
      <c r="J175" s="211"/>
      <c r="K175" s="211"/>
      <c r="L175" s="216"/>
      <c r="M175" s="217"/>
      <c r="N175" s="218"/>
      <c r="O175" s="218"/>
      <c r="P175" s="218"/>
      <c r="Q175" s="218"/>
      <c r="R175" s="218"/>
      <c r="S175" s="218"/>
      <c r="T175" s="219"/>
      <c r="AT175" s="220" t="s">
        <v>160</v>
      </c>
      <c r="AU175" s="220" t="s">
        <v>88</v>
      </c>
      <c r="AV175" s="11" t="s">
        <v>88</v>
      </c>
      <c r="AW175" s="11" t="s">
        <v>41</v>
      </c>
      <c r="AX175" s="11" t="s">
        <v>78</v>
      </c>
      <c r="AY175" s="220" t="s">
        <v>138</v>
      </c>
    </row>
    <row r="176" spans="2:51" s="11" customFormat="1" ht="13.5">
      <c r="B176" s="210"/>
      <c r="C176" s="211"/>
      <c r="D176" s="205" t="s">
        <v>160</v>
      </c>
      <c r="E176" s="212" t="s">
        <v>34</v>
      </c>
      <c r="F176" s="213" t="s">
        <v>276</v>
      </c>
      <c r="G176" s="211"/>
      <c r="H176" s="214">
        <v>1</v>
      </c>
      <c r="I176" s="215"/>
      <c r="J176" s="211"/>
      <c r="K176" s="211"/>
      <c r="L176" s="216"/>
      <c r="M176" s="217"/>
      <c r="N176" s="218"/>
      <c r="O176" s="218"/>
      <c r="P176" s="218"/>
      <c r="Q176" s="218"/>
      <c r="R176" s="218"/>
      <c r="S176" s="218"/>
      <c r="T176" s="219"/>
      <c r="AT176" s="220" t="s">
        <v>160</v>
      </c>
      <c r="AU176" s="220" t="s">
        <v>88</v>
      </c>
      <c r="AV176" s="11" t="s">
        <v>88</v>
      </c>
      <c r="AW176" s="11" t="s">
        <v>41</v>
      </c>
      <c r="AX176" s="11" t="s">
        <v>78</v>
      </c>
      <c r="AY176" s="220" t="s">
        <v>138</v>
      </c>
    </row>
    <row r="177" spans="2:51" s="12" customFormat="1" ht="13.5">
      <c r="B177" s="221"/>
      <c r="C177" s="222"/>
      <c r="D177" s="205" t="s">
        <v>160</v>
      </c>
      <c r="E177" s="245" t="s">
        <v>34</v>
      </c>
      <c r="F177" s="246" t="s">
        <v>162</v>
      </c>
      <c r="G177" s="222"/>
      <c r="H177" s="247">
        <v>13</v>
      </c>
      <c r="I177" s="226"/>
      <c r="J177" s="222"/>
      <c r="K177" s="222"/>
      <c r="L177" s="227"/>
      <c r="M177" s="228"/>
      <c r="N177" s="229"/>
      <c r="O177" s="229"/>
      <c r="P177" s="229"/>
      <c r="Q177" s="229"/>
      <c r="R177" s="229"/>
      <c r="S177" s="229"/>
      <c r="T177" s="230"/>
      <c r="AT177" s="231" t="s">
        <v>160</v>
      </c>
      <c r="AU177" s="231" t="s">
        <v>88</v>
      </c>
      <c r="AV177" s="12" t="s">
        <v>145</v>
      </c>
      <c r="AW177" s="12" t="s">
        <v>41</v>
      </c>
      <c r="AX177" s="12" t="s">
        <v>86</v>
      </c>
      <c r="AY177" s="231" t="s">
        <v>138</v>
      </c>
    </row>
    <row r="178" spans="2:63" s="10" customFormat="1" ht="29.85" customHeight="1">
      <c r="B178" s="176"/>
      <c r="C178" s="177"/>
      <c r="D178" s="190" t="s">
        <v>77</v>
      </c>
      <c r="E178" s="191" t="s">
        <v>167</v>
      </c>
      <c r="F178" s="191" t="s">
        <v>289</v>
      </c>
      <c r="G178" s="177"/>
      <c r="H178" s="177"/>
      <c r="I178" s="180"/>
      <c r="J178" s="192">
        <f>BK178</f>
        <v>0</v>
      </c>
      <c r="K178" s="177"/>
      <c r="L178" s="182"/>
      <c r="M178" s="183"/>
      <c r="N178" s="184"/>
      <c r="O178" s="184"/>
      <c r="P178" s="185">
        <f>SUM(P179:P204)</f>
        <v>0</v>
      </c>
      <c r="Q178" s="184"/>
      <c r="R178" s="185">
        <f>SUM(R179:R204)</f>
        <v>54.154045</v>
      </c>
      <c r="S178" s="184"/>
      <c r="T178" s="186">
        <f>SUM(T179:T204)</f>
        <v>0</v>
      </c>
      <c r="AR178" s="187" t="s">
        <v>86</v>
      </c>
      <c r="AT178" s="188" t="s">
        <v>77</v>
      </c>
      <c r="AU178" s="188" t="s">
        <v>86</v>
      </c>
      <c r="AY178" s="187" t="s">
        <v>138</v>
      </c>
      <c r="BK178" s="189">
        <f>SUM(BK179:BK204)</f>
        <v>0</v>
      </c>
    </row>
    <row r="179" spans="2:65" s="1" customFormat="1" ht="31.5" customHeight="1">
      <c r="B179" s="41"/>
      <c r="C179" s="193" t="s">
        <v>290</v>
      </c>
      <c r="D179" s="193" t="s">
        <v>140</v>
      </c>
      <c r="E179" s="194" t="s">
        <v>291</v>
      </c>
      <c r="F179" s="195" t="s">
        <v>292</v>
      </c>
      <c r="G179" s="196" t="s">
        <v>143</v>
      </c>
      <c r="H179" s="197">
        <v>45</v>
      </c>
      <c r="I179" s="198"/>
      <c r="J179" s="199">
        <f>ROUND(I179*H179,2)</f>
        <v>0</v>
      </c>
      <c r="K179" s="195" t="s">
        <v>144</v>
      </c>
      <c r="L179" s="61"/>
      <c r="M179" s="200" t="s">
        <v>34</v>
      </c>
      <c r="N179" s="201" t="s">
        <v>49</v>
      </c>
      <c r="O179" s="42"/>
      <c r="P179" s="202">
        <f>O179*H179</f>
        <v>0</v>
      </c>
      <c r="Q179" s="202">
        <v>0.10373</v>
      </c>
      <c r="R179" s="202">
        <f>Q179*H179</f>
        <v>4.6678500000000005</v>
      </c>
      <c r="S179" s="202">
        <v>0</v>
      </c>
      <c r="T179" s="203">
        <f>S179*H179</f>
        <v>0</v>
      </c>
      <c r="AR179" s="23" t="s">
        <v>145</v>
      </c>
      <c r="AT179" s="23" t="s">
        <v>140</v>
      </c>
      <c r="AU179" s="23" t="s">
        <v>88</v>
      </c>
      <c r="AY179" s="23" t="s">
        <v>138</v>
      </c>
      <c r="BE179" s="204">
        <f>IF(N179="základní",J179,0)</f>
        <v>0</v>
      </c>
      <c r="BF179" s="204">
        <f>IF(N179="snížená",J179,0)</f>
        <v>0</v>
      </c>
      <c r="BG179" s="204">
        <f>IF(N179="zákl. přenesená",J179,0)</f>
        <v>0</v>
      </c>
      <c r="BH179" s="204">
        <f>IF(N179="sníž. přenesená",J179,0)</f>
        <v>0</v>
      </c>
      <c r="BI179" s="204">
        <f>IF(N179="nulová",J179,0)</f>
        <v>0</v>
      </c>
      <c r="BJ179" s="23" t="s">
        <v>86</v>
      </c>
      <c r="BK179" s="204">
        <f>ROUND(I179*H179,2)</f>
        <v>0</v>
      </c>
      <c r="BL179" s="23" t="s">
        <v>145</v>
      </c>
      <c r="BM179" s="23" t="s">
        <v>293</v>
      </c>
    </row>
    <row r="180" spans="2:47" s="1" customFormat="1" ht="27">
      <c r="B180" s="41"/>
      <c r="C180" s="63"/>
      <c r="D180" s="205" t="s">
        <v>147</v>
      </c>
      <c r="E180" s="63"/>
      <c r="F180" s="206" t="s">
        <v>294</v>
      </c>
      <c r="G180" s="63"/>
      <c r="H180" s="63"/>
      <c r="I180" s="163"/>
      <c r="J180" s="63"/>
      <c r="K180" s="63"/>
      <c r="L180" s="61"/>
      <c r="M180" s="207"/>
      <c r="N180" s="42"/>
      <c r="O180" s="42"/>
      <c r="P180" s="42"/>
      <c r="Q180" s="42"/>
      <c r="R180" s="42"/>
      <c r="S180" s="42"/>
      <c r="T180" s="78"/>
      <c r="AT180" s="23" t="s">
        <v>147</v>
      </c>
      <c r="AU180" s="23" t="s">
        <v>88</v>
      </c>
    </row>
    <row r="181" spans="2:51" s="11" customFormat="1" ht="13.5">
      <c r="B181" s="210"/>
      <c r="C181" s="211"/>
      <c r="D181" s="208" t="s">
        <v>160</v>
      </c>
      <c r="E181" s="232" t="s">
        <v>34</v>
      </c>
      <c r="F181" s="233" t="s">
        <v>295</v>
      </c>
      <c r="G181" s="211"/>
      <c r="H181" s="234">
        <v>45</v>
      </c>
      <c r="I181" s="215"/>
      <c r="J181" s="211"/>
      <c r="K181" s="211"/>
      <c r="L181" s="216"/>
      <c r="M181" s="217"/>
      <c r="N181" s="218"/>
      <c r="O181" s="218"/>
      <c r="P181" s="218"/>
      <c r="Q181" s="218"/>
      <c r="R181" s="218"/>
      <c r="S181" s="218"/>
      <c r="T181" s="219"/>
      <c r="AT181" s="220" t="s">
        <v>160</v>
      </c>
      <c r="AU181" s="220" t="s">
        <v>88</v>
      </c>
      <c r="AV181" s="11" t="s">
        <v>88</v>
      </c>
      <c r="AW181" s="11" t="s">
        <v>41</v>
      </c>
      <c r="AX181" s="11" t="s">
        <v>86</v>
      </c>
      <c r="AY181" s="220" t="s">
        <v>138</v>
      </c>
    </row>
    <row r="182" spans="2:65" s="1" customFormat="1" ht="22.5" customHeight="1">
      <c r="B182" s="41"/>
      <c r="C182" s="193" t="s">
        <v>296</v>
      </c>
      <c r="D182" s="193" t="s">
        <v>140</v>
      </c>
      <c r="E182" s="194" t="s">
        <v>297</v>
      </c>
      <c r="F182" s="195" t="s">
        <v>298</v>
      </c>
      <c r="G182" s="196" t="s">
        <v>143</v>
      </c>
      <c r="H182" s="197">
        <v>45</v>
      </c>
      <c r="I182" s="198"/>
      <c r="J182" s="199">
        <f>ROUND(I182*H182,2)</f>
        <v>0</v>
      </c>
      <c r="K182" s="195" t="s">
        <v>144</v>
      </c>
      <c r="L182" s="61"/>
      <c r="M182" s="200" t="s">
        <v>34</v>
      </c>
      <c r="N182" s="201" t="s">
        <v>49</v>
      </c>
      <c r="O182" s="42"/>
      <c r="P182" s="202">
        <f>O182*H182</f>
        <v>0</v>
      </c>
      <c r="Q182" s="202">
        <v>0.00071</v>
      </c>
      <c r="R182" s="202">
        <f>Q182*H182</f>
        <v>0.03195</v>
      </c>
      <c r="S182" s="202">
        <v>0</v>
      </c>
      <c r="T182" s="203">
        <f>S182*H182</f>
        <v>0</v>
      </c>
      <c r="AR182" s="23" t="s">
        <v>145</v>
      </c>
      <c r="AT182" s="23" t="s">
        <v>140</v>
      </c>
      <c r="AU182" s="23" t="s">
        <v>88</v>
      </c>
      <c r="AY182" s="23" t="s">
        <v>138</v>
      </c>
      <c r="BE182" s="204">
        <f>IF(N182="základní",J182,0)</f>
        <v>0</v>
      </c>
      <c r="BF182" s="204">
        <f>IF(N182="snížená",J182,0)</f>
        <v>0</v>
      </c>
      <c r="BG182" s="204">
        <f>IF(N182="zákl. přenesená",J182,0)</f>
        <v>0</v>
      </c>
      <c r="BH182" s="204">
        <f>IF(N182="sníž. přenesená",J182,0)</f>
        <v>0</v>
      </c>
      <c r="BI182" s="204">
        <f>IF(N182="nulová",J182,0)</f>
        <v>0</v>
      </c>
      <c r="BJ182" s="23" t="s">
        <v>86</v>
      </c>
      <c r="BK182" s="204">
        <f>ROUND(I182*H182,2)</f>
        <v>0</v>
      </c>
      <c r="BL182" s="23" t="s">
        <v>145</v>
      </c>
      <c r="BM182" s="23" t="s">
        <v>299</v>
      </c>
    </row>
    <row r="183" spans="2:51" s="11" customFormat="1" ht="13.5">
      <c r="B183" s="210"/>
      <c r="C183" s="211"/>
      <c r="D183" s="208" t="s">
        <v>160</v>
      </c>
      <c r="E183" s="232" t="s">
        <v>34</v>
      </c>
      <c r="F183" s="233" t="s">
        <v>295</v>
      </c>
      <c r="G183" s="211"/>
      <c r="H183" s="234">
        <v>45</v>
      </c>
      <c r="I183" s="215"/>
      <c r="J183" s="211"/>
      <c r="K183" s="211"/>
      <c r="L183" s="216"/>
      <c r="M183" s="217"/>
      <c r="N183" s="218"/>
      <c r="O183" s="218"/>
      <c r="P183" s="218"/>
      <c r="Q183" s="218"/>
      <c r="R183" s="218"/>
      <c r="S183" s="218"/>
      <c r="T183" s="219"/>
      <c r="AT183" s="220" t="s">
        <v>160</v>
      </c>
      <c r="AU183" s="220" t="s">
        <v>88</v>
      </c>
      <c r="AV183" s="11" t="s">
        <v>88</v>
      </c>
      <c r="AW183" s="11" t="s">
        <v>41</v>
      </c>
      <c r="AX183" s="11" t="s">
        <v>86</v>
      </c>
      <c r="AY183" s="220" t="s">
        <v>138</v>
      </c>
    </row>
    <row r="184" spans="2:65" s="1" customFormat="1" ht="31.5" customHeight="1">
      <c r="B184" s="41"/>
      <c r="C184" s="193" t="s">
        <v>300</v>
      </c>
      <c r="D184" s="193" t="s">
        <v>140</v>
      </c>
      <c r="E184" s="194" t="s">
        <v>301</v>
      </c>
      <c r="F184" s="195" t="s">
        <v>302</v>
      </c>
      <c r="G184" s="196" t="s">
        <v>143</v>
      </c>
      <c r="H184" s="197">
        <v>45</v>
      </c>
      <c r="I184" s="198"/>
      <c r="J184" s="199">
        <f>ROUND(I184*H184,2)</f>
        <v>0</v>
      </c>
      <c r="K184" s="195" t="s">
        <v>144</v>
      </c>
      <c r="L184" s="61"/>
      <c r="M184" s="200" t="s">
        <v>34</v>
      </c>
      <c r="N184" s="201" t="s">
        <v>49</v>
      </c>
      <c r="O184" s="42"/>
      <c r="P184" s="202">
        <f>O184*H184</f>
        <v>0</v>
      </c>
      <c r="Q184" s="202">
        <v>0.18463</v>
      </c>
      <c r="R184" s="202">
        <f>Q184*H184</f>
        <v>8.308349999999999</v>
      </c>
      <c r="S184" s="202">
        <v>0</v>
      </c>
      <c r="T184" s="203">
        <f>S184*H184</f>
        <v>0</v>
      </c>
      <c r="AR184" s="23" t="s">
        <v>145</v>
      </c>
      <c r="AT184" s="23" t="s">
        <v>140</v>
      </c>
      <c r="AU184" s="23" t="s">
        <v>88</v>
      </c>
      <c r="AY184" s="23" t="s">
        <v>138</v>
      </c>
      <c r="BE184" s="204">
        <f>IF(N184="základní",J184,0)</f>
        <v>0</v>
      </c>
      <c r="BF184" s="204">
        <f>IF(N184="snížená",J184,0)</f>
        <v>0</v>
      </c>
      <c r="BG184" s="204">
        <f>IF(N184="zákl. přenesená",J184,0)</f>
        <v>0</v>
      </c>
      <c r="BH184" s="204">
        <f>IF(N184="sníž. přenesená",J184,0)</f>
        <v>0</v>
      </c>
      <c r="BI184" s="204">
        <f>IF(N184="nulová",J184,0)</f>
        <v>0</v>
      </c>
      <c r="BJ184" s="23" t="s">
        <v>86</v>
      </c>
      <c r="BK184" s="204">
        <f>ROUND(I184*H184,2)</f>
        <v>0</v>
      </c>
      <c r="BL184" s="23" t="s">
        <v>145</v>
      </c>
      <c r="BM184" s="23" t="s">
        <v>303</v>
      </c>
    </row>
    <row r="185" spans="2:47" s="1" customFormat="1" ht="27">
      <c r="B185" s="41"/>
      <c r="C185" s="63"/>
      <c r="D185" s="205" t="s">
        <v>147</v>
      </c>
      <c r="E185" s="63"/>
      <c r="F185" s="206" t="s">
        <v>304</v>
      </c>
      <c r="G185" s="63"/>
      <c r="H185" s="63"/>
      <c r="I185" s="163"/>
      <c r="J185" s="63"/>
      <c r="K185" s="63"/>
      <c r="L185" s="61"/>
      <c r="M185" s="207"/>
      <c r="N185" s="42"/>
      <c r="O185" s="42"/>
      <c r="P185" s="42"/>
      <c r="Q185" s="42"/>
      <c r="R185" s="42"/>
      <c r="S185" s="42"/>
      <c r="T185" s="78"/>
      <c r="AT185" s="23" t="s">
        <v>147</v>
      </c>
      <c r="AU185" s="23" t="s">
        <v>88</v>
      </c>
    </row>
    <row r="186" spans="2:51" s="11" customFormat="1" ht="13.5">
      <c r="B186" s="210"/>
      <c r="C186" s="211"/>
      <c r="D186" s="208" t="s">
        <v>160</v>
      </c>
      <c r="E186" s="232" t="s">
        <v>34</v>
      </c>
      <c r="F186" s="233" t="s">
        <v>295</v>
      </c>
      <c r="G186" s="211"/>
      <c r="H186" s="234">
        <v>45</v>
      </c>
      <c r="I186" s="215"/>
      <c r="J186" s="211"/>
      <c r="K186" s="211"/>
      <c r="L186" s="216"/>
      <c r="M186" s="217"/>
      <c r="N186" s="218"/>
      <c r="O186" s="218"/>
      <c r="P186" s="218"/>
      <c r="Q186" s="218"/>
      <c r="R186" s="218"/>
      <c r="S186" s="218"/>
      <c r="T186" s="219"/>
      <c r="AT186" s="220" t="s">
        <v>160</v>
      </c>
      <c r="AU186" s="220" t="s">
        <v>88</v>
      </c>
      <c r="AV186" s="11" t="s">
        <v>88</v>
      </c>
      <c r="AW186" s="11" t="s">
        <v>41</v>
      </c>
      <c r="AX186" s="11" t="s">
        <v>86</v>
      </c>
      <c r="AY186" s="220" t="s">
        <v>138</v>
      </c>
    </row>
    <row r="187" spans="2:65" s="1" customFormat="1" ht="22.5" customHeight="1">
      <c r="B187" s="41"/>
      <c r="C187" s="193" t="s">
        <v>305</v>
      </c>
      <c r="D187" s="193" t="s">
        <v>140</v>
      </c>
      <c r="E187" s="194" t="s">
        <v>306</v>
      </c>
      <c r="F187" s="195" t="s">
        <v>307</v>
      </c>
      <c r="G187" s="196" t="s">
        <v>143</v>
      </c>
      <c r="H187" s="197">
        <v>45</v>
      </c>
      <c r="I187" s="198"/>
      <c r="J187" s="199">
        <f>ROUND(I187*H187,2)</f>
        <v>0</v>
      </c>
      <c r="K187" s="195" t="s">
        <v>34</v>
      </c>
      <c r="L187" s="61"/>
      <c r="M187" s="200" t="s">
        <v>34</v>
      </c>
      <c r="N187" s="201" t="s">
        <v>49</v>
      </c>
      <c r="O187" s="42"/>
      <c r="P187" s="202">
        <f>O187*H187</f>
        <v>0</v>
      </c>
      <c r="Q187" s="202">
        <v>0.00071</v>
      </c>
      <c r="R187" s="202">
        <f>Q187*H187</f>
        <v>0.03195</v>
      </c>
      <c r="S187" s="202">
        <v>0</v>
      </c>
      <c r="T187" s="203">
        <f>S187*H187</f>
        <v>0</v>
      </c>
      <c r="AR187" s="23" t="s">
        <v>145</v>
      </c>
      <c r="AT187" s="23" t="s">
        <v>140</v>
      </c>
      <c r="AU187" s="23" t="s">
        <v>88</v>
      </c>
      <c r="AY187" s="23" t="s">
        <v>138</v>
      </c>
      <c r="BE187" s="204">
        <f>IF(N187="základní",J187,0)</f>
        <v>0</v>
      </c>
      <c r="BF187" s="204">
        <f>IF(N187="snížená",J187,0)</f>
        <v>0</v>
      </c>
      <c r="BG187" s="204">
        <f>IF(N187="zákl. přenesená",J187,0)</f>
        <v>0</v>
      </c>
      <c r="BH187" s="204">
        <f>IF(N187="sníž. přenesená",J187,0)</f>
        <v>0</v>
      </c>
      <c r="BI187" s="204">
        <f>IF(N187="nulová",J187,0)</f>
        <v>0</v>
      </c>
      <c r="BJ187" s="23" t="s">
        <v>86</v>
      </c>
      <c r="BK187" s="204">
        <f>ROUND(I187*H187,2)</f>
        <v>0</v>
      </c>
      <c r="BL187" s="23" t="s">
        <v>145</v>
      </c>
      <c r="BM187" s="23" t="s">
        <v>308</v>
      </c>
    </row>
    <row r="188" spans="2:51" s="11" customFormat="1" ht="13.5">
      <c r="B188" s="210"/>
      <c r="C188" s="211"/>
      <c r="D188" s="208" t="s">
        <v>160</v>
      </c>
      <c r="E188" s="232" t="s">
        <v>34</v>
      </c>
      <c r="F188" s="233" t="s">
        <v>295</v>
      </c>
      <c r="G188" s="211"/>
      <c r="H188" s="234">
        <v>45</v>
      </c>
      <c r="I188" s="215"/>
      <c r="J188" s="211"/>
      <c r="K188" s="211"/>
      <c r="L188" s="216"/>
      <c r="M188" s="217"/>
      <c r="N188" s="218"/>
      <c r="O188" s="218"/>
      <c r="P188" s="218"/>
      <c r="Q188" s="218"/>
      <c r="R188" s="218"/>
      <c r="S188" s="218"/>
      <c r="T188" s="219"/>
      <c r="AT188" s="220" t="s">
        <v>160</v>
      </c>
      <c r="AU188" s="220" t="s">
        <v>88</v>
      </c>
      <c r="AV188" s="11" t="s">
        <v>88</v>
      </c>
      <c r="AW188" s="11" t="s">
        <v>41</v>
      </c>
      <c r="AX188" s="11" t="s">
        <v>86</v>
      </c>
      <c r="AY188" s="220" t="s">
        <v>138</v>
      </c>
    </row>
    <row r="189" spans="2:65" s="1" customFormat="1" ht="22.5" customHeight="1">
      <c r="B189" s="41"/>
      <c r="C189" s="193" t="s">
        <v>309</v>
      </c>
      <c r="D189" s="193" t="s">
        <v>140</v>
      </c>
      <c r="E189" s="194" t="s">
        <v>310</v>
      </c>
      <c r="F189" s="195" t="s">
        <v>311</v>
      </c>
      <c r="G189" s="196" t="s">
        <v>143</v>
      </c>
      <c r="H189" s="197">
        <v>45</v>
      </c>
      <c r="I189" s="198"/>
      <c r="J189" s="199">
        <f>ROUND(I189*H189,2)</f>
        <v>0</v>
      </c>
      <c r="K189" s="195" t="s">
        <v>144</v>
      </c>
      <c r="L189" s="61"/>
      <c r="M189" s="200" t="s">
        <v>34</v>
      </c>
      <c r="N189" s="201" t="s">
        <v>49</v>
      </c>
      <c r="O189" s="42"/>
      <c r="P189" s="202">
        <f>O189*H189</f>
        <v>0</v>
      </c>
      <c r="Q189" s="202">
        <v>0.18907</v>
      </c>
      <c r="R189" s="202">
        <f>Q189*H189</f>
        <v>8.508149999999999</v>
      </c>
      <c r="S189" s="202">
        <v>0</v>
      </c>
      <c r="T189" s="203">
        <f>S189*H189</f>
        <v>0</v>
      </c>
      <c r="AR189" s="23" t="s">
        <v>145</v>
      </c>
      <c r="AT189" s="23" t="s">
        <v>140</v>
      </c>
      <c r="AU189" s="23" t="s">
        <v>88</v>
      </c>
      <c r="AY189" s="23" t="s">
        <v>138</v>
      </c>
      <c r="BE189" s="204">
        <f>IF(N189="základní",J189,0)</f>
        <v>0</v>
      </c>
      <c r="BF189" s="204">
        <f>IF(N189="snížená",J189,0)</f>
        <v>0</v>
      </c>
      <c r="BG189" s="204">
        <f>IF(N189="zákl. přenesená",J189,0)</f>
        <v>0</v>
      </c>
      <c r="BH189" s="204">
        <f>IF(N189="sníž. přenesená",J189,0)</f>
        <v>0</v>
      </c>
      <c r="BI189" s="204">
        <f>IF(N189="nulová",J189,0)</f>
        <v>0</v>
      </c>
      <c r="BJ189" s="23" t="s">
        <v>86</v>
      </c>
      <c r="BK189" s="204">
        <f>ROUND(I189*H189,2)</f>
        <v>0</v>
      </c>
      <c r="BL189" s="23" t="s">
        <v>145</v>
      </c>
      <c r="BM189" s="23" t="s">
        <v>312</v>
      </c>
    </row>
    <row r="190" spans="2:65" s="1" customFormat="1" ht="22.5" customHeight="1">
      <c r="B190" s="41"/>
      <c r="C190" s="193" t="s">
        <v>313</v>
      </c>
      <c r="D190" s="193" t="s">
        <v>140</v>
      </c>
      <c r="E190" s="194" t="s">
        <v>314</v>
      </c>
      <c r="F190" s="195" t="s">
        <v>315</v>
      </c>
      <c r="G190" s="196" t="s">
        <v>143</v>
      </c>
      <c r="H190" s="197">
        <v>50</v>
      </c>
      <c r="I190" s="198"/>
      <c r="J190" s="199">
        <f>ROUND(I190*H190,2)</f>
        <v>0</v>
      </c>
      <c r="K190" s="195" t="s">
        <v>34</v>
      </c>
      <c r="L190" s="61"/>
      <c r="M190" s="200" t="s">
        <v>34</v>
      </c>
      <c r="N190" s="201" t="s">
        <v>49</v>
      </c>
      <c r="O190" s="42"/>
      <c r="P190" s="202">
        <f>O190*H190</f>
        <v>0</v>
      </c>
      <c r="Q190" s="202">
        <v>0</v>
      </c>
      <c r="R190" s="202">
        <f>Q190*H190</f>
        <v>0</v>
      </c>
      <c r="S190" s="202">
        <v>0</v>
      </c>
      <c r="T190" s="203">
        <f>S190*H190</f>
        <v>0</v>
      </c>
      <c r="AR190" s="23" t="s">
        <v>145</v>
      </c>
      <c r="AT190" s="23" t="s">
        <v>140</v>
      </c>
      <c r="AU190" s="23" t="s">
        <v>88</v>
      </c>
      <c r="AY190" s="23" t="s">
        <v>138</v>
      </c>
      <c r="BE190" s="204">
        <f>IF(N190="základní",J190,0)</f>
        <v>0</v>
      </c>
      <c r="BF190" s="204">
        <f>IF(N190="snížená",J190,0)</f>
        <v>0</v>
      </c>
      <c r="BG190" s="204">
        <f>IF(N190="zákl. přenesená",J190,0)</f>
        <v>0</v>
      </c>
      <c r="BH190" s="204">
        <f>IF(N190="sníž. přenesená",J190,0)</f>
        <v>0</v>
      </c>
      <c r="BI190" s="204">
        <f>IF(N190="nulová",J190,0)</f>
        <v>0</v>
      </c>
      <c r="BJ190" s="23" t="s">
        <v>86</v>
      </c>
      <c r="BK190" s="204">
        <f>ROUND(I190*H190,2)</f>
        <v>0</v>
      </c>
      <c r="BL190" s="23" t="s">
        <v>145</v>
      </c>
      <c r="BM190" s="23" t="s">
        <v>316</v>
      </c>
    </row>
    <row r="191" spans="2:65" s="1" customFormat="1" ht="31.5" customHeight="1">
      <c r="B191" s="41"/>
      <c r="C191" s="193" t="s">
        <v>317</v>
      </c>
      <c r="D191" s="193" t="s">
        <v>140</v>
      </c>
      <c r="E191" s="194" t="s">
        <v>318</v>
      </c>
      <c r="F191" s="195" t="s">
        <v>319</v>
      </c>
      <c r="G191" s="196" t="s">
        <v>143</v>
      </c>
      <c r="H191" s="197">
        <v>50</v>
      </c>
      <c r="I191" s="198"/>
      <c r="J191" s="199">
        <f>ROUND(I191*H191,2)</f>
        <v>0</v>
      </c>
      <c r="K191" s="195" t="s">
        <v>144</v>
      </c>
      <c r="L191" s="61"/>
      <c r="M191" s="200" t="s">
        <v>34</v>
      </c>
      <c r="N191" s="201" t="s">
        <v>49</v>
      </c>
      <c r="O191" s="42"/>
      <c r="P191" s="202">
        <f>O191*H191</f>
        <v>0</v>
      </c>
      <c r="Q191" s="202">
        <v>0.2916</v>
      </c>
      <c r="R191" s="202">
        <f>Q191*H191</f>
        <v>14.580000000000002</v>
      </c>
      <c r="S191" s="202">
        <v>0</v>
      </c>
      <c r="T191" s="203">
        <f>S191*H191</f>
        <v>0</v>
      </c>
      <c r="AR191" s="23" t="s">
        <v>145</v>
      </c>
      <c r="AT191" s="23" t="s">
        <v>140</v>
      </c>
      <c r="AU191" s="23" t="s">
        <v>88</v>
      </c>
      <c r="AY191" s="23" t="s">
        <v>138</v>
      </c>
      <c r="BE191" s="204">
        <f>IF(N191="základní",J191,0)</f>
        <v>0</v>
      </c>
      <c r="BF191" s="204">
        <f>IF(N191="snížená",J191,0)</f>
        <v>0</v>
      </c>
      <c r="BG191" s="204">
        <f>IF(N191="zákl. přenesená",J191,0)</f>
        <v>0</v>
      </c>
      <c r="BH191" s="204">
        <f>IF(N191="sníž. přenesená",J191,0)</f>
        <v>0</v>
      </c>
      <c r="BI191" s="204">
        <f>IF(N191="nulová",J191,0)</f>
        <v>0</v>
      </c>
      <c r="BJ191" s="23" t="s">
        <v>86</v>
      </c>
      <c r="BK191" s="204">
        <f>ROUND(I191*H191,2)</f>
        <v>0</v>
      </c>
      <c r="BL191" s="23" t="s">
        <v>145</v>
      </c>
      <c r="BM191" s="23" t="s">
        <v>320</v>
      </c>
    </row>
    <row r="192" spans="2:65" s="1" customFormat="1" ht="57" customHeight="1">
      <c r="B192" s="41"/>
      <c r="C192" s="193" t="s">
        <v>321</v>
      </c>
      <c r="D192" s="193" t="s">
        <v>140</v>
      </c>
      <c r="E192" s="194" t="s">
        <v>322</v>
      </c>
      <c r="F192" s="195" t="s">
        <v>323</v>
      </c>
      <c r="G192" s="196" t="s">
        <v>143</v>
      </c>
      <c r="H192" s="197">
        <v>34</v>
      </c>
      <c r="I192" s="198"/>
      <c r="J192" s="199">
        <f>ROUND(I192*H192,2)</f>
        <v>0</v>
      </c>
      <c r="K192" s="195" t="s">
        <v>144</v>
      </c>
      <c r="L192" s="61"/>
      <c r="M192" s="200" t="s">
        <v>34</v>
      </c>
      <c r="N192" s="201" t="s">
        <v>49</v>
      </c>
      <c r="O192" s="42"/>
      <c r="P192" s="202">
        <f>O192*H192</f>
        <v>0</v>
      </c>
      <c r="Q192" s="202">
        <v>0.08425</v>
      </c>
      <c r="R192" s="202">
        <f>Q192*H192</f>
        <v>2.8645</v>
      </c>
      <c r="S192" s="202">
        <v>0</v>
      </c>
      <c r="T192" s="203">
        <f>S192*H192</f>
        <v>0</v>
      </c>
      <c r="AR192" s="23" t="s">
        <v>145</v>
      </c>
      <c r="AT192" s="23" t="s">
        <v>140</v>
      </c>
      <c r="AU192" s="23" t="s">
        <v>88</v>
      </c>
      <c r="AY192" s="23" t="s">
        <v>138</v>
      </c>
      <c r="BE192" s="204">
        <f>IF(N192="základní",J192,0)</f>
        <v>0</v>
      </c>
      <c r="BF192" s="204">
        <f>IF(N192="snížená",J192,0)</f>
        <v>0</v>
      </c>
      <c r="BG192" s="204">
        <f>IF(N192="zákl. přenesená",J192,0)</f>
        <v>0</v>
      </c>
      <c r="BH192" s="204">
        <f>IF(N192="sníž. přenesená",J192,0)</f>
        <v>0</v>
      </c>
      <c r="BI192" s="204">
        <f>IF(N192="nulová",J192,0)</f>
        <v>0</v>
      </c>
      <c r="BJ192" s="23" t="s">
        <v>86</v>
      </c>
      <c r="BK192" s="204">
        <f>ROUND(I192*H192,2)</f>
        <v>0</v>
      </c>
      <c r="BL192" s="23" t="s">
        <v>145</v>
      </c>
      <c r="BM192" s="23" t="s">
        <v>324</v>
      </c>
    </row>
    <row r="193" spans="2:47" s="1" customFormat="1" ht="121.5">
      <c r="B193" s="41"/>
      <c r="C193" s="63"/>
      <c r="D193" s="205" t="s">
        <v>147</v>
      </c>
      <c r="E193" s="63"/>
      <c r="F193" s="206" t="s">
        <v>325</v>
      </c>
      <c r="G193" s="63"/>
      <c r="H193" s="63"/>
      <c r="I193" s="163"/>
      <c r="J193" s="63"/>
      <c r="K193" s="63"/>
      <c r="L193" s="61"/>
      <c r="M193" s="207"/>
      <c r="N193" s="42"/>
      <c r="O193" s="42"/>
      <c r="P193" s="42"/>
      <c r="Q193" s="42"/>
      <c r="R193" s="42"/>
      <c r="S193" s="42"/>
      <c r="T193" s="78"/>
      <c r="AT193" s="23" t="s">
        <v>147</v>
      </c>
      <c r="AU193" s="23" t="s">
        <v>88</v>
      </c>
    </row>
    <row r="194" spans="2:51" s="11" customFormat="1" ht="13.5">
      <c r="B194" s="210"/>
      <c r="C194" s="211"/>
      <c r="D194" s="205" t="s">
        <v>160</v>
      </c>
      <c r="E194" s="212" t="s">
        <v>34</v>
      </c>
      <c r="F194" s="213" t="s">
        <v>326</v>
      </c>
      <c r="G194" s="211"/>
      <c r="H194" s="214">
        <v>31</v>
      </c>
      <c r="I194" s="215"/>
      <c r="J194" s="211"/>
      <c r="K194" s="211"/>
      <c r="L194" s="216"/>
      <c r="M194" s="217"/>
      <c r="N194" s="218"/>
      <c r="O194" s="218"/>
      <c r="P194" s="218"/>
      <c r="Q194" s="218"/>
      <c r="R194" s="218"/>
      <c r="S194" s="218"/>
      <c r="T194" s="219"/>
      <c r="AT194" s="220" t="s">
        <v>160</v>
      </c>
      <c r="AU194" s="220" t="s">
        <v>88</v>
      </c>
      <c r="AV194" s="11" t="s">
        <v>88</v>
      </c>
      <c r="AW194" s="11" t="s">
        <v>41</v>
      </c>
      <c r="AX194" s="11" t="s">
        <v>78</v>
      </c>
      <c r="AY194" s="220" t="s">
        <v>138</v>
      </c>
    </row>
    <row r="195" spans="2:51" s="11" customFormat="1" ht="13.5">
      <c r="B195" s="210"/>
      <c r="C195" s="211"/>
      <c r="D195" s="205" t="s">
        <v>160</v>
      </c>
      <c r="E195" s="212" t="s">
        <v>34</v>
      </c>
      <c r="F195" s="213" t="s">
        <v>327</v>
      </c>
      <c r="G195" s="211"/>
      <c r="H195" s="214">
        <v>3</v>
      </c>
      <c r="I195" s="215"/>
      <c r="J195" s="211"/>
      <c r="K195" s="211"/>
      <c r="L195" s="216"/>
      <c r="M195" s="217"/>
      <c r="N195" s="218"/>
      <c r="O195" s="218"/>
      <c r="P195" s="218"/>
      <c r="Q195" s="218"/>
      <c r="R195" s="218"/>
      <c r="S195" s="218"/>
      <c r="T195" s="219"/>
      <c r="AT195" s="220" t="s">
        <v>160</v>
      </c>
      <c r="AU195" s="220" t="s">
        <v>88</v>
      </c>
      <c r="AV195" s="11" t="s">
        <v>88</v>
      </c>
      <c r="AW195" s="11" t="s">
        <v>41</v>
      </c>
      <c r="AX195" s="11" t="s">
        <v>78</v>
      </c>
      <c r="AY195" s="220" t="s">
        <v>138</v>
      </c>
    </row>
    <row r="196" spans="2:51" s="12" customFormat="1" ht="13.5">
      <c r="B196" s="221"/>
      <c r="C196" s="222"/>
      <c r="D196" s="208" t="s">
        <v>160</v>
      </c>
      <c r="E196" s="223" t="s">
        <v>34</v>
      </c>
      <c r="F196" s="224" t="s">
        <v>162</v>
      </c>
      <c r="G196" s="222"/>
      <c r="H196" s="225">
        <v>34</v>
      </c>
      <c r="I196" s="226"/>
      <c r="J196" s="222"/>
      <c r="K196" s="222"/>
      <c r="L196" s="227"/>
      <c r="M196" s="228"/>
      <c r="N196" s="229"/>
      <c r="O196" s="229"/>
      <c r="P196" s="229"/>
      <c r="Q196" s="229"/>
      <c r="R196" s="229"/>
      <c r="S196" s="229"/>
      <c r="T196" s="230"/>
      <c r="AT196" s="231" t="s">
        <v>160</v>
      </c>
      <c r="AU196" s="231" t="s">
        <v>88</v>
      </c>
      <c r="AV196" s="12" t="s">
        <v>145</v>
      </c>
      <c r="AW196" s="12" t="s">
        <v>41</v>
      </c>
      <c r="AX196" s="12" t="s">
        <v>86</v>
      </c>
      <c r="AY196" s="231" t="s">
        <v>138</v>
      </c>
    </row>
    <row r="197" spans="2:65" s="1" customFormat="1" ht="22.5" customHeight="1">
      <c r="B197" s="41"/>
      <c r="C197" s="235" t="s">
        <v>328</v>
      </c>
      <c r="D197" s="235" t="s">
        <v>198</v>
      </c>
      <c r="E197" s="236" t="s">
        <v>329</v>
      </c>
      <c r="F197" s="237" t="s">
        <v>330</v>
      </c>
      <c r="G197" s="238" t="s">
        <v>143</v>
      </c>
      <c r="H197" s="239">
        <v>35.805</v>
      </c>
      <c r="I197" s="240"/>
      <c r="J197" s="241">
        <f>ROUND(I197*H197,2)</f>
        <v>0</v>
      </c>
      <c r="K197" s="237" t="s">
        <v>144</v>
      </c>
      <c r="L197" s="242"/>
      <c r="M197" s="243" t="s">
        <v>34</v>
      </c>
      <c r="N197" s="244" t="s">
        <v>49</v>
      </c>
      <c r="O197" s="42"/>
      <c r="P197" s="202">
        <f>O197*H197</f>
        <v>0</v>
      </c>
      <c r="Q197" s="202">
        <v>0.131</v>
      </c>
      <c r="R197" s="202">
        <f>Q197*H197</f>
        <v>4.690455</v>
      </c>
      <c r="S197" s="202">
        <v>0</v>
      </c>
      <c r="T197" s="203">
        <f>S197*H197</f>
        <v>0</v>
      </c>
      <c r="AR197" s="23" t="s">
        <v>188</v>
      </c>
      <c r="AT197" s="23" t="s">
        <v>198</v>
      </c>
      <c r="AU197" s="23" t="s">
        <v>88</v>
      </c>
      <c r="AY197" s="23" t="s">
        <v>138</v>
      </c>
      <c r="BE197" s="204">
        <f>IF(N197="základní",J197,0)</f>
        <v>0</v>
      </c>
      <c r="BF197" s="204">
        <f>IF(N197="snížená",J197,0)</f>
        <v>0</v>
      </c>
      <c r="BG197" s="204">
        <f>IF(N197="zákl. přenesená",J197,0)</f>
        <v>0</v>
      </c>
      <c r="BH197" s="204">
        <f>IF(N197="sníž. přenesená",J197,0)</f>
        <v>0</v>
      </c>
      <c r="BI197" s="204">
        <f>IF(N197="nulová",J197,0)</f>
        <v>0</v>
      </c>
      <c r="BJ197" s="23" t="s">
        <v>86</v>
      </c>
      <c r="BK197" s="204">
        <f>ROUND(I197*H197,2)</f>
        <v>0</v>
      </c>
      <c r="BL197" s="23" t="s">
        <v>145</v>
      </c>
      <c r="BM197" s="23" t="s">
        <v>331</v>
      </c>
    </row>
    <row r="198" spans="2:47" s="1" customFormat="1" ht="27">
      <c r="B198" s="41"/>
      <c r="C198" s="63"/>
      <c r="D198" s="208" t="s">
        <v>149</v>
      </c>
      <c r="E198" s="63"/>
      <c r="F198" s="209" t="s">
        <v>332</v>
      </c>
      <c r="G198" s="63"/>
      <c r="H198" s="63"/>
      <c r="I198" s="163"/>
      <c r="J198" s="63"/>
      <c r="K198" s="63"/>
      <c r="L198" s="61"/>
      <c r="M198" s="207"/>
      <c r="N198" s="42"/>
      <c r="O198" s="42"/>
      <c r="P198" s="42"/>
      <c r="Q198" s="42"/>
      <c r="R198" s="42"/>
      <c r="S198" s="42"/>
      <c r="T198" s="78"/>
      <c r="AT198" s="23" t="s">
        <v>149</v>
      </c>
      <c r="AU198" s="23" t="s">
        <v>88</v>
      </c>
    </row>
    <row r="199" spans="2:65" s="1" customFormat="1" ht="22.5" customHeight="1">
      <c r="B199" s="41"/>
      <c r="C199" s="235" t="s">
        <v>333</v>
      </c>
      <c r="D199" s="235" t="s">
        <v>198</v>
      </c>
      <c r="E199" s="236" t="s">
        <v>334</v>
      </c>
      <c r="F199" s="237" t="s">
        <v>335</v>
      </c>
      <c r="G199" s="238" t="s">
        <v>143</v>
      </c>
      <c r="H199" s="239">
        <v>3</v>
      </c>
      <c r="I199" s="240"/>
      <c r="J199" s="241">
        <f>ROUND(I199*H199,2)</f>
        <v>0</v>
      </c>
      <c r="K199" s="237" t="s">
        <v>144</v>
      </c>
      <c r="L199" s="242"/>
      <c r="M199" s="243" t="s">
        <v>34</v>
      </c>
      <c r="N199" s="244" t="s">
        <v>49</v>
      </c>
      <c r="O199" s="42"/>
      <c r="P199" s="202">
        <f>O199*H199</f>
        <v>0</v>
      </c>
      <c r="Q199" s="202">
        <v>0.131</v>
      </c>
      <c r="R199" s="202">
        <f>Q199*H199</f>
        <v>0.393</v>
      </c>
      <c r="S199" s="202">
        <v>0</v>
      </c>
      <c r="T199" s="203">
        <f>S199*H199</f>
        <v>0</v>
      </c>
      <c r="AR199" s="23" t="s">
        <v>188</v>
      </c>
      <c r="AT199" s="23" t="s">
        <v>198</v>
      </c>
      <c r="AU199" s="23" t="s">
        <v>88</v>
      </c>
      <c r="AY199" s="23" t="s">
        <v>138</v>
      </c>
      <c r="BE199" s="204">
        <f>IF(N199="základní",J199,0)</f>
        <v>0</v>
      </c>
      <c r="BF199" s="204">
        <f>IF(N199="snížená",J199,0)</f>
        <v>0</v>
      </c>
      <c r="BG199" s="204">
        <f>IF(N199="zákl. přenesená",J199,0)</f>
        <v>0</v>
      </c>
      <c r="BH199" s="204">
        <f>IF(N199="sníž. přenesená",J199,0)</f>
        <v>0</v>
      </c>
      <c r="BI199" s="204">
        <f>IF(N199="nulová",J199,0)</f>
        <v>0</v>
      </c>
      <c r="BJ199" s="23" t="s">
        <v>86</v>
      </c>
      <c r="BK199" s="204">
        <f>ROUND(I199*H199,2)</f>
        <v>0</v>
      </c>
      <c r="BL199" s="23" t="s">
        <v>145</v>
      </c>
      <c r="BM199" s="23" t="s">
        <v>336</v>
      </c>
    </row>
    <row r="200" spans="2:51" s="11" customFormat="1" ht="13.5">
      <c r="B200" s="210"/>
      <c r="C200" s="211"/>
      <c r="D200" s="205" t="s">
        <v>160</v>
      </c>
      <c r="E200" s="212" t="s">
        <v>34</v>
      </c>
      <c r="F200" s="213" t="s">
        <v>155</v>
      </c>
      <c r="G200" s="211"/>
      <c r="H200" s="214">
        <v>3</v>
      </c>
      <c r="I200" s="215"/>
      <c r="J200" s="211"/>
      <c r="K200" s="211"/>
      <c r="L200" s="216"/>
      <c r="M200" s="217"/>
      <c r="N200" s="218"/>
      <c r="O200" s="218"/>
      <c r="P200" s="218"/>
      <c r="Q200" s="218"/>
      <c r="R200" s="218"/>
      <c r="S200" s="218"/>
      <c r="T200" s="219"/>
      <c r="AT200" s="220" t="s">
        <v>160</v>
      </c>
      <c r="AU200" s="220" t="s">
        <v>88</v>
      </c>
      <c r="AV200" s="11" t="s">
        <v>88</v>
      </c>
      <c r="AW200" s="11" t="s">
        <v>41</v>
      </c>
      <c r="AX200" s="11" t="s">
        <v>78</v>
      </c>
      <c r="AY200" s="220" t="s">
        <v>138</v>
      </c>
    </row>
    <row r="201" spans="2:51" s="12" customFormat="1" ht="13.5">
      <c r="B201" s="221"/>
      <c r="C201" s="222"/>
      <c r="D201" s="208" t="s">
        <v>160</v>
      </c>
      <c r="E201" s="223" t="s">
        <v>34</v>
      </c>
      <c r="F201" s="224" t="s">
        <v>162</v>
      </c>
      <c r="G201" s="222"/>
      <c r="H201" s="225">
        <v>3</v>
      </c>
      <c r="I201" s="226"/>
      <c r="J201" s="222"/>
      <c r="K201" s="222"/>
      <c r="L201" s="227"/>
      <c r="M201" s="228"/>
      <c r="N201" s="229"/>
      <c r="O201" s="229"/>
      <c r="P201" s="229"/>
      <c r="Q201" s="229"/>
      <c r="R201" s="229"/>
      <c r="S201" s="229"/>
      <c r="T201" s="230"/>
      <c r="AT201" s="231" t="s">
        <v>160</v>
      </c>
      <c r="AU201" s="231" t="s">
        <v>88</v>
      </c>
      <c r="AV201" s="12" t="s">
        <v>145</v>
      </c>
      <c r="AW201" s="12" t="s">
        <v>41</v>
      </c>
      <c r="AX201" s="12" t="s">
        <v>86</v>
      </c>
      <c r="AY201" s="231" t="s">
        <v>138</v>
      </c>
    </row>
    <row r="202" spans="2:65" s="1" customFormat="1" ht="22.5" customHeight="1">
      <c r="B202" s="41"/>
      <c r="C202" s="193" t="s">
        <v>226</v>
      </c>
      <c r="D202" s="193" t="s">
        <v>140</v>
      </c>
      <c r="E202" s="194" t="s">
        <v>337</v>
      </c>
      <c r="F202" s="195" t="s">
        <v>338</v>
      </c>
      <c r="G202" s="196" t="s">
        <v>143</v>
      </c>
      <c r="H202" s="197">
        <v>36</v>
      </c>
      <c r="I202" s="198"/>
      <c r="J202" s="199">
        <f>ROUND(I202*H202,2)</f>
        <v>0</v>
      </c>
      <c r="K202" s="195" t="s">
        <v>34</v>
      </c>
      <c r="L202" s="61"/>
      <c r="M202" s="200" t="s">
        <v>34</v>
      </c>
      <c r="N202" s="201" t="s">
        <v>49</v>
      </c>
      <c r="O202" s="42"/>
      <c r="P202" s="202">
        <f>O202*H202</f>
        <v>0</v>
      </c>
      <c r="Q202" s="202">
        <v>0</v>
      </c>
      <c r="R202" s="202">
        <f>Q202*H202</f>
        <v>0</v>
      </c>
      <c r="S202" s="202">
        <v>0</v>
      </c>
      <c r="T202" s="203">
        <f>S202*H202</f>
        <v>0</v>
      </c>
      <c r="AR202" s="23" t="s">
        <v>145</v>
      </c>
      <c r="AT202" s="23" t="s">
        <v>140</v>
      </c>
      <c r="AU202" s="23" t="s">
        <v>88</v>
      </c>
      <c r="AY202" s="23" t="s">
        <v>138</v>
      </c>
      <c r="BE202" s="204">
        <f>IF(N202="základní",J202,0)</f>
        <v>0</v>
      </c>
      <c r="BF202" s="204">
        <f>IF(N202="snížená",J202,0)</f>
        <v>0</v>
      </c>
      <c r="BG202" s="204">
        <f>IF(N202="zákl. přenesená",J202,0)</f>
        <v>0</v>
      </c>
      <c r="BH202" s="204">
        <f>IF(N202="sníž. přenesená",J202,0)</f>
        <v>0</v>
      </c>
      <c r="BI202" s="204">
        <f>IF(N202="nulová",J202,0)</f>
        <v>0</v>
      </c>
      <c r="BJ202" s="23" t="s">
        <v>86</v>
      </c>
      <c r="BK202" s="204">
        <f>ROUND(I202*H202,2)</f>
        <v>0</v>
      </c>
      <c r="BL202" s="23" t="s">
        <v>145</v>
      </c>
      <c r="BM202" s="23" t="s">
        <v>339</v>
      </c>
    </row>
    <row r="203" spans="2:65" s="1" customFormat="1" ht="22.5" customHeight="1">
      <c r="B203" s="41"/>
      <c r="C203" s="193" t="s">
        <v>340</v>
      </c>
      <c r="D203" s="193" t="s">
        <v>140</v>
      </c>
      <c r="E203" s="194" t="s">
        <v>341</v>
      </c>
      <c r="F203" s="195" t="s">
        <v>342</v>
      </c>
      <c r="G203" s="196" t="s">
        <v>143</v>
      </c>
      <c r="H203" s="197">
        <v>36</v>
      </c>
      <c r="I203" s="198"/>
      <c r="J203" s="199">
        <f>ROUND(I203*H203,2)</f>
        <v>0</v>
      </c>
      <c r="K203" s="195" t="s">
        <v>34</v>
      </c>
      <c r="L203" s="61"/>
      <c r="M203" s="200" t="s">
        <v>34</v>
      </c>
      <c r="N203" s="201" t="s">
        <v>49</v>
      </c>
      <c r="O203" s="42"/>
      <c r="P203" s="202">
        <f>O203*H203</f>
        <v>0</v>
      </c>
      <c r="Q203" s="202">
        <v>0</v>
      </c>
      <c r="R203" s="202">
        <f>Q203*H203</f>
        <v>0</v>
      </c>
      <c r="S203" s="202">
        <v>0</v>
      </c>
      <c r="T203" s="203">
        <f>S203*H203</f>
        <v>0</v>
      </c>
      <c r="AR203" s="23" t="s">
        <v>145</v>
      </c>
      <c r="AT203" s="23" t="s">
        <v>140</v>
      </c>
      <c r="AU203" s="23" t="s">
        <v>88</v>
      </c>
      <c r="AY203" s="23" t="s">
        <v>138</v>
      </c>
      <c r="BE203" s="204">
        <f>IF(N203="základní",J203,0)</f>
        <v>0</v>
      </c>
      <c r="BF203" s="204">
        <f>IF(N203="snížená",J203,0)</f>
        <v>0</v>
      </c>
      <c r="BG203" s="204">
        <f>IF(N203="zákl. přenesená",J203,0)</f>
        <v>0</v>
      </c>
      <c r="BH203" s="204">
        <f>IF(N203="sníž. přenesená",J203,0)</f>
        <v>0</v>
      </c>
      <c r="BI203" s="204">
        <f>IF(N203="nulová",J203,0)</f>
        <v>0</v>
      </c>
      <c r="BJ203" s="23" t="s">
        <v>86</v>
      </c>
      <c r="BK203" s="204">
        <f>ROUND(I203*H203,2)</f>
        <v>0</v>
      </c>
      <c r="BL203" s="23" t="s">
        <v>145</v>
      </c>
      <c r="BM203" s="23" t="s">
        <v>343</v>
      </c>
    </row>
    <row r="204" spans="2:65" s="1" customFormat="1" ht="22.5" customHeight="1">
      <c r="B204" s="41"/>
      <c r="C204" s="193" t="s">
        <v>344</v>
      </c>
      <c r="D204" s="193" t="s">
        <v>140</v>
      </c>
      <c r="E204" s="194" t="s">
        <v>345</v>
      </c>
      <c r="F204" s="195" t="s">
        <v>346</v>
      </c>
      <c r="G204" s="196" t="s">
        <v>143</v>
      </c>
      <c r="H204" s="197">
        <v>36</v>
      </c>
      <c r="I204" s="198"/>
      <c r="J204" s="199">
        <f>ROUND(I204*H204,2)</f>
        <v>0</v>
      </c>
      <c r="K204" s="195" t="s">
        <v>144</v>
      </c>
      <c r="L204" s="61"/>
      <c r="M204" s="200" t="s">
        <v>34</v>
      </c>
      <c r="N204" s="201" t="s">
        <v>49</v>
      </c>
      <c r="O204" s="42"/>
      <c r="P204" s="202">
        <f>O204*H204</f>
        <v>0</v>
      </c>
      <c r="Q204" s="202">
        <v>0.27994</v>
      </c>
      <c r="R204" s="202">
        <f>Q204*H204</f>
        <v>10.07784</v>
      </c>
      <c r="S204" s="202">
        <v>0</v>
      </c>
      <c r="T204" s="203">
        <f>S204*H204</f>
        <v>0</v>
      </c>
      <c r="AR204" s="23" t="s">
        <v>145</v>
      </c>
      <c r="AT204" s="23" t="s">
        <v>140</v>
      </c>
      <c r="AU204" s="23" t="s">
        <v>88</v>
      </c>
      <c r="AY204" s="23" t="s">
        <v>138</v>
      </c>
      <c r="BE204" s="204">
        <f>IF(N204="základní",J204,0)</f>
        <v>0</v>
      </c>
      <c r="BF204" s="204">
        <f>IF(N204="snížená",J204,0)</f>
        <v>0</v>
      </c>
      <c r="BG204" s="204">
        <f>IF(N204="zákl. přenesená",J204,0)</f>
        <v>0</v>
      </c>
      <c r="BH204" s="204">
        <f>IF(N204="sníž. přenesená",J204,0)</f>
        <v>0</v>
      </c>
      <c r="BI204" s="204">
        <f>IF(N204="nulová",J204,0)</f>
        <v>0</v>
      </c>
      <c r="BJ204" s="23" t="s">
        <v>86</v>
      </c>
      <c r="BK204" s="204">
        <f>ROUND(I204*H204,2)</f>
        <v>0</v>
      </c>
      <c r="BL204" s="23" t="s">
        <v>145</v>
      </c>
      <c r="BM204" s="23" t="s">
        <v>347</v>
      </c>
    </row>
    <row r="205" spans="2:63" s="10" customFormat="1" ht="29.85" customHeight="1">
      <c r="B205" s="176"/>
      <c r="C205" s="177"/>
      <c r="D205" s="190" t="s">
        <v>77</v>
      </c>
      <c r="E205" s="191" t="s">
        <v>193</v>
      </c>
      <c r="F205" s="191" t="s">
        <v>348</v>
      </c>
      <c r="G205" s="177"/>
      <c r="H205" s="177"/>
      <c r="I205" s="180"/>
      <c r="J205" s="192">
        <f>BK205</f>
        <v>0</v>
      </c>
      <c r="K205" s="177"/>
      <c r="L205" s="182"/>
      <c r="M205" s="183"/>
      <c r="N205" s="184"/>
      <c r="O205" s="184"/>
      <c r="P205" s="185">
        <f>SUM(P206:P232)</f>
        <v>0</v>
      </c>
      <c r="Q205" s="184"/>
      <c r="R205" s="185">
        <f>SUM(R206:R232)</f>
        <v>20.313539999999996</v>
      </c>
      <c r="S205" s="184"/>
      <c r="T205" s="186">
        <f>SUM(T206:T232)</f>
        <v>0.72</v>
      </c>
      <c r="AR205" s="187" t="s">
        <v>86</v>
      </c>
      <c r="AT205" s="188" t="s">
        <v>77</v>
      </c>
      <c r="AU205" s="188" t="s">
        <v>86</v>
      </c>
      <c r="AY205" s="187" t="s">
        <v>138</v>
      </c>
      <c r="BK205" s="189">
        <f>SUM(BK206:BK232)</f>
        <v>0</v>
      </c>
    </row>
    <row r="206" spans="2:65" s="1" customFormat="1" ht="44.25" customHeight="1">
      <c r="B206" s="41"/>
      <c r="C206" s="193" t="s">
        <v>349</v>
      </c>
      <c r="D206" s="193" t="s">
        <v>140</v>
      </c>
      <c r="E206" s="194" t="s">
        <v>350</v>
      </c>
      <c r="F206" s="195" t="s">
        <v>351</v>
      </c>
      <c r="G206" s="196" t="s">
        <v>170</v>
      </c>
      <c r="H206" s="197">
        <v>27</v>
      </c>
      <c r="I206" s="198"/>
      <c r="J206" s="199">
        <f>ROUND(I206*H206,2)</f>
        <v>0</v>
      </c>
      <c r="K206" s="195" t="s">
        <v>144</v>
      </c>
      <c r="L206" s="61"/>
      <c r="M206" s="200" t="s">
        <v>34</v>
      </c>
      <c r="N206" s="201" t="s">
        <v>49</v>
      </c>
      <c r="O206" s="42"/>
      <c r="P206" s="202">
        <f>O206*H206</f>
        <v>0</v>
      </c>
      <c r="Q206" s="202">
        <v>0.1554</v>
      </c>
      <c r="R206" s="202">
        <f>Q206*H206</f>
        <v>4.1958</v>
      </c>
      <c r="S206" s="202">
        <v>0</v>
      </c>
      <c r="T206" s="203">
        <f>S206*H206</f>
        <v>0</v>
      </c>
      <c r="AR206" s="23" t="s">
        <v>145</v>
      </c>
      <c r="AT206" s="23" t="s">
        <v>140</v>
      </c>
      <c r="AU206" s="23" t="s">
        <v>88</v>
      </c>
      <c r="AY206" s="23" t="s">
        <v>138</v>
      </c>
      <c r="BE206" s="204">
        <f>IF(N206="základní",J206,0)</f>
        <v>0</v>
      </c>
      <c r="BF206" s="204">
        <f>IF(N206="snížená",J206,0)</f>
        <v>0</v>
      </c>
      <c r="BG206" s="204">
        <f>IF(N206="zákl. přenesená",J206,0)</f>
        <v>0</v>
      </c>
      <c r="BH206" s="204">
        <f>IF(N206="sníž. přenesená",J206,0)</f>
        <v>0</v>
      </c>
      <c r="BI206" s="204">
        <f>IF(N206="nulová",J206,0)</f>
        <v>0</v>
      </c>
      <c r="BJ206" s="23" t="s">
        <v>86</v>
      </c>
      <c r="BK206" s="204">
        <f>ROUND(I206*H206,2)</f>
        <v>0</v>
      </c>
      <c r="BL206" s="23" t="s">
        <v>145</v>
      </c>
      <c r="BM206" s="23" t="s">
        <v>352</v>
      </c>
    </row>
    <row r="207" spans="2:47" s="1" customFormat="1" ht="94.5">
      <c r="B207" s="41"/>
      <c r="C207" s="63"/>
      <c r="D207" s="205" t="s">
        <v>147</v>
      </c>
      <c r="E207" s="63"/>
      <c r="F207" s="206" t="s">
        <v>353</v>
      </c>
      <c r="G207" s="63"/>
      <c r="H207" s="63"/>
      <c r="I207" s="163"/>
      <c r="J207" s="63"/>
      <c r="K207" s="63"/>
      <c r="L207" s="61"/>
      <c r="M207" s="207"/>
      <c r="N207" s="42"/>
      <c r="O207" s="42"/>
      <c r="P207" s="42"/>
      <c r="Q207" s="42"/>
      <c r="R207" s="42"/>
      <c r="S207" s="42"/>
      <c r="T207" s="78"/>
      <c r="AT207" s="23" t="s">
        <v>147</v>
      </c>
      <c r="AU207" s="23" t="s">
        <v>88</v>
      </c>
    </row>
    <row r="208" spans="2:51" s="11" customFormat="1" ht="13.5">
      <c r="B208" s="210"/>
      <c r="C208" s="211"/>
      <c r="D208" s="205" t="s">
        <v>160</v>
      </c>
      <c r="E208" s="212" t="s">
        <v>34</v>
      </c>
      <c r="F208" s="213" t="s">
        <v>354</v>
      </c>
      <c r="G208" s="211"/>
      <c r="H208" s="214">
        <v>12</v>
      </c>
      <c r="I208" s="215"/>
      <c r="J208" s="211"/>
      <c r="K208" s="211"/>
      <c r="L208" s="216"/>
      <c r="M208" s="217"/>
      <c r="N208" s="218"/>
      <c r="O208" s="218"/>
      <c r="P208" s="218"/>
      <c r="Q208" s="218"/>
      <c r="R208" s="218"/>
      <c r="S208" s="218"/>
      <c r="T208" s="219"/>
      <c r="AT208" s="220" t="s">
        <v>160</v>
      </c>
      <c r="AU208" s="220" t="s">
        <v>88</v>
      </c>
      <c r="AV208" s="11" t="s">
        <v>88</v>
      </c>
      <c r="AW208" s="11" t="s">
        <v>41</v>
      </c>
      <c r="AX208" s="11" t="s">
        <v>78</v>
      </c>
      <c r="AY208" s="220" t="s">
        <v>138</v>
      </c>
    </row>
    <row r="209" spans="2:51" s="11" customFormat="1" ht="13.5">
      <c r="B209" s="210"/>
      <c r="C209" s="211"/>
      <c r="D209" s="205" t="s">
        <v>160</v>
      </c>
      <c r="E209" s="212" t="s">
        <v>34</v>
      </c>
      <c r="F209" s="213" t="s">
        <v>355</v>
      </c>
      <c r="G209" s="211"/>
      <c r="H209" s="214">
        <v>15</v>
      </c>
      <c r="I209" s="215"/>
      <c r="J209" s="211"/>
      <c r="K209" s="211"/>
      <c r="L209" s="216"/>
      <c r="M209" s="217"/>
      <c r="N209" s="218"/>
      <c r="O209" s="218"/>
      <c r="P209" s="218"/>
      <c r="Q209" s="218"/>
      <c r="R209" s="218"/>
      <c r="S209" s="218"/>
      <c r="T209" s="219"/>
      <c r="AT209" s="220" t="s">
        <v>160</v>
      </c>
      <c r="AU209" s="220" t="s">
        <v>88</v>
      </c>
      <c r="AV209" s="11" t="s">
        <v>88</v>
      </c>
      <c r="AW209" s="11" t="s">
        <v>41</v>
      </c>
      <c r="AX209" s="11" t="s">
        <v>78</v>
      </c>
      <c r="AY209" s="220" t="s">
        <v>138</v>
      </c>
    </row>
    <row r="210" spans="2:51" s="12" customFormat="1" ht="13.5">
      <c r="B210" s="221"/>
      <c r="C210" s="222"/>
      <c r="D210" s="208" t="s">
        <v>160</v>
      </c>
      <c r="E210" s="223" t="s">
        <v>34</v>
      </c>
      <c r="F210" s="224" t="s">
        <v>162</v>
      </c>
      <c r="G210" s="222"/>
      <c r="H210" s="225">
        <v>27</v>
      </c>
      <c r="I210" s="226"/>
      <c r="J210" s="222"/>
      <c r="K210" s="222"/>
      <c r="L210" s="227"/>
      <c r="M210" s="228"/>
      <c r="N210" s="229"/>
      <c r="O210" s="229"/>
      <c r="P210" s="229"/>
      <c r="Q210" s="229"/>
      <c r="R210" s="229"/>
      <c r="S210" s="229"/>
      <c r="T210" s="230"/>
      <c r="AT210" s="231" t="s">
        <v>160</v>
      </c>
      <c r="AU210" s="231" t="s">
        <v>88</v>
      </c>
      <c r="AV210" s="12" t="s">
        <v>145</v>
      </c>
      <c r="AW210" s="12" t="s">
        <v>41</v>
      </c>
      <c r="AX210" s="12" t="s">
        <v>86</v>
      </c>
      <c r="AY210" s="231" t="s">
        <v>138</v>
      </c>
    </row>
    <row r="211" spans="2:65" s="1" customFormat="1" ht="22.5" customHeight="1">
      <c r="B211" s="41"/>
      <c r="C211" s="235" t="s">
        <v>356</v>
      </c>
      <c r="D211" s="235" t="s">
        <v>198</v>
      </c>
      <c r="E211" s="236" t="s">
        <v>357</v>
      </c>
      <c r="F211" s="237" t="s">
        <v>358</v>
      </c>
      <c r="G211" s="238" t="s">
        <v>248</v>
      </c>
      <c r="H211" s="239">
        <v>30</v>
      </c>
      <c r="I211" s="240"/>
      <c r="J211" s="241">
        <f>ROUND(I211*H211,2)</f>
        <v>0</v>
      </c>
      <c r="K211" s="237" t="s">
        <v>144</v>
      </c>
      <c r="L211" s="242"/>
      <c r="M211" s="243" t="s">
        <v>34</v>
      </c>
      <c r="N211" s="244" t="s">
        <v>49</v>
      </c>
      <c r="O211" s="42"/>
      <c r="P211" s="202">
        <f>O211*H211</f>
        <v>0</v>
      </c>
      <c r="Q211" s="202">
        <v>0.028</v>
      </c>
      <c r="R211" s="202">
        <f>Q211*H211</f>
        <v>0.84</v>
      </c>
      <c r="S211" s="202">
        <v>0</v>
      </c>
      <c r="T211" s="203">
        <f>S211*H211</f>
        <v>0</v>
      </c>
      <c r="AR211" s="23" t="s">
        <v>188</v>
      </c>
      <c r="AT211" s="23" t="s">
        <v>198</v>
      </c>
      <c r="AU211" s="23" t="s">
        <v>88</v>
      </c>
      <c r="AY211" s="23" t="s">
        <v>138</v>
      </c>
      <c r="BE211" s="204">
        <f>IF(N211="základní",J211,0)</f>
        <v>0</v>
      </c>
      <c r="BF211" s="204">
        <f>IF(N211="snížená",J211,0)</f>
        <v>0</v>
      </c>
      <c r="BG211" s="204">
        <f>IF(N211="zákl. přenesená",J211,0)</f>
        <v>0</v>
      </c>
      <c r="BH211" s="204">
        <f>IF(N211="sníž. přenesená",J211,0)</f>
        <v>0</v>
      </c>
      <c r="BI211" s="204">
        <f>IF(N211="nulová",J211,0)</f>
        <v>0</v>
      </c>
      <c r="BJ211" s="23" t="s">
        <v>86</v>
      </c>
      <c r="BK211" s="204">
        <f>ROUND(I211*H211,2)</f>
        <v>0</v>
      </c>
      <c r="BL211" s="23" t="s">
        <v>145</v>
      </c>
      <c r="BM211" s="23" t="s">
        <v>359</v>
      </c>
    </row>
    <row r="212" spans="2:51" s="11" customFormat="1" ht="13.5">
      <c r="B212" s="210"/>
      <c r="C212" s="211"/>
      <c r="D212" s="205" t="s">
        <v>160</v>
      </c>
      <c r="E212" s="212" t="s">
        <v>34</v>
      </c>
      <c r="F212" s="213" t="s">
        <v>360</v>
      </c>
      <c r="G212" s="211"/>
      <c r="H212" s="214">
        <v>30</v>
      </c>
      <c r="I212" s="215"/>
      <c r="J212" s="211"/>
      <c r="K212" s="211"/>
      <c r="L212" s="216"/>
      <c r="M212" s="217"/>
      <c r="N212" s="218"/>
      <c r="O212" s="218"/>
      <c r="P212" s="218"/>
      <c r="Q212" s="218"/>
      <c r="R212" s="218"/>
      <c r="S212" s="218"/>
      <c r="T212" s="219"/>
      <c r="AT212" s="220" t="s">
        <v>160</v>
      </c>
      <c r="AU212" s="220" t="s">
        <v>88</v>
      </c>
      <c r="AV212" s="11" t="s">
        <v>88</v>
      </c>
      <c r="AW212" s="11" t="s">
        <v>41</v>
      </c>
      <c r="AX212" s="11" t="s">
        <v>78</v>
      </c>
      <c r="AY212" s="220" t="s">
        <v>138</v>
      </c>
    </row>
    <row r="213" spans="2:51" s="12" customFormat="1" ht="13.5">
      <c r="B213" s="221"/>
      <c r="C213" s="222"/>
      <c r="D213" s="208" t="s">
        <v>160</v>
      </c>
      <c r="E213" s="223" t="s">
        <v>34</v>
      </c>
      <c r="F213" s="224" t="s">
        <v>162</v>
      </c>
      <c r="G213" s="222"/>
      <c r="H213" s="225">
        <v>30</v>
      </c>
      <c r="I213" s="226"/>
      <c r="J213" s="222"/>
      <c r="K213" s="222"/>
      <c r="L213" s="227"/>
      <c r="M213" s="228"/>
      <c r="N213" s="229"/>
      <c r="O213" s="229"/>
      <c r="P213" s="229"/>
      <c r="Q213" s="229"/>
      <c r="R213" s="229"/>
      <c r="S213" s="229"/>
      <c r="T213" s="230"/>
      <c r="AT213" s="231" t="s">
        <v>160</v>
      </c>
      <c r="AU213" s="231" t="s">
        <v>88</v>
      </c>
      <c r="AV213" s="12" t="s">
        <v>145</v>
      </c>
      <c r="AW213" s="12" t="s">
        <v>41</v>
      </c>
      <c r="AX213" s="12" t="s">
        <v>86</v>
      </c>
      <c r="AY213" s="231" t="s">
        <v>138</v>
      </c>
    </row>
    <row r="214" spans="2:65" s="1" customFormat="1" ht="22.5" customHeight="1">
      <c r="B214" s="41"/>
      <c r="C214" s="235" t="s">
        <v>361</v>
      </c>
      <c r="D214" s="235" t="s">
        <v>198</v>
      </c>
      <c r="E214" s="236" t="s">
        <v>362</v>
      </c>
      <c r="F214" s="237" t="s">
        <v>363</v>
      </c>
      <c r="G214" s="238" t="s">
        <v>248</v>
      </c>
      <c r="H214" s="239">
        <v>24</v>
      </c>
      <c r="I214" s="240"/>
      <c r="J214" s="241">
        <f>ROUND(I214*H214,2)</f>
        <v>0</v>
      </c>
      <c r="K214" s="237" t="s">
        <v>144</v>
      </c>
      <c r="L214" s="242"/>
      <c r="M214" s="243" t="s">
        <v>34</v>
      </c>
      <c r="N214" s="244" t="s">
        <v>49</v>
      </c>
      <c r="O214" s="42"/>
      <c r="P214" s="202">
        <f>O214*H214</f>
        <v>0</v>
      </c>
      <c r="Q214" s="202">
        <v>0.0213</v>
      </c>
      <c r="R214" s="202">
        <f>Q214*H214</f>
        <v>0.5112</v>
      </c>
      <c r="S214" s="202">
        <v>0</v>
      </c>
      <c r="T214" s="203">
        <f>S214*H214</f>
        <v>0</v>
      </c>
      <c r="AR214" s="23" t="s">
        <v>188</v>
      </c>
      <c r="AT214" s="23" t="s">
        <v>198</v>
      </c>
      <c r="AU214" s="23" t="s">
        <v>88</v>
      </c>
      <c r="AY214" s="23" t="s">
        <v>138</v>
      </c>
      <c r="BE214" s="204">
        <f>IF(N214="základní",J214,0)</f>
        <v>0</v>
      </c>
      <c r="BF214" s="204">
        <f>IF(N214="snížená",J214,0)</f>
        <v>0</v>
      </c>
      <c r="BG214" s="204">
        <f>IF(N214="zákl. přenesená",J214,0)</f>
        <v>0</v>
      </c>
      <c r="BH214" s="204">
        <f>IF(N214="sníž. přenesená",J214,0)</f>
        <v>0</v>
      </c>
      <c r="BI214" s="204">
        <f>IF(N214="nulová",J214,0)</f>
        <v>0</v>
      </c>
      <c r="BJ214" s="23" t="s">
        <v>86</v>
      </c>
      <c r="BK214" s="204">
        <f>ROUND(I214*H214,2)</f>
        <v>0</v>
      </c>
      <c r="BL214" s="23" t="s">
        <v>145</v>
      </c>
      <c r="BM214" s="23" t="s">
        <v>364</v>
      </c>
    </row>
    <row r="215" spans="2:47" s="1" customFormat="1" ht="27">
      <c r="B215" s="41"/>
      <c r="C215" s="63"/>
      <c r="D215" s="205" t="s">
        <v>149</v>
      </c>
      <c r="E215" s="63"/>
      <c r="F215" s="206" t="s">
        <v>365</v>
      </c>
      <c r="G215" s="63"/>
      <c r="H215" s="63"/>
      <c r="I215" s="163"/>
      <c r="J215" s="63"/>
      <c r="K215" s="63"/>
      <c r="L215" s="61"/>
      <c r="M215" s="207"/>
      <c r="N215" s="42"/>
      <c r="O215" s="42"/>
      <c r="P215" s="42"/>
      <c r="Q215" s="42"/>
      <c r="R215" s="42"/>
      <c r="S215" s="42"/>
      <c r="T215" s="78"/>
      <c r="AT215" s="23" t="s">
        <v>149</v>
      </c>
      <c r="AU215" s="23" t="s">
        <v>88</v>
      </c>
    </row>
    <row r="216" spans="2:51" s="11" customFormat="1" ht="13.5">
      <c r="B216" s="210"/>
      <c r="C216" s="211"/>
      <c r="D216" s="205" t="s">
        <v>160</v>
      </c>
      <c r="E216" s="212" t="s">
        <v>34</v>
      </c>
      <c r="F216" s="213" t="s">
        <v>366</v>
      </c>
      <c r="G216" s="211"/>
      <c r="H216" s="214">
        <v>24</v>
      </c>
      <c r="I216" s="215"/>
      <c r="J216" s="211"/>
      <c r="K216" s="211"/>
      <c r="L216" s="216"/>
      <c r="M216" s="217"/>
      <c r="N216" s="218"/>
      <c r="O216" s="218"/>
      <c r="P216" s="218"/>
      <c r="Q216" s="218"/>
      <c r="R216" s="218"/>
      <c r="S216" s="218"/>
      <c r="T216" s="219"/>
      <c r="AT216" s="220" t="s">
        <v>160</v>
      </c>
      <c r="AU216" s="220" t="s">
        <v>88</v>
      </c>
      <c r="AV216" s="11" t="s">
        <v>88</v>
      </c>
      <c r="AW216" s="11" t="s">
        <v>41</v>
      </c>
      <c r="AX216" s="11" t="s">
        <v>78</v>
      </c>
      <c r="AY216" s="220" t="s">
        <v>138</v>
      </c>
    </row>
    <row r="217" spans="2:51" s="12" customFormat="1" ht="13.5">
      <c r="B217" s="221"/>
      <c r="C217" s="222"/>
      <c r="D217" s="208" t="s">
        <v>160</v>
      </c>
      <c r="E217" s="223" t="s">
        <v>34</v>
      </c>
      <c r="F217" s="224" t="s">
        <v>162</v>
      </c>
      <c r="G217" s="222"/>
      <c r="H217" s="225">
        <v>24</v>
      </c>
      <c r="I217" s="226"/>
      <c r="J217" s="222"/>
      <c r="K217" s="222"/>
      <c r="L217" s="227"/>
      <c r="M217" s="228"/>
      <c r="N217" s="229"/>
      <c r="O217" s="229"/>
      <c r="P217" s="229"/>
      <c r="Q217" s="229"/>
      <c r="R217" s="229"/>
      <c r="S217" s="229"/>
      <c r="T217" s="230"/>
      <c r="AT217" s="231" t="s">
        <v>160</v>
      </c>
      <c r="AU217" s="231" t="s">
        <v>88</v>
      </c>
      <c r="AV217" s="12" t="s">
        <v>145</v>
      </c>
      <c r="AW217" s="12" t="s">
        <v>41</v>
      </c>
      <c r="AX217" s="12" t="s">
        <v>86</v>
      </c>
      <c r="AY217" s="231" t="s">
        <v>138</v>
      </c>
    </row>
    <row r="218" spans="2:65" s="1" customFormat="1" ht="31.5" customHeight="1">
      <c r="B218" s="41"/>
      <c r="C218" s="193" t="s">
        <v>367</v>
      </c>
      <c r="D218" s="193" t="s">
        <v>140</v>
      </c>
      <c r="E218" s="194" t="s">
        <v>368</v>
      </c>
      <c r="F218" s="195" t="s">
        <v>369</v>
      </c>
      <c r="G218" s="196" t="s">
        <v>170</v>
      </c>
      <c r="H218" s="197">
        <v>66</v>
      </c>
      <c r="I218" s="198"/>
      <c r="J218" s="199">
        <f>ROUND(I218*H218,2)</f>
        <v>0</v>
      </c>
      <c r="K218" s="195" t="s">
        <v>144</v>
      </c>
      <c r="L218" s="61"/>
      <c r="M218" s="200" t="s">
        <v>34</v>
      </c>
      <c r="N218" s="201" t="s">
        <v>49</v>
      </c>
      <c r="O218" s="42"/>
      <c r="P218" s="202">
        <f>O218*H218</f>
        <v>0</v>
      </c>
      <c r="Q218" s="202">
        <v>0.10095</v>
      </c>
      <c r="R218" s="202">
        <f>Q218*H218</f>
        <v>6.6627</v>
      </c>
      <c r="S218" s="202">
        <v>0</v>
      </c>
      <c r="T218" s="203">
        <f>S218*H218</f>
        <v>0</v>
      </c>
      <c r="AR218" s="23" t="s">
        <v>145</v>
      </c>
      <c r="AT218" s="23" t="s">
        <v>140</v>
      </c>
      <c r="AU218" s="23" t="s">
        <v>88</v>
      </c>
      <c r="AY218" s="23" t="s">
        <v>138</v>
      </c>
      <c r="BE218" s="204">
        <f>IF(N218="základní",J218,0)</f>
        <v>0</v>
      </c>
      <c r="BF218" s="204">
        <f>IF(N218="snížená",J218,0)</f>
        <v>0</v>
      </c>
      <c r="BG218" s="204">
        <f>IF(N218="zákl. přenesená",J218,0)</f>
        <v>0</v>
      </c>
      <c r="BH218" s="204">
        <f>IF(N218="sníž. přenesená",J218,0)</f>
        <v>0</v>
      </c>
      <c r="BI218" s="204">
        <f>IF(N218="nulová",J218,0)</f>
        <v>0</v>
      </c>
      <c r="BJ218" s="23" t="s">
        <v>86</v>
      </c>
      <c r="BK218" s="204">
        <f>ROUND(I218*H218,2)</f>
        <v>0</v>
      </c>
      <c r="BL218" s="23" t="s">
        <v>145</v>
      </c>
      <c r="BM218" s="23" t="s">
        <v>370</v>
      </c>
    </row>
    <row r="219" spans="2:47" s="1" customFormat="1" ht="67.5">
      <c r="B219" s="41"/>
      <c r="C219" s="63"/>
      <c r="D219" s="208" t="s">
        <v>147</v>
      </c>
      <c r="E219" s="63"/>
      <c r="F219" s="209" t="s">
        <v>371</v>
      </c>
      <c r="G219" s="63"/>
      <c r="H219" s="63"/>
      <c r="I219" s="163"/>
      <c r="J219" s="63"/>
      <c r="K219" s="63"/>
      <c r="L219" s="61"/>
      <c r="M219" s="207"/>
      <c r="N219" s="42"/>
      <c r="O219" s="42"/>
      <c r="P219" s="42"/>
      <c r="Q219" s="42"/>
      <c r="R219" s="42"/>
      <c r="S219" s="42"/>
      <c r="T219" s="78"/>
      <c r="AT219" s="23" t="s">
        <v>147</v>
      </c>
      <c r="AU219" s="23" t="s">
        <v>88</v>
      </c>
    </row>
    <row r="220" spans="2:65" s="1" customFormat="1" ht="22.5" customHeight="1">
      <c r="B220" s="41"/>
      <c r="C220" s="235" t="s">
        <v>31</v>
      </c>
      <c r="D220" s="235" t="s">
        <v>198</v>
      </c>
      <c r="E220" s="236" t="s">
        <v>372</v>
      </c>
      <c r="F220" s="237" t="s">
        <v>373</v>
      </c>
      <c r="G220" s="238" t="s">
        <v>248</v>
      </c>
      <c r="H220" s="239">
        <v>210</v>
      </c>
      <c r="I220" s="240"/>
      <c r="J220" s="241">
        <f>ROUND(I220*H220,2)</f>
        <v>0</v>
      </c>
      <c r="K220" s="237" t="s">
        <v>144</v>
      </c>
      <c r="L220" s="242"/>
      <c r="M220" s="243" t="s">
        <v>34</v>
      </c>
      <c r="N220" s="244" t="s">
        <v>49</v>
      </c>
      <c r="O220" s="42"/>
      <c r="P220" s="202">
        <f>O220*H220</f>
        <v>0</v>
      </c>
      <c r="Q220" s="202">
        <v>0.03</v>
      </c>
      <c r="R220" s="202">
        <f>Q220*H220</f>
        <v>6.3</v>
      </c>
      <c r="S220" s="202">
        <v>0</v>
      </c>
      <c r="T220" s="203">
        <f>S220*H220</f>
        <v>0</v>
      </c>
      <c r="AR220" s="23" t="s">
        <v>188</v>
      </c>
      <c r="AT220" s="23" t="s">
        <v>198</v>
      </c>
      <c r="AU220" s="23" t="s">
        <v>88</v>
      </c>
      <c r="AY220" s="23" t="s">
        <v>138</v>
      </c>
      <c r="BE220" s="204">
        <f>IF(N220="základní",J220,0)</f>
        <v>0</v>
      </c>
      <c r="BF220" s="204">
        <f>IF(N220="snížená",J220,0)</f>
        <v>0</v>
      </c>
      <c r="BG220" s="204">
        <f>IF(N220="zákl. přenesená",J220,0)</f>
        <v>0</v>
      </c>
      <c r="BH220" s="204">
        <f>IF(N220="sníž. přenesená",J220,0)</f>
        <v>0</v>
      </c>
      <c r="BI220" s="204">
        <f>IF(N220="nulová",J220,0)</f>
        <v>0</v>
      </c>
      <c r="BJ220" s="23" t="s">
        <v>86</v>
      </c>
      <c r="BK220" s="204">
        <f>ROUND(I220*H220,2)</f>
        <v>0</v>
      </c>
      <c r="BL220" s="23" t="s">
        <v>145</v>
      </c>
      <c r="BM220" s="23" t="s">
        <v>374</v>
      </c>
    </row>
    <row r="221" spans="2:65" s="1" customFormat="1" ht="31.5" customHeight="1">
      <c r="B221" s="41"/>
      <c r="C221" s="193" t="s">
        <v>375</v>
      </c>
      <c r="D221" s="193" t="s">
        <v>140</v>
      </c>
      <c r="E221" s="194" t="s">
        <v>376</v>
      </c>
      <c r="F221" s="195" t="s">
        <v>377</v>
      </c>
      <c r="G221" s="196" t="s">
        <v>170</v>
      </c>
      <c r="H221" s="197">
        <v>12</v>
      </c>
      <c r="I221" s="198"/>
      <c r="J221" s="199">
        <f>ROUND(I221*H221,2)</f>
        <v>0</v>
      </c>
      <c r="K221" s="195" t="s">
        <v>144</v>
      </c>
      <c r="L221" s="61"/>
      <c r="M221" s="200" t="s">
        <v>34</v>
      </c>
      <c r="N221" s="201" t="s">
        <v>49</v>
      </c>
      <c r="O221" s="42"/>
      <c r="P221" s="202">
        <f>O221*H221</f>
        <v>0</v>
      </c>
      <c r="Q221" s="202">
        <v>0</v>
      </c>
      <c r="R221" s="202">
        <f>Q221*H221</f>
        <v>0</v>
      </c>
      <c r="S221" s="202">
        <v>0.06</v>
      </c>
      <c r="T221" s="203">
        <f>S221*H221</f>
        <v>0.72</v>
      </c>
      <c r="AR221" s="23" t="s">
        <v>145</v>
      </c>
      <c r="AT221" s="23" t="s">
        <v>140</v>
      </c>
      <c r="AU221" s="23" t="s">
        <v>88</v>
      </c>
      <c r="AY221" s="23" t="s">
        <v>138</v>
      </c>
      <c r="BE221" s="204">
        <f>IF(N221="základní",J221,0)</f>
        <v>0</v>
      </c>
      <c r="BF221" s="204">
        <f>IF(N221="snížená",J221,0)</f>
        <v>0</v>
      </c>
      <c r="BG221" s="204">
        <f>IF(N221="zákl. přenesená",J221,0)</f>
        <v>0</v>
      </c>
      <c r="BH221" s="204">
        <f>IF(N221="sníž. přenesená",J221,0)</f>
        <v>0</v>
      </c>
      <c r="BI221" s="204">
        <f>IF(N221="nulová",J221,0)</f>
        <v>0</v>
      </c>
      <c r="BJ221" s="23" t="s">
        <v>86</v>
      </c>
      <c r="BK221" s="204">
        <f>ROUND(I221*H221,2)</f>
        <v>0</v>
      </c>
      <c r="BL221" s="23" t="s">
        <v>145</v>
      </c>
      <c r="BM221" s="23" t="s">
        <v>378</v>
      </c>
    </row>
    <row r="222" spans="2:47" s="1" customFormat="1" ht="27">
      <c r="B222" s="41"/>
      <c r="C222" s="63"/>
      <c r="D222" s="208" t="s">
        <v>149</v>
      </c>
      <c r="E222" s="63"/>
      <c r="F222" s="209" t="s">
        <v>379</v>
      </c>
      <c r="G222" s="63"/>
      <c r="H222" s="63"/>
      <c r="I222" s="163"/>
      <c r="J222" s="63"/>
      <c r="K222" s="63"/>
      <c r="L222" s="61"/>
      <c r="M222" s="207"/>
      <c r="N222" s="42"/>
      <c r="O222" s="42"/>
      <c r="P222" s="42"/>
      <c r="Q222" s="42"/>
      <c r="R222" s="42"/>
      <c r="S222" s="42"/>
      <c r="T222" s="78"/>
      <c r="AT222" s="23" t="s">
        <v>149</v>
      </c>
      <c r="AU222" s="23" t="s">
        <v>88</v>
      </c>
    </row>
    <row r="223" spans="2:65" s="1" customFormat="1" ht="22.5" customHeight="1">
      <c r="B223" s="41"/>
      <c r="C223" s="193" t="s">
        <v>380</v>
      </c>
      <c r="D223" s="193" t="s">
        <v>140</v>
      </c>
      <c r="E223" s="194" t="s">
        <v>381</v>
      </c>
      <c r="F223" s="195" t="s">
        <v>382</v>
      </c>
      <c r="G223" s="196" t="s">
        <v>255</v>
      </c>
      <c r="H223" s="197">
        <v>2</v>
      </c>
      <c r="I223" s="198"/>
      <c r="J223" s="199">
        <f>ROUND(I223*H223,2)</f>
        <v>0</v>
      </c>
      <c r="K223" s="195" t="s">
        <v>34</v>
      </c>
      <c r="L223" s="61"/>
      <c r="M223" s="200" t="s">
        <v>34</v>
      </c>
      <c r="N223" s="201" t="s">
        <v>49</v>
      </c>
      <c r="O223" s="42"/>
      <c r="P223" s="202">
        <f>O223*H223</f>
        <v>0</v>
      </c>
      <c r="Q223" s="202">
        <v>0</v>
      </c>
      <c r="R223" s="202">
        <f>Q223*H223</f>
        <v>0</v>
      </c>
      <c r="S223" s="202">
        <v>0</v>
      </c>
      <c r="T223" s="203">
        <f>S223*H223</f>
        <v>0</v>
      </c>
      <c r="AR223" s="23" t="s">
        <v>145</v>
      </c>
      <c r="AT223" s="23" t="s">
        <v>140</v>
      </c>
      <c r="AU223" s="23" t="s">
        <v>88</v>
      </c>
      <c r="AY223" s="23" t="s">
        <v>138</v>
      </c>
      <c r="BE223" s="204">
        <f>IF(N223="základní",J223,0)</f>
        <v>0</v>
      </c>
      <c r="BF223" s="204">
        <f>IF(N223="snížená",J223,0)</f>
        <v>0</v>
      </c>
      <c r="BG223" s="204">
        <f>IF(N223="zákl. přenesená",J223,0)</f>
        <v>0</v>
      </c>
      <c r="BH223" s="204">
        <f>IF(N223="sníž. přenesená",J223,0)</f>
        <v>0</v>
      </c>
      <c r="BI223" s="204">
        <f>IF(N223="nulová",J223,0)</f>
        <v>0</v>
      </c>
      <c r="BJ223" s="23" t="s">
        <v>86</v>
      </c>
      <c r="BK223" s="204">
        <f>ROUND(I223*H223,2)</f>
        <v>0</v>
      </c>
      <c r="BL223" s="23" t="s">
        <v>145</v>
      </c>
      <c r="BM223" s="23" t="s">
        <v>383</v>
      </c>
    </row>
    <row r="224" spans="2:47" s="1" customFormat="1" ht="27">
      <c r="B224" s="41"/>
      <c r="C224" s="63"/>
      <c r="D224" s="208" t="s">
        <v>149</v>
      </c>
      <c r="E224" s="63"/>
      <c r="F224" s="209" t="s">
        <v>384</v>
      </c>
      <c r="G224" s="63"/>
      <c r="H224" s="63"/>
      <c r="I224" s="163"/>
      <c r="J224" s="63"/>
      <c r="K224" s="63"/>
      <c r="L224" s="61"/>
      <c r="M224" s="207"/>
      <c r="N224" s="42"/>
      <c r="O224" s="42"/>
      <c r="P224" s="42"/>
      <c r="Q224" s="42"/>
      <c r="R224" s="42"/>
      <c r="S224" s="42"/>
      <c r="T224" s="78"/>
      <c r="AT224" s="23" t="s">
        <v>149</v>
      </c>
      <c r="AU224" s="23" t="s">
        <v>88</v>
      </c>
    </row>
    <row r="225" spans="2:65" s="1" customFormat="1" ht="22.5" customHeight="1">
      <c r="B225" s="41"/>
      <c r="C225" s="193" t="s">
        <v>295</v>
      </c>
      <c r="D225" s="193" t="s">
        <v>140</v>
      </c>
      <c r="E225" s="194" t="s">
        <v>385</v>
      </c>
      <c r="F225" s="195" t="s">
        <v>386</v>
      </c>
      <c r="G225" s="196" t="s">
        <v>143</v>
      </c>
      <c r="H225" s="197">
        <v>6.4</v>
      </c>
      <c r="I225" s="198"/>
      <c r="J225" s="199">
        <f>ROUND(I225*H225,2)</f>
        <v>0</v>
      </c>
      <c r="K225" s="195" t="s">
        <v>144</v>
      </c>
      <c r="L225" s="61"/>
      <c r="M225" s="200" t="s">
        <v>34</v>
      </c>
      <c r="N225" s="201" t="s">
        <v>49</v>
      </c>
      <c r="O225" s="42"/>
      <c r="P225" s="202">
        <f>O225*H225</f>
        <v>0</v>
      </c>
      <c r="Q225" s="202">
        <v>0.2756</v>
      </c>
      <c r="R225" s="202">
        <f>Q225*H225</f>
        <v>1.76384</v>
      </c>
      <c r="S225" s="202">
        <v>0</v>
      </c>
      <c r="T225" s="203">
        <f>S225*H225</f>
        <v>0</v>
      </c>
      <c r="AR225" s="23" t="s">
        <v>145</v>
      </c>
      <c r="AT225" s="23" t="s">
        <v>140</v>
      </c>
      <c r="AU225" s="23" t="s">
        <v>88</v>
      </c>
      <c r="AY225" s="23" t="s">
        <v>138</v>
      </c>
      <c r="BE225" s="204">
        <f>IF(N225="základní",J225,0)</f>
        <v>0</v>
      </c>
      <c r="BF225" s="204">
        <f>IF(N225="snížená",J225,0)</f>
        <v>0</v>
      </c>
      <c r="BG225" s="204">
        <f>IF(N225="zákl. přenesená",J225,0)</f>
        <v>0</v>
      </c>
      <c r="BH225" s="204">
        <f>IF(N225="sníž. přenesená",J225,0)</f>
        <v>0</v>
      </c>
      <c r="BI225" s="204">
        <f>IF(N225="nulová",J225,0)</f>
        <v>0</v>
      </c>
      <c r="BJ225" s="23" t="s">
        <v>86</v>
      </c>
      <c r="BK225" s="204">
        <f>ROUND(I225*H225,2)</f>
        <v>0</v>
      </c>
      <c r="BL225" s="23" t="s">
        <v>145</v>
      </c>
      <c r="BM225" s="23" t="s">
        <v>387</v>
      </c>
    </row>
    <row r="226" spans="2:47" s="1" customFormat="1" ht="27">
      <c r="B226" s="41"/>
      <c r="C226" s="63"/>
      <c r="D226" s="205" t="s">
        <v>149</v>
      </c>
      <c r="E226" s="63"/>
      <c r="F226" s="206" t="s">
        <v>388</v>
      </c>
      <c r="G226" s="63"/>
      <c r="H226" s="63"/>
      <c r="I226" s="163"/>
      <c r="J226" s="63"/>
      <c r="K226" s="63"/>
      <c r="L226" s="61"/>
      <c r="M226" s="207"/>
      <c r="N226" s="42"/>
      <c r="O226" s="42"/>
      <c r="P226" s="42"/>
      <c r="Q226" s="42"/>
      <c r="R226" s="42"/>
      <c r="S226" s="42"/>
      <c r="T226" s="78"/>
      <c r="AT226" s="23" t="s">
        <v>149</v>
      </c>
      <c r="AU226" s="23" t="s">
        <v>88</v>
      </c>
    </row>
    <row r="227" spans="2:51" s="11" customFormat="1" ht="13.5">
      <c r="B227" s="210"/>
      <c r="C227" s="211"/>
      <c r="D227" s="205" t="s">
        <v>160</v>
      </c>
      <c r="E227" s="212" t="s">
        <v>34</v>
      </c>
      <c r="F227" s="213" t="s">
        <v>389</v>
      </c>
      <c r="G227" s="211"/>
      <c r="H227" s="214">
        <v>6.4</v>
      </c>
      <c r="I227" s="215"/>
      <c r="J227" s="211"/>
      <c r="K227" s="211"/>
      <c r="L227" s="216"/>
      <c r="M227" s="217"/>
      <c r="N227" s="218"/>
      <c r="O227" s="218"/>
      <c r="P227" s="218"/>
      <c r="Q227" s="218"/>
      <c r="R227" s="218"/>
      <c r="S227" s="218"/>
      <c r="T227" s="219"/>
      <c r="AT227" s="220" t="s">
        <v>160</v>
      </c>
      <c r="AU227" s="220" t="s">
        <v>88</v>
      </c>
      <c r="AV227" s="11" t="s">
        <v>88</v>
      </c>
      <c r="AW227" s="11" t="s">
        <v>41</v>
      </c>
      <c r="AX227" s="11" t="s">
        <v>78</v>
      </c>
      <c r="AY227" s="220" t="s">
        <v>138</v>
      </c>
    </row>
    <row r="228" spans="2:51" s="12" customFormat="1" ht="13.5">
      <c r="B228" s="221"/>
      <c r="C228" s="222"/>
      <c r="D228" s="208" t="s">
        <v>160</v>
      </c>
      <c r="E228" s="223" t="s">
        <v>34</v>
      </c>
      <c r="F228" s="224" t="s">
        <v>162</v>
      </c>
      <c r="G228" s="222"/>
      <c r="H228" s="225">
        <v>6.4</v>
      </c>
      <c r="I228" s="226"/>
      <c r="J228" s="222"/>
      <c r="K228" s="222"/>
      <c r="L228" s="227"/>
      <c r="M228" s="228"/>
      <c r="N228" s="229"/>
      <c r="O228" s="229"/>
      <c r="P228" s="229"/>
      <c r="Q228" s="229"/>
      <c r="R228" s="229"/>
      <c r="S228" s="229"/>
      <c r="T228" s="230"/>
      <c r="AT228" s="231" t="s">
        <v>160</v>
      </c>
      <c r="AU228" s="231" t="s">
        <v>88</v>
      </c>
      <c r="AV228" s="12" t="s">
        <v>145</v>
      </c>
      <c r="AW228" s="12" t="s">
        <v>41</v>
      </c>
      <c r="AX228" s="12" t="s">
        <v>86</v>
      </c>
      <c r="AY228" s="231" t="s">
        <v>138</v>
      </c>
    </row>
    <row r="229" spans="2:65" s="1" customFormat="1" ht="22.5" customHeight="1">
      <c r="B229" s="41"/>
      <c r="C229" s="193" t="s">
        <v>390</v>
      </c>
      <c r="D229" s="193" t="s">
        <v>140</v>
      </c>
      <c r="E229" s="194" t="s">
        <v>391</v>
      </c>
      <c r="F229" s="195" t="s">
        <v>392</v>
      </c>
      <c r="G229" s="196" t="s">
        <v>143</v>
      </c>
      <c r="H229" s="197">
        <v>80</v>
      </c>
      <c r="I229" s="198"/>
      <c r="J229" s="199">
        <f>ROUND(I229*H229,2)</f>
        <v>0</v>
      </c>
      <c r="K229" s="195" t="s">
        <v>144</v>
      </c>
      <c r="L229" s="61"/>
      <c r="M229" s="200" t="s">
        <v>34</v>
      </c>
      <c r="N229" s="201" t="s">
        <v>49</v>
      </c>
      <c r="O229" s="42"/>
      <c r="P229" s="202">
        <f>O229*H229</f>
        <v>0</v>
      </c>
      <c r="Q229" s="202">
        <v>0</v>
      </c>
      <c r="R229" s="202">
        <f>Q229*H229</f>
        <v>0</v>
      </c>
      <c r="S229" s="202">
        <v>0</v>
      </c>
      <c r="T229" s="203">
        <f>S229*H229</f>
        <v>0</v>
      </c>
      <c r="AR229" s="23" t="s">
        <v>145</v>
      </c>
      <c r="AT229" s="23" t="s">
        <v>140</v>
      </c>
      <c r="AU229" s="23" t="s">
        <v>88</v>
      </c>
      <c r="AY229" s="23" t="s">
        <v>138</v>
      </c>
      <c r="BE229" s="204">
        <f>IF(N229="základní",J229,0)</f>
        <v>0</v>
      </c>
      <c r="BF229" s="204">
        <f>IF(N229="snížená",J229,0)</f>
        <v>0</v>
      </c>
      <c r="BG229" s="204">
        <f>IF(N229="zákl. přenesená",J229,0)</f>
        <v>0</v>
      </c>
      <c r="BH229" s="204">
        <f>IF(N229="sníž. přenesená",J229,0)</f>
        <v>0</v>
      </c>
      <c r="BI229" s="204">
        <f>IF(N229="nulová",J229,0)</f>
        <v>0</v>
      </c>
      <c r="BJ229" s="23" t="s">
        <v>86</v>
      </c>
      <c r="BK229" s="204">
        <f>ROUND(I229*H229,2)</f>
        <v>0</v>
      </c>
      <c r="BL229" s="23" t="s">
        <v>145</v>
      </c>
      <c r="BM229" s="23" t="s">
        <v>393</v>
      </c>
    </row>
    <row r="230" spans="2:47" s="1" customFormat="1" ht="54">
      <c r="B230" s="41"/>
      <c r="C230" s="63"/>
      <c r="D230" s="205" t="s">
        <v>147</v>
      </c>
      <c r="E230" s="63"/>
      <c r="F230" s="206" t="s">
        <v>394</v>
      </c>
      <c r="G230" s="63"/>
      <c r="H230" s="63"/>
      <c r="I230" s="163"/>
      <c r="J230" s="63"/>
      <c r="K230" s="63"/>
      <c r="L230" s="61"/>
      <c r="M230" s="207"/>
      <c r="N230" s="42"/>
      <c r="O230" s="42"/>
      <c r="P230" s="42"/>
      <c r="Q230" s="42"/>
      <c r="R230" s="42"/>
      <c r="S230" s="42"/>
      <c r="T230" s="78"/>
      <c r="AT230" s="23" t="s">
        <v>147</v>
      </c>
      <c r="AU230" s="23" t="s">
        <v>88</v>
      </c>
    </row>
    <row r="231" spans="2:51" s="11" customFormat="1" ht="13.5">
      <c r="B231" s="210"/>
      <c r="C231" s="211"/>
      <c r="D231" s="208" t="s">
        <v>160</v>
      </c>
      <c r="E231" s="232" t="s">
        <v>34</v>
      </c>
      <c r="F231" s="233" t="s">
        <v>395</v>
      </c>
      <c r="G231" s="211"/>
      <c r="H231" s="234">
        <v>80</v>
      </c>
      <c r="I231" s="215"/>
      <c r="J231" s="211"/>
      <c r="K231" s="211"/>
      <c r="L231" s="216"/>
      <c r="M231" s="217"/>
      <c r="N231" s="218"/>
      <c r="O231" s="218"/>
      <c r="P231" s="218"/>
      <c r="Q231" s="218"/>
      <c r="R231" s="218"/>
      <c r="S231" s="218"/>
      <c r="T231" s="219"/>
      <c r="AT231" s="220" t="s">
        <v>160</v>
      </c>
      <c r="AU231" s="220" t="s">
        <v>88</v>
      </c>
      <c r="AV231" s="11" t="s">
        <v>88</v>
      </c>
      <c r="AW231" s="11" t="s">
        <v>41</v>
      </c>
      <c r="AX231" s="11" t="s">
        <v>86</v>
      </c>
      <c r="AY231" s="220" t="s">
        <v>138</v>
      </c>
    </row>
    <row r="232" spans="2:65" s="1" customFormat="1" ht="22.5" customHeight="1">
      <c r="B232" s="41"/>
      <c r="C232" s="235" t="s">
        <v>396</v>
      </c>
      <c r="D232" s="235" t="s">
        <v>198</v>
      </c>
      <c r="E232" s="236" t="s">
        <v>397</v>
      </c>
      <c r="F232" s="237" t="s">
        <v>398</v>
      </c>
      <c r="G232" s="238" t="s">
        <v>143</v>
      </c>
      <c r="H232" s="239">
        <v>80</v>
      </c>
      <c r="I232" s="240"/>
      <c r="J232" s="241">
        <f>ROUND(I232*H232,2)</f>
        <v>0</v>
      </c>
      <c r="K232" s="237" t="s">
        <v>144</v>
      </c>
      <c r="L232" s="242"/>
      <c r="M232" s="243" t="s">
        <v>34</v>
      </c>
      <c r="N232" s="244" t="s">
        <v>49</v>
      </c>
      <c r="O232" s="42"/>
      <c r="P232" s="202">
        <f>O232*H232</f>
        <v>0</v>
      </c>
      <c r="Q232" s="202">
        <v>0.0005</v>
      </c>
      <c r="R232" s="202">
        <f>Q232*H232</f>
        <v>0.04</v>
      </c>
      <c r="S232" s="202">
        <v>0</v>
      </c>
      <c r="T232" s="203">
        <f>S232*H232</f>
        <v>0</v>
      </c>
      <c r="AR232" s="23" t="s">
        <v>188</v>
      </c>
      <c r="AT232" s="23" t="s">
        <v>198</v>
      </c>
      <c r="AU232" s="23" t="s">
        <v>88</v>
      </c>
      <c r="AY232" s="23" t="s">
        <v>138</v>
      </c>
      <c r="BE232" s="204">
        <f>IF(N232="základní",J232,0)</f>
        <v>0</v>
      </c>
      <c r="BF232" s="204">
        <f>IF(N232="snížená",J232,0)</f>
        <v>0</v>
      </c>
      <c r="BG232" s="204">
        <f>IF(N232="zákl. přenesená",J232,0)</f>
        <v>0</v>
      </c>
      <c r="BH232" s="204">
        <f>IF(N232="sníž. přenesená",J232,0)</f>
        <v>0</v>
      </c>
      <c r="BI232" s="204">
        <f>IF(N232="nulová",J232,0)</f>
        <v>0</v>
      </c>
      <c r="BJ232" s="23" t="s">
        <v>86</v>
      </c>
      <c r="BK232" s="204">
        <f>ROUND(I232*H232,2)</f>
        <v>0</v>
      </c>
      <c r="BL232" s="23" t="s">
        <v>145</v>
      </c>
      <c r="BM232" s="23" t="s">
        <v>399</v>
      </c>
    </row>
    <row r="233" spans="2:63" s="10" customFormat="1" ht="29.85" customHeight="1">
      <c r="B233" s="176"/>
      <c r="C233" s="177"/>
      <c r="D233" s="190" t="s">
        <v>77</v>
      </c>
      <c r="E233" s="191" t="s">
        <v>400</v>
      </c>
      <c r="F233" s="191" t="s">
        <v>401</v>
      </c>
      <c r="G233" s="177"/>
      <c r="H233" s="177"/>
      <c r="I233" s="180"/>
      <c r="J233" s="192">
        <f>BK233</f>
        <v>0</v>
      </c>
      <c r="K233" s="177"/>
      <c r="L233" s="182"/>
      <c r="M233" s="183"/>
      <c r="N233" s="184"/>
      <c r="O233" s="184"/>
      <c r="P233" s="185">
        <f>SUM(P234:P243)</f>
        <v>0</v>
      </c>
      <c r="Q233" s="184"/>
      <c r="R233" s="185">
        <f>SUM(R234:R243)</f>
        <v>0</v>
      </c>
      <c r="S233" s="184"/>
      <c r="T233" s="186">
        <f>SUM(T234:T243)</f>
        <v>0</v>
      </c>
      <c r="AR233" s="187" t="s">
        <v>86</v>
      </c>
      <c r="AT233" s="188" t="s">
        <v>77</v>
      </c>
      <c r="AU233" s="188" t="s">
        <v>86</v>
      </c>
      <c r="AY233" s="187" t="s">
        <v>138</v>
      </c>
      <c r="BK233" s="189">
        <f>SUM(BK234:BK243)</f>
        <v>0</v>
      </c>
    </row>
    <row r="234" spans="2:65" s="1" customFormat="1" ht="22.5" customHeight="1">
      <c r="B234" s="41"/>
      <c r="C234" s="193" t="s">
        <v>402</v>
      </c>
      <c r="D234" s="193" t="s">
        <v>140</v>
      </c>
      <c r="E234" s="194" t="s">
        <v>403</v>
      </c>
      <c r="F234" s="195" t="s">
        <v>404</v>
      </c>
      <c r="G234" s="196" t="s">
        <v>201</v>
      </c>
      <c r="H234" s="197">
        <v>48.277</v>
      </c>
      <c r="I234" s="198"/>
      <c r="J234" s="199">
        <f>ROUND(I234*H234,2)</f>
        <v>0</v>
      </c>
      <c r="K234" s="195" t="s">
        <v>34</v>
      </c>
      <c r="L234" s="61"/>
      <c r="M234" s="200" t="s">
        <v>34</v>
      </c>
      <c r="N234" s="201" t="s">
        <v>49</v>
      </c>
      <c r="O234" s="42"/>
      <c r="P234" s="202">
        <f>O234*H234</f>
        <v>0</v>
      </c>
      <c r="Q234" s="202">
        <v>0</v>
      </c>
      <c r="R234" s="202">
        <f>Q234*H234</f>
        <v>0</v>
      </c>
      <c r="S234" s="202">
        <v>0</v>
      </c>
      <c r="T234" s="203">
        <f>S234*H234</f>
        <v>0</v>
      </c>
      <c r="AR234" s="23" t="s">
        <v>145</v>
      </c>
      <c r="AT234" s="23" t="s">
        <v>140</v>
      </c>
      <c r="AU234" s="23" t="s">
        <v>88</v>
      </c>
      <c r="AY234" s="23" t="s">
        <v>138</v>
      </c>
      <c r="BE234" s="204">
        <f>IF(N234="základní",J234,0)</f>
        <v>0</v>
      </c>
      <c r="BF234" s="204">
        <f>IF(N234="snížená",J234,0)</f>
        <v>0</v>
      </c>
      <c r="BG234" s="204">
        <f>IF(N234="zákl. přenesená",J234,0)</f>
        <v>0</v>
      </c>
      <c r="BH234" s="204">
        <f>IF(N234="sníž. přenesená",J234,0)</f>
        <v>0</v>
      </c>
      <c r="BI234" s="204">
        <f>IF(N234="nulová",J234,0)</f>
        <v>0</v>
      </c>
      <c r="BJ234" s="23" t="s">
        <v>86</v>
      </c>
      <c r="BK234" s="204">
        <f>ROUND(I234*H234,2)</f>
        <v>0</v>
      </c>
      <c r="BL234" s="23" t="s">
        <v>145</v>
      </c>
      <c r="BM234" s="23" t="s">
        <v>405</v>
      </c>
    </row>
    <row r="235" spans="2:65" s="1" customFormat="1" ht="22.5" customHeight="1">
      <c r="B235" s="41"/>
      <c r="C235" s="193" t="s">
        <v>406</v>
      </c>
      <c r="D235" s="193" t="s">
        <v>140</v>
      </c>
      <c r="E235" s="194" t="s">
        <v>407</v>
      </c>
      <c r="F235" s="195" t="s">
        <v>408</v>
      </c>
      <c r="G235" s="196" t="s">
        <v>201</v>
      </c>
      <c r="H235" s="197">
        <v>480</v>
      </c>
      <c r="I235" s="198"/>
      <c r="J235" s="199">
        <f>ROUND(I235*H235,2)</f>
        <v>0</v>
      </c>
      <c r="K235" s="195" t="s">
        <v>34</v>
      </c>
      <c r="L235" s="61"/>
      <c r="M235" s="200" t="s">
        <v>34</v>
      </c>
      <c r="N235" s="201" t="s">
        <v>49</v>
      </c>
      <c r="O235" s="42"/>
      <c r="P235" s="202">
        <f>O235*H235</f>
        <v>0</v>
      </c>
      <c r="Q235" s="202">
        <v>0</v>
      </c>
      <c r="R235" s="202">
        <f>Q235*H235</f>
        <v>0</v>
      </c>
      <c r="S235" s="202">
        <v>0</v>
      </c>
      <c r="T235" s="203">
        <f>S235*H235</f>
        <v>0</v>
      </c>
      <c r="AR235" s="23" t="s">
        <v>145</v>
      </c>
      <c r="AT235" s="23" t="s">
        <v>140</v>
      </c>
      <c r="AU235" s="23" t="s">
        <v>88</v>
      </c>
      <c r="AY235" s="23" t="s">
        <v>138</v>
      </c>
      <c r="BE235" s="204">
        <f>IF(N235="základní",J235,0)</f>
        <v>0</v>
      </c>
      <c r="BF235" s="204">
        <f>IF(N235="snížená",J235,0)</f>
        <v>0</v>
      </c>
      <c r="BG235" s="204">
        <f>IF(N235="zákl. přenesená",J235,0)</f>
        <v>0</v>
      </c>
      <c r="BH235" s="204">
        <f>IF(N235="sníž. přenesená",J235,0)</f>
        <v>0</v>
      </c>
      <c r="BI235" s="204">
        <f>IF(N235="nulová",J235,0)</f>
        <v>0</v>
      </c>
      <c r="BJ235" s="23" t="s">
        <v>86</v>
      </c>
      <c r="BK235" s="204">
        <f>ROUND(I235*H235,2)</f>
        <v>0</v>
      </c>
      <c r="BL235" s="23" t="s">
        <v>145</v>
      </c>
      <c r="BM235" s="23" t="s">
        <v>409</v>
      </c>
    </row>
    <row r="236" spans="2:51" s="11" customFormat="1" ht="13.5">
      <c r="B236" s="210"/>
      <c r="C236" s="211"/>
      <c r="D236" s="205" t="s">
        <v>160</v>
      </c>
      <c r="E236" s="212" t="s">
        <v>34</v>
      </c>
      <c r="F236" s="213" t="s">
        <v>410</v>
      </c>
      <c r="G236" s="211"/>
      <c r="H236" s="214">
        <v>480</v>
      </c>
      <c r="I236" s="215"/>
      <c r="J236" s="211"/>
      <c r="K236" s="211"/>
      <c r="L236" s="216"/>
      <c r="M236" s="217"/>
      <c r="N236" s="218"/>
      <c r="O236" s="218"/>
      <c r="P236" s="218"/>
      <c r="Q236" s="218"/>
      <c r="R236" s="218"/>
      <c r="S236" s="218"/>
      <c r="T236" s="219"/>
      <c r="AT236" s="220" t="s">
        <v>160</v>
      </c>
      <c r="AU236" s="220" t="s">
        <v>88</v>
      </c>
      <c r="AV236" s="11" t="s">
        <v>88</v>
      </c>
      <c r="AW236" s="11" t="s">
        <v>41</v>
      </c>
      <c r="AX236" s="11" t="s">
        <v>78</v>
      </c>
      <c r="AY236" s="220" t="s">
        <v>138</v>
      </c>
    </row>
    <row r="237" spans="2:51" s="12" customFormat="1" ht="13.5">
      <c r="B237" s="221"/>
      <c r="C237" s="222"/>
      <c r="D237" s="208" t="s">
        <v>160</v>
      </c>
      <c r="E237" s="223" t="s">
        <v>34</v>
      </c>
      <c r="F237" s="224" t="s">
        <v>162</v>
      </c>
      <c r="G237" s="222"/>
      <c r="H237" s="225">
        <v>480</v>
      </c>
      <c r="I237" s="226"/>
      <c r="J237" s="222"/>
      <c r="K237" s="222"/>
      <c r="L237" s="227"/>
      <c r="M237" s="228"/>
      <c r="N237" s="229"/>
      <c r="O237" s="229"/>
      <c r="P237" s="229"/>
      <c r="Q237" s="229"/>
      <c r="R237" s="229"/>
      <c r="S237" s="229"/>
      <c r="T237" s="230"/>
      <c r="AT237" s="231" t="s">
        <v>160</v>
      </c>
      <c r="AU237" s="231" t="s">
        <v>88</v>
      </c>
      <c r="AV237" s="12" t="s">
        <v>145</v>
      </c>
      <c r="AW237" s="12" t="s">
        <v>41</v>
      </c>
      <c r="AX237" s="12" t="s">
        <v>86</v>
      </c>
      <c r="AY237" s="231" t="s">
        <v>138</v>
      </c>
    </row>
    <row r="238" spans="2:65" s="1" customFormat="1" ht="22.5" customHeight="1">
      <c r="B238" s="41"/>
      <c r="C238" s="193" t="s">
        <v>411</v>
      </c>
      <c r="D238" s="193" t="s">
        <v>140</v>
      </c>
      <c r="E238" s="194" t="s">
        <v>412</v>
      </c>
      <c r="F238" s="195" t="s">
        <v>413</v>
      </c>
      <c r="G238" s="196" t="s">
        <v>201</v>
      </c>
      <c r="H238" s="197">
        <v>30</v>
      </c>
      <c r="I238" s="198"/>
      <c r="J238" s="199">
        <f>ROUND(I238*H238,2)</f>
        <v>0</v>
      </c>
      <c r="K238" s="195" t="s">
        <v>144</v>
      </c>
      <c r="L238" s="61"/>
      <c r="M238" s="200" t="s">
        <v>34</v>
      </c>
      <c r="N238" s="201" t="s">
        <v>49</v>
      </c>
      <c r="O238" s="42"/>
      <c r="P238" s="202">
        <f>O238*H238</f>
        <v>0</v>
      </c>
      <c r="Q238" s="202">
        <v>0</v>
      </c>
      <c r="R238" s="202">
        <f>Q238*H238</f>
        <v>0</v>
      </c>
      <c r="S238" s="202">
        <v>0</v>
      </c>
      <c r="T238" s="203">
        <f>S238*H238</f>
        <v>0</v>
      </c>
      <c r="AR238" s="23" t="s">
        <v>145</v>
      </c>
      <c r="AT238" s="23" t="s">
        <v>140</v>
      </c>
      <c r="AU238" s="23" t="s">
        <v>88</v>
      </c>
      <c r="AY238" s="23" t="s">
        <v>138</v>
      </c>
      <c r="BE238" s="204">
        <f>IF(N238="základní",J238,0)</f>
        <v>0</v>
      </c>
      <c r="BF238" s="204">
        <f>IF(N238="snížená",J238,0)</f>
        <v>0</v>
      </c>
      <c r="BG238" s="204">
        <f>IF(N238="zákl. přenesená",J238,0)</f>
        <v>0</v>
      </c>
      <c r="BH238" s="204">
        <f>IF(N238="sníž. přenesená",J238,0)</f>
        <v>0</v>
      </c>
      <c r="BI238" s="204">
        <f>IF(N238="nulová",J238,0)</f>
        <v>0</v>
      </c>
      <c r="BJ238" s="23" t="s">
        <v>86</v>
      </c>
      <c r="BK238" s="204">
        <f>ROUND(I238*H238,2)</f>
        <v>0</v>
      </c>
      <c r="BL238" s="23" t="s">
        <v>145</v>
      </c>
      <c r="BM238" s="23" t="s">
        <v>414</v>
      </c>
    </row>
    <row r="239" spans="2:47" s="1" customFormat="1" ht="67.5">
      <c r="B239" s="41"/>
      <c r="C239" s="63"/>
      <c r="D239" s="205" t="s">
        <v>147</v>
      </c>
      <c r="E239" s="63"/>
      <c r="F239" s="206" t="s">
        <v>415</v>
      </c>
      <c r="G239" s="63"/>
      <c r="H239" s="63"/>
      <c r="I239" s="163"/>
      <c r="J239" s="63"/>
      <c r="K239" s="63"/>
      <c r="L239" s="61"/>
      <c r="M239" s="207"/>
      <c r="N239" s="42"/>
      <c r="O239" s="42"/>
      <c r="P239" s="42"/>
      <c r="Q239" s="42"/>
      <c r="R239" s="42"/>
      <c r="S239" s="42"/>
      <c r="T239" s="78"/>
      <c r="AT239" s="23" t="s">
        <v>147</v>
      </c>
      <c r="AU239" s="23" t="s">
        <v>88</v>
      </c>
    </row>
    <row r="240" spans="2:51" s="11" customFormat="1" ht="13.5">
      <c r="B240" s="210"/>
      <c r="C240" s="211"/>
      <c r="D240" s="205" t="s">
        <v>160</v>
      </c>
      <c r="E240" s="212" t="s">
        <v>34</v>
      </c>
      <c r="F240" s="213" t="s">
        <v>313</v>
      </c>
      <c r="G240" s="211"/>
      <c r="H240" s="214">
        <v>30</v>
      </c>
      <c r="I240" s="215"/>
      <c r="J240" s="211"/>
      <c r="K240" s="211"/>
      <c r="L240" s="216"/>
      <c r="M240" s="217"/>
      <c r="N240" s="218"/>
      <c r="O240" s="218"/>
      <c r="P240" s="218"/>
      <c r="Q240" s="218"/>
      <c r="R240" s="218"/>
      <c r="S240" s="218"/>
      <c r="T240" s="219"/>
      <c r="AT240" s="220" t="s">
        <v>160</v>
      </c>
      <c r="AU240" s="220" t="s">
        <v>88</v>
      </c>
      <c r="AV240" s="11" t="s">
        <v>88</v>
      </c>
      <c r="AW240" s="11" t="s">
        <v>41</v>
      </c>
      <c r="AX240" s="11" t="s">
        <v>78</v>
      </c>
      <c r="AY240" s="220" t="s">
        <v>138</v>
      </c>
    </row>
    <row r="241" spans="2:51" s="12" customFormat="1" ht="13.5">
      <c r="B241" s="221"/>
      <c r="C241" s="222"/>
      <c r="D241" s="208" t="s">
        <v>160</v>
      </c>
      <c r="E241" s="223" t="s">
        <v>34</v>
      </c>
      <c r="F241" s="224" t="s">
        <v>162</v>
      </c>
      <c r="G241" s="222"/>
      <c r="H241" s="225">
        <v>30</v>
      </c>
      <c r="I241" s="226"/>
      <c r="J241" s="222"/>
      <c r="K241" s="222"/>
      <c r="L241" s="227"/>
      <c r="M241" s="228"/>
      <c r="N241" s="229"/>
      <c r="O241" s="229"/>
      <c r="P241" s="229"/>
      <c r="Q241" s="229"/>
      <c r="R241" s="229"/>
      <c r="S241" s="229"/>
      <c r="T241" s="230"/>
      <c r="AT241" s="231" t="s">
        <v>160</v>
      </c>
      <c r="AU241" s="231" t="s">
        <v>88</v>
      </c>
      <c r="AV241" s="12" t="s">
        <v>145</v>
      </c>
      <c r="AW241" s="12" t="s">
        <v>41</v>
      </c>
      <c r="AX241" s="12" t="s">
        <v>86</v>
      </c>
      <c r="AY241" s="231" t="s">
        <v>138</v>
      </c>
    </row>
    <row r="242" spans="2:65" s="1" customFormat="1" ht="22.5" customHeight="1">
      <c r="B242" s="41"/>
      <c r="C242" s="193" t="s">
        <v>416</v>
      </c>
      <c r="D242" s="193" t="s">
        <v>140</v>
      </c>
      <c r="E242" s="194" t="s">
        <v>417</v>
      </c>
      <c r="F242" s="195" t="s">
        <v>418</v>
      </c>
      <c r="G242" s="196" t="s">
        <v>201</v>
      </c>
      <c r="H242" s="197">
        <v>28</v>
      </c>
      <c r="I242" s="198"/>
      <c r="J242" s="199">
        <f>ROUND(I242*H242,2)</f>
        <v>0</v>
      </c>
      <c r="K242" s="195" t="s">
        <v>144</v>
      </c>
      <c r="L242" s="61"/>
      <c r="M242" s="200" t="s">
        <v>34</v>
      </c>
      <c r="N242" s="201" t="s">
        <v>49</v>
      </c>
      <c r="O242" s="42"/>
      <c r="P242" s="202">
        <f>O242*H242</f>
        <v>0</v>
      </c>
      <c r="Q242" s="202">
        <v>0</v>
      </c>
      <c r="R242" s="202">
        <f>Q242*H242</f>
        <v>0</v>
      </c>
      <c r="S242" s="202">
        <v>0</v>
      </c>
      <c r="T242" s="203">
        <f>S242*H242</f>
        <v>0</v>
      </c>
      <c r="AR242" s="23" t="s">
        <v>145</v>
      </c>
      <c r="AT242" s="23" t="s">
        <v>140</v>
      </c>
      <c r="AU242" s="23" t="s">
        <v>88</v>
      </c>
      <c r="AY242" s="23" t="s">
        <v>138</v>
      </c>
      <c r="BE242" s="204">
        <f>IF(N242="základní",J242,0)</f>
        <v>0</v>
      </c>
      <c r="BF242" s="204">
        <f>IF(N242="snížená",J242,0)</f>
        <v>0</v>
      </c>
      <c r="BG242" s="204">
        <f>IF(N242="zákl. přenesená",J242,0)</f>
        <v>0</v>
      </c>
      <c r="BH242" s="204">
        <f>IF(N242="sníž. přenesená",J242,0)</f>
        <v>0</v>
      </c>
      <c r="BI242" s="204">
        <f>IF(N242="nulová",J242,0)</f>
        <v>0</v>
      </c>
      <c r="BJ242" s="23" t="s">
        <v>86</v>
      </c>
      <c r="BK242" s="204">
        <f>ROUND(I242*H242,2)</f>
        <v>0</v>
      </c>
      <c r="BL242" s="23" t="s">
        <v>145</v>
      </c>
      <c r="BM242" s="23" t="s">
        <v>419</v>
      </c>
    </row>
    <row r="243" spans="2:47" s="1" customFormat="1" ht="67.5">
      <c r="B243" s="41"/>
      <c r="C243" s="63"/>
      <c r="D243" s="205" t="s">
        <v>147</v>
      </c>
      <c r="E243" s="63"/>
      <c r="F243" s="206" t="s">
        <v>415</v>
      </c>
      <c r="G243" s="63"/>
      <c r="H243" s="63"/>
      <c r="I243" s="163"/>
      <c r="J243" s="63"/>
      <c r="K243" s="63"/>
      <c r="L243" s="61"/>
      <c r="M243" s="207"/>
      <c r="N243" s="42"/>
      <c r="O243" s="42"/>
      <c r="P243" s="42"/>
      <c r="Q243" s="42"/>
      <c r="R243" s="42"/>
      <c r="S243" s="42"/>
      <c r="T243" s="78"/>
      <c r="AT243" s="23" t="s">
        <v>147</v>
      </c>
      <c r="AU243" s="23" t="s">
        <v>88</v>
      </c>
    </row>
    <row r="244" spans="2:63" s="10" customFormat="1" ht="29.85" customHeight="1">
      <c r="B244" s="176"/>
      <c r="C244" s="177"/>
      <c r="D244" s="190" t="s">
        <v>77</v>
      </c>
      <c r="E244" s="191" t="s">
        <v>420</v>
      </c>
      <c r="F244" s="191" t="s">
        <v>421</v>
      </c>
      <c r="G244" s="177"/>
      <c r="H244" s="177"/>
      <c r="I244" s="180"/>
      <c r="J244" s="192">
        <f>BK244</f>
        <v>0</v>
      </c>
      <c r="K244" s="177"/>
      <c r="L244" s="182"/>
      <c r="M244" s="183"/>
      <c r="N244" s="184"/>
      <c r="O244" s="184"/>
      <c r="P244" s="185">
        <f>SUM(P245:P246)</f>
        <v>0</v>
      </c>
      <c r="Q244" s="184"/>
      <c r="R244" s="185">
        <f>SUM(R245:R246)</f>
        <v>0</v>
      </c>
      <c r="S244" s="184"/>
      <c r="T244" s="186">
        <f>SUM(T245:T246)</f>
        <v>0</v>
      </c>
      <c r="AR244" s="187" t="s">
        <v>86</v>
      </c>
      <c r="AT244" s="188" t="s">
        <v>77</v>
      </c>
      <c r="AU244" s="188" t="s">
        <v>86</v>
      </c>
      <c r="AY244" s="187" t="s">
        <v>138</v>
      </c>
      <c r="BK244" s="189">
        <f>SUM(BK245:BK246)</f>
        <v>0</v>
      </c>
    </row>
    <row r="245" spans="2:65" s="1" customFormat="1" ht="31.5" customHeight="1">
      <c r="B245" s="41"/>
      <c r="C245" s="193" t="s">
        <v>422</v>
      </c>
      <c r="D245" s="193" t="s">
        <v>140</v>
      </c>
      <c r="E245" s="194" t="s">
        <v>423</v>
      </c>
      <c r="F245" s="195" t="s">
        <v>424</v>
      </c>
      <c r="G245" s="196" t="s">
        <v>201</v>
      </c>
      <c r="H245" s="197">
        <v>294.802</v>
      </c>
      <c r="I245" s="198"/>
      <c r="J245" s="199">
        <f>ROUND(I245*H245,2)</f>
        <v>0</v>
      </c>
      <c r="K245" s="195" t="s">
        <v>144</v>
      </c>
      <c r="L245" s="61"/>
      <c r="M245" s="200" t="s">
        <v>34</v>
      </c>
      <c r="N245" s="201" t="s">
        <v>49</v>
      </c>
      <c r="O245" s="42"/>
      <c r="P245" s="202">
        <f>O245*H245</f>
        <v>0</v>
      </c>
      <c r="Q245" s="202">
        <v>0</v>
      </c>
      <c r="R245" s="202">
        <f>Q245*H245</f>
        <v>0</v>
      </c>
      <c r="S245" s="202">
        <v>0</v>
      </c>
      <c r="T245" s="203">
        <f>S245*H245</f>
        <v>0</v>
      </c>
      <c r="AR245" s="23" t="s">
        <v>145</v>
      </c>
      <c r="AT245" s="23" t="s">
        <v>140</v>
      </c>
      <c r="AU245" s="23" t="s">
        <v>88</v>
      </c>
      <c r="AY245" s="23" t="s">
        <v>138</v>
      </c>
      <c r="BE245" s="204">
        <f>IF(N245="základní",J245,0)</f>
        <v>0</v>
      </c>
      <c r="BF245" s="204">
        <f>IF(N245="snížená",J245,0)</f>
        <v>0</v>
      </c>
      <c r="BG245" s="204">
        <f>IF(N245="zákl. přenesená",J245,0)</f>
        <v>0</v>
      </c>
      <c r="BH245" s="204">
        <f>IF(N245="sníž. přenesená",J245,0)</f>
        <v>0</v>
      </c>
      <c r="BI245" s="204">
        <f>IF(N245="nulová",J245,0)</f>
        <v>0</v>
      </c>
      <c r="BJ245" s="23" t="s">
        <v>86</v>
      </c>
      <c r="BK245" s="204">
        <f>ROUND(I245*H245,2)</f>
        <v>0</v>
      </c>
      <c r="BL245" s="23" t="s">
        <v>145</v>
      </c>
      <c r="BM245" s="23" t="s">
        <v>425</v>
      </c>
    </row>
    <row r="246" spans="2:47" s="1" customFormat="1" ht="27">
      <c r="B246" s="41"/>
      <c r="C246" s="63"/>
      <c r="D246" s="205" t="s">
        <v>147</v>
      </c>
      <c r="E246" s="63"/>
      <c r="F246" s="206" t="s">
        <v>426</v>
      </c>
      <c r="G246" s="63"/>
      <c r="H246" s="63"/>
      <c r="I246" s="163"/>
      <c r="J246" s="63"/>
      <c r="K246" s="63"/>
      <c r="L246" s="61"/>
      <c r="M246" s="248"/>
      <c r="N246" s="249"/>
      <c r="O246" s="249"/>
      <c r="P246" s="249"/>
      <c r="Q246" s="249"/>
      <c r="R246" s="249"/>
      <c r="S246" s="249"/>
      <c r="T246" s="250"/>
      <c r="AT246" s="23" t="s">
        <v>147</v>
      </c>
      <c r="AU246" s="23" t="s">
        <v>88</v>
      </c>
    </row>
    <row r="247" spans="2:12" s="1" customFormat="1" ht="6.95" customHeight="1">
      <c r="B247" s="56"/>
      <c r="C247" s="57"/>
      <c r="D247" s="57"/>
      <c r="E247" s="57"/>
      <c r="F247" s="57"/>
      <c r="G247" s="57"/>
      <c r="H247" s="57"/>
      <c r="I247" s="139"/>
      <c r="J247" s="57"/>
      <c r="K247" s="57"/>
      <c r="L247" s="61"/>
    </row>
  </sheetData>
  <sheetProtection password="CC35" sheet="1" objects="1" scenarios="1" formatCells="0" formatColumns="0" formatRows="0" sort="0" autoFilter="0"/>
  <autoFilter ref="C83:K246"/>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101</v>
      </c>
      <c r="G1" s="393" t="s">
        <v>102</v>
      </c>
      <c r="H1" s="393"/>
      <c r="I1" s="115"/>
      <c r="J1" s="114" t="s">
        <v>103</v>
      </c>
      <c r="K1" s="113" t="s">
        <v>104</v>
      </c>
      <c r="L1" s="114" t="s">
        <v>105</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5"/>
      <c r="M2" s="385"/>
      <c r="N2" s="385"/>
      <c r="O2" s="385"/>
      <c r="P2" s="385"/>
      <c r="Q2" s="385"/>
      <c r="R2" s="385"/>
      <c r="S2" s="385"/>
      <c r="T2" s="385"/>
      <c r="U2" s="385"/>
      <c r="V2" s="385"/>
      <c r="AT2" s="23" t="s">
        <v>91</v>
      </c>
    </row>
    <row r="3" spans="2:46" ht="6.95" customHeight="1">
      <c r="B3" s="24"/>
      <c r="C3" s="25"/>
      <c r="D3" s="25"/>
      <c r="E3" s="25"/>
      <c r="F3" s="25"/>
      <c r="G3" s="25"/>
      <c r="H3" s="25"/>
      <c r="I3" s="116"/>
      <c r="J3" s="25"/>
      <c r="K3" s="26"/>
      <c r="AT3" s="23" t="s">
        <v>88</v>
      </c>
    </row>
    <row r="4" spans="2:46" ht="36.95" customHeight="1">
      <c r="B4" s="27"/>
      <c r="C4" s="28"/>
      <c r="D4" s="29" t="s">
        <v>106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6" t="str">
        <f>'Rekapitulace stavby'!K6</f>
        <v>Rekonstrukce pěší stezky a schodiště ppč. 2175/8, ulice Máchova, Cheb</v>
      </c>
      <c r="F7" s="387"/>
      <c r="G7" s="387"/>
      <c r="H7" s="387"/>
      <c r="I7" s="117"/>
      <c r="J7" s="28"/>
      <c r="K7" s="30"/>
    </row>
    <row r="8" spans="2:11" s="1" customFormat="1" ht="13.5">
      <c r="B8" s="41"/>
      <c r="C8" s="42"/>
      <c r="D8" s="36" t="s">
        <v>107</v>
      </c>
      <c r="E8" s="42"/>
      <c r="F8" s="42"/>
      <c r="G8" s="42"/>
      <c r="H8" s="42"/>
      <c r="I8" s="118"/>
      <c r="J8" s="42"/>
      <c r="K8" s="45"/>
    </row>
    <row r="9" spans="2:11" s="1" customFormat="1" ht="36.95" customHeight="1">
      <c r="B9" s="41"/>
      <c r="C9" s="42"/>
      <c r="D9" s="42"/>
      <c r="E9" s="388" t="s">
        <v>427</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21</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4. 5. 2017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22.5" customHeight="1">
      <c r="B24" s="121"/>
      <c r="C24" s="122"/>
      <c r="D24" s="122"/>
      <c r="E24" s="355" t="s">
        <v>34</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ROUND(J82,2)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ROUND(SUM(BE82:BE207),2)</f>
        <v>0</v>
      </c>
      <c r="G30" s="42"/>
      <c r="H30" s="42"/>
      <c r="I30" s="131">
        <v>0.21</v>
      </c>
      <c r="J30" s="130">
        <f>ROUND(ROUND((SUM(BE82:BE207)),2)*I30,2)</f>
        <v>0</v>
      </c>
      <c r="K30" s="45"/>
    </row>
    <row r="31" spans="2:11" s="1" customFormat="1" ht="14.45" customHeight="1">
      <c r="B31" s="41"/>
      <c r="C31" s="42"/>
      <c r="D31" s="42"/>
      <c r="E31" s="49" t="s">
        <v>50</v>
      </c>
      <c r="F31" s="130">
        <f>ROUND(SUM(BF82:BF207),2)</f>
        <v>0</v>
      </c>
      <c r="G31" s="42"/>
      <c r="H31" s="42"/>
      <c r="I31" s="131">
        <v>0.15</v>
      </c>
      <c r="J31" s="130">
        <f>ROUND(ROUND((SUM(BF82:BF207)),2)*I31,2)</f>
        <v>0</v>
      </c>
      <c r="K31" s="45"/>
    </row>
    <row r="32" spans="2:11" s="1" customFormat="1" ht="14.45" customHeight="1" hidden="1">
      <c r="B32" s="41"/>
      <c r="C32" s="42"/>
      <c r="D32" s="42"/>
      <c r="E32" s="49" t="s">
        <v>51</v>
      </c>
      <c r="F32" s="130">
        <f>ROUND(SUM(BG82:BG207),2)</f>
        <v>0</v>
      </c>
      <c r="G32" s="42"/>
      <c r="H32" s="42"/>
      <c r="I32" s="131">
        <v>0.21</v>
      </c>
      <c r="J32" s="130">
        <v>0</v>
      </c>
      <c r="K32" s="45"/>
    </row>
    <row r="33" spans="2:11" s="1" customFormat="1" ht="14.45" customHeight="1" hidden="1">
      <c r="B33" s="41"/>
      <c r="C33" s="42"/>
      <c r="D33" s="42"/>
      <c r="E33" s="49" t="s">
        <v>52</v>
      </c>
      <c r="F33" s="130">
        <f>ROUND(SUM(BH82:BH207),2)</f>
        <v>0</v>
      </c>
      <c r="G33" s="42"/>
      <c r="H33" s="42"/>
      <c r="I33" s="131">
        <v>0.15</v>
      </c>
      <c r="J33" s="130">
        <v>0</v>
      </c>
      <c r="K33" s="45"/>
    </row>
    <row r="34" spans="2:11" s="1" customFormat="1" ht="14.45" customHeight="1" hidden="1">
      <c r="B34" s="41"/>
      <c r="C34" s="42"/>
      <c r="D34" s="42"/>
      <c r="E34" s="49" t="s">
        <v>53</v>
      </c>
      <c r="F34" s="130">
        <f>ROUND(SUM(BI82:BI207),2)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6" t="str">
        <f>E7</f>
        <v>Rekonstrukce pěší stezky a schodiště ppč. 2175/8, ulice Máchova, Cheb</v>
      </c>
      <c r="F45" s="387"/>
      <c r="G45" s="387"/>
      <c r="H45" s="387"/>
      <c r="I45" s="118"/>
      <c r="J45" s="42"/>
      <c r="K45" s="45"/>
    </row>
    <row r="46" spans="2:11" s="1" customFormat="1" ht="14.45" customHeight="1">
      <c r="B46" s="41"/>
      <c r="C46" s="36" t="s">
        <v>107</v>
      </c>
      <c r="D46" s="42"/>
      <c r="E46" s="42"/>
      <c r="F46" s="42"/>
      <c r="G46" s="42"/>
      <c r="H46" s="42"/>
      <c r="I46" s="118"/>
      <c r="J46" s="42"/>
      <c r="K46" s="45"/>
    </row>
    <row r="47" spans="2:11" s="1" customFormat="1" ht="23.25" customHeight="1">
      <c r="B47" s="41"/>
      <c r="C47" s="42"/>
      <c r="D47" s="42"/>
      <c r="E47" s="388" t="str">
        <f>E9</f>
        <v>SO 301 - SO 301 Deštová kanalizace</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Máchova, Cheb</v>
      </c>
      <c r="G49" s="42"/>
      <c r="H49" s="42"/>
      <c r="I49" s="119" t="s">
        <v>26</v>
      </c>
      <c r="J49" s="120" t="str">
        <f>IF(J12="","",J12)</f>
        <v>4. 5. 2017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Cheb</v>
      </c>
      <c r="G51" s="42"/>
      <c r="H51" s="42"/>
      <c r="I51" s="119" t="s">
        <v>39</v>
      </c>
      <c r="J51" s="34" t="str">
        <f>E21</f>
        <v>DSVA s.r.o.</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110</v>
      </c>
      <c r="D54" s="132"/>
      <c r="E54" s="132"/>
      <c r="F54" s="132"/>
      <c r="G54" s="132"/>
      <c r="H54" s="132"/>
      <c r="I54" s="145"/>
      <c r="J54" s="146" t="s">
        <v>111</v>
      </c>
      <c r="K54" s="147"/>
    </row>
    <row r="55" spans="2:11" s="1" customFormat="1" ht="10.35" customHeight="1">
      <c r="B55" s="41"/>
      <c r="C55" s="42"/>
      <c r="D55" s="42"/>
      <c r="E55" s="42"/>
      <c r="F55" s="42"/>
      <c r="G55" s="42"/>
      <c r="H55" s="42"/>
      <c r="I55" s="118"/>
      <c r="J55" s="42"/>
      <c r="K55" s="45"/>
    </row>
    <row r="56" spans="2:47" s="1" customFormat="1" ht="29.25" customHeight="1">
      <c r="B56" s="41"/>
      <c r="C56" s="148" t="s">
        <v>112</v>
      </c>
      <c r="D56" s="42"/>
      <c r="E56" s="42"/>
      <c r="F56" s="42"/>
      <c r="G56" s="42"/>
      <c r="H56" s="42"/>
      <c r="I56" s="118"/>
      <c r="J56" s="128">
        <f>J82</f>
        <v>0</v>
      </c>
      <c r="K56" s="45"/>
      <c r="AU56" s="23" t="s">
        <v>113</v>
      </c>
    </row>
    <row r="57" spans="2:11" s="7" customFormat="1" ht="24.95" customHeight="1">
      <c r="B57" s="149"/>
      <c r="C57" s="150"/>
      <c r="D57" s="151" t="s">
        <v>114</v>
      </c>
      <c r="E57" s="152"/>
      <c r="F57" s="152"/>
      <c r="G57" s="152"/>
      <c r="H57" s="152"/>
      <c r="I57" s="153"/>
      <c r="J57" s="154">
        <f>J83</f>
        <v>0</v>
      </c>
      <c r="K57" s="155"/>
    </row>
    <row r="58" spans="2:11" s="8" customFormat="1" ht="19.9" customHeight="1">
      <c r="B58" s="156"/>
      <c r="C58" s="157"/>
      <c r="D58" s="158" t="s">
        <v>428</v>
      </c>
      <c r="E58" s="159"/>
      <c r="F58" s="159"/>
      <c r="G58" s="159"/>
      <c r="H58" s="159"/>
      <c r="I58" s="160"/>
      <c r="J58" s="161">
        <f>J84</f>
        <v>0</v>
      </c>
      <c r="K58" s="162"/>
    </row>
    <row r="59" spans="2:11" s="8" customFormat="1" ht="14.85" customHeight="1">
      <c r="B59" s="156"/>
      <c r="C59" s="157"/>
      <c r="D59" s="158" t="s">
        <v>429</v>
      </c>
      <c r="E59" s="159"/>
      <c r="F59" s="159"/>
      <c r="G59" s="159"/>
      <c r="H59" s="159"/>
      <c r="I59" s="160"/>
      <c r="J59" s="161">
        <f>J138</f>
        <v>0</v>
      </c>
      <c r="K59" s="162"/>
    </row>
    <row r="60" spans="2:11" s="8" customFormat="1" ht="19.9" customHeight="1">
      <c r="B60" s="156"/>
      <c r="C60" s="157"/>
      <c r="D60" s="158" t="s">
        <v>117</v>
      </c>
      <c r="E60" s="159"/>
      <c r="F60" s="159"/>
      <c r="G60" s="159"/>
      <c r="H60" s="159"/>
      <c r="I60" s="160"/>
      <c r="J60" s="161">
        <f>J141</f>
        <v>0</v>
      </c>
      <c r="K60" s="162"/>
    </row>
    <row r="61" spans="2:11" s="8" customFormat="1" ht="19.9" customHeight="1">
      <c r="B61" s="156"/>
      <c r="C61" s="157"/>
      <c r="D61" s="158" t="s">
        <v>430</v>
      </c>
      <c r="E61" s="159"/>
      <c r="F61" s="159"/>
      <c r="G61" s="159"/>
      <c r="H61" s="159"/>
      <c r="I61" s="160"/>
      <c r="J61" s="161">
        <f>J150</f>
        <v>0</v>
      </c>
      <c r="K61" s="162"/>
    </row>
    <row r="62" spans="2:11" s="8" customFormat="1" ht="19.9" customHeight="1">
      <c r="B62" s="156"/>
      <c r="C62" s="157"/>
      <c r="D62" s="158" t="s">
        <v>121</v>
      </c>
      <c r="E62" s="159"/>
      <c r="F62" s="159"/>
      <c r="G62" s="159"/>
      <c r="H62" s="159"/>
      <c r="I62" s="160"/>
      <c r="J62" s="161">
        <f>J205</f>
        <v>0</v>
      </c>
      <c r="K62" s="162"/>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122</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22.5" customHeight="1">
      <c r="B72" s="41"/>
      <c r="C72" s="63"/>
      <c r="D72" s="63"/>
      <c r="E72" s="390" t="str">
        <f>E7</f>
        <v>Rekonstrukce pěší stezky a schodiště ppč. 2175/8, ulice Máchova, Cheb</v>
      </c>
      <c r="F72" s="391"/>
      <c r="G72" s="391"/>
      <c r="H72" s="391"/>
      <c r="I72" s="163"/>
      <c r="J72" s="63"/>
      <c r="K72" s="63"/>
      <c r="L72" s="61"/>
    </row>
    <row r="73" spans="2:12" s="1" customFormat="1" ht="14.45" customHeight="1">
      <c r="B73" s="41"/>
      <c r="C73" s="65" t="s">
        <v>107</v>
      </c>
      <c r="D73" s="63"/>
      <c r="E73" s="63"/>
      <c r="F73" s="63"/>
      <c r="G73" s="63"/>
      <c r="H73" s="63"/>
      <c r="I73" s="163"/>
      <c r="J73" s="63"/>
      <c r="K73" s="63"/>
      <c r="L73" s="61"/>
    </row>
    <row r="74" spans="2:12" s="1" customFormat="1" ht="23.25" customHeight="1">
      <c r="B74" s="41"/>
      <c r="C74" s="63"/>
      <c r="D74" s="63"/>
      <c r="E74" s="366" t="str">
        <f>E9</f>
        <v>SO 301 - SO 301 Deštová kanalizace</v>
      </c>
      <c r="F74" s="392"/>
      <c r="G74" s="392"/>
      <c r="H74" s="392"/>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24</v>
      </c>
      <c r="D76" s="63"/>
      <c r="E76" s="63"/>
      <c r="F76" s="164" t="str">
        <f>F12</f>
        <v>Máchova, Cheb</v>
      </c>
      <c r="G76" s="63"/>
      <c r="H76" s="63"/>
      <c r="I76" s="165" t="s">
        <v>26</v>
      </c>
      <c r="J76" s="73" t="str">
        <f>IF(J12="","",J12)</f>
        <v>4. 5. 2017</v>
      </c>
      <c r="K76" s="63"/>
      <c r="L76" s="61"/>
    </row>
    <row r="77" spans="2:12" s="1" customFormat="1" ht="6.95" customHeight="1">
      <c r="B77" s="41"/>
      <c r="C77" s="63"/>
      <c r="D77" s="63"/>
      <c r="E77" s="63"/>
      <c r="F77" s="63"/>
      <c r="G77" s="63"/>
      <c r="H77" s="63"/>
      <c r="I77" s="163"/>
      <c r="J77" s="63"/>
      <c r="K77" s="63"/>
      <c r="L77" s="61"/>
    </row>
    <row r="78" spans="2:12" s="1" customFormat="1" ht="13.5">
      <c r="B78" s="41"/>
      <c r="C78" s="65" t="s">
        <v>32</v>
      </c>
      <c r="D78" s="63"/>
      <c r="E78" s="63"/>
      <c r="F78" s="164" t="str">
        <f>E15</f>
        <v>Město Cheb</v>
      </c>
      <c r="G78" s="63"/>
      <c r="H78" s="63"/>
      <c r="I78" s="165" t="s">
        <v>39</v>
      </c>
      <c r="J78" s="164" t="str">
        <f>E21</f>
        <v>DSVA s.r.o.</v>
      </c>
      <c r="K78" s="63"/>
      <c r="L78" s="61"/>
    </row>
    <row r="79" spans="2:12" s="1" customFormat="1" ht="14.45" customHeight="1">
      <c r="B79" s="41"/>
      <c r="C79" s="65" t="s">
        <v>37</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123</v>
      </c>
      <c r="D81" s="168" t="s">
        <v>63</v>
      </c>
      <c r="E81" s="168" t="s">
        <v>59</v>
      </c>
      <c r="F81" s="168" t="s">
        <v>124</v>
      </c>
      <c r="G81" s="168" t="s">
        <v>125</v>
      </c>
      <c r="H81" s="168" t="s">
        <v>126</v>
      </c>
      <c r="I81" s="169" t="s">
        <v>127</v>
      </c>
      <c r="J81" s="168" t="s">
        <v>111</v>
      </c>
      <c r="K81" s="170" t="s">
        <v>128</v>
      </c>
      <c r="L81" s="171"/>
      <c r="M81" s="81" t="s">
        <v>129</v>
      </c>
      <c r="N81" s="82" t="s">
        <v>48</v>
      </c>
      <c r="O81" s="82" t="s">
        <v>130</v>
      </c>
      <c r="P81" s="82" t="s">
        <v>131</v>
      </c>
      <c r="Q81" s="82" t="s">
        <v>132</v>
      </c>
      <c r="R81" s="82" t="s">
        <v>133</v>
      </c>
      <c r="S81" s="82" t="s">
        <v>134</v>
      </c>
      <c r="T81" s="83" t="s">
        <v>135</v>
      </c>
    </row>
    <row r="82" spans="2:63" s="1" customFormat="1" ht="29.25" customHeight="1">
      <c r="B82" s="41"/>
      <c r="C82" s="87" t="s">
        <v>112</v>
      </c>
      <c r="D82" s="63"/>
      <c r="E82" s="63"/>
      <c r="F82" s="63"/>
      <c r="G82" s="63"/>
      <c r="H82" s="63"/>
      <c r="I82" s="163"/>
      <c r="J82" s="172">
        <f>BK82</f>
        <v>0</v>
      </c>
      <c r="K82" s="63"/>
      <c r="L82" s="61"/>
      <c r="M82" s="84"/>
      <c r="N82" s="85"/>
      <c r="O82" s="85"/>
      <c r="P82" s="173">
        <f>P83</f>
        <v>0</v>
      </c>
      <c r="Q82" s="85"/>
      <c r="R82" s="173">
        <f>R83</f>
        <v>233.72164202</v>
      </c>
      <c r="S82" s="85"/>
      <c r="T82" s="174">
        <f>T83</f>
        <v>0</v>
      </c>
      <c r="AT82" s="23" t="s">
        <v>77</v>
      </c>
      <c r="AU82" s="23" t="s">
        <v>113</v>
      </c>
      <c r="BK82" s="175">
        <f>BK83</f>
        <v>0</v>
      </c>
    </row>
    <row r="83" spans="2:63" s="10" customFormat="1" ht="37.35" customHeight="1">
      <c r="B83" s="176"/>
      <c r="C83" s="177"/>
      <c r="D83" s="178" t="s">
        <v>77</v>
      </c>
      <c r="E83" s="179" t="s">
        <v>136</v>
      </c>
      <c r="F83" s="179" t="s">
        <v>137</v>
      </c>
      <c r="G83" s="177"/>
      <c r="H83" s="177"/>
      <c r="I83" s="180"/>
      <c r="J83" s="181">
        <f>BK83</f>
        <v>0</v>
      </c>
      <c r="K83" s="177"/>
      <c r="L83" s="182"/>
      <c r="M83" s="183"/>
      <c r="N83" s="184"/>
      <c r="O83" s="184"/>
      <c r="P83" s="185">
        <f>P84+P141+P150+P205</f>
        <v>0</v>
      </c>
      <c r="Q83" s="184"/>
      <c r="R83" s="185">
        <f>R84+R141+R150+R205</f>
        <v>233.72164202</v>
      </c>
      <c r="S83" s="184"/>
      <c r="T83" s="186">
        <f>T84+T141+T150+T205</f>
        <v>0</v>
      </c>
      <c r="AR83" s="187" t="s">
        <v>86</v>
      </c>
      <c r="AT83" s="188" t="s">
        <v>77</v>
      </c>
      <c r="AU83" s="188" t="s">
        <v>78</v>
      </c>
      <c r="AY83" s="187" t="s">
        <v>138</v>
      </c>
      <c r="BK83" s="189">
        <f>BK84+BK141+BK150+BK205</f>
        <v>0</v>
      </c>
    </row>
    <row r="84" spans="2:63" s="10" customFormat="1" ht="19.9" customHeight="1">
      <c r="B84" s="176"/>
      <c r="C84" s="177"/>
      <c r="D84" s="190" t="s">
        <v>77</v>
      </c>
      <c r="E84" s="191" t="s">
        <v>86</v>
      </c>
      <c r="F84" s="191" t="s">
        <v>431</v>
      </c>
      <c r="G84" s="177"/>
      <c r="H84" s="177"/>
      <c r="I84" s="180"/>
      <c r="J84" s="192">
        <f>BK84</f>
        <v>0</v>
      </c>
      <c r="K84" s="177"/>
      <c r="L84" s="182"/>
      <c r="M84" s="183"/>
      <c r="N84" s="184"/>
      <c r="O84" s="184"/>
      <c r="P84" s="185">
        <f>P85+SUM(P86:P138)</f>
        <v>0</v>
      </c>
      <c r="Q84" s="184"/>
      <c r="R84" s="185">
        <f>R85+SUM(R86:R138)</f>
        <v>215.25074916</v>
      </c>
      <c r="S84" s="184"/>
      <c r="T84" s="186">
        <f>T85+SUM(T86:T138)</f>
        <v>0</v>
      </c>
      <c r="AR84" s="187" t="s">
        <v>86</v>
      </c>
      <c r="AT84" s="188" t="s">
        <v>77</v>
      </c>
      <c r="AU84" s="188" t="s">
        <v>86</v>
      </c>
      <c r="AY84" s="187" t="s">
        <v>138</v>
      </c>
      <c r="BK84" s="189">
        <f>BK85+SUM(BK86:BK138)</f>
        <v>0</v>
      </c>
    </row>
    <row r="85" spans="2:65" s="1" customFormat="1" ht="69.75" customHeight="1">
      <c r="B85" s="41"/>
      <c r="C85" s="193" t="s">
        <v>86</v>
      </c>
      <c r="D85" s="193" t="s">
        <v>140</v>
      </c>
      <c r="E85" s="194" t="s">
        <v>432</v>
      </c>
      <c r="F85" s="195" t="s">
        <v>433</v>
      </c>
      <c r="G85" s="196" t="s">
        <v>170</v>
      </c>
      <c r="H85" s="197">
        <v>1</v>
      </c>
      <c r="I85" s="198"/>
      <c r="J85" s="199">
        <f>ROUND(I85*H85,2)</f>
        <v>0</v>
      </c>
      <c r="K85" s="195" t="s">
        <v>144</v>
      </c>
      <c r="L85" s="61"/>
      <c r="M85" s="200" t="s">
        <v>34</v>
      </c>
      <c r="N85" s="201" t="s">
        <v>49</v>
      </c>
      <c r="O85" s="42"/>
      <c r="P85" s="202">
        <f>O85*H85</f>
        <v>0</v>
      </c>
      <c r="Q85" s="202">
        <v>0.01068</v>
      </c>
      <c r="R85" s="202">
        <f>Q85*H85</f>
        <v>0.01068</v>
      </c>
      <c r="S85" s="202">
        <v>0</v>
      </c>
      <c r="T85" s="203">
        <f>S85*H85</f>
        <v>0</v>
      </c>
      <c r="AR85" s="23" t="s">
        <v>145</v>
      </c>
      <c r="AT85" s="23" t="s">
        <v>140</v>
      </c>
      <c r="AU85" s="23" t="s">
        <v>88</v>
      </c>
      <c r="AY85" s="23" t="s">
        <v>138</v>
      </c>
      <c r="BE85" s="204">
        <f>IF(N85="základní",J85,0)</f>
        <v>0</v>
      </c>
      <c r="BF85" s="204">
        <f>IF(N85="snížená",J85,0)</f>
        <v>0</v>
      </c>
      <c r="BG85" s="204">
        <f>IF(N85="zákl. přenesená",J85,0)</f>
        <v>0</v>
      </c>
      <c r="BH85" s="204">
        <f>IF(N85="sníž. přenesená",J85,0)</f>
        <v>0</v>
      </c>
      <c r="BI85" s="204">
        <f>IF(N85="nulová",J85,0)</f>
        <v>0</v>
      </c>
      <c r="BJ85" s="23" t="s">
        <v>86</v>
      </c>
      <c r="BK85" s="204">
        <f>ROUND(I85*H85,2)</f>
        <v>0</v>
      </c>
      <c r="BL85" s="23" t="s">
        <v>145</v>
      </c>
      <c r="BM85" s="23" t="s">
        <v>434</v>
      </c>
    </row>
    <row r="86" spans="2:47" s="1" customFormat="1" ht="81">
      <c r="B86" s="41"/>
      <c r="C86" s="63"/>
      <c r="D86" s="208" t="s">
        <v>147</v>
      </c>
      <c r="E86" s="63"/>
      <c r="F86" s="209" t="s">
        <v>435</v>
      </c>
      <c r="G86" s="63"/>
      <c r="H86" s="63"/>
      <c r="I86" s="163"/>
      <c r="J86" s="63"/>
      <c r="K86" s="63"/>
      <c r="L86" s="61"/>
      <c r="M86" s="207"/>
      <c r="N86" s="42"/>
      <c r="O86" s="42"/>
      <c r="P86" s="42"/>
      <c r="Q86" s="42"/>
      <c r="R86" s="42"/>
      <c r="S86" s="42"/>
      <c r="T86" s="78"/>
      <c r="AT86" s="23" t="s">
        <v>147</v>
      </c>
      <c r="AU86" s="23" t="s">
        <v>88</v>
      </c>
    </row>
    <row r="87" spans="2:65" s="1" customFormat="1" ht="57" customHeight="1">
      <c r="B87" s="41"/>
      <c r="C87" s="193" t="s">
        <v>88</v>
      </c>
      <c r="D87" s="193" t="s">
        <v>140</v>
      </c>
      <c r="E87" s="194" t="s">
        <v>436</v>
      </c>
      <c r="F87" s="195" t="s">
        <v>437</v>
      </c>
      <c r="G87" s="196" t="s">
        <v>170</v>
      </c>
      <c r="H87" s="197">
        <v>1</v>
      </c>
      <c r="I87" s="198"/>
      <c r="J87" s="199">
        <f>ROUND(I87*H87,2)</f>
        <v>0</v>
      </c>
      <c r="K87" s="195" t="s">
        <v>144</v>
      </c>
      <c r="L87" s="61"/>
      <c r="M87" s="200" t="s">
        <v>34</v>
      </c>
      <c r="N87" s="201" t="s">
        <v>49</v>
      </c>
      <c r="O87" s="42"/>
      <c r="P87" s="202">
        <f>O87*H87</f>
        <v>0</v>
      </c>
      <c r="Q87" s="202">
        <v>0.0369</v>
      </c>
      <c r="R87" s="202">
        <f>Q87*H87</f>
        <v>0.0369</v>
      </c>
      <c r="S87" s="202">
        <v>0</v>
      </c>
      <c r="T87" s="203">
        <f>S87*H87</f>
        <v>0</v>
      </c>
      <c r="AR87" s="23" t="s">
        <v>145</v>
      </c>
      <c r="AT87" s="23" t="s">
        <v>140</v>
      </c>
      <c r="AU87" s="23" t="s">
        <v>88</v>
      </c>
      <c r="AY87" s="23" t="s">
        <v>138</v>
      </c>
      <c r="BE87" s="204">
        <f>IF(N87="základní",J87,0)</f>
        <v>0</v>
      </c>
      <c r="BF87" s="204">
        <f>IF(N87="snížená",J87,0)</f>
        <v>0</v>
      </c>
      <c r="BG87" s="204">
        <f>IF(N87="zákl. přenesená",J87,0)</f>
        <v>0</v>
      </c>
      <c r="BH87" s="204">
        <f>IF(N87="sníž. přenesená",J87,0)</f>
        <v>0</v>
      </c>
      <c r="BI87" s="204">
        <f>IF(N87="nulová",J87,0)</f>
        <v>0</v>
      </c>
      <c r="BJ87" s="23" t="s">
        <v>86</v>
      </c>
      <c r="BK87" s="204">
        <f>ROUND(I87*H87,2)</f>
        <v>0</v>
      </c>
      <c r="BL87" s="23" t="s">
        <v>145</v>
      </c>
      <c r="BM87" s="23" t="s">
        <v>438</v>
      </c>
    </row>
    <row r="88" spans="2:47" s="1" customFormat="1" ht="81">
      <c r="B88" s="41"/>
      <c r="C88" s="63"/>
      <c r="D88" s="208" t="s">
        <v>147</v>
      </c>
      <c r="E88" s="63"/>
      <c r="F88" s="209" t="s">
        <v>435</v>
      </c>
      <c r="G88" s="63"/>
      <c r="H88" s="63"/>
      <c r="I88" s="163"/>
      <c r="J88" s="63"/>
      <c r="K88" s="63"/>
      <c r="L88" s="61"/>
      <c r="M88" s="207"/>
      <c r="N88" s="42"/>
      <c r="O88" s="42"/>
      <c r="P88" s="42"/>
      <c r="Q88" s="42"/>
      <c r="R88" s="42"/>
      <c r="S88" s="42"/>
      <c r="T88" s="78"/>
      <c r="AT88" s="23" t="s">
        <v>147</v>
      </c>
      <c r="AU88" s="23" t="s">
        <v>88</v>
      </c>
    </row>
    <row r="89" spans="2:65" s="1" customFormat="1" ht="31.5" customHeight="1">
      <c r="B89" s="41"/>
      <c r="C89" s="193" t="s">
        <v>155</v>
      </c>
      <c r="D89" s="193" t="s">
        <v>140</v>
      </c>
      <c r="E89" s="194" t="s">
        <v>439</v>
      </c>
      <c r="F89" s="195" t="s">
        <v>440</v>
      </c>
      <c r="G89" s="196" t="s">
        <v>178</v>
      </c>
      <c r="H89" s="197">
        <v>115.574</v>
      </c>
      <c r="I89" s="198"/>
      <c r="J89" s="199">
        <f>ROUND(I89*H89,2)</f>
        <v>0</v>
      </c>
      <c r="K89" s="195" t="s">
        <v>144</v>
      </c>
      <c r="L89" s="61"/>
      <c r="M89" s="200" t="s">
        <v>34</v>
      </c>
      <c r="N89" s="201" t="s">
        <v>49</v>
      </c>
      <c r="O89" s="42"/>
      <c r="P89" s="202">
        <f>O89*H89</f>
        <v>0</v>
      </c>
      <c r="Q89" s="202">
        <v>0</v>
      </c>
      <c r="R89" s="202">
        <f>Q89*H89</f>
        <v>0</v>
      </c>
      <c r="S89" s="202">
        <v>0</v>
      </c>
      <c r="T89" s="203">
        <f>S89*H89</f>
        <v>0</v>
      </c>
      <c r="AR89" s="23" t="s">
        <v>145</v>
      </c>
      <c r="AT89" s="23" t="s">
        <v>140</v>
      </c>
      <c r="AU89" s="23" t="s">
        <v>88</v>
      </c>
      <c r="AY89" s="23" t="s">
        <v>138</v>
      </c>
      <c r="BE89" s="204">
        <f>IF(N89="základní",J89,0)</f>
        <v>0</v>
      </c>
      <c r="BF89" s="204">
        <f>IF(N89="snížená",J89,0)</f>
        <v>0</v>
      </c>
      <c r="BG89" s="204">
        <f>IF(N89="zákl. přenesená",J89,0)</f>
        <v>0</v>
      </c>
      <c r="BH89" s="204">
        <f>IF(N89="sníž. přenesená",J89,0)</f>
        <v>0</v>
      </c>
      <c r="BI89" s="204">
        <f>IF(N89="nulová",J89,0)</f>
        <v>0</v>
      </c>
      <c r="BJ89" s="23" t="s">
        <v>86</v>
      </c>
      <c r="BK89" s="204">
        <f>ROUND(I89*H89,2)</f>
        <v>0</v>
      </c>
      <c r="BL89" s="23" t="s">
        <v>145</v>
      </c>
      <c r="BM89" s="23" t="s">
        <v>441</v>
      </c>
    </row>
    <row r="90" spans="2:47" s="1" customFormat="1" ht="202.5">
      <c r="B90" s="41"/>
      <c r="C90" s="63"/>
      <c r="D90" s="205" t="s">
        <v>147</v>
      </c>
      <c r="E90" s="63"/>
      <c r="F90" s="206" t="s">
        <v>442</v>
      </c>
      <c r="G90" s="63"/>
      <c r="H90" s="63"/>
      <c r="I90" s="163"/>
      <c r="J90" s="63"/>
      <c r="K90" s="63"/>
      <c r="L90" s="61"/>
      <c r="M90" s="207"/>
      <c r="N90" s="42"/>
      <c r="O90" s="42"/>
      <c r="P90" s="42"/>
      <c r="Q90" s="42"/>
      <c r="R90" s="42"/>
      <c r="S90" s="42"/>
      <c r="T90" s="78"/>
      <c r="AT90" s="23" t="s">
        <v>147</v>
      </c>
      <c r="AU90" s="23" t="s">
        <v>88</v>
      </c>
    </row>
    <row r="91" spans="2:51" s="11" customFormat="1" ht="13.5">
      <c r="B91" s="210"/>
      <c r="C91" s="211"/>
      <c r="D91" s="205" t="s">
        <v>160</v>
      </c>
      <c r="E91" s="212" t="s">
        <v>34</v>
      </c>
      <c r="F91" s="213" t="s">
        <v>443</v>
      </c>
      <c r="G91" s="211"/>
      <c r="H91" s="214">
        <v>32.433</v>
      </c>
      <c r="I91" s="215"/>
      <c r="J91" s="211"/>
      <c r="K91" s="211"/>
      <c r="L91" s="216"/>
      <c r="M91" s="217"/>
      <c r="N91" s="218"/>
      <c r="O91" s="218"/>
      <c r="P91" s="218"/>
      <c r="Q91" s="218"/>
      <c r="R91" s="218"/>
      <c r="S91" s="218"/>
      <c r="T91" s="219"/>
      <c r="AT91" s="220" t="s">
        <v>160</v>
      </c>
      <c r="AU91" s="220" t="s">
        <v>88</v>
      </c>
      <c r="AV91" s="11" t="s">
        <v>88</v>
      </c>
      <c r="AW91" s="11" t="s">
        <v>41</v>
      </c>
      <c r="AX91" s="11" t="s">
        <v>78</v>
      </c>
      <c r="AY91" s="220" t="s">
        <v>138</v>
      </c>
    </row>
    <row r="92" spans="2:51" s="11" customFormat="1" ht="13.5">
      <c r="B92" s="210"/>
      <c r="C92" s="211"/>
      <c r="D92" s="205" t="s">
        <v>160</v>
      </c>
      <c r="E92" s="212" t="s">
        <v>34</v>
      </c>
      <c r="F92" s="213" t="s">
        <v>444</v>
      </c>
      <c r="G92" s="211"/>
      <c r="H92" s="214">
        <v>31.625</v>
      </c>
      <c r="I92" s="215"/>
      <c r="J92" s="211"/>
      <c r="K92" s="211"/>
      <c r="L92" s="216"/>
      <c r="M92" s="217"/>
      <c r="N92" s="218"/>
      <c r="O92" s="218"/>
      <c r="P92" s="218"/>
      <c r="Q92" s="218"/>
      <c r="R92" s="218"/>
      <c r="S92" s="218"/>
      <c r="T92" s="219"/>
      <c r="AT92" s="220" t="s">
        <v>160</v>
      </c>
      <c r="AU92" s="220" t="s">
        <v>88</v>
      </c>
      <c r="AV92" s="11" t="s">
        <v>88</v>
      </c>
      <c r="AW92" s="11" t="s">
        <v>41</v>
      </c>
      <c r="AX92" s="11" t="s">
        <v>78</v>
      </c>
      <c r="AY92" s="220" t="s">
        <v>138</v>
      </c>
    </row>
    <row r="93" spans="2:51" s="11" customFormat="1" ht="13.5">
      <c r="B93" s="210"/>
      <c r="C93" s="211"/>
      <c r="D93" s="205" t="s">
        <v>160</v>
      </c>
      <c r="E93" s="212" t="s">
        <v>34</v>
      </c>
      <c r="F93" s="213" t="s">
        <v>445</v>
      </c>
      <c r="G93" s="211"/>
      <c r="H93" s="214">
        <v>28.899</v>
      </c>
      <c r="I93" s="215"/>
      <c r="J93" s="211"/>
      <c r="K93" s="211"/>
      <c r="L93" s="216"/>
      <c r="M93" s="217"/>
      <c r="N93" s="218"/>
      <c r="O93" s="218"/>
      <c r="P93" s="218"/>
      <c r="Q93" s="218"/>
      <c r="R93" s="218"/>
      <c r="S93" s="218"/>
      <c r="T93" s="219"/>
      <c r="AT93" s="220" t="s">
        <v>160</v>
      </c>
      <c r="AU93" s="220" t="s">
        <v>88</v>
      </c>
      <c r="AV93" s="11" t="s">
        <v>88</v>
      </c>
      <c r="AW93" s="11" t="s">
        <v>41</v>
      </c>
      <c r="AX93" s="11" t="s">
        <v>78</v>
      </c>
      <c r="AY93" s="220" t="s">
        <v>138</v>
      </c>
    </row>
    <row r="94" spans="2:51" s="11" customFormat="1" ht="13.5">
      <c r="B94" s="210"/>
      <c r="C94" s="211"/>
      <c r="D94" s="205" t="s">
        <v>160</v>
      </c>
      <c r="E94" s="212" t="s">
        <v>34</v>
      </c>
      <c r="F94" s="213" t="s">
        <v>446</v>
      </c>
      <c r="G94" s="211"/>
      <c r="H94" s="214">
        <v>15.417</v>
      </c>
      <c r="I94" s="215"/>
      <c r="J94" s="211"/>
      <c r="K94" s="211"/>
      <c r="L94" s="216"/>
      <c r="M94" s="217"/>
      <c r="N94" s="218"/>
      <c r="O94" s="218"/>
      <c r="P94" s="218"/>
      <c r="Q94" s="218"/>
      <c r="R94" s="218"/>
      <c r="S94" s="218"/>
      <c r="T94" s="219"/>
      <c r="AT94" s="220" t="s">
        <v>160</v>
      </c>
      <c r="AU94" s="220" t="s">
        <v>88</v>
      </c>
      <c r="AV94" s="11" t="s">
        <v>88</v>
      </c>
      <c r="AW94" s="11" t="s">
        <v>41</v>
      </c>
      <c r="AX94" s="11" t="s">
        <v>78</v>
      </c>
      <c r="AY94" s="220" t="s">
        <v>138</v>
      </c>
    </row>
    <row r="95" spans="2:51" s="11" customFormat="1" ht="13.5">
      <c r="B95" s="210"/>
      <c r="C95" s="211"/>
      <c r="D95" s="205" t="s">
        <v>160</v>
      </c>
      <c r="E95" s="212" t="s">
        <v>34</v>
      </c>
      <c r="F95" s="213" t="s">
        <v>447</v>
      </c>
      <c r="G95" s="211"/>
      <c r="H95" s="214">
        <v>7.2</v>
      </c>
      <c r="I95" s="215"/>
      <c r="J95" s="211"/>
      <c r="K95" s="211"/>
      <c r="L95" s="216"/>
      <c r="M95" s="217"/>
      <c r="N95" s="218"/>
      <c r="O95" s="218"/>
      <c r="P95" s="218"/>
      <c r="Q95" s="218"/>
      <c r="R95" s="218"/>
      <c r="S95" s="218"/>
      <c r="T95" s="219"/>
      <c r="AT95" s="220" t="s">
        <v>160</v>
      </c>
      <c r="AU95" s="220" t="s">
        <v>88</v>
      </c>
      <c r="AV95" s="11" t="s">
        <v>88</v>
      </c>
      <c r="AW95" s="11" t="s">
        <v>41</v>
      </c>
      <c r="AX95" s="11" t="s">
        <v>78</v>
      </c>
      <c r="AY95" s="220" t="s">
        <v>138</v>
      </c>
    </row>
    <row r="96" spans="2:51" s="12" customFormat="1" ht="13.5">
      <c r="B96" s="221"/>
      <c r="C96" s="222"/>
      <c r="D96" s="208" t="s">
        <v>160</v>
      </c>
      <c r="E96" s="223" t="s">
        <v>34</v>
      </c>
      <c r="F96" s="224" t="s">
        <v>162</v>
      </c>
      <c r="G96" s="222"/>
      <c r="H96" s="225">
        <v>115.574</v>
      </c>
      <c r="I96" s="226"/>
      <c r="J96" s="222"/>
      <c r="K96" s="222"/>
      <c r="L96" s="227"/>
      <c r="M96" s="228"/>
      <c r="N96" s="229"/>
      <c r="O96" s="229"/>
      <c r="P96" s="229"/>
      <c r="Q96" s="229"/>
      <c r="R96" s="229"/>
      <c r="S96" s="229"/>
      <c r="T96" s="230"/>
      <c r="AT96" s="231" t="s">
        <v>160</v>
      </c>
      <c r="AU96" s="231" t="s">
        <v>88</v>
      </c>
      <c r="AV96" s="12" t="s">
        <v>145</v>
      </c>
      <c r="AW96" s="12" t="s">
        <v>6</v>
      </c>
      <c r="AX96" s="12" t="s">
        <v>86</v>
      </c>
      <c r="AY96" s="231" t="s">
        <v>138</v>
      </c>
    </row>
    <row r="97" spans="2:65" s="1" customFormat="1" ht="31.5" customHeight="1">
      <c r="B97" s="41"/>
      <c r="C97" s="193" t="s">
        <v>145</v>
      </c>
      <c r="D97" s="193" t="s">
        <v>140</v>
      </c>
      <c r="E97" s="194" t="s">
        <v>448</v>
      </c>
      <c r="F97" s="195" t="s">
        <v>449</v>
      </c>
      <c r="G97" s="196" t="s">
        <v>178</v>
      </c>
      <c r="H97" s="197">
        <v>57.787</v>
      </c>
      <c r="I97" s="198"/>
      <c r="J97" s="199">
        <f>ROUND(I97*H97,2)</f>
        <v>0</v>
      </c>
      <c r="K97" s="195" t="s">
        <v>144</v>
      </c>
      <c r="L97" s="61"/>
      <c r="M97" s="200" t="s">
        <v>34</v>
      </c>
      <c r="N97" s="201" t="s">
        <v>49</v>
      </c>
      <c r="O97" s="42"/>
      <c r="P97" s="202">
        <f>O97*H97</f>
        <v>0</v>
      </c>
      <c r="Q97" s="202">
        <v>0</v>
      </c>
      <c r="R97" s="202">
        <f>Q97*H97</f>
        <v>0</v>
      </c>
      <c r="S97" s="202">
        <v>0</v>
      </c>
      <c r="T97" s="203">
        <f>S97*H97</f>
        <v>0</v>
      </c>
      <c r="AR97" s="23" t="s">
        <v>145</v>
      </c>
      <c r="AT97" s="23" t="s">
        <v>140</v>
      </c>
      <c r="AU97" s="23" t="s">
        <v>88</v>
      </c>
      <c r="AY97" s="23" t="s">
        <v>138</v>
      </c>
      <c r="BE97" s="204">
        <f>IF(N97="základní",J97,0)</f>
        <v>0</v>
      </c>
      <c r="BF97" s="204">
        <f>IF(N97="snížená",J97,0)</f>
        <v>0</v>
      </c>
      <c r="BG97" s="204">
        <f>IF(N97="zákl. přenesená",J97,0)</f>
        <v>0</v>
      </c>
      <c r="BH97" s="204">
        <f>IF(N97="sníž. přenesená",J97,0)</f>
        <v>0</v>
      </c>
      <c r="BI97" s="204">
        <f>IF(N97="nulová",J97,0)</f>
        <v>0</v>
      </c>
      <c r="BJ97" s="23" t="s">
        <v>86</v>
      </c>
      <c r="BK97" s="204">
        <f>ROUND(I97*H97,2)</f>
        <v>0</v>
      </c>
      <c r="BL97" s="23" t="s">
        <v>145</v>
      </c>
      <c r="BM97" s="23" t="s">
        <v>450</v>
      </c>
    </row>
    <row r="98" spans="2:47" s="1" customFormat="1" ht="202.5">
      <c r="B98" s="41"/>
      <c r="C98" s="63"/>
      <c r="D98" s="208" t="s">
        <v>147</v>
      </c>
      <c r="E98" s="63"/>
      <c r="F98" s="209" t="s">
        <v>442</v>
      </c>
      <c r="G98" s="63"/>
      <c r="H98" s="63"/>
      <c r="I98" s="163"/>
      <c r="J98" s="63"/>
      <c r="K98" s="63"/>
      <c r="L98" s="61"/>
      <c r="M98" s="207"/>
      <c r="N98" s="42"/>
      <c r="O98" s="42"/>
      <c r="P98" s="42"/>
      <c r="Q98" s="42"/>
      <c r="R98" s="42"/>
      <c r="S98" s="42"/>
      <c r="T98" s="78"/>
      <c r="AT98" s="23" t="s">
        <v>147</v>
      </c>
      <c r="AU98" s="23" t="s">
        <v>88</v>
      </c>
    </row>
    <row r="99" spans="2:65" s="1" customFormat="1" ht="31.5" customHeight="1">
      <c r="B99" s="41"/>
      <c r="C99" s="193" t="s">
        <v>167</v>
      </c>
      <c r="D99" s="193" t="s">
        <v>140</v>
      </c>
      <c r="E99" s="194" t="s">
        <v>451</v>
      </c>
      <c r="F99" s="195" t="s">
        <v>452</v>
      </c>
      <c r="G99" s="196" t="s">
        <v>143</v>
      </c>
      <c r="H99" s="197">
        <v>146.664</v>
      </c>
      <c r="I99" s="198"/>
      <c r="J99" s="199">
        <f>ROUND(I99*H99,2)</f>
        <v>0</v>
      </c>
      <c r="K99" s="195" t="s">
        <v>144</v>
      </c>
      <c r="L99" s="61"/>
      <c r="M99" s="200" t="s">
        <v>34</v>
      </c>
      <c r="N99" s="201" t="s">
        <v>49</v>
      </c>
      <c r="O99" s="42"/>
      <c r="P99" s="202">
        <f>O99*H99</f>
        <v>0</v>
      </c>
      <c r="Q99" s="202">
        <v>0.00084</v>
      </c>
      <c r="R99" s="202">
        <f>Q99*H99</f>
        <v>0.12319775999999999</v>
      </c>
      <c r="S99" s="202">
        <v>0</v>
      </c>
      <c r="T99" s="203">
        <f>S99*H99</f>
        <v>0</v>
      </c>
      <c r="AR99" s="23" t="s">
        <v>145</v>
      </c>
      <c r="AT99" s="23" t="s">
        <v>140</v>
      </c>
      <c r="AU99" s="23" t="s">
        <v>88</v>
      </c>
      <c r="AY99" s="23" t="s">
        <v>138</v>
      </c>
      <c r="BE99" s="204">
        <f>IF(N99="základní",J99,0)</f>
        <v>0</v>
      </c>
      <c r="BF99" s="204">
        <f>IF(N99="snížená",J99,0)</f>
        <v>0</v>
      </c>
      <c r="BG99" s="204">
        <f>IF(N99="zákl. přenesená",J99,0)</f>
        <v>0</v>
      </c>
      <c r="BH99" s="204">
        <f>IF(N99="sníž. přenesená",J99,0)</f>
        <v>0</v>
      </c>
      <c r="BI99" s="204">
        <f>IF(N99="nulová",J99,0)</f>
        <v>0</v>
      </c>
      <c r="BJ99" s="23" t="s">
        <v>86</v>
      </c>
      <c r="BK99" s="204">
        <f>ROUND(I99*H99,2)</f>
        <v>0</v>
      </c>
      <c r="BL99" s="23" t="s">
        <v>145</v>
      </c>
      <c r="BM99" s="23" t="s">
        <v>453</v>
      </c>
    </row>
    <row r="100" spans="2:47" s="1" customFormat="1" ht="148.5">
      <c r="B100" s="41"/>
      <c r="C100" s="63"/>
      <c r="D100" s="205" t="s">
        <v>147</v>
      </c>
      <c r="E100" s="63"/>
      <c r="F100" s="206" t="s">
        <v>454</v>
      </c>
      <c r="G100" s="63"/>
      <c r="H100" s="63"/>
      <c r="I100" s="163"/>
      <c r="J100" s="63"/>
      <c r="K100" s="63"/>
      <c r="L100" s="61"/>
      <c r="M100" s="207"/>
      <c r="N100" s="42"/>
      <c r="O100" s="42"/>
      <c r="P100" s="42"/>
      <c r="Q100" s="42"/>
      <c r="R100" s="42"/>
      <c r="S100" s="42"/>
      <c r="T100" s="78"/>
      <c r="AT100" s="23" t="s">
        <v>147</v>
      </c>
      <c r="AU100" s="23" t="s">
        <v>88</v>
      </c>
    </row>
    <row r="101" spans="2:51" s="11" customFormat="1" ht="13.5">
      <c r="B101" s="210"/>
      <c r="C101" s="211"/>
      <c r="D101" s="205" t="s">
        <v>160</v>
      </c>
      <c r="E101" s="212" t="s">
        <v>34</v>
      </c>
      <c r="F101" s="213" t="s">
        <v>455</v>
      </c>
      <c r="G101" s="211"/>
      <c r="H101" s="214">
        <v>64.866</v>
      </c>
      <c r="I101" s="215"/>
      <c r="J101" s="211"/>
      <c r="K101" s="211"/>
      <c r="L101" s="216"/>
      <c r="M101" s="217"/>
      <c r="N101" s="218"/>
      <c r="O101" s="218"/>
      <c r="P101" s="218"/>
      <c r="Q101" s="218"/>
      <c r="R101" s="218"/>
      <c r="S101" s="218"/>
      <c r="T101" s="219"/>
      <c r="AT101" s="220" t="s">
        <v>160</v>
      </c>
      <c r="AU101" s="220" t="s">
        <v>88</v>
      </c>
      <c r="AV101" s="11" t="s">
        <v>88</v>
      </c>
      <c r="AW101" s="11" t="s">
        <v>41</v>
      </c>
      <c r="AX101" s="11" t="s">
        <v>78</v>
      </c>
      <c r="AY101" s="220" t="s">
        <v>138</v>
      </c>
    </row>
    <row r="102" spans="2:51" s="11" customFormat="1" ht="13.5">
      <c r="B102" s="210"/>
      <c r="C102" s="211"/>
      <c r="D102" s="205" t="s">
        <v>160</v>
      </c>
      <c r="E102" s="212" t="s">
        <v>34</v>
      </c>
      <c r="F102" s="213" t="s">
        <v>456</v>
      </c>
      <c r="G102" s="211"/>
      <c r="H102" s="214">
        <v>57.798</v>
      </c>
      <c r="I102" s="215"/>
      <c r="J102" s="211"/>
      <c r="K102" s="211"/>
      <c r="L102" s="216"/>
      <c r="M102" s="217"/>
      <c r="N102" s="218"/>
      <c r="O102" s="218"/>
      <c r="P102" s="218"/>
      <c r="Q102" s="218"/>
      <c r="R102" s="218"/>
      <c r="S102" s="218"/>
      <c r="T102" s="219"/>
      <c r="AT102" s="220" t="s">
        <v>160</v>
      </c>
      <c r="AU102" s="220" t="s">
        <v>88</v>
      </c>
      <c r="AV102" s="11" t="s">
        <v>88</v>
      </c>
      <c r="AW102" s="11" t="s">
        <v>41</v>
      </c>
      <c r="AX102" s="11" t="s">
        <v>78</v>
      </c>
      <c r="AY102" s="220" t="s">
        <v>138</v>
      </c>
    </row>
    <row r="103" spans="2:51" s="11" customFormat="1" ht="13.5">
      <c r="B103" s="210"/>
      <c r="C103" s="211"/>
      <c r="D103" s="205" t="s">
        <v>160</v>
      </c>
      <c r="E103" s="212" t="s">
        <v>34</v>
      </c>
      <c r="F103" s="213" t="s">
        <v>457</v>
      </c>
      <c r="G103" s="211"/>
      <c r="H103" s="214">
        <v>24</v>
      </c>
      <c r="I103" s="215"/>
      <c r="J103" s="211"/>
      <c r="K103" s="211"/>
      <c r="L103" s="216"/>
      <c r="M103" s="217"/>
      <c r="N103" s="218"/>
      <c r="O103" s="218"/>
      <c r="P103" s="218"/>
      <c r="Q103" s="218"/>
      <c r="R103" s="218"/>
      <c r="S103" s="218"/>
      <c r="T103" s="219"/>
      <c r="AT103" s="220" t="s">
        <v>160</v>
      </c>
      <c r="AU103" s="220" t="s">
        <v>88</v>
      </c>
      <c r="AV103" s="11" t="s">
        <v>88</v>
      </c>
      <c r="AW103" s="11" t="s">
        <v>41</v>
      </c>
      <c r="AX103" s="11" t="s">
        <v>78</v>
      </c>
      <c r="AY103" s="220" t="s">
        <v>138</v>
      </c>
    </row>
    <row r="104" spans="2:51" s="12" customFormat="1" ht="13.5">
      <c r="B104" s="221"/>
      <c r="C104" s="222"/>
      <c r="D104" s="208" t="s">
        <v>160</v>
      </c>
      <c r="E104" s="223" t="s">
        <v>34</v>
      </c>
      <c r="F104" s="224" t="s">
        <v>162</v>
      </c>
      <c r="G104" s="222"/>
      <c r="H104" s="225">
        <v>146.664</v>
      </c>
      <c r="I104" s="226"/>
      <c r="J104" s="222"/>
      <c r="K104" s="222"/>
      <c r="L104" s="227"/>
      <c r="M104" s="228"/>
      <c r="N104" s="229"/>
      <c r="O104" s="229"/>
      <c r="P104" s="229"/>
      <c r="Q104" s="229"/>
      <c r="R104" s="229"/>
      <c r="S104" s="229"/>
      <c r="T104" s="230"/>
      <c r="AT104" s="231" t="s">
        <v>160</v>
      </c>
      <c r="AU104" s="231" t="s">
        <v>88</v>
      </c>
      <c r="AV104" s="12" t="s">
        <v>145</v>
      </c>
      <c r="AW104" s="12" t="s">
        <v>6</v>
      </c>
      <c r="AX104" s="12" t="s">
        <v>86</v>
      </c>
      <c r="AY104" s="231" t="s">
        <v>138</v>
      </c>
    </row>
    <row r="105" spans="2:65" s="1" customFormat="1" ht="31.5" customHeight="1">
      <c r="B105" s="41"/>
      <c r="C105" s="193" t="s">
        <v>175</v>
      </c>
      <c r="D105" s="193" t="s">
        <v>140</v>
      </c>
      <c r="E105" s="194" t="s">
        <v>458</v>
      </c>
      <c r="F105" s="195" t="s">
        <v>459</v>
      </c>
      <c r="G105" s="196" t="s">
        <v>143</v>
      </c>
      <c r="H105" s="197">
        <v>94.084</v>
      </c>
      <c r="I105" s="198"/>
      <c r="J105" s="199">
        <f>ROUND(I105*H105,2)</f>
        <v>0</v>
      </c>
      <c r="K105" s="195" t="s">
        <v>144</v>
      </c>
      <c r="L105" s="61"/>
      <c r="M105" s="200" t="s">
        <v>34</v>
      </c>
      <c r="N105" s="201" t="s">
        <v>49</v>
      </c>
      <c r="O105" s="42"/>
      <c r="P105" s="202">
        <f>O105*H105</f>
        <v>0</v>
      </c>
      <c r="Q105" s="202">
        <v>0.00085</v>
      </c>
      <c r="R105" s="202">
        <f>Q105*H105</f>
        <v>0.0799714</v>
      </c>
      <c r="S105" s="202">
        <v>0</v>
      </c>
      <c r="T105" s="203">
        <f>S105*H105</f>
        <v>0</v>
      </c>
      <c r="AR105" s="23" t="s">
        <v>145</v>
      </c>
      <c r="AT105" s="23" t="s">
        <v>140</v>
      </c>
      <c r="AU105" s="23" t="s">
        <v>88</v>
      </c>
      <c r="AY105" s="23" t="s">
        <v>138</v>
      </c>
      <c r="BE105" s="204">
        <f>IF(N105="základní",J105,0)</f>
        <v>0</v>
      </c>
      <c r="BF105" s="204">
        <f>IF(N105="snížená",J105,0)</f>
        <v>0</v>
      </c>
      <c r="BG105" s="204">
        <f>IF(N105="zákl. přenesená",J105,0)</f>
        <v>0</v>
      </c>
      <c r="BH105" s="204">
        <f>IF(N105="sníž. přenesená",J105,0)</f>
        <v>0</v>
      </c>
      <c r="BI105" s="204">
        <f>IF(N105="nulová",J105,0)</f>
        <v>0</v>
      </c>
      <c r="BJ105" s="23" t="s">
        <v>86</v>
      </c>
      <c r="BK105" s="204">
        <f>ROUND(I105*H105,2)</f>
        <v>0</v>
      </c>
      <c r="BL105" s="23" t="s">
        <v>145</v>
      </c>
      <c r="BM105" s="23" t="s">
        <v>460</v>
      </c>
    </row>
    <row r="106" spans="2:47" s="1" customFormat="1" ht="148.5">
      <c r="B106" s="41"/>
      <c r="C106" s="63"/>
      <c r="D106" s="205" t="s">
        <v>147</v>
      </c>
      <c r="E106" s="63"/>
      <c r="F106" s="206" t="s">
        <v>454</v>
      </c>
      <c r="G106" s="63"/>
      <c r="H106" s="63"/>
      <c r="I106" s="163"/>
      <c r="J106" s="63"/>
      <c r="K106" s="63"/>
      <c r="L106" s="61"/>
      <c r="M106" s="207"/>
      <c r="N106" s="42"/>
      <c r="O106" s="42"/>
      <c r="P106" s="42"/>
      <c r="Q106" s="42"/>
      <c r="R106" s="42"/>
      <c r="S106" s="42"/>
      <c r="T106" s="78"/>
      <c r="AT106" s="23" t="s">
        <v>147</v>
      </c>
      <c r="AU106" s="23" t="s">
        <v>88</v>
      </c>
    </row>
    <row r="107" spans="2:51" s="11" customFormat="1" ht="13.5">
      <c r="B107" s="210"/>
      <c r="C107" s="211"/>
      <c r="D107" s="205" t="s">
        <v>160</v>
      </c>
      <c r="E107" s="212" t="s">
        <v>34</v>
      </c>
      <c r="F107" s="213" t="s">
        <v>461</v>
      </c>
      <c r="G107" s="211"/>
      <c r="H107" s="214">
        <v>63.25</v>
      </c>
      <c r="I107" s="215"/>
      <c r="J107" s="211"/>
      <c r="K107" s="211"/>
      <c r="L107" s="216"/>
      <c r="M107" s="217"/>
      <c r="N107" s="218"/>
      <c r="O107" s="218"/>
      <c r="P107" s="218"/>
      <c r="Q107" s="218"/>
      <c r="R107" s="218"/>
      <c r="S107" s="218"/>
      <c r="T107" s="219"/>
      <c r="AT107" s="220" t="s">
        <v>160</v>
      </c>
      <c r="AU107" s="220" t="s">
        <v>88</v>
      </c>
      <c r="AV107" s="11" t="s">
        <v>88</v>
      </c>
      <c r="AW107" s="11" t="s">
        <v>41</v>
      </c>
      <c r="AX107" s="11" t="s">
        <v>78</v>
      </c>
      <c r="AY107" s="220" t="s">
        <v>138</v>
      </c>
    </row>
    <row r="108" spans="2:51" s="11" customFormat="1" ht="13.5">
      <c r="B108" s="210"/>
      <c r="C108" s="211"/>
      <c r="D108" s="205" t="s">
        <v>160</v>
      </c>
      <c r="E108" s="212" t="s">
        <v>34</v>
      </c>
      <c r="F108" s="213" t="s">
        <v>462</v>
      </c>
      <c r="G108" s="211"/>
      <c r="H108" s="214">
        <v>30.834</v>
      </c>
      <c r="I108" s="215"/>
      <c r="J108" s="211"/>
      <c r="K108" s="211"/>
      <c r="L108" s="216"/>
      <c r="M108" s="217"/>
      <c r="N108" s="218"/>
      <c r="O108" s="218"/>
      <c r="P108" s="218"/>
      <c r="Q108" s="218"/>
      <c r="R108" s="218"/>
      <c r="S108" s="218"/>
      <c r="T108" s="219"/>
      <c r="AT108" s="220" t="s">
        <v>160</v>
      </c>
      <c r="AU108" s="220" t="s">
        <v>88</v>
      </c>
      <c r="AV108" s="11" t="s">
        <v>88</v>
      </c>
      <c r="AW108" s="11" t="s">
        <v>41</v>
      </c>
      <c r="AX108" s="11" t="s">
        <v>78</v>
      </c>
      <c r="AY108" s="220" t="s">
        <v>138</v>
      </c>
    </row>
    <row r="109" spans="2:51" s="12" customFormat="1" ht="13.5">
      <c r="B109" s="221"/>
      <c r="C109" s="222"/>
      <c r="D109" s="208" t="s">
        <v>160</v>
      </c>
      <c r="E109" s="223" t="s">
        <v>34</v>
      </c>
      <c r="F109" s="224" t="s">
        <v>162</v>
      </c>
      <c r="G109" s="222"/>
      <c r="H109" s="225">
        <v>94.084</v>
      </c>
      <c r="I109" s="226"/>
      <c r="J109" s="222"/>
      <c r="K109" s="222"/>
      <c r="L109" s="227"/>
      <c r="M109" s="228"/>
      <c r="N109" s="229"/>
      <c r="O109" s="229"/>
      <c r="P109" s="229"/>
      <c r="Q109" s="229"/>
      <c r="R109" s="229"/>
      <c r="S109" s="229"/>
      <c r="T109" s="230"/>
      <c r="AT109" s="231" t="s">
        <v>160</v>
      </c>
      <c r="AU109" s="231" t="s">
        <v>88</v>
      </c>
      <c r="AV109" s="12" t="s">
        <v>145</v>
      </c>
      <c r="AW109" s="12" t="s">
        <v>6</v>
      </c>
      <c r="AX109" s="12" t="s">
        <v>86</v>
      </c>
      <c r="AY109" s="231" t="s">
        <v>138</v>
      </c>
    </row>
    <row r="110" spans="2:65" s="1" customFormat="1" ht="31.5" customHeight="1">
      <c r="B110" s="41"/>
      <c r="C110" s="193" t="s">
        <v>183</v>
      </c>
      <c r="D110" s="193" t="s">
        <v>140</v>
      </c>
      <c r="E110" s="194" t="s">
        <v>463</v>
      </c>
      <c r="F110" s="195" t="s">
        <v>464</v>
      </c>
      <c r="G110" s="196" t="s">
        <v>143</v>
      </c>
      <c r="H110" s="197">
        <v>146.664</v>
      </c>
      <c r="I110" s="198"/>
      <c r="J110" s="199">
        <f>ROUND(I110*H110,2)</f>
        <v>0</v>
      </c>
      <c r="K110" s="195" t="s">
        <v>144</v>
      </c>
      <c r="L110" s="61"/>
      <c r="M110" s="200" t="s">
        <v>34</v>
      </c>
      <c r="N110" s="201" t="s">
        <v>49</v>
      </c>
      <c r="O110" s="42"/>
      <c r="P110" s="202">
        <f>O110*H110</f>
        <v>0</v>
      </c>
      <c r="Q110" s="202">
        <v>0</v>
      </c>
      <c r="R110" s="202">
        <f>Q110*H110</f>
        <v>0</v>
      </c>
      <c r="S110" s="202">
        <v>0</v>
      </c>
      <c r="T110" s="203">
        <f>S110*H110</f>
        <v>0</v>
      </c>
      <c r="AR110" s="23" t="s">
        <v>145</v>
      </c>
      <c r="AT110" s="23" t="s">
        <v>140</v>
      </c>
      <c r="AU110" s="23" t="s">
        <v>88</v>
      </c>
      <c r="AY110" s="23" t="s">
        <v>138</v>
      </c>
      <c r="BE110" s="204">
        <f>IF(N110="základní",J110,0)</f>
        <v>0</v>
      </c>
      <c r="BF110" s="204">
        <f>IF(N110="snížená",J110,0)</f>
        <v>0</v>
      </c>
      <c r="BG110" s="204">
        <f>IF(N110="zákl. přenesená",J110,0)</f>
        <v>0</v>
      </c>
      <c r="BH110" s="204">
        <f>IF(N110="sníž. přenesená",J110,0)</f>
        <v>0</v>
      </c>
      <c r="BI110" s="204">
        <f>IF(N110="nulová",J110,0)</f>
        <v>0</v>
      </c>
      <c r="BJ110" s="23" t="s">
        <v>86</v>
      </c>
      <c r="BK110" s="204">
        <f>ROUND(I110*H110,2)</f>
        <v>0</v>
      </c>
      <c r="BL110" s="23" t="s">
        <v>145</v>
      </c>
      <c r="BM110" s="23" t="s">
        <v>465</v>
      </c>
    </row>
    <row r="111" spans="2:65" s="1" customFormat="1" ht="31.5" customHeight="1">
      <c r="B111" s="41"/>
      <c r="C111" s="193" t="s">
        <v>188</v>
      </c>
      <c r="D111" s="193" t="s">
        <v>140</v>
      </c>
      <c r="E111" s="194" t="s">
        <v>466</v>
      </c>
      <c r="F111" s="195" t="s">
        <v>467</v>
      </c>
      <c r="G111" s="196" t="s">
        <v>143</v>
      </c>
      <c r="H111" s="197">
        <v>94.084</v>
      </c>
      <c r="I111" s="198"/>
      <c r="J111" s="199">
        <f>ROUND(I111*H111,2)</f>
        <v>0</v>
      </c>
      <c r="K111" s="195" t="s">
        <v>144</v>
      </c>
      <c r="L111" s="61"/>
      <c r="M111" s="200" t="s">
        <v>34</v>
      </c>
      <c r="N111" s="201" t="s">
        <v>49</v>
      </c>
      <c r="O111" s="42"/>
      <c r="P111" s="202">
        <f>O111*H111</f>
        <v>0</v>
      </c>
      <c r="Q111" s="202">
        <v>0</v>
      </c>
      <c r="R111" s="202">
        <f>Q111*H111</f>
        <v>0</v>
      </c>
      <c r="S111" s="202">
        <v>0</v>
      </c>
      <c r="T111" s="203">
        <f>S111*H111</f>
        <v>0</v>
      </c>
      <c r="AR111" s="23" t="s">
        <v>145</v>
      </c>
      <c r="AT111" s="23" t="s">
        <v>140</v>
      </c>
      <c r="AU111" s="23" t="s">
        <v>88</v>
      </c>
      <c r="AY111" s="23" t="s">
        <v>138</v>
      </c>
      <c r="BE111" s="204">
        <f>IF(N111="základní",J111,0)</f>
        <v>0</v>
      </c>
      <c r="BF111" s="204">
        <f>IF(N111="snížená",J111,0)</f>
        <v>0</v>
      </c>
      <c r="BG111" s="204">
        <f>IF(N111="zákl. přenesená",J111,0)</f>
        <v>0</v>
      </c>
      <c r="BH111" s="204">
        <f>IF(N111="sníž. přenesená",J111,0)</f>
        <v>0</v>
      </c>
      <c r="BI111" s="204">
        <f>IF(N111="nulová",J111,0)</f>
        <v>0</v>
      </c>
      <c r="BJ111" s="23" t="s">
        <v>86</v>
      </c>
      <c r="BK111" s="204">
        <f>ROUND(I111*H111,2)</f>
        <v>0</v>
      </c>
      <c r="BL111" s="23" t="s">
        <v>145</v>
      </c>
      <c r="BM111" s="23" t="s">
        <v>468</v>
      </c>
    </row>
    <row r="112" spans="2:65" s="1" customFormat="1" ht="44.25" customHeight="1">
      <c r="B112" s="41"/>
      <c r="C112" s="193" t="s">
        <v>193</v>
      </c>
      <c r="D112" s="193" t="s">
        <v>140</v>
      </c>
      <c r="E112" s="194" t="s">
        <v>469</v>
      </c>
      <c r="F112" s="195" t="s">
        <v>470</v>
      </c>
      <c r="G112" s="196" t="s">
        <v>178</v>
      </c>
      <c r="H112" s="197">
        <v>115.574</v>
      </c>
      <c r="I112" s="198"/>
      <c r="J112" s="199">
        <f>ROUND(I112*H112,2)</f>
        <v>0</v>
      </c>
      <c r="K112" s="195" t="s">
        <v>144</v>
      </c>
      <c r="L112" s="61"/>
      <c r="M112" s="200" t="s">
        <v>34</v>
      </c>
      <c r="N112" s="201" t="s">
        <v>49</v>
      </c>
      <c r="O112" s="42"/>
      <c r="P112" s="202">
        <f>O112*H112</f>
        <v>0</v>
      </c>
      <c r="Q112" s="202">
        <v>0</v>
      </c>
      <c r="R112" s="202">
        <f>Q112*H112</f>
        <v>0</v>
      </c>
      <c r="S112" s="202">
        <v>0</v>
      </c>
      <c r="T112" s="203">
        <f>S112*H112</f>
        <v>0</v>
      </c>
      <c r="AR112" s="23" t="s">
        <v>145</v>
      </c>
      <c r="AT112" s="23" t="s">
        <v>140</v>
      </c>
      <c r="AU112" s="23" t="s">
        <v>88</v>
      </c>
      <c r="AY112" s="23" t="s">
        <v>138</v>
      </c>
      <c r="BE112" s="204">
        <f>IF(N112="základní",J112,0)</f>
        <v>0</v>
      </c>
      <c r="BF112" s="204">
        <f>IF(N112="snížená",J112,0)</f>
        <v>0</v>
      </c>
      <c r="BG112" s="204">
        <f>IF(N112="zákl. přenesená",J112,0)</f>
        <v>0</v>
      </c>
      <c r="BH112" s="204">
        <f>IF(N112="sníž. přenesená",J112,0)</f>
        <v>0</v>
      </c>
      <c r="BI112" s="204">
        <f>IF(N112="nulová",J112,0)</f>
        <v>0</v>
      </c>
      <c r="BJ112" s="23" t="s">
        <v>86</v>
      </c>
      <c r="BK112" s="204">
        <f>ROUND(I112*H112,2)</f>
        <v>0</v>
      </c>
      <c r="BL112" s="23" t="s">
        <v>145</v>
      </c>
      <c r="BM112" s="23" t="s">
        <v>471</v>
      </c>
    </row>
    <row r="113" spans="2:47" s="1" customFormat="1" ht="94.5">
      <c r="B113" s="41"/>
      <c r="C113" s="63"/>
      <c r="D113" s="208" t="s">
        <v>147</v>
      </c>
      <c r="E113" s="63"/>
      <c r="F113" s="209" t="s">
        <v>472</v>
      </c>
      <c r="G113" s="63"/>
      <c r="H113" s="63"/>
      <c r="I113" s="163"/>
      <c r="J113" s="63"/>
      <c r="K113" s="63"/>
      <c r="L113" s="61"/>
      <c r="M113" s="207"/>
      <c r="N113" s="42"/>
      <c r="O113" s="42"/>
      <c r="P113" s="42"/>
      <c r="Q113" s="42"/>
      <c r="R113" s="42"/>
      <c r="S113" s="42"/>
      <c r="T113" s="78"/>
      <c r="AT113" s="23" t="s">
        <v>147</v>
      </c>
      <c r="AU113" s="23" t="s">
        <v>88</v>
      </c>
    </row>
    <row r="114" spans="2:65" s="1" customFormat="1" ht="44.25" customHeight="1">
      <c r="B114" s="41"/>
      <c r="C114" s="193" t="s">
        <v>174</v>
      </c>
      <c r="D114" s="193" t="s">
        <v>140</v>
      </c>
      <c r="E114" s="194" t="s">
        <v>189</v>
      </c>
      <c r="F114" s="195" t="s">
        <v>190</v>
      </c>
      <c r="G114" s="196" t="s">
        <v>178</v>
      </c>
      <c r="H114" s="197">
        <v>115.574</v>
      </c>
      <c r="I114" s="198"/>
      <c r="J114" s="199">
        <f>ROUND(I114*H114,2)</f>
        <v>0</v>
      </c>
      <c r="K114" s="195" t="s">
        <v>144</v>
      </c>
      <c r="L114" s="61"/>
      <c r="M114" s="200" t="s">
        <v>34</v>
      </c>
      <c r="N114" s="201" t="s">
        <v>49</v>
      </c>
      <c r="O114" s="42"/>
      <c r="P114" s="202">
        <f>O114*H114</f>
        <v>0</v>
      </c>
      <c r="Q114" s="202">
        <v>0</v>
      </c>
      <c r="R114" s="202">
        <f>Q114*H114</f>
        <v>0</v>
      </c>
      <c r="S114" s="202">
        <v>0</v>
      </c>
      <c r="T114" s="203">
        <f>S114*H114</f>
        <v>0</v>
      </c>
      <c r="AR114" s="23" t="s">
        <v>145</v>
      </c>
      <c r="AT114" s="23" t="s">
        <v>140</v>
      </c>
      <c r="AU114" s="23" t="s">
        <v>88</v>
      </c>
      <c r="AY114" s="23" t="s">
        <v>138</v>
      </c>
      <c r="BE114" s="204">
        <f>IF(N114="základní",J114,0)</f>
        <v>0</v>
      </c>
      <c r="BF114" s="204">
        <f>IF(N114="snížená",J114,0)</f>
        <v>0</v>
      </c>
      <c r="BG114" s="204">
        <f>IF(N114="zákl. přenesená",J114,0)</f>
        <v>0</v>
      </c>
      <c r="BH114" s="204">
        <f>IF(N114="sníž. přenesená",J114,0)</f>
        <v>0</v>
      </c>
      <c r="BI114" s="204">
        <f>IF(N114="nulová",J114,0)</f>
        <v>0</v>
      </c>
      <c r="BJ114" s="23" t="s">
        <v>86</v>
      </c>
      <c r="BK114" s="204">
        <f>ROUND(I114*H114,2)</f>
        <v>0</v>
      </c>
      <c r="BL114" s="23" t="s">
        <v>145</v>
      </c>
      <c r="BM114" s="23" t="s">
        <v>473</v>
      </c>
    </row>
    <row r="115" spans="2:47" s="1" customFormat="1" ht="189">
      <c r="B115" s="41"/>
      <c r="C115" s="63"/>
      <c r="D115" s="208" t="s">
        <v>147</v>
      </c>
      <c r="E115" s="63"/>
      <c r="F115" s="209" t="s">
        <v>192</v>
      </c>
      <c r="G115" s="63"/>
      <c r="H115" s="63"/>
      <c r="I115" s="163"/>
      <c r="J115" s="63"/>
      <c r="K115" s="63"/>
      <c r="L115" s="61"/>
      <c r="M115" s="207"/>
      <c r="N115" s="42"/>
      <c r="O115" s="42"/>
      <c r="P115" s="42"/>
      <c r="Q115" s="42"/>
      <c r="R115" s="42"/>
      <c r="S115" s="42"/>
      <c r="T115" s="78"/>
      <c r="AT115" s="23" t="s">
        <v>147</v>
      </c>
      <c r="AU115" s="23" t="s">
        <v>88</v>
      </c>
    </row>
    <row r="116" spans="2:65" s="1" customFormat="1" ht="22.5" customHeight="1">
      <c r="B116" s="41"/>
      <c r="C116" s="193" t="s">
        <v>205</v>
      </c>
      <c r="D116" s="193" t="s">
        <v>140</v>
      </c>
      <c r="E116" s="194" t="s">
        <v>474</v>
      </c>
      <c r="F116" s="195" t="s">
        <v>207</v>
      </c>
      <c r="G116" s="196" t="s">
        <v>178</v>
      </c>
      <c r="H116" s="197">
        <v>115.574</v>
      </c>
      <c r="I116" s="198"/>
      <c r="J116" s="199">
        <f>ROUND(I116*H116,2)</f>
        <v>0</v>
      </c>
      <c r="K116" s="195" t="s">
        <v>144</v>
      </c>
      <c r="L116" s="61"/>
      <c r="M116" s="200" t="s">
        <v>34</v>
      </c>
      <c r="N116" s="201" t="s">
        <v>49</v>
      </c>
      <c r="O116" s="42"/>
      <c r="P116" s="202">
        <f>O116*H116</f>
        <v>0</v>
      </c>
      <c r="Q116" s="202">
        <v>0</v>
      </c>
      <c r="R116" s="202">
        <f>Q116*H116</f>
        <v>0</v>
      </c>
      <c r="S116" s="202">
        <v>0</v>
      </c>
      <c r="T116" s="203">
        <f>S116*H116</f>
        <v>0</v>
      </c>
      <c r="AR116" s="23" t="s">
        <v>145</v>
      </c>
      <c r="AT116" s="23" t="s">
        <v>140</v>
      </c>
      <c r="AU116" s="23" t="s">
        <v>88</v>
      </c>
      <c r="AY116" s="23" t="s">
        <v>138</v>
      </c>
      <c r="BE116" s="204">
        <f>IF(N116="základní",J116,0)</f>
        <v>0</v>
      </c>
      <c r="BF116" s="204">
        <f>IF(N116="snížená",J116,0)</f>
        <v>0</v>
      </c>
      <c r="BG116" s="204">
        <f>IF(N116="zákl. přenesená",J116,0)</f>
        <v>0</v>
      </c>
      <c r="BH116" s="204">
        <f>IF(N116="sníž. přenesená",J116,0)</f>
        <v>0</v>
      </c>
      <c r="BI116" s="204">
        <f>IF(N116="nulová",J116,0)</f>
        <v>0</v>
      </c>
      <c r="BJ116" s="23" t="s">
        <v>86</v>
      </c>
      <c r="BK116" s="204">
        <f>ROUND(I116*H116,2)</f>
        <v>0</v>
      </c>
      <c r="BL116" s="23" t="s">
        <v>145</v>
      </c>
      <c r="BM116" s="23" t="s">
        <v>475</v>
      </c>
    </row>
    <row r="117" spans="2:47" s="1" customFormat="1" ht="297">
      <c r="B117" s="41"/>
      <c r="C117" s="63"/>
      <c r="D117" s="208" t="s">
        <v>147</v>
      </c>
      <c r="E117" s="63"/>
      <c r="F117" s="209" t="s">
        <v>213</v>
      </c>
      <c r="G117" s="63"/>
      <c r="H117" s="63"/>
      <c r="I117" s="163"/>
      <c r="J117" s="63"/>
      <c r="K117" s="63"/>
      <c r="L117" s="61"/>
      <c r="M117" s="207"/>
      <c r="N117" s="42"/>
      <c r="O117" s="42"/>
      <c r="P117" s="42"/>
      <c r="Q117" s="42"/>
      <c r="R117" s="42"/>
      <c r="S117" s="42"/>
      <c r="T117" s="78"/>
      <c r="AT117" s="23" t="s">
        <v>147</v>
      </c>
      <c r="AU117" s="23" t="s">
        <v>88</v>
      </c>
    </row>
    <row r="118" spans="2:65" s="1" customFormat="1" ht="22.5" customHeight="1">
      <c r="B118" s="41"/>
      <c r="C118" s="193" t="s">
        <v>209</v>
      </c>
      <c r="D118" s="193" t="s">
        <v>140</v>
      </c>
      <c r="E118" s="194" t="s">
        <v>210</v>
      </c>
      <c r="F118" s="195" t="s">
        <v>211</v>
      </c>
      <c r="G118" s="196" t="s">
        <v>201</v>
      </c>
      <c r="H118" s="197">
        <v>231.148</v>
      </c>
      <c r="I118" s="198"/>
      <c r="J118" s="199">
        <f>ROUND(I118*H118,2)</f>
        <v>0</v>
      </c>
      <c r="K118" s="195" t="s">
        <v>144</v>
      </c>
      <c r="L118" s="61"/>
      <c r="M118" s="200" t="s">
        <v>34</v>
      </c>
      <c r="N118" s="201" t="s">
        <v>49</v>
      </c>
      <c r="O118" s="42"/>
      <c r="P118" s="202">
        <f>O118*H118</f>
        <v>0</v>
      </c>
      <c r="Q118" s="202">
        <v>0</v>
      </c>
      <c r="R118" s="202">
        <f>Q118*H118</f>
        <v>0</v>
      </c>
      <c r="S118" s="202">
        <v>0</v>
      </c>
      <c r="T118" s="203">
        <f>S118*H118</f>
        <v>0</v>
      </c>
      <c r="AR118" s="23" t="s">
        <v>145</v>
      </c>
      <c r="AT118" s="23" t="s">
        <v>140</v>
      </c>
      <c r="AU118" s="23" t="s">
        <v>88</v>
      </c>
      <c r="AY118" s="23" t="s">
        <v>138</v>
      </c>
      <c r="BE118" s="204">
        <f>IF(N118="základní",J118,0)</f>
        <v>0</v>
      </c>
      <c r="BF118" s="204">
        <f>IF(N118="snížená",J118,0)</f>
        <v>0</v>
      </c>
      <c r="BG118" s="204">
        <f>IF(N118="zákl. přenesená",J118,0)</f>
        <v>0</v>
      </c>
      <c r="BH118" s="204">
        <f>IF(N118="sníž. přenesená",J118,0)</f>
        <v>0</v>
      </c>
      <c r="BI118" s="204">
        <f>IF(N118="nulová",J118,0)</f>
        <v>0</v>
      </c>
      <c r="BJ118" s="23" t="s">
        <v>86</v>
      </c>
      <c r="BK118" s="204">
        <f>ROUND(I118*H118,2)</f>
        <v>0</v>
      </c>
      <c r="BL118" s="23" t="s">
        <v>145</v>
      </c>
      <c r="BM118" s="23" t="s">
        <v>476</v>
      </c>
    </row>
    <row r="119" spans="2:47" s="1" customFormat="1" ht="297">
      <c r="B119" s="41"/>
      <c r="C119" s="63"/>
      <c r="D119" s="208" t="s">
        <v>147</v>
      </c>
      <c r="E119" s="63"/>
      <c r="F119" s="209" t="s">
        <v>213</v>
      </c>
      <c r="G119" s="63"/>
      <c r="H119" s="63"/>
      <c r="I119" s="163"/>
      <c r="J119" s="63"/>
      <c r="K119" s="63"/>
      <c r="L119" s="61"/>
      <c r="M119" s="207"/>
      <c r="N119" s="42"/>
      <c r="O119" s="42"/>
      <c r="P119" s="42"/>
      <c r="Q119" s="42"/>
      <c r="R119" s="42"/>
      <c r="S119" s="42"/>
      <c r="T119" s="78"/>
      <c r="AT119" s="23" t="s">
        <v>147</v>
      </c>
      <c r="AU119" s="23" t="s">
        <v>88</v>
      </c>
    </row>
    <row r="120" spans="2:65" s="1" customFormat="1" ht="31.5" customHeight="1">
      <c r="B120" s="41"/>
      <c r="C120" s="193" t="s">
        <v>215</v>
      </c>
      <c r="D120" s="193" t="s">
        <v>140</v>
      </c>
      <c r="E120" s="194" t="s">
        <v>477</v>
      </c>
      <c r="F120" s="195" t="s">
        <v>478</v>
      </c>
      <c r="G120" s="196" t="s">
        <v>178</v>
      </c>
      <c r="H120" s="197">
        <v>77.486</v>
      </c>
      <c r="I120" s="198"/>
      <c r="J120" s="199">
        <f>ROUND(I120*H120,2)</f>
        <v>0</v>
      </c>
      <c r="K120" s="195" t="s">
        <v>144</v>
      </c>
      <c r="L120" s="61"/>
      <c r="M120" s="200" t="s">
        <v>34</v>
      </c>
      <c r="N120" s="201" t="s">
        <v>49</v>
      </c>
      <c r="O120" s="42"/>
      <c r="P120" s="202">
        <f>O120*H120</f>
        <v>0</v>
      </c>
      <c r="Q120" s="202">
        <v>0</v>
      </c>
      <c r="R120" s="202">
        <f>Q120*H120</f>
        <v>0</v>
      </c>
      <c r="S120" s="202">
        <v>0</v>
      </c>
      <c r="T120" s="203">
        <f>S120*H120</f>
        <v>0</v>
      </c>
      <c r="AR120" s="23" t="s">
        <v>145</v>
      </c>
      <c r="AT120" s="23" t="s">
        <v>140</v>
      </c>
      <c r="AU120" s="23" t="s">
        <v>88</v>
      </c>
      <c r="AY120" s="23" t="s">
        <v>138</v>
      </c>
      <c r="BE120" s="204">
        <f>IF(N120="základní",J120,0)</f>
        <v>0</v>
      </c>
      <c r="BF120" s="204">
        <f>IF(N120="snížená",J120,0)</f>
        <v>0</v>
      </c>
      <c r="BG120" s="204">
        <f>IF(N120="zákl. přenesená",J120,0)</f>
        <v>0</v>
      </c>
      <c r="BH120" s="204">
        <f>IF(N120="sníž. přenesená",J120,0)</f>
        <v>0</v>
      </c>
      <c r="BI120" s="204">
        <f>IF(N120="nulová",J120,0)</f>
        <v>0</v>
      </c>
      <c r="BJ120" s="23" t="s">
        <v>86</v>
      </c>
      <c r="BK120" s="204">
        <f>ROUND(I120*H120,2)</f>
        <v>0</v>
      </c>
      <c r="BL120" s="23" t="s">
        <v>145</v>
      </c>
      <c r="BM120" s="23" t="s">
        <v>479</v>
      </c>
    </row>
    <row r="121" spans="2:47" s="1" customFormat="1" ht="409.5">
      <c r="B121" s="41"/>
      <c r="C121" s="63"/>
      <c r="D121" s="205" t="s">
        <v>147</v>
      </c>
      <c r="E121" s="63"/>
      <c r="F121" s="206" t="s">
        <v>480</v>
      </c>
      <c r="G121" s="63"/>
      <c r="H121" s="63"/>
      <c r="I121" s="163"/>
      <c r="J121" s="63"/>
      <c r="K121" s="63"/>
      <c r="L121" s="61"/>
      <c r="M121" s="207"/>
      <c r="N121" s="42"/>
      <c r="O121" s="42"/>
      <c r="P121" s="42"/>
      <c r="Q121" s="42"/>
      <c r="R121" s="42"/>
      <c r="S121" s="42"/>
      <c r="T121" s="78"/>
      <c r="AT121" s="23" t="s">
        <v>147</v>
      </c>
      <c r="AU121" s="23" t="s">
        <v>88</v>
      </c>
    </row>
    <row r="122" spans="2:51" s="11" customFormat="1" ht="13.5">
      <c r="B122" s="210"/>
      <c r="C122" s="211"/>
      <c r="D122" s="205" t="s">
        <v>160</v>
      </c>
      <c r="E122" s="212" t="s">
        <v>34</v>
      </c>
      <c r="F122" s="213" t="s">
        <v>481</v>
      </c>
      <c r="G122" s="211"/>
      <c r="H122" s="214">
        <v>20.484</v>
      </c>
      <c r="I122" s="215"/>
      <c r="J122" s="211"/>
      <c r="K122" s="211"/>
      <c r="L122" s="216"/>
      <c r="M122" s="217"/>
      <c r="N122" s="218"/>
      <c r="O122" s="218"/>
      <c r="P122" s="218"/>
      <c r="Q122" s="218"/>
      <c r="R122" s="218"/>
      <c r="S122" s="218"/>
      <c r="T122" s="219"/>
      <c r="AT122" s="220" t="s">
        <v>160</v>
      </c>
      <c r="AU122" s="220" t="s">
        <v>88</v>
      </c>
      <c r="AV122" s="11" t="s">
        <v>88</v>
      </c>
      <c r="AW122" s="11" t="s">
        <v>41</v>
      </c>
      <c r="AX122" s="11" t="s">
        <v>78</v>
      </c>
      <c r="AY122" s="220" t="s">
        <v>138</v>
      </c>
    </row>
    <row r="123" spans="2:51" s="11" customFormat="1" ht="13.5">
      <c r="B123" s="210"/>
      <c r="C123" s="211"/>
      <c r="D123" s="205" t="s">
        <v>160</v>
      </c>
      <c r="E123" s="212" t="s">
        <v>34</v>
      </c>
      <c r="F123" s="213" t="s">
        <v>482</v>
      </c>
      <c r="G123" s="211"/>
      <c r="H123" s="214">
        <v>22.77</v>
      </c>
      <c r="I123" s="215"/>
      <c r="J123" s="211"/>
      <c r="K123" s="211"/>
      <c r="L123" s="216"/>
      <c r="M123" s="217"/>
      <c r="N123" s="218"/>
      <c r="O123" s="218"/>
      <c r="P123" s="218"/>
      <c r="Q123" s="218"/>
      <c r="R123" s="218"/>
      <c r="S123" s="218"/>
      <c r="T123" s="219"/>
      <c r="AT123" s="220" t="s">
        <v>160</v>
      </c>
      <c r="AU123" s="220" t="s">
        <v>88</v>
      </c>
      <c r="AV123" s="11" t="s">
        <v>88</v>
      </c>
      <c r="AW123" s="11" t="s">
        <v>41</v>
      </c>
      <c r="AX123" s="11" t="s">
        <v>78</v>
      </c>
      <c r="AY123" s="220" t="s">
        <v>138</v>
      </c>
    </row>
    <row r="124" spans="2:51" s="11" customFormat="1" ht="13.5">
      <c r="B124" s="210"/>
      <c r="C124" s="211"/>
      <c r="D124" s="205" t="s">
        <v>160</v>
      </c>
      <c r="E124" s="212" t="s">
        <v>34</v>
      </c>
      <c r="F124" s="213" t="s">
        <v>483</v>
      </c>
      <c r="G124" s="211"/>
      <c r="H124" s="214">
        <v>18.252</v>
      </c>
      <c r="I124" s="215"/>
      <c r="J124" s="211"/>
      <c r="K124" s="211"/>
      <c r="L124" s="216"/>
      <c r="M124" s="217"/>
      <c r="N124" s="218"/>
      <c r="O124" s="218"/>
      <c r="P124" s="218"/>
      <c r="Q124" s="218"/>
      <c r="R124" s="218"/>
      <c r="S124" s="218"/>
      <c r="T124" s="219"/>
      <c r="AT124" s="220" t="s">
        <v>160</v>
      </c>
      <c r="AU124" s="220" t="s">
        <v>88</v>
      </c>
      <c r="AV124" s="11" t="s">
        <v>88</v>
      </c>
      <c r="AW124" s="11" t="s">
        <v>41</v>
      </c>
      <c r="AX124" s="11" t="s">
        <v>78</v>
      </c>
      <c r="AY124" s="220" t="s">
        <v>138</v>
      </c>
    </row>
    <row r="125" spans="2:51" s="11" customFormat="1" ht="13.5">
      <c r="B125" s="210"/>
      <c r="C125" s="211"/>
      <c r="D125" s="205" t="s">
        <v>160</v>
      </c>
      <c r="E125" s="212" t="s">
        <v>34</v>
      </c>
      <c r="F125" s="213" t="s">
        <v>484</v>
      </c>
      <c r="G125" s="211"/>
      <c r="H125" s="214">
        <v>11.42</v>
      </c>
      <c r="I125" s="215"/>
      <c r="J125" s="211"/>
      <c r="K125" s="211"/>
      <c r="L125" s="216"/>
      <c r="M125" s="217"/>
      <c r="N125" s="218"/>
      <c r="O125" s="218"/>
      <c r="P125" s="218"/>
      <c r="Q125" s="218"/>
      <c r="R125" s="218"/>
      <c r="S125" s="218"/>
      <c r="T125" s="219"/>
      <c r="AT125" s="220" t="s">
        <v>160</v>
      </c>
      <c r="AU125" s="220" t="s">
        <v>88</v>
      </c>
      <c r="AV125" s="11" t="s">
        <v>88</v>
      </c>
      <c r="AW125" s="11" t="s">
        <v>41</v>
      </c>
      <c r="AX125" s="11" t="s">
        <v>78</v>
      </c>
      <c r="AY125" s="220" t="s">
        <v>138</v>
      </c>
    </row>
    <row r="126" spans="2:51" s="11" customFormat="1" ht="13.5">
      <c r="B126" s="210"/>
      <c r="C126" s="211"/>
      <c r="D126" s="205" t="s">
        <v>160</v>
      </c>
      <c r="E126" s="212" t="s">
        <v>34</v>
      </c>
      <c r="F126" s="213" t="s">
        <v>485</v>
      </c>
      <c r="G126" s="211"/>
      <c r="H126" s="214">
        <v>4.56</v>
      </c>
      <c r="I126" s="215"/>
      <c r="J126" s="211"/>
      <c r="K126" s="211"/>
      <c r="L126" s="216"/>
      <c r="M126" s="217"/>
      <c r="N126" s="218"/>
      <c r="O126" s="218"/>
      <c r="P126" s="218"/>
      <c r="Q126" s="218"/>
      <c r="R126" s="218"/>
      <c r="S126" s="218"/>
      <c r="T126" s="219"/>
      <c r="AT126" s="220" t="s">
        <v>160</v>
      </c>
      <c r="AU126" s="220" t="s">
        <v>88</v>
      </c>
      <c r="AV126" s="11" t="s">
        <v>88</v>
      </c>
      <c r="AW126" s="11" t="s">
        <v>41</v>
      </c>
      <c r="AX126" s="11" t="s">
        <v>78</v>
      </c>
      <c r="AY126" s="220" t="s">
        <v>138</v>
      </c>
    </row>
    <row r="127" spans="2:51" s="12" customFormat="1" ht="13.5">
      <c r="B127" s="221"/>
      <c r="C127" s="222"/>
      <c r="D127" s="208" t="s">
        <v>160</v>
      </c>
      <c r="E127" s="223" t="s">
        <v>34</v>
      </c>
      <c r="F127" s="224" t="s">
        <v>162</v>
      </c>
      <c r="G127" s="222"/>
      <c r="H127" s="225">
        <v>77.486</v>
      </c>
      <c r="I127" s="226"/>
      <c r="J127" s="222"/>
      <c r="K127" s="222"/>
      <c r="L127" s="227"/>
      <c r="M127" s="228"/>
      <c r="N127" s="229"/>
      <c r="O127" s="229"/>
      <c r="P127" s="229"/>
      <c r="Q127" s="229"/>
      <c r="R127" s="229"/>
      <c r="S127" s="229"/>
      <c r="T127" s="230"/>
      <c r="AT127" s="231" t="s">
        <v>160</v>
      </c>
      <c r="AU127" s="231" t="s">
        <v>88</v>
      </c>
      <c r="AV127" s="12" t="s">
        <v>145</v>
      </c>
      <c r="AW127" s="12" t="s">
        <v>6</v>
      </c>
      <c r="AX127" s="12" t="s">
        <v>86</v>
      </c>
      <c r="AY127" s="231" t="s">
        <v>138</v>
      </c>
    </row>
    <row r="128" spans="2:65" s="1" customFormat="1" ht="22.5" customHeight="1">
      <c r="B128" s="41"/>
      <c r="C128" s="235" t="s">
        <v>221</v>
      </c>
      <c r="D128" s="235" t="s">
        <v>198</v>
      </c>
      <c r="E128" s="236" t="s">
        <v>486</v>
      </c>
      <c r="F128" s="237" t="s">
        <v>487</v>
      </c>
      <c r="G128" s="238" t="s">
        <v>201</v>
      </c>
      <c r="H128" s="239">
        <v>154.972</v>
      </c>
      <c r="I128" s="240"/>
      <c r="J128" s="241">
        <f>ROUND(I128*H128,2)</f>
        <v>0</v>
      </c>
      <c r="K128" s="237" t="s">
        <v>144</v>
      </c>
      <c r="L128" s="242"/>
      <c r="M128" s="243" t="s">
        <v>34</v>
      </c>
      <c r="N128" s="244" t="s">
        <v>49</v>
      </c>
      <c r="O128" s="42"/>
      <c r="P128" s="202">
        <f>O128*H128</f>
        <v>0</v>
      </c>
      <c r="Q128" s="202">
        <v>1</v>
      </c>
      <c r="R128" s="202">
        <f>Q128*H128</f>
        <v>154.972</v>
      </c>
      <c r="S128" s="202">
        <v>0</v>
      </c>
      <c r="T128" s="203">
        <f>S128*H128</f>
        <v>0</v>
      </c>
      <c r="AR128" s="23" t="s">
        <v>188</v>
      </c>
      <c r="AT128" s="23" t="s">
        <v>198</v>
      </c>
      <c r="AU128" s="23" t="s">
        <v>88</v>
      </c>
      <c r="AY128" s="23" t="s">
        <v>138</v>
      </c>
      <c r="BE128" s="204">
        <f>IF(N128="základní",J128,0)</f>
        <v>0</v>
      </c>
      <c r="BF128" s="204">
        <f>IF(N128="snížená",J128,0)</f>
        <v>0</v>
      </c>
      <c r="BG128" s="204">
        <f>IF(N128="zákl. přenesená",J128,0)</f>
        <v>0</v>
      </c>
      <c r="BH128" s="204">
        <f>IF(N128="sníž. přenesená",J128,0)</f>
        <v>0</v>
      </c>
      <c r="BI128" s="204">
        <f>IF(N128="nulová",J128,0)</f>
        <v>0</v>
      </c>
      <c r="BJ128" s="23" t="s">
        <v>86</v>
      </c>
      <c r="BK128" s="204">
        <f>ROUND(I128*H128,2)</f>
        <v>0</v>
      </c>
      <c r="BL128" s="23" t="s">
        <v>145</v>
      </c>
      <c r="BM128" s="23" t="s">
        <v>488</v>
      </c>
    </row>
    <row r="129" spans="2:65" s="1" customFormat="1" ht="57" customHeight="1">
      <c r="B129" s="41"/>
      <c r="C129" s="193" t="s">
        <v>10</v>
      </c>
      <c r="D129" s="193" t="s">
        <v>140</v>
      </c>
      <c r="E129" s="194" t="s">
        <v>489</v>
      </c>
      <c r="F129" s="195" t="s">
        <v>490</v>
      </c>
      <c r="G129" s="196" t="s">
        <v>178</v>
      </c>
      <c r="H129" s="197">
        <v>30.014</v>
      </c>
      <c r="I129" s="198"/>
      <c r="J129" s="199">
        <f>ROUND(I129*H129,2)</f>
        <v>0</v>
      </c>
      <c r="K129" s="195" t="s">
        <v>144</v>
      </c>
      <c r="L129" s="61"/>
      <c r="M129" s="200" t="s">
        <v>34</v>
      </c>
      <c r="N129" s="201" t="s">
        <v>49</v>
      </c>
      <c r="O129" s="42"/>
      <c r="P129" s="202">
        <f>O129*H129</f>
        <v>0</v>
      </c>
      <c r="Q129" s="202">
        <v>0</v>
      </c>
      <c r="R129" s="202">
        <f>Q129*H129</f>
        <v>0</v>
      </c>
      <c r="S129" s="202">
        <v>0</v>
      </c>
      <c r="T129" s="203">
        <f>S129*H129</f>
        <v>0</v>
      </c>
      <c r="AR129" s="23" t="s">
        <v>145</v>
      </c>
      <c r="AT129" s="23" t="s">
        <v>140</v>
      </c>
      <c r="AU129" s="23" t="s">
        <v>88</v>
      </c>
      <c r="AY129" s="23" t="s">
        <v>138</v>
      </c>
      <c r="BE129" s="204">
        <f>IF(N129="základní",J129,0)</f>
        <v>0</v>
      </c>
      <c r="BF129" s="204">
        <f>IF(N129="snížená",J129,0)</f>
        <v>0</v>
      </c>
      <c r="BG129" s="204">
        <f>IF(N129="zákl. přenesená",J129,0)</f>
        <v>0</v>
      </c>
      <c r="BH129" s="204">
        <f>IF(N129="sníž. přenesená",J129,0)</f>
        <v>0</v>
      </c>
      <c r="BI129" s="204">
        <f>IF(N129="nulová",J129,0)</f>
        <v>0</v>
      </c>
      <c r="BJ129" s="23" t="s">
        <v>86</v>
      </c>
      <c r="BK129" s="204">
        <f>ROUND(I129*H129,2)</f>
        <v>0</v>
      </c>
      <c r="BL129" s="23" t="s">
        <v>145</v>
      </c>
      <c r="BM129" s="23" t="s">
        <v>491</v>
      </c>
    </row>
    <row r="130" spans="2:47" s="1" customFormat="1" ht="121.5">
      <c r="B130" s="41"/>
      <c r="C130" s="63"/>
      <c r="D130" s="205" t="s">
        <v>147</v>
      </c>
      <c r="E130" s="63"/>
      <c r="F130" s="206" t="s">
        <v>492</v>
      </c>
      <c r="G130" s="63"/>
      <c r="H130" s="63"/>
      <c r="I130" s="163"/>
      <c r="J130" s="63"/>
      <c r="K130" s="63"/>
      <c r="L130" s="61"/>
      <c r="M130" s="207"/>
      <c r="N130" s="42"/>
      <c r="O130" s="42"/>
      <c r="P130" s="42"/>
      <c r="Q130" s="42"/>
      <c r="R130" s="42"/>
      <c r="S130" s="42"/>
      <c r="T130" s="78"/>
      <c r="AT130" s="23" t="s">
        <v>147</v>
      </c>
      <c r="AU130" s="23" t="s">
        <v>88</v>
      </c>
    </row>
    <row r="131" spans="2:51" s="11" customFormat="1" ht="13.5">
      <c r="B131" s="210"/>
      <c r="C131" s="211"/>
      <c r="D131" s="205" t="s">
        <v>160</v>
      </c>
      <c r="E131" s="212" t="s">
        <v>34</v>
      </c>
      <c r="F131" s="213" t="s">
        <v>493</v>
      </c>
      <c r="G131" s="211"/>
      <c r="H131" s="214">
        <v>9.389</v>
      </c>
      <c r="I131" s="215"/>
      <c r="J131" s="211"/>
      <c r="K131" s="211"/>
      <c r="L131" s="216"/>
      <c r="M131" s="217"/>
      <c r="N131" s="218"/>
      <c r="O131" s="218"/>
      <c r="P131" s="218"/>
      <c r="Q131" s="218"/>
      <c r="R131" s="218"/>
      <c r="S131" s="218"/>
      <c r="T131" s="219"/>
      <c r="AT131" s="220" t="s">
        <v>160</v>
      </c>
      <c r="AU131" s="220" t="s">
        <v>88</v>
      </c>
      <c r="AV131" s="11" t="s">
        <v>88</v>
      </c>
      <c r="AW131" s="11" t="s">
        <v>41</v>
      </c>
      <c r="AX131" s="11" t="s">
        <v>78</v>
      </c>
      <c r="AY131" s="220" t="s">
        <v>138</v>
      </c>
    </row>
    <row r="132" spans="2:51" s="11" customFormat="1" ht="13.5">
      <c r="B132" s="210"/>
      <c r="C132" s="211"/>
      <c r="D132" s="205" t="s">
        <v>160</v>
      </c>
      <c r="E132" s="212" t="s">
        <v>34</v>
      </c>
      <c r="F132" s="213" t="s">
        <v>494</v>
      </c>
      <c r="G132" s="211"/>
      <c r="H132" s="214">
        <v>6.958</v>
      </c>
      <c r="I132" s="215"/>
      <c r="J132" s="211"/>
      <c r="K132" s="211"/>
      <c r="L132" s="216"/>
      <c r="M132" s="217"/>
      <c r="N132" s="218"/>
      <c r="O132" s="218"/>
      <c r="P132" s="218"/>
      <c r="Q132" s="218"/>
      <c r="R132" s="218"/>
      <c r="S132" s="218"/>
      <c r="T132" s="219"/>
      <c r="AT132" s="220" t="s">
        <v>160</v>
      </c>
      <c r="AU132" s="220" t="s">
        <v>88</v>
      </c>
      <c r="AV132" s="11" t="s">
        <v>88</v>
      </c>
      <c r="AW132" s="11" t="s">
        <v>41</v>
      </c>
      <c r="AX132" s="11" t="s">
        <v>78</v>
      </c>
      <c r="AY132" s="220" t="s">
        <v>138</v>
      </c>
    </row>
    <row r="133" spans="2:51" s="11" customFormat="1" ht="13.5">
      <c r="B133" s="210"/>
      <c r="C133" s="211"/>
      <c r="D133" s="205" t="s">
        <v>160</v>
      </c>
      <c r="E133" s="212" t="s">
        <v>34</v>
      </c>
      <c r="F133" s="213" t="s">
        <v>495</v>
      </c>
      <c r="G133" s="211"/>
      <c r="H133" s="214">
        <v>8.366</v>
      </c>
      <c r="I133" s="215"/>
      <c r="J133" s="211"/>
      <c r="K133" s="211"/>
      <c r="L133" s="216"/>
      <c r="M133" s="217"/>
      <c r="N133" s="218"/>
      <c r="O133" s="218"/>
      <c r="P133" s="218"/>
      <c r="Q133" s="218"/>
      <c r="R133" s="218"/>
      <c r="S133" s="218"/>
      <c r="T133" s="219"/>
      <c r="AT133" s="220" t="s">
        <v>160</v>
      </c>
      <c r="AU133" s="220" t="s">
        <v>88</v>
      </c>
      <c r="AV133" s="11" t="s">
        <v>88</v>
      </c>
      <c r="AW133" s="11" t="s">
        <v>41</v>
      </c>
      <c r="AX133" s="11" t="s">
        <v>78</v>
      </c>
      <c r="AY133" s="220" t="s">
        <v>138</v>
      </c>
    </row>
    <row r="134" spans="2:51" s="11" customFormat="1" ht="13.5">
      <c r="B134" s="210"/>
      <c r="C134" s="211"/>
      <c r="D134" s="205" t="s">
        <v>160</v>
      </c>
      <c r="E134" s="212" t="s">
        <v>34</v>
      </c>
      <c r="F134" s="213" t="s">
        <v>496</v>
      </c>
      <c r="G134" s="211"/>
      <c r="H134" s="214">
        <v>3.141</v>
      </c>
      <c r="I134" s="215"/>
      <c r="J134" s="211"/>
      <c r="K134" s="211"/>
      <c r="L134" s="216"/>
      <c r="M134" s="217"/>
      <c r="N134" s="218"/>
      <c r="O134" s="218"/>
      <c r="P134" s="218"/>
      <c r="Q134" s="218"/>
      <c r="R134" s="218"/>
      <c r="S134" s="218"/>
      <c r="T134" s="219"/>
      <c r="AT134" s="220" t="s">
        <v>160</v>
      </c>
      <c r="AU134" s="220" t="s">
        <v>88</v>
      </c>
      <c r="AV134" s="11" t="s">
        <v>88</v>
      </c>
      <c r="AW134" s="11" t="s">
        <v>41</v>
      </c>
      <c r="AX134" s="11" t="s">
        <v>78</v>
      </c>
      <c r="AY134" s="220" t="s">
        <v>138</v>
      </c>
    </row>
    <row r="135" spans="2:51" s="11" customFormat="1" ht="13.5">
      <c r="B135" s="210"/>
      <c r="C135" s="211"/>
      <c r="D135" s="205" t="s">
        <v>160</v>
      </c>
      <c r="E135" s="212" t="s">
        <v>34</v>
      </c>
      <c r="F135" s="213" t="s">
        <v>497</v>
      </c>
      <c r="G135" s="211"/>
      <c r="H135" s="214">
        <v>2.16</v>
      </c>
      <c r="I135" s="215"/>
      <c r="J135" s="211"/>
      <c r="K135" s="211"/>
      <c r="L135" s="216"/>
      <c r="M135" s="217"/>
      <c r="N135" s="218"/>
      <c r="O135" s="218"/>
      <c r="P135" s="218"/>
      <c r="Q135" s="218"/>
      <c r="R135" s="218"/>
      <c r="S135" s="218"/>
      <c r="T135" s="219"/>
      <c r="AT135" s="220" t="s">
        <v>160</v>
      </c>
      <c r="AU135" s="220" t="s">
        <v>88</v>
      </c>
      <c r="AV135" s="11" t="s">
        <v>88</v>
      </c>
      <c r="AW135" s="11" t="s">
        <v>41</v>
      </c>
      <c r="AX135" s="11" t="s">
        <v>78</v>
      </c>
      <c r="AY135" s="220" t="s">
        <v>138</v>
      </c>
    </row>
    <row r="136" spans="2:51" s="12" customFormat="1" ht="13.5">
      <c r="B136" s="221"/>
      <c r="C136" s="222"/>
      <c r="D136" s="208" t="s">
        <v>160</v>
      </c>
      <c r="E136" s="223" t="s">
        <v>34</v>
      </c>
      <c r="F136" s="224" t="s">
        <v>162</v>
      </c>
      <c r="G136" s="222"/>
      <c r="H136" s="225">
        <v>30.014</v>
      </c>
      <c r="I136" s="226"/>
      <c r="J136" s="222"/>
      <c r="K136" s="222"/>
      <c r="L136" s="227"/>
      <c r="M136" s="228"/>
      <c r="N136" s="229"/>
      <c r="O136" s="229"/>
      <c r="P136" s="229"/>
      <c r="Q136" s="229"/>
      <c r="R136" s="229"/>
      <c r="S136" s="229"/>
      <c r="T136" s="230"/>
      <c r="AT136" s="231" t="s">
        <v>160</v>
      </c>
      <c r="AU136" s="231" t="s">
        <v>88</v>
      </c>
      <c r="AV136" s="12" t="s">
        <v>145</v>
      </c>
      <c r="AW136" s="12" t="s">
        <v>6</v>
      </c>
      <c r="AX136" s="12" t="s">
        <v>86</v>
      </c>
      <c r="AY136" s="231" t="s">
        <v>138</v>
      </c>
    </row>
    <row r="137" spans="2:65" s="1" customFormat="1" ht="22.5" customHeight="1">
      <c r="B137" s="41"/>
      <c r="C137" s="235" t="s">
        <v>232</v>
      </c>
      <c r="D137" s="235" t="s">
        <v>198</v>
      </c>
      <c r="E137" s="236" t="s">
        <v>486</v>
      </c>
      <c r="F137" s="237" t="s">
        <v>487</v>
      </c>
      <c r="G137" s="238" t="s">
        <v>201</v>
      </c>
      <c r="H137" s="239">
        <v>60.028</v>
      </c>
      <c r="I137" s="240"/>
      <c r="J137" s="241">
        <f>ROUND(I137*H137,2)</f>
        <v>0</v>
      </c>
      <c r="K137" s="237" t="s">
        <v>144</v>
      </c>
      <c r="L137" s="242"/>
      <c r="M137" s="243" t="s">
        <v>34</v>
      </c>
      <c r="N137" s="244" t="s">
        <v>49</v>
      </c>
      <c r="O137" s="42"/>
      <c r="P137" s="202">
        <f>O137*H137</f>
        <v>0</v>
      </c>
      <c r="Q137" s="202">
        <v>1</v>
      </c>
      <c r="R137" s="202">
        <f>Q137*H137</f>
        <v>60.028</v>
      </c>
      <c r="S137" s="202">
        <v>0</v>
      </c>
      <c r="T137" s="203">
        <f>S137*H137</f>
        <v>0</v>
      </c>
      <c r="AR137" s="23" t="s">
        <v>188</v>
      </c>
      <c r="AT137" s="23" t="s">
        <v>198</v>
      </c>
      <c r="AU137" s="23" t="s">
        <v>88</v>
      </c>
      <c r="AY137" s="23" t="s">
        <v>138</v>
      </c>
      <c r="BE137" s="204">
        <f>IF(N137="základní",J137,0)</f>
        <v>0</v>
      </c>
      <c r="BF137" s="204">
        <f>IF(N137="snížená",J137,0)</f>
        <v>0</v>
      </c>
      <c r="BG137" s="204">
        <f>IF(N137="zákl. přenesená",J137,0)</f>
        <v>0</v>
      </c>
      <c r="BH137" s="204">
        <f>IF(N137="sníž. přenesená",J137,0)</f>
        <v>0</v>
      </c>
      <c r="BI137" s="204">
        <f>IF(N137="nulová",J137,0)</f>
        <v>0</v>
      </c>
      <c r="BJ137" s="23" t="s">
        <v>86</v>
      </c>
      <c r="BK137" s="204">
        <f>ROUND(I137*H137,2)</f>
        <v>0</v>
      </c>
      <c r="BL137" s="23" t="s">
        <v>145</v>
      </c>
      <c r="BM137" s="23" t="s">
        <v>498</v>
      </c>
    </row>
    <row r="138" spans="2:63" s="10" customFormat="1" ht="22.35" customHeight="1">
      <c r="B138" s="176"/>
      <c r="C138" s="177"/>
      <c r="D138" s="190" t="s">
        <v>77</v>
      </c>
      <c r="E138" s="191" t="s">
        <v>215</v>
      </c>
      <c r="F138" s="191" t="s">
        <v>431</v>
      </c>
      <c r="G138" s="177"/>
      <c r="H138" s="177"/>
      <c r="I138" s="180"/>
      <c r="J138" s="192">
        <f>BK138</f>
        <v>0</v>
      </c>
      <c r="K138" s="177"/>
      <c r="L138" s="182"/>
      <c r="M138" s="183"/>
      <c r="N138" s="184"/>
      <c r="O138" s="184"/>
      <c r="P138" s="185">
        <f>SUM(P139:P140)</f>
        <v>0</v>
      </c>
      <c r="Q138" s="184"/>
      <c r="R138" s="185">
        <f>SUM(R139:R140)</f>
        <v>0</v>
      </c>
      <c r="S138" s="184"/>
      <c r="T138" s="186">
        <f>SUM(T139:T140)</f>
        <v>0</v>
      </c>
      <c r="AR138" s="187" t="s">
        <v>86</v>
      </c>
      <c r="AT138" s="188" t="s">
        <v>77</v>
      </c>
      <c r="AU138" s="188" t="s">
        <v>88</v>
      </c>
      <c r="AY138" s="187" t="s">
        <v>138</v>
      </c>
      <c r="BK138" s="189">
        <f>SUM(BK139:BK140)</f>
        <v>0</v>
      </c>
    </row>
    <row r="139" spans="2:65" s="1" customFormat="1" ht="31.5" customHeight="1">
      <c r="B139" s="41"/>
      <c r="C139" s="193" t="s">
        <v>238</v>
      </c>
      <c r="D139" s="193" t="s">
        <v>140</v>
      </c>
      <c r="E139" s="194" t="s">
        <v>499</v>
      </c>
      <c r="F139" s="195" t="s">
        <v>500</v>
      </c>
      <c r="G139" s="196" t="s">
        <v>178</v>
      </c>
      <c r="H139" s="197">
        <v>80</v>
      </c>
      <c r="I139" s="198"/>
      <c r="J139" s="199">
        <f>ROUND(I139*H139,2)</f>
        <v>0</v>
      </c>
      <c r="K139" s="195" t="s">
        <v>144</v>
      </c>
      <c r="L139" s="61"/>
      <c r="M139" s="200" t="s">
        <v>34</v>
      </c>
      <c r="N139" s="201" t="s">
        <v>49</v>
      </c>
      <c r="O139" s="42"/>
      <c r="P139" s="202">
        <f>O139*H139</f>
        <v>0</v>
      </c>
      <c r="Q139" s="202">
        <v>0</v>
      </c>
      <c r="R139" s="202">
        <f>Q139*H139</f>
        <v>0</v>
      </c>
      <c r="S139" s="202">
        <v>0</v>
      </c>
      <c r="T139" s="203">
        <f>S139*H139</f>
        <v>0</v>
      </c>
      <c r="AR139" s="23" t="s">
        <v>145</v>
      </c>
      <c r="AT139" s="23" t="s">
        <v>140</v>
      </c>
      <c r="AU139" s="23" t="s">
        <v>155</v>
      </c>
      <c r="AY139" s="23" t="s">
        <v>138</v>
      </c>
      <c r="BE139" s="204">
        <f>IF(N139="základní",J139,0)</f>
        <v>0</v>
      </c>
      <c r="BF139" s="204">
        <f>IF(N139="snížená",J139,0)</f>
        <v>0</v>
      </c>
      <c r="BG139" s="204">
        <f>IF(N139="zákl. přenesená",J139,0)</f>
        <v>0</v>
      </c>
      <c r="BH139" s="204">
        <f>IF(N139="sníž. přenesená",J139,0)</f>
        <v>0</v>
      </c>
      <c r="BI139" s="204">
        <f>IF(N139="nulová",J139,0)</f>
        <v>0</v>
      </c>
      <c r="BJ139" s="23" t="s">
        <v>86</v>
      </c>
      <c r="BK139" s="204">
        <f>ROUND(I139*H139,2)</f>
        <v>0</v>
      </c>
      <c r="BL139" s="23" t="s">
        <v>145</v>
      </c>
      <c r="BM139" s="23" t="s">
        <v>501</v>
      </c>
    </row>
    <row r="140" spans="2:47" s="1" customFormat="1" ht="364.5">
      <c r="B140" s="41"/>
      <c r="C140" s="63"/>
      <c r="D140" s="205" t="s">
        <v>147</v>
      </c>
      <c r="E140" s="63"/>
      <c r="F140" s="206" t="s">
        <v>502</v>
      </c>
      <c r="G140" s="63"/>
      <c r="H140" s="63"/>
      <c r="I140" s="163"/>
      <c r="J140" s="63"/>
      <c r="K140" s="63"/>
      <c r="L140" s="61"/>
      <c r="M140" s="207"/>
      <c r="N140" s="42"/>
      <c r="O140" s="42"/>
      <c r="P140" s="42"/>
      <c r="Q140" s="42"/>
      <c r="R140" s="42"/>
      <c r="S140" s="42"/>
      <c r="T140" s="78"/>
      <c r="AT140" s="23" t="s">
        <v>147</v>
      </c>
      <c r="AU140" s="23" t="s">
        <v>155</v>
      </c>
    </row>
    <row r="141" spans="2:63" s="10" customFormat="1" ht="29.85" customHeight="1">
      <c r="B141" s="176"/>
      <c r="C141" s="177"/>
      <c r="D141" s="190" t="s">
        <v>77</v>
      </c>
      <c r="E141" s="191" t="s">
        <v>145</v>
      </c>
      <c r="F141" s="191" t="s">
        <v>244</v>
      </c>
      <c r="G141" s="177"/>
      <c r="H141" s="177"/>
      <c r="I141" s="180"/>
      <c r="J141" s="192">
        <f>BK141</f>
        <v>0</v>
      </c>
      <c r="K141" s="177"/>
      <c r="L141" s="182"/>
      <c r="M141" s="183"/>
      <c r="N141" s="184"/>
      <c r="O141" s="184"/>
      <c r="P141" s="185">
        <f>SUM(P142:P149)</f>
        <v>0</v>
      </c>
      <c r="Q141" s="184"/>
      <c r="R141" s="185">
        <f>SUM(R142:R149)</f>
        <v>15.27364006</v>
      </c>
      <c r="S141" s="184"/>
      <c r="T141" s="186">
        <f>SUM(T142:T149)</f>
        <v>0</v>
      </c>
      <c r="AR141" s="187" t="s">
        <v>86</v>
      </c>
      <c r="AT141" s="188" t="s">
        <v>77</v>
      </c>
      <c r="AU141" s="188" t="s">
        <v>86</v>
      </c>
      <c r="AY141" s="187" t="s">
        <v>138</v>
      </c>
      <c r="BK141" s="189">
        <f>SUM(BK142:BK149)</f>
        <v>0</v>
      </c>
    </row>
    <row r="142" spans="2:65" s="1" customFormat="1" ht="31.5" customHeight="1">
      <c r="B142" s="41"/>
      <c r="C142" s="193" t="s">
        <v>245</v>
      </c>
      <c r="D142" s="193" t="s">
        <v>140</v>
      </c>
      <c r="E142" s="194" t="s">
        <v>503</v>
      </c>
      <c r="F142" s="195" t="s">
        <v>504</v>
      </c>
      <c r="G142" s="196" t="s">
        <v>178</v>
      </c>
      <c r="H142" s="197">
        <v>8.078</v>
      </c>
      <c r="I142" s="198"/>
      <c r="J142" s="199">
        <f>ROUND(I142*H142,2)</f>
        <v>0</v>
      </c>
      <c r="K142" s="195" t="s">
        <v>144</v>
      </c>
      <c r="L142" s="61"/>
      <c r="M142" s="200" t="s">
        <v>34</v>
      </c>
      <c r="N142" s="201" t="s">
        <v>49</v>
      </c>
      <c r="O142" s="42"/>
      <c r="P142" s="202">
        <f>O142*H142</f>
        <v>0</v>
      </c>
      <c r="Q142" s="202">
        <v>1.89077</v>
      </c>
      <c r="R142" s="202">
        <f>Q142*H142</f>
        <v>15.27364006</v>
      </c>
      <c r="S142" s="202">
        <v>0</v>
      </c>
      <c r="T142" s="203">
        <f>S142*H142</f>
        <v>0</v>
      </c>
      <c r="AR142" s="23" t="s">
        <v>145</v>
      </c>
      <c r="AT142" s="23" t="s">
        <v>140</v>
      </c>
      <c r="AU142" s="23" t="s">
        <v>88</v>
      </c>
      <c r="AY142" s="23" t="s">
        <v>138</v>
      </c>
      <c r="BE142" s="204">
        <f>IF(N142="základní",J142,0)</f>
        <v>0</v>
      </c>
      <c r="BF142" s="204">
        <f>IF(N142="snížená",J142,0)</f>
        <v>0</v>
      </c>
      <c r="BG142" s="204">
        <f>IF(N142="zákl. přenesená",J142,0)</f>
        <v>0</v>
      </c>
      <c r="BH142" s="204">
        <f>IF(N142="sníž. přenesená",J142,0)</f>
        <v>0</v>
      </c>
      <c r="BI142" s="204">
        <f>IF(N142="nulová",J142,0)</f>
        <v>0</v>
      </c>
      <c r="BJ142" s="23" t="s">
        <v>86</v>
      </c>
      <c r="BK142" s="204">
        <f>ROUND(I142*H142,2)</f>
        <v>0</v>
      </c>
      <c r="BL142" s="23" t="s">
        <v>145</v>
      </c>
      <c r="BM142" s="23" t="s">
        <v>505</v>
      </c>
    </row>
    <row r="143" spans="2:47" s="1" customFormat="1" ht="54">
      <c r="B143" s="41"/>
      <c r="C143" s="63"/>
      <c r="D143" s="205" t="s">
        <v>147</v>
      </c>
      <c r="E143" s="63"/>
      <c r="F143" s="206" t="s">
        <v>506</v>
      </c>
      <c r="G143" s="63"/>
      <c r="H143" s="63"/>
      <c r="I143" s="163"/>
      <c r="J143" s="63"/>
      <c r="K143" s="63"/>
      <c r="L143" s="61"/>
      <c r="M143" s="207"/>
      <c r="N143" s="42"/>
      <c r="O143" s="42"/>
      <c r="P143" s="42"/>
      <c r="Q143" s="42"/>
      <c r="R143" s="42"/>
      <c r="S143" s="42"/>
      <c r="T143" s="78"/>
      <c r="AT143" s="23" t="s">
        <v>147</v>
      </c>
      <c r="AU143" s="23" t="s">
        <v>88</v>
      </c>
    </row>
    <row r="144" spans="2:51" s="11" customFormat="1" ht="13.5">
      <c r="B144" s="210"/>
      <c r="C144" s="211"/>
      <c r="D144" s="205" t="s">
        <v>160</v>
      </c>
      <c r="E144" s="212" t="s">
        <v>34</v>
      </c>
      <c r="F144" s="213" t="s">
        <v>507</v>
      </c>
      <c r="G144" s="211"/>
      <c r="H144" s="214">
        <v>2.561</v>
      </c>
      <c r="I144" s="215"/>
      <c r="J144" s="211"/>
      <c r="K144" s="211"/>
      <c r="L144" s="216"/>
      <c r="M144" s="217"/>
      <c r="N144" s="218"/>
      <c r="O144" s="218"/>
      <c r="P144" s="218"/>
      <c r="Q144" s="218"/>
      <c r="R144" s="218"/>
      <c r="S144" s="218"/>
      <c r="T144" s="219"/>
      <c r="AT144" s="220" t="s">
        <v>160</v>
      </c>
      <c r="AU144" s="220" t="s">
        <v>88</v>
      </c>
      <c r="AV144" s="11" t="s">
        <v>88</v>
      </c>
      <c r="AW144" s="11" t="s">
        <v>41</v>
      </c>
      <c r="AX144" s="11" t="s">
        <v>78</v>
      </c>
      <c r="AY144" s="220" t="s">
        <v>138</v>
      </c>
    </row>
    <row r="145" spans="2:51" s="11" customFormat="1" ht="13.5">
      <c r="B145" s="210"/>
      <c r="C145" s="211"/>
      <c r="D145" s="205" t="s">
        <v>160</v>
      </c>
      <c r="E145" s="212" t="s">
        <v>34</v>
      </c>
      <c r="F145" s="213" t="s">
        <v>508</v>
      </c>
      <c r="G145" s="211"/>
      <c r="H145" s="214">
        <v>1.898</v>
      </c>
      <c r="I145" s="215"/>
      <c r="J145" s="211"/>
      <c r="K145" s="211"/>
      <c r="L145" s="216"/>
      <c r="M145" s="217"/>
      <c r="N145" s="218"/>
      <c r="O145" s="218"/>
      <c r="P145" s="218"/>
      <c r="Q145" s="218"/>
      <c r="R145" s="218"/>
      <c r="S145" s="218"/>
      <c r="T145" s="219"/>
      <c r="AT145" s="220" t="s">
        <v>160</v>
      </c>
      <c r="AU145" s="220" t="s">
        <v>88</v>
      </c>
      <c r="AV145" s="11" t="s">
        <v>88</v>
      </c>
      <c r="AW145" s="11" t="s">
        <v>41</v>
      </c>
      <c r="AX145" s="11" t="s">
        <v>78</v>
      </c>
      <c r="AY145" s="220" t="s">
        <v>138</v>
      </c>
    </row>
    <row r="146" spans="2:51" s="11" customFormat="1" ht="13.5">
      <c r="B146" s="210"/>
      <c r="C146" s="211"/>
      <c r="D146" s="205" t="s">
        <v>160</v>
      </c>
      <c r="E146" s="212" t="s">
        <v>34</v>
      </c>
      <c r="F146" s="213" t="s">
        <v>509</v>
      </c>
      <c r="G146" s="211"/>
      <c r="H146" s="214">
        <v>2.282</v>
      </c>
      <c r="I146" s="215"/>
      <c r="J146" s="211"/>
      <c r="K146" s="211"/>
      <c r="L146" s="216"/>
      <c r="M146" s="217"/>
      <c r="N146" s="218"/>
      <c r="O146" s="218"/>
      <c r="P146" s="218"/>
      <c r="Q146" s="218"/>
      <c r="R146" s="218"/>
      <c r="S146" s="218"/>
      <c r="T146" s="219"/>
      <c r="AT146" s="220" t="s">
        <v>160</v>
      </c>
      <c r="AU146" s="220" t="s">
        <v>88</v>
      </c>
      <c r="AV146" s="11" t="s">
        <v>88</v>
      </c>
      <c r="AW146" s="11" t="s">
        <v>41</v>
      </c>
      <c r="AX146" s="11" t="s">
        <v>78</v>
      </c>
      <c r="AY146" s="220" t="s">
        <v>138</v>
      </c>
    </row>
    <row r="147" spans="2:51" s="11" customFormat="1" ht="13.5">
      <c r="B147" s="210"/>
      <c r="C147" s="211"/>
      <c r="D147" s="205" t="s">
        <v>160</v>
      </c>
      <c r="E147" s="212" t="s">
        <v>34</v>
      </c>
      <c r="F147" s="213" t="s">
        <v>510</v>
      </c>
      <c r="G147" s="211"/>
      <c r="H147" s="214">
        <v>0.857</v>
      </c>
      <c r="I147" s="215"/>
      <c r="J147" s="211"/>
      <c r="K147" s="211"/>
      <c r="L147" s="216"/>
      <c r="M147" s="217"/>
      <c r="N147" s="218"/>
      <c r="O147" s="218"/>
      <c r="P147" s="218"/>
      <c r="Q147" s="218"/>
      <c r="R147" s="218"/>
      <c r="S147" s="218"/>
      <c r="T147" s="219"/>
      <c r="AT147" s="220" t="s">
        <v>160</v>
      </c>
      <c r="AU147" s="220" t="s">
        <v>88</v>
      </c>
      <c r="AV147" s="11" t="s">
        <v>88</v>
      </c>
      <c r="AW147" s="11" t="s">
        <v>41</v>
      </c>
      <c r="AX147" s="11" t="s">
        <v>78</v>
      </c>
      <c r="AY147" s="220" t="s">
        <v>138</v>
      </c>
    </row>
    <row r="148" spans="2:51" s="11" customFormat="1" ht="13.5">
      <c r="B148" s="210"/>
      <c r="C148" s="211"/>
      <c r="D148" s="205" t="s">
        <v>160</v>
      </c>
      <c r="E148" s="212" t="s">
        <v>34</v>
      </c>
      <c r="F148" s="213" t="s">
        <v>511</v>
      </c>
      <c r="G148" s="211"/>
      <c r="H148" s="214">
        <v>0.48</v>
      </c>
      <c r="I148" s="215"/>
      <c r="J148" s="211"/>
      <c r="K148" s="211"/>
      <c r="L148" s="216"/>
      <c r="M148" s="217"/>
      <c r="N148" s="218"/>
      <c r="O148" s="218"/>
      <c r="P148" s="218"/>
      <c r="Q148" s="218"/>
      <c r="R148" s="218"/>
      <c r="S148" s="218"/>
      <c r="T148" s="219"/>
      <c r="AT148" s="220" t="s">
        <v>160</v>
      </c>
      <c r="AU148" s="220" t="s">
        <v>88</v>
      </c>
      <c r="AV148" s="11" t="s">
        <v>88</v>
      </c>
      <c r="AW148" s="11" t="s">
        <v>41</v>
      </c>
      <c r="AX148" s="11" t="s">
        <v>78</v>
      </c>
      <c r="AY148" s="220" t="s">
        <v>138</v>
      </c>
    </row>
    <row r="149" spans="2:51" s="12" customFormat="1" ht="13.5">
      <c r="B149" s="221"/>
      <c r="C149" s="222"/>
      <c r="D149" s="205" t="s">
        <v>160</v>
      </c>
      <c r="E149" s="245" t="s">
        <v>34</v>
      </c>
      <c r="F149" s="246" t="s">
        <v>162</v>
      </c>
      <c r="G149" s="222"/>
      <c r="H149" s="247">
        <v>8.078</v>
      </c>
      <c r="I149" s="226"/>
      <c r="J149" s="222"/>
      <c r="K149" s="222"/>
      <c r="L149" s="227"/>
      <c r="M149" s="228"/>
      <c r="N149" s="229"/>
      <c r="O149" s="229"/>
      <c r="P149" s="229"/>
      <c r="Q149" s="229"/>
      <c r="R149" s="229"/>
      <c r="S149" s="229"/>
      <c r="T149" s="230"/>
      <c r="AT149" s="231" t="s">
        <v>160</v>
      </c>
      <c r="AU149" s="231" t="s">
        <v>88</v>
      </c>
      <c r="AV149" s="12" t="s">
        <v>145</v>
      </c>
      <c r="AW149" s="12" t="s">
        <v>6</v>
      </c>
      <c r="AX149" s="12" t="s">
        <v>86</v>
      </c>
      <c r="AY149" s="231" t="s">
        <v>138</v>
      </c>
    </row>
    <row r="150" spans="2:63" s="10" customFormat="1" ht="29.85" customHeight="1">
      <c r="B150" s="176"/>
      <c r="C150" s="177"/>
      <c r="D150" s="190" t="s">
        <v>77</v>
      </c>
      <c r="E150" s="191" t="s">
        <v>188</v>
      </c>
      <c r="F150" s="191" t="s">
        <v>512</v>
      </c>
      <c r="G150" s="177"/>
      <c r="H150" s="177"/>
      <c r="I150" s="180"/>
      <c r="J150" s="192">
        <f>BK150</f>
        <v>0</v>
      </c>
      <c r="K150" s="177"/>
      <c r="L150" s="182"/>
      <c r="M150" s="183"/>
      <c r="N150" s="184"/>
      <c r="O150" s="184"/>
      <c r="P150" s="185">
        <f>SUM(P151:P204)</f>
        <v>0</v>
      </c>
      <c r="Q150" s="184"/>
      <c r="R150" s="185">
        <f>SUM(R151:R204)</f>
        <v>3.1972528000000002</v>
      </c>
      <c r="S150" s="184"/>
      <c r="T150" s="186">
        <f>SUM(T151:T204)</f>
        <v>0</v>
      </c>
      <c r="AR150" s="187" t="s">
        <v>86</v>
      </c>
      <c r="AT150" s="188" t="s">
        <v>77</v>
      </c>
      <c r="AU150" s="188" t="s">
        <v>86</v>
      </c>
      <c r="AY150" s="187" t="s">
        <v>138</v>
      </c>
      <c r="BK150" s="189">
        <f>SUM(BK151:BK204)</f>
        <v>0</v>
      </c>
    </row>
    <row r="151" spans="2:65" s="1" customFormat="1" ht="44.25" customHeight="1">
      <c r="B151" s="41"/>
      <c r="C151" s="193" t="s">
        <v>252</v>
      </c>
      <c r="D151" s="193" t="s">
        <v>140</v>
      </c>
      <c r="E151" s="194" t="s">
        <v>513</v>
      </c>
      <c r="F151" s="195" t="s">
        <v>514</v>
      </c>
      <c r="G151" s="196" t="s">
        <v>170</v>
      </c>
      <c r="H151" s="197">
        <v>2</v>
      </c>
      <c r="I151" s="198"/>
      <c r="J151" s="199">
        <f>ROUND(I151*H151,2)</f>
        <v>0</v>
      </c>
      <c r="K151" s="195" t="s">
        <v>144</v>
      </c>
      <c r="L151" s="61"/>
      <c r="M151" s="200" t="s">
        <v>34</v>
      </c>
      <c r="N151" s="201" t="s">
        <v>49</v>
      </c>
      <c r="O151" s="42"/>
      <c r="P151" s="202">
        <f>O151*H151</f>
        <v>0</v>
      </c>
      <c r="Q151" s="202">
        <v>0.02512</v>
      </c>
      <c r="R151" s="202">
        <f>Q151*H151</f>
        <v>0.05024</v>
      </c>
      <c r="S151" s="202">
        <v>0</v>
      </c>
      <c r="T151" s="203">
        <f>S151*H151</f>
        <v>0</v>
      </c>
      <c r="AR151" s="23" t="s">
        <v>145</v>
      </c>
      <c r="AT151" s="23" t="s">
        <v>140</v>
      </c>
      <c r="AU151" s="23" t="s">
        <v>88</v>
      </c>
      <c r="AY151" s="23" t="s">
        <v>138</v>
      </c>
      <c r="BE151" s="204">
        <f>IF(N151="základní",J151,0)</f>
        <v>0</v>
      </c>
      <c r="BF151" s="204">
        <f>IF(N151="snížená",J151,0)</f>
        <v>0</v>
      </c>
      <c r="BG151" s="204">
        <f>IF(N151="zákl. přenesená",J151,0)</f>
        <v>0</v>
      </c>
      <c r="BH151" s="204">
        <f>IF(N151="sníž. přenesená",J151,0)</f>
        <v>0</v>
      </c>
      <c r="BI151" s="204">
        <f>IF(N151="nulová",J151,0)</f>
        <v>0</v>
      </c>
      <c r="BJ151" s="23" t="s">
        <v>86</v>
      </c>
      <c r="BK151" s="204">
        <f>ROUND(I151*H151,2)</f>
        <v>0</v>
      </c>
      <c r="BL151" s="23" t="s">
        <v>145</v>
      </c>
      <c r="BM151" s="23" t="s">
        <v>515</v>
      </c>
    </row>
    <row r="152" spans="2:47" s="1" customFormat="1" ht="108">
      <c r="B152" s="41"/>
      <c r="C152" s="63"/>
      <c r="D152" s="208" t="s">
        <v>147</v>
      </c>
      <c r="E152" s="63"/>
      <c r="F152" s="209" t="s">
        <v>516</v>
      </c>
      <c r="G152" s="63"/>
      <c r="H152" s="63"/>
      <c r="I152" s="163"/>
      <c r="J152" s="63"/>
      <c r="K152" s="63"/>
      <c r="L152" s="61"/>
      <c r="M152" s="207"/>
      <c r="N152" s="42"/>
      <c r="O152" s="42"/>
      <c r="P152" s="42"/>
      <c r="Q152" s="42"/>
      <c r="R152" s="42"/>
      <c r="S152" s="42"/>
      <c r="T152" s="78"/>
      <c r="AT152" s="23" t="s">
        <v>147</v>
      </c>
      <c r="AU152" s="23" t="s">
        <v>88</v>
      </c>
    </row>
    <row r="153" spans="2:65" s="1" customFormat="1" ht="22.5" customHeight="1">
      <c r="B153" s="41"/>
      <c r="C153" s="193" t="s">
        <v>260</v>
      </c>
      <c r="D153" s="193" t="s">
        <v>140</v>
      </c>
      <c r="E153" s="194" t="s">
        <v>517</v>
      </c>
      <c r="F153" s="195" t="s">
        <v>518</v>
      </c>
      <c r="G153" s="196" t="s">
        <v>255</v>
      </c>
      <c r="H153" s="197">
        <v>4</v>
      </c>
      <c r="I153" s="198"/>
      <c r="J153" s="199">
        <f>ROUND(I153*H153,2)</f>
        <v>0</v>
      </c>
      <c r="K153" s="195" t="s">
        <v>34</v>
      </c>
      <c r="L153" s="61"/>
      <c r="M153" s="200" t="s">
        <v>34</v>
      </c>
      <c r="N153" s="201" t="s">
        <v>49</v>
      </c>
      <c r="O153" s="42"/>
      <c r="P153" s="202">
        <f>O153*H153</f>
        <v>0</v>
      </c>
      <c r="Q153" s="202">
        <v>0</v>
      </c>
      <c r="R153" s="202">
        <f>Q153*H153</f>
        <v>0</v>
      </c>
      <c r="S153" s="202">
        <v>0</v>
      </c>
      <c r="T153" s="203">
        <f>S153*H153</f>
        <v>0</v>
      </c>
      <c r="AR153" s="23" t="s">
        <v>145</v>
      </c>
      <c r="AT153" s="23" t="s">
        <v>140</v>
      </c>
      <c r="AU153" s="23" t="s">
        <v>88</v>
      </c>
      <c r="AY153" s="23" t="s">
        <v>138</v>
      </c>
      <c r="BE153" s="204">
        <f>IF(N153="základní",J153,0)</f>
        <v>0</v>
      </c>
      <c r="BF153" s="204">
        <f>IF(N153="snížená",J153,0)</f>
        <v>0</v>
      </c>
      <c r="BG153" s="204">
        <f>IF(N153="zákl. přenesená",J153,0)</f>
        <v>0</v>
      </c>
      <c r="BH153" s="204">
        <f>IF(N153="sníž. přenesená",J153,0)</f>
        <v>0</v>
      </c>
      <c r="BI153" s="204">
        <f>IF(N153="nulová",J153,0)</f>
        <v>0</v>
      </c>
      <c r="BJ153" s="23" t="s">
        <v>86</v>
      </c>
      <c r="BK153" s="204">
        <f>ROUND(I153*H153,2)</f>
        <v>0</v>
      </c>
      <c r="BL153" s="23" t="s">
        <v>145</v>
      </c>
      <c r="BM153" s="23" t="s">
        <v>519</v>
      </c>
    </row>
    <row r="154" spans="2:47" s="1" customFormat="1" ht="27">
      <c r="B154" s="41"/>
      <c r="C154" s="63"/>
      <c r="D154" s="208" t="s">
        <v>149</v>
      </c>
      <c r="E154" s="63"/>
      <c r="F154" s="209" t="s">
        <v>520</v>
      </c>
      <c r="G154" s="63"/>
      <c r="H154" s="63"/>
      <c r="I154" s="163"/>
      <c r="J154" s="63"/>
      <c r="K154" s="63"/>
      <c r="L154" s="61"/>
      <c r="M154" s="207"/>
      <c r="N154" s="42"/>
      <c r="O154" s="42"/>
      <c r="P154" s="42"/>
      <c r="Q154" s="42"/>
      <c r="R154" s="42"/>
      <c r="S154" s="42"/>
      <c r="T154" s="78"/>
      <c r="AT154" s="23" t="s">
        <v>149</v>
      </c>
      <c r="AU154" s="23" t="s">
        <v>88</v>
      </c>
    </row>
    <row r="155" spans="2:65" s="1" customFormat="1" ht="22.5" customHeight="1">
      <c r="B155" s="41"/>
      <c r="C155" s="193" t="s">
        <v>9</v>
      </c>
      <c r="D155" s="193" t="s">
        <v>140</v>
      </c>
      <c r="E155" s="194" t="s">
        <v>521</v>
      </c>
      <c r="F155" s="195" t="s">
        <v>522</v>
      </c>
      <c r="G155" s="196" t="s">
        <v>255</v>
      </c>
      <c r="H155" s="197">
        <v>4</v>
      </c>
      <c r="I155" s="198"/>
      <c r="J155" s="199">
        <f>ROUND(I155*H155,2)</f>
        <v>0</v>
      </c>
      <c r="K155" s="195" t="s">
        <v>34</v>
      </c>
      <c r="L155" s="61"/>
      <c r="M155" s="200" t="s">
        <v>34</v>
      </c>
      <c r="N155" s="201" t="s">
        <v>49</v>
      </c>
      <c r="O155" s="42"/>
      <c r="P155" s="202">
        <f>O155*H155</f>
        <v>0</v>
      </c>
      <c r="Q155" s="202">
        <v>0</v>
      </c>
      <c r="R155" s="202">
        <f>Q155*H155</f>
        <v>0</v>
      </c>
      <c r="S155" s="202">
        <v>0</v>
      </c>
      <c r="T155" s="203">
        <f>S155*H155</f>
        <v>0</v>
      </c>
      <c r="AR155" s="23" t="s">
        <v>145</v>
      </c>
      <c r="AT155" s="23" t="s">
        <v>140</v>
      </c>
      <c r="AU155" s="23" t="s">
        <v>88</v>
      </c>
      <c r="AY155" s="23" t="s">
        <v>138</v>
      </c>
      <c r="BE155" s="204">
        <f>IF(N155="základní",J155,0)</f>
        <v>0</v>
      </c>
      <c r="BF155" s="204">
        <f>IF(N155="snížená",J155,0)</f>
        <v>0</v>
      </c>
      <c r="BG155" s="204">
        <f>IF(N155="zákl. přenesená",J155,0)</f>
        <v>0</v>
      </c>
      <c r="BH155" s="204">
        <f>IF(N155="sníž. přenesená",J155,0)</f>
        <v>0</v>
      </c>
      <c r="BI155" s="204">
        <f>IF(N155="nulová",J155,0)</f>
        <v>0</v>
      </c>
      <c r="BJ155" s="23" t="s">
        <v>86</v>
      </c>
      <c r="BK155" s="204">
        <f>ROUND(I155*H155,2)</f>
        <v>0</v>
      </c>
      <c r="BL155" s="23" t="s">
        <v>145</v>
      </c>
      <c r="BM155" s="23" t="s">
        <v>523</v>
      </c>
    </row>
    <row r="156" spans="2:47" s="1" customFormat="1" ht="27">
      <c r="B156" s="41"/>
      <c r="C156" s="63"/>
      <c r="D156" s="208" t="s">
        <v>149</v>
      </c>
      <c r="E156" s="63"/>
      <c r="F156" s="209" t="s">
        <v>520</v>
      </c>
      <c r="G156" s="63"/>
      <c r="H156" s="63"/>
      <c r="I156" s="163"/>
      <c r="J156" s="63"/>
      <c r="K156" s="63"/>
      <c r="L156" s="61"/>
      <c r="M156" s="207"/>
      <c r="N156" s="42"/>
      <c r="O156" s="42"/>
      <c r="P156" s="42"/>
      <c r="Q156" s="42"/>
      <c r="R156" s="42"/>
      <c r="S156" s="42"/>
      <c r="T156" s="78"/>
      <c r="AT156" s="23" t="s">
        <v>149</v>
      </c>
      <c r="AU156" s="23" t="s">
        <v>88</v>
      </c>
    </row>
    <row r="157" spans="2:65" s="1" customFormat="1" ht="22.5" customHeight="1">
      <c r="B157" s="41"/>
      <c r="C157" s="193" t="s">
        <v>271</v>
      </c>
      <c r="D157" s="193" t="s">
        <v>140</v>
      </c>
      <c r="E157" s="194" t="s">
        <v>524</v>
      </c>
      <c r="F157" s="195" t="s">
        <v>525</v>
      </c>
      <c r="G157" s="196" t="s">
        <v>255</v>
      </c>
      <c r="H157" s="197">
        <v>8</v>
      </c>
      <c r="I157" s="198"/>
      <c r="J157" s="199">
        <f>ROUND(I157*H157,2)</f>
        <v>0</v>
      </c>
      <c r="K157" s="195" t="s">
        <v>34</v>
      </c>
      <c r="L157" s="61"/>
      <c r="M157" s="200" t="s">
        <v>34</v>
      </c>
      <c r="N157" s="201" t="s">
        <v>49</v>
      </c>
      <c r="O157" s="42"/>
      <c r="P157" s="202">
        <f>O157*H157</f>
        <v>0</v>
      </c>
      <c r="Q157" s="202">
        <v>0</v>
      </c>
      <c r="R157" s="202">
        <f>Q157*H157</f>
        <v>0</v>
      </c>
      <c r="S157" s="202">
        <v>0</v>
      </c>
      <c r="T157" s="203">
        <f>S157*H157</f>
        <v>0</v>
      </c>
      <c r="AR157" s="23" t="s">
        <v>145</v>
      </c>
      <c r="AT157" s="23" t="s">
        <v>140</v>
      </c>
      <c r="AU157" s="23" t="s">
        <v>88</v>
      </c>
      <c r="AY157" s="23" t="s">
        <v>138</v>
      </c>
      <c r="BE157" s="204">
        <f>IF(N157="základní",J157,0)</f>
        <v>0</v>
      </c>
      <c r="BF157" s="204">
        <f>IF(N157="snížená",J157,0)</f>
        <v>0</v>
      </c>
      <c r="BG157" s="204">
        <f>IF(N157="zákl. přenesená",J157,0)</f>
        <v>0</v>
      </c>
      <c r="BH157" s="204">
        <f>IF(N157="sníž. přenesená",J157,0)</f>
        <v>0</v>
      </c>
      <c r="BI157" s="204">
        <f>IF(N157="nulová",J157,0)</f>
        <v>0</v>
      </c>
      <c r="BJ157" s="23" t="s">
        <v>86</v>
      </c>
      <c r="BK157" s="204">
        <f>ROUND(I157*H157,2)</f>
        <v>0</v>
      </c>
      <c r="BL157" s="23" t="s">
        <v>145</v>
      </c>
      <c r="BM157" s="23" t="s">
        <v>526</v>
      </c>
    </row>
    <row r="158" spans="2:47" s="1" customFormat="1" ht="27">
      <c r="B158" s="41"/>
      <c r="C158" s="63"/>
      <c r="D158" s="208" t="s">
        <v>149</v>
      </c>
      <c r="E158" s="63"/>
      <c r="F158" s="209" t="s">
        <v>520</v>
      </c>
      <c r="G158" s="63"/>
      <c r="H158" s="63"/>
      <c r="I158" s="163"/>
      <c r="J158" s="63"/>
      <c r="K158" s="63"/>
      <c r="L158" s="61"/>
      <c r="M158" s="207"/>
      <c r="N158" s="42"/>
      <c r="O158" s="42"/>
      <c r="P158" s="42"/>
      <c r="Q158" s="42"/>
      <c r="R158" s="42"/>
      <c r="S158" s="42"/>
      <c r="T158" s="78"/>
      <c r="AT158" s="23" t="s">
        <v>149</v>
      </c>
      <c r="AU158" s="23" t="s">
        <v>88</v>
      </c>
    </row>
    <row r="159" spans="2:65" s="1" customFormat="1" ht="22.5" customHeight="1">
      <c r="B159" s="41"/>
      <c r="C159" s="193" t="s">
        <v>278</v>
      </c>
      <c r="D159" s="193" t="s">
        <v>140</v>
      </c>
      <c r="E159" s="194" t="s">
        <v>527</v>
      </c>
      <c r="F159" s="195" t="s">
        <v>528</v>
      </c>
      <c r="G159" s="196" t="s">
        <v>248</v>
      </c>
      <c r="H159" s="197">
        <v>1</v>
      </c>
      <c r="I159" s="198"/>
      <c r="J159" s="199">
        <f>ROUND(I159*H159,2)</f>
        <v>0</v>
      </c>
      <c r="K159" s="195" t="s">
        <v>34</v>
      </c>
      <c r="L159" s="61"/>
      <c r="M159" s="200" t="s">
        <v>34</v>
      </c>
      <c r="N159" s="201" t="s">
        <v>49</v>
      </c>
      <c r="O159" s="42"/>
      <c r="P159" s="202">
        <f>O159*H159</f>
        <v>0</v>
      </c>
      <c r="Q159" s="202">
        <v>0</v>
      </c>
      <c r="R159" s="202">
        <f>Q159*H159</f>
        <v>0</v>
      </c>
      <c r="S159" s="202">
        <v>0</v>
      </c>
      <c r="T159" s="203">
        <f>S159*H159</f>
        <v>0</v>
      </c>
      <c r="AR159" s="23" t="s">
        <v>145</v>
      </c>
      <c r="AT159" s="23" t="s">
        <v>140</v>
      </c>
      <c r="AU159" s="23" t="s">
        <v>88</v>
      </c>
      <c r="AY159" s="23" t="s">
        <v>138</v>
      </c>
      <c r="BE159" s="204">
        <f>IF(N159="základní",J159,0)</f>
        <v>0</v>
      </c>
      <c r="BF159" s="204">
        <f>IF(N159="snížená",J159,0)</f>
        <v>0</v>
      </c>
      <c r="BG159" s="204">
        <f>IF(N159="zákl. přenesená",J159,0)</f>
        <v>0</v>
      </c>
      <c r="BH159" s="204">
        <f>IF(N159="sníž. přenesená",J159,0)</f>
        <v>0</v>
      </c>
      <c r="BI159" s="204">
        <f>IF(N159="nulová",J159,0)</f>
        <v>0</v>
      </c>
      <c r="BJ159" s="23" t="s">
        <v>86</v>
      </c>
      <c r="BK159" s="204">
        <f>ROUND(I159*H159,2)</f>
        <v>0</v>
      </c>
      <c r="BL159" s="23" t="s">
        <v>145</v>
      </c>
      <c r="BM159" s="23" t="s">
        <v>529</v>
      </c>
    </row>
    <row r="160" spans="2:65" s="1" customFormat="1" ht="22.5" customHeight="1">
      <c r="B160" s="41"/>
      <c r="C160" s="193" t="s">
        <v>283</v>
      </c>
      <c r="D160" s="193" t="s">
        <v>140</v>
      </c>
      <c r="E160" s="194" t="s">
        <v>530</v>
      </c>
      <c r="F160" s="195" t="s">
        <v>531</v>
      </c>
      <c r="G160" s="196" t="s">
        <v>248</v>
      </c>
      <c r="H160" s="197">
        <v>1</v>
      </c>
      <c r="I160" s="198"/>
      <c r="J160" s="199">
        <f>ROUND(I160*H160,2)</f>
        <v>0</v>
      </c>
      <c r="K160" s="195" t="s">
        <v>34</v>
      </c>
      <c r="L160" s="61"/>
      <c r="M160" s="200" t="s">
        <v>34</v>
      </c>
      <c r="N160" s="201" t="s">
        <v>49</v>
      </c>
      <c r="O160" s="42"/>
      <c r="P160" s="202">
        <f>O160*H160</f>
        <v>0</v>
      </c>
      <c r="Q160" s="202">
        <v>0</v>
      </c>
      <c r="R160" s="202">
        <f>Q160*H160</f>
        <v>0</v>
      </c>
      <c r="S160" s="202">
        <v>0</v>
      </c>
      <c r="T160" s="203">
        <f>S160*H160</f>
        <v>0</v>
      </c>
      <c r="AR160" s="23" t="s">
        <v>145</v>
      </c>
      <c r="AT160" s="23" t="s">
        <v>140</v>
      </c>
      <c r="AU160" s="23" t="s">
        <v>88</v>
      </c>
      <c r="AY160" s="23" t="s">
        <v>138</v>
      </c>
      <c r="BE160" s="204">
        <f>IF(N160="základní",J160,0)</f>
        <v>0</v>
      </c>
      <c r="BF160" s="204">
        <f>IF(N160="snížená",J160,0)</f>
        <v>0</v>
      </c>
      <c r="BG160" s="204">
        <f>IF(N160="zákl. přenesená",J160,0)</f>
        <v>0</v>
      </c>
      <c r="BH160" s="204">
        <f>IF(N160="sníž. přenesená",J160,0)</f>
        <v>0</v>
      </c>
      <c r="BI160" s="204">
        <f>IF(N160="nulová",J160,0)</f>
        <v>0</v>
      </c>
      <c r="BJ160" s="23" t="s">
        <v>86</v>
      </c>
      <c r="BK160" s="204">
        <f>ROUND(I160*H160,2)</f>
        <v>0</v>
      </c>
      <c r="BL160" s="23" t="s">
        <v>145</v>
      </c>
      <c r="BM160" s="23" t="s">
        <v>532</v>
      </c>
    </row>
    <row r="161" spans="2:65" s="1" customFormat="1" ht="22.5" customHeight="1">
      <c r="B161" s="41"/>
      <c r="C161" s="193" t="s">
        <v>290</v>
      </c>
      <c r="D161" s="193" t="s">
        <v>140</v>
      </c>
      <c r="E161" s="194" t="s">
        <v>533</v>
      </c>
      <c r="F161" s="195" t="s">
        <v>534</v>
      </c>
      <c r="G161" s="196" t="s">
        <v>170</v>
      </c>
      <c r="H161" s="197">
        <v>50.64</v>
      </c>
      <c r="I161" s="198"/>
      <c r="J161" s="199">
        <f>ROUND(I161*H161,2)</f>
        <v>0</v>
      </c>
      <c r="K161" s="195" t="s">
        <v>34</v>
      </c>
      <c r="L161" s="61"/>
      <c r="M161" s="200" t="s">
        <v>34</v>
      </c>
      <c r="N161" s="201" t="s">
        <v>49</v>
      </c>
      <c r="O161" s="42"/>
      <c r="P161" s="202">
        <f>O161*H161</f>
        <v>0</v>
      </c>
      <c r="Q161" s="202">
        <v>0</v>
      </c>
      <c r="R161" s="202">
        <f>Q161*H161</f>
        <v>0</v>
      </c>
      <c r="S161" s="202">
        <v>0</v>
      </c>
      <c r="T161" s="203">
        <f>S161*H161</f>
        <v>0</v>
      </c>
      <c r="AR161" s="23" t="s">
        <v>145</v>
      </c>
      <c r="AT161" s="23" t="s">
        <v>140</v>
      </c>
      <c r="AU161" s="23" t="s">
        <v>88</v>
      </c>
      <c r="AY161" s="23" t="s">
        <v>138</v>
      </c>
      <c r="BE161" s="204">
        <f>IF(N161="základní",J161,0)</f>
        <v>0</v>
      </c>
      <c r="BF161" s="204">
        <f>IF(N161="snížená",J161,0)</f>
        <v>0</v>
      </c>
      <c r="BG161" s="204">
        <f>IF(N161="zákl. přenesená",J161,0)</f>
        <v>0</v>
      </c>
      <c r="BH161" s="204">
        <f>IF(N161="sníž. přenesená",J161,0)</f>
        <v>0</v>
      </c>
      <c r="BI161" s="204">
        <f>IF(N161="nulová",J161,0)</f>
        <v>0</v>
      </c>
      <c r="BJ161" s="23" t="s">
        <v>86</v>
      </c>
      <c r="BK161" s="204">
        <f>ROUND(I161*H161,2)</f>
        <v>0</v>
      </c>
      <c r="BL161" s="23" t="s">
        <v>145</v>
      </c>
      <c r="BM161" s="23" t="s">
        <v>535</v>
      </c>
    </row>
    <row r="162" spans="2:47" s="1" customFormat="1" ht="27">
      <c r="B162" s="41"/>
      <c r="C162" s="63"/>
      <c r="D162" s="208" t="s">
        <v>149</v>
      </c>
      <c r="E162" s="63"/>
      <c r="F162" s="209" t="s">
        <v>536</v>
      </c>
      <c r="G162" s="63"/>
      <c r="H162" s="63"/>
      <c r="I162" s="163"/>
      <c r="J162" s="63"/>
      <c r="K162" s="63"/>
      <c r="L162" s="61"/>
      <c r="M162" s="207"/>
      <c r="N162" s="42"/>
      <c r="O162" s="42"/>
      <c r="P162" s="42"/>
      <c r="Q162" s="42"/>
      <c r="R162" s="42"/>
      <c r="S162" s="42"/>
      <c r="T162" s="78"/>
      <c r="AT162" s="23" t="s">
        <v>149</v>
      </c>
      <c r="AU162" s="23" t="s">
        <v>88</v>
      </c>
    </row>
    <row r="163" spans="2:65" s="1" customFormat="1" ht="31.5" customHeight="1">
      <c r="B163" s="41"/>
      <c r="C163" s="193" t="s">
        <v>296</v>
      </c>
      <c r="D163" s="193" t="s">
        <v>140</v>
      </c>
      <c r="E163" s="194" t="s">
        <v>537</v>
      </c>
      <c r="F163" s="195" t="s">
        <v>538</v>
      </c>
      <c r="G163" s="196" t="s">
        <v>170</v>
      </c>
      <c r="H163" s="197">
        <v>8</v>
      </c>
      <c r="I163" s="198"/>
      <c r="J163" s="199">
        <f>ROUND(I163*H163,2)</f>
        <v>0</v>
      </c>
      <c r="K163" s="195" t="s">
        <v>144</v>
      </c>
      <c r="L163" s="61"/>
      <c r="M163" s="200" t="s">
        <v>34</v>
      </c>
      <c r="N163" s="201" t="s">
        <v>49</v>
      </c>
      <c r="O163" s="42"/>
      <c r="P163" s="202">
        <f>O163*H163</f>
        <v>0</v>
      </c>
      <c r="Q163" s="202">
        <v>0.00178</v>
      </c>
      <c r="R163" s="202">
        <f>Q163*H163</f>
        <v>0.01424</v>
      </c>
      <c r="S163" s="202">
        <v>0</v>
      </c>
      <c r="T163" s="203">
        <f>S163*H163</f>
        <v>0</v>
      </c>
      <c r="AR163" s="23" t="s">
        <v>145</v>
      </c>
      <c r="AT163" s="23" t="s">
        <v>140</v>
      </c>
      <c r="AU163" s="23" t="s">
        <v>88</v>
      </c>
      <c r="AY163" s="23" t="s">
        <v>138</v>
      </c>
      <c r="BE163" s="204">
        <f>IF(N163="základní",J163,0)</f>
        <v>0</v>
      </c>
      <c r="BF163" s="204">
        <f>IF(N163="snížená",J163,0)</f>
        <v>0</v>
      </c>
      <c r="BG163" s="204">
        <f>IF(N163="zákl. přenesená",J163,0)</f>
        <v>0</v>
      </c>
      <c r="BH163" s="204">
        <f>IF(N163="sníž. přenesená",J163,0)</f>
        <v>0</v>
      </c>
      <c r="BI163" s="204">
        <f>IF(N163="nulová",J163,0)</f>
        <v>0</v>
      </c>
      <c r="BJ163" s="23" t="s">
        <v>86</v>
      </c>
      <c r="BK163" s="204">
        <f>ROUND(I163*H163,2)</f>
        <v>0</v>
      </c>
      <c r="BL163" s="23" t="s">
        <v>145</v>
      </c>
      <c r="BM163" s="23" t="s">
        <v>539</v>
      </c>
    </row>
    <row r="164" spans="2:47" s="1" customFormat="1" ht="108">
      <c r="B164" s="41"/>
      <c r="C164" s="63"/>
      <c r="D164" s="205" t="s">
        <v>147</v>
      </c>
      <c r="E164" s="63"/>
      <c r="F164" s="206" t="s">
        <v>540</v>
      </c>
      <c r="G164" s="63"/>
      <c r="H164" s="63"/>
      <c r="I164" s="163"/>
      <c r="J164" s="63"/>
      <c r="K164" s="63"/>
      <c r="L164" s="61"/>
      <c r="M164" s="207"/>
      <c r="N164" s="42"/>
      <c r="O164" s="42"/>
      <c r="P164" s="42"/>
      <c r="Q164" s="42"/>
      <c r="R164" s="42"/>
      <c r="S164" s="42"/>
      <c r="T164" s="78"/>
      <c r="AT164" s="23" t="s">
        <v>147</v>
      </c>
      <c r="AU164" s="23" t="s">
        <v>88</v>
      </c>
    </row>
    <row r="165" spans="2:47" s="1" customFormat="1" ht="27">
      <c r="B165" s="41"/>
      <c r="C165" s="63"/>
      <c r="D165" s="208" t="s">
        <v>149</v>
      </c>
      <c r="E165" s="63"/>
      <c r="F165" s="209" t="s">
        <v>541</v>
      </c>
      <c r="G165" s="63"/>
      <c r="H165" s="63"/>
      <c r="I165" s="163"/>
      <c r="J165" s="63"/>
      <c r="K165" s="63"/>
      <c r="L165" s="61"/>
      <c r="M165" s="207"/>
      <c r="N165" s="42"/>
      <c r="O165" s="42"/>
      <c r="P165" s="42"/>
      <c r="Q165" s="42"/>
      <c r="R165" s="42"/>
      <c r="S165" s="42"/>
      <c r="T165" s="78"/>
      <c r="AT165" s="23" t="s">
        <v>149</v>
      </c>
      <c r="AU165" s="23" t="s">
        <v>88</v>
      </c>
    </row>
    <row r="166" spans="2:65" s="1" customFormat="1" ht="31.5" customHeight="1">
      <c r="B166" s="41"/>
      <c r="C166" s="193" t="s">
        <v>300</v>
      </c>
      <c r="D166" s="193" t="s">
        <v>140</v>
      </c>
      <c r="E166" s="194" t="s">
        <v>542</v>
      </c>
      <c r="F166" s="195" t="s">
        <v>543</v>
      </c>
      <c r="G166" s="196" t="s">
        <v>170</v>
      </c>
      <c r="H166" s="197">
        <v>8</v>
      </c>
      <c r="I166" s="198"/>
      <c r="J166" s="199">
        <f>ROUND(I166*H166,2)</f>
        <v>0</v>
      </c>
      <c r="K166" s="195" t="s">
        <v>144</v>
      </c>
      <c r="L166" s="61"/>
      <c r="M166" s="200" t="s">
        <v>34</v>
      </c>
      <c r="N166" s="201" t="s">
        <v>49</v>
      </c>
      <c r="O166" s="42"/>
      <c r="P166" s="202">
        <f>O166*H166</f>
        <v>0</v>
      </c>
      <c r="Q166" s="202">
        <v>0.00268</v>
      </c>
      <c r="R166" s="202">
        <f>Q166*H166</f>
        <v>0.02144</v>
      </c>
      <c r="S166" s="202">
        <v>0</v>
      </c>
      <c r="T166" s="203">
        <f>S166*H166</f>
        <v>0</v>
      </c>
      <c r="AR166" s="23" t="s">
        <v>145</v>
      </c>
      <c r="AT166" s="23" t="s">
        <v>140</v>
      </c>
      <c r="AU166" s="23" t="s">
        <v>88</v>
      </c>
      <c r="AY166" s="23" t="s">
        <v>138</v>
      </c>
      <c r="BE166" s="204">
        <f>IF(N166="základní",J166,0)</f>
        <v>0</v>
      </c>
      <c r="BF166" s="204">
        <f>IF(N166="snížená",J166,0)</f>
        <v>0</v>
      </c>
      <c r="BG166" s="204">
        <f>IF(N166="zákl. přenesená",J166,0)</f>
        <v>0</v>
      </c>
      <c r="BH166" s="204">
        <f>IF(N166="sníž. přenesená",J166,0)</f>
        <v>0</v>
      </c>
      <c r="BI166" s="204">
        <f>IF(N166="nulová",J166,0)</f>
        <v>0</v>
      </c>
      <c r="BJ166" s="23" t="s">
        <v>86</v>
      </c>
      <c r="BK166" s="204">
        <f>ROUND(I166*H166,2)</f>
        <v>0</v>
      </c>
      <c r="BL166" s="23" t="s">
        <v>145</v>
      </c>
      <c r="BM166" s="23" t="s">
        <v>544</v>
      </c>
    </row>
    <row r="167" spans="2:47" s="1" customFormat="1" ht="108">
      <c r="B167" s="41"/>
      <c r="C167" s="63"/>
      <c r="D167" s="208" t="s">
        <v>147</v>
      </c>
      <c r="E167" s="63"/>
      <c r="F167" s="209" t="s">
        <v>540</v>
      </c>
      <c r="G167" s="63"/>
      <c r="H167" s="63"/>
      <c r="I167" s="163"/>
      <c r="J167" s="63"/>
      <c r="K167" s="63"/>
      <c r="L167" s="61"/>
      <c r="M167" s="207"/>
      <c r="N167" s="42"/>
      <c r="O167" s="42"/>
      <c r="P167" s="42"/>
      <c r="Q167" s="42"/>
      <c r="R167" s="42"/>
      <c r="S167" s="42"/>
      <c r="T167" s="78"/>
      <c r="AT167" s="23" t="s">
        <v>147</v>
      </c>
      <c r="AU167" s="23" t="s">
        <v>88</v>
      </c>
    </row>
    <row r="168" spans="2:65" s="1" customFormat="1" ht="22.5" customHeight="1">
      <c r="B168" s="41"/>
      <c r="C168" s="193" t="s">
        <v>305</v>
      </c>
      <c r="D168" s="193" t="s">
        <v>140</v>
      </c>
      <c r="E168" s="194" t="s">
        <v>545</v>
      </c>
      <c r="F168" s="195" t="s">
        <v>546</v>
      </c>
      <c r="G168" s="196" t="s">
        <v>170</v>
      </c>
      <c r="H168" s="197">
        <v>50.64</v>
      </c>
      <c r="I168" s="198"/>
      <c r="J168" s="199">
        <f>ROUND(I168*H168,2)</f>
        <v>0</v>
      </c>
      <c r="K168" s="195" t="s">
        <v>144</v>
      </c>
      <c r="L168" s="61"/>
      <c r="M168" s="200" t="s">
        <v>34</v>
      </c>
      <c r="N168" s="201" t="s">
        <v>49</v>
      </c>
      <c r="O168" s="42"/>
      <c r="P168" s="202">
        <f>O168*H168</f>
        <v>0</v>
      </c>
      <c r="Q168" s="202">
        <v>2E-05</v>
      </c>
      <c r="R168" s="202">
        <f>Q168*H168</f>
        <v>0.0010128000000000001</v>
      </c>
      <c r="S168" s="202">
        <v>0</v>
      </c>
      <c r="T168" s="203">
        <f>S168*H168</f>
        <v>0</v>
      </c>
      <c r="AR168" s="23" t="s">
        <v>145</v>
      </c>
      <c r="AT168" s="23" t="s">
        <v>140</v>
      </c>
      <c r="AU168" s="23" t="s">
        <v>88</v>
      </c>
      <c r="AY168" s="23" t="s">
        <v>138</v>
      </c>
      <c r="BE168" s="204">
        <f>IF(N168="základní",J168,0)</f>
        <v>0</v>
      </c>
      <c r="BF168" s="204">
        <f>IF(N168="snížená",J168,0)</f>
        <v>0</v>
      </c>
      <c r="BG168" s="204">
        <f>IF(N168="zákl. přenesená",J168,0)</f>
        <v>0</v>
      </c>
      <c r="BH168" s="204">
        <f>IF(N168="sníž. přenesená",J168,0)</f>
        <v>0</v>
      </c>
      <c r="BI168" s="204">
        <f>IF(N168="nulová",J168,0)</f>
        <v>0</v>
      </c>
      <c r="BJ168" s="23" t="s">
        <v>86</v>
      </c>
      <c r="BK168" s="204">
        <f>ROUND(I168*H168,2)</f>
        <v>0</v>
      </c>
      <c r="BL168" s="23" t="s">
        <v>145</v>
      </c>
      <c r="BM168" s="23" t="s">
        <v>547</v>
      </c>
    </row>
    <row r="169" spans="2:47" s="1" customFormat="1" ht="94.5">
      <c r="B169" s="41"/>
      <c r="C169" s="63"/>
      <c r="D169" s="208" t="s">
        <v>147</v>
      </c>
      <c r="E169" s="63"/>
      <c r="F169" s="209" t="s">
        <v>548</v>
      </c>
      <c r="G169" s="63"/>
      <c r="H169" s="63"/>
      <c r="I169" s="163"/>
      <c r="J169" s="63"/>
      <c r="K169" s="63"/>
      <c r="L169" s="61"/>
      <c r="M169" s="207"/>
      <c r="N169" s="42"/>
      <c r="O169" s="42"/>
      <c r="P169" s="42"/>
      <c r="Q169" s="42"/>
      <c r="R169" s="42"/>
      <c r="S169" s="42"/>
      <c r="T169" s="78"/>
      <c r="AT169" s="23" t="s">
        <v>147</v>
      </c>
      <c r="AU169" s="23" t="s">
        <v>88</v>
      </c>
    </row>
    <row r="170" spans="2:65" s="1" customFormat="1" ht="22.5" customHeight="1">
      <c r="B170" s="41"/>
      <c r="C170" s="235" t="s">
        <v>309</v>
      </c>
      <c r="D170" s="235" t="s">
        <v>198</v>
      </c>
      <c r="E170" s="236" t="s">
        <v>549</v>
      </c>
      <c r="F170" s="237" t="s">
        <v>550</v>
      </c>
      <c r="G170" s="238" t="s">
        <v>248</v>
      </c>
      <c r="H170" s="239">
        <v>11</v>
      </c>
      <c r="I170" s="240"/>
      <c r="J170" s="241">
        <f>ROUND(I170*H170,2)</f>
        <v>0</v>
      </c>
      <c r="K170" s="237" t="s">
        <v>144</v>
      </c>
      <c r="L170" s="242"/>
      <c r="M170" s="243" t="s">
        <v>34</v>
      </c>
      <c r="N170" s="244" t="s">
        <v>49</v>
      </c>
      <c r="O170" s="42"/>
      <c r="P170" s="202">
        <f>O170*H170</f>
        <v>0</v>
      </c>
      <c r="Q170" s="202">
        <v>0.0256</v>
      </c>
      <c r="R170" s="202">
        <f>Q170*H170</f>
        <v>0.2816</v>
      </c>
      <c r="S170" s="202">
        <v>0</v>
      </c>
      <c r="T170" s="203">
        <f>S170*H170</f>
        <v>0</v>
      </c>
      <c r="AR170" s="23" t="s">
        <v>188</v>
      </c>
      <c r="AT170" s="23" t="s">
        <v>198</v>
      </c>
      <c r="AU170" s="23" t="s">
        <v>88</v>
      </c>
      <c r="AY170" s="23" t="s">
        <v>138</v>
      </c>
      <c r="BE170" s="204">
        <f>IF(N170="základní",J170,0)</f>
        <v>0</v>
      </c>
      <c r="BF170" s="204">
        <f>IF(N170="snížená",J170,0)</f>
        <v>0</v>
      </c>
      <c r="BG170" s="204">
        <f>IF(N170="zákl. přenesená",J170,0)</f>
        <v>0</v>
      </c>
      <c r="BH170" s="204">
        <f>IF(N170="sníž. přenesená",J170,0)</f>
        <v>0</v>
      </c>
      <c r="BI170" s="204">
        <f>IF(N170="nulová",J170,0)</f>
        <v>0</v>
      </c>
      <c r="BJ170" s="23" t="s">
        <v>86</v>
      </c>
      <c r="BK170" s="204">
        <f>ROUND(I170*H170,2)</f>
        <v>0</v>
      </c>
      <c r="BL170" s="23" t="s">
        <v>145</v>
      </c>
      <c r="BM170" s="23" t="s">
        <v>551</v>
      </c>
    </row>
    <row r="171" spans="2:65" s="1" customFormat="1" ht="31.5" customHeight="1">
      <c r="B171" s="41"/>
      <c r="C171" s="193" t="s">
        <v>313</v>
      </c>
      <c r="D171" s="193" t="s">
        <v>140</v>
      </c>
      <c r="E171" s="194" t="s">
        <v>552</v>
      </c>
      <c r="F171" s="195" t="s">
        <v>553</v>
      </c>
      <c r="G171" s="196" t="s">
        <v>248</v>
      </c>
      <c r="H171" s="197">
        <v>3</v>
      </c>
      <c r="I171" s="198"/>
      <c r="J171" s="199">
        <f>ROUND(I171*H171,2)</f>
        <v>0</v>
      </c>
      <c r="K171" s="195" t="s">
        <v>144</v>
      </c>
      <c r="L171" s="61"/>
      <c r="M171" s="200" t="s">
        <v>34</v>
      </c>
      <c r="N171" s="201" t="s">
        <v>49</v>
      </c>
      <c r="O171" s="42"/>
      <c r="P171" s="202">
        <f>O171*H171</f>
        <v>0</v>
      </c>
      <c r="Q171" s="202">
        <v>8E-05</v>
      </c>
      <c r="R171" s="202">
        <f>Q171*H171</f>
        <v>0.00024000000000000003</v>
      </c>
      <c r="S171" s="202">
        <v>0</v>
      </c>
      <c r="T171" s="203">
        <f>S171*H171</f>
        <v>0</v>
      </c>
      <c r="AR171" s="23" t="s">
        <v>145</v>
      </c>
      <c r="AT171" s="23" t="s">
        <v>140</v>
      </c>
      <c r="AU171" s="23" t="s">
        <v>88</v>
      </c>
      <c r="AY171" s="23" t="s">
        <v>138</v>
      </c>
      <c r="BE171" s="204">
        <f>IF(N171="základní",J171,0)</f>
        <v>0</v>
      </c>
      <c r="BF171" s="204">
        <f>IF(N171="snížená",J171,0)</f>
        <v>0</v>
      </c>
      <c r="BG171" s="204">
        <f>IF(N171="zákl. přenesená",J171,0)</f>
        <v>0</v>
      </c>
      <c r="BH171" s="204">
        <f>IF(N171="sníž. přenesená",J171,0)</f>
        <v>0</v>
      </c>
      <c r="BI171" s="204">
        <f>IF(N171="nulová",J171,0)</f>
        <v>0</v>
      </c>
      <c r="BJ171" s="23" t="s">
        <v>86</v>
      </c>
      <c r="BK171" s="204">
        <f>ROUND(I171*H171,2)</f>
        <v>0</v>
      </c>
      <c r="BL171" s="23" t="s">
        <v>145</v>
      </c>
      <c r="BM171" s="23" t="s">
        <v>554</v>
      </c>
    </row>
    <row r="172" spans="2:47" s="1" customFormat="1" ht="54">
      <c r="B172" s="41"/>
      <c r="C172" s="63"/>
      <c r="D172" s="208" t="s">
        <v>147</v>
      </c>
      <c r="E172" s="63"/>
      <c r="F172" s="209" t="s">
        <v>555</v>
      </c>
      <c r="G172" s="63"/>
      <c r="H172" s="63"/>
      <c r="I172" s="163"/>
      <c r="J172" s="63"/>
      <c r="K172" s="63"/>
      <c r="L172" s="61"/>
      <c r="M172" s="207"/>
      <c r="N172" s="42"/>
      <c r="O172" s="42"/>
      <c r="P172" s="42"/>
      <c r="Q172" s="42"/>
      <c r="R172" s="42"/>
      <c r="S172" s="42"/>
      <c r="T172" s="78"/>
      <c r="AT172" s="23" t="s">
        <v>147</v>
      </c>
      <c r="AU172" s="23" t="s">
        <v>88</v>
      </c>
    </row>
    <row r="173" spans="2:65" s="1" customFormat="1" ht="22.5" customHeight="1">
      <c r="B173" s="41"/>
      <c r="C173" s="235" t="s">
        <v>317</v>
      </c>
      <c r="D173" s="235" t="s">
        <v>198</v>
      </c>
      <c r="E173" s="236" t="s">
        <v>556</v>
      </c>
      <c r="F173" s="237" t="s">
        <v>557</v>
      </c>
      <c r="G173" s="238" t="s">
        <v>248</v>
      </c>
      <c r="H173" s="239">
        <v>3</v>
      </c>
      <c r="I173" s="240"/>
      <c r="J173" s="241">
        <f>ROUND(I173*H173,2)</f>
        <v>0</v>
      </c>
      <c r="K173" s="237" t="s">
        <v>144</v>
      </c>
      <c r="L173" s="242"/>
      <c r="M173" s="243" t="s">
        <v>34</v>
      </c>
      <c r="N173" s="244" t="s">
        <v>49</v>
      </c>
      <c r="O173" s="42"/>
      <c r="P173" s="202">
        <f>O173*H173</f>
        <v>0</v>
      </c>
      <c r="Q173" s="202">
        <v>0.0003</v>
      </c>
      <c r="R173" s="202">
        <f>Q173*H173</f>
        <v>0.0009</v>
      </c>
      <c r="S173" s="202">
        <v>0</v>
      </c>
      <c r="T173" s="203">
        <f>S173*H173</f>
        <v>0</v>
      </c>
      <c r="AR173" s="23" t="s">
        <v>188</v>
      </c>
      <c r="AT173" s="23" t="s">
        <v>198</v>
      </c>
      <c r="AU173" s="23" t="s">
        <v>88</v>
      </c>
      <c r="AY173" s="23" t="s">
        <v>138</v>
      </c>
      <c r="BE173" s="204">
        <f>IF(N173="základní",J173,0)</f>
        <v>0</v>
      </c>
      <c r="BF173" s="204">
        <f>IF(N173="snížená",J173,0)</f>
        <v>0</v>
      </c>
      <c r="BG173" s="204">
        <f>IF(N173="zákl. přenesená",J173,0)</f>
        <v>0</v>
      </c>
      <c r="BH173" s="204">
        <f>IF(N173="sníž. přenesená",J173,0)</f>
        <v>0</v>
      </c>
      <c r="BI173" s="204">
        <f>IF(N173="nulová",J173,0)</f>
        <v>0</v>
      </c>
      <c r="BJ173" s="23" t="s">
        <v>86</v>
      </c>
      <c r="BK173" s="204">
        <f>ROUND(I173*H173,2)</f>
        <v>0</v>
      </c>
      <c r="BL173" s="23" t="s">
        <v>145</v>
      </c>
      <c r="BM173" s="23" t="s">
        <v>558</v>
      </c>
    </row>
    <row r="174" spans="2:65" s="1" customFormat="1" ht="31.5" customHeight="1">
      <c r="B174" s="41"/>
      <c r="C174" s="193" t="s">
        <v>321</v>
      </c>
      <c r="D174" s="193" t="s">
        <v>140</v>
      </c>
      <c r="E174" s="194" t="s">
        <v>559</v>
      </c>
      <c r="F174" s="195" t="s">
        <v>560</v>
      </c>
      <c r="G174" s="196" t="s">
        <v>248</v>
      </c>
      <c r="H174" s="197">
        <v>3</v>
      </c>
      <c r="I174" s="198"/>
      <c r="J174" s="199">
        <f>ROUND(I174*H174,2)</f>
        <v>0</v>
      </c>
      <c r="K174" s="195" t="s">
        <v>144</v>
      </c>
      <c r="L174" s="61"/>
      <c r="M174" s="200" t="s">
        <v>34</v>
      </c>
      <c r="N174" s="201" t="s">
        <v>49</v>
      </c>
      <c r="O174" s="42"/>
      <c r="P174" s="202">
        <f>O174*H174</f>
        <v>0</v>
      </c>
      <c r="Q174" s="202">
        <v>0</v>
      </c>
      <c r="R174" s="202">
        <f>Q174*H174</f>
        <v>0</v>
      </c>
      <c r="S174" s="202">
        <v>0</v>
      </c>
      <c r="T174" s="203">
        <f>S174*H174</f>
        <v>0</v>
      </c>
      <c r="AR174" s="23" t="s">
        <v>145</v>
      </c>
      <c r="AT174" s="23" t="s">
        <v>140</v>
      </c>
      <c r="AU174" s="23" t="s">
        <v>88</v>
      </c>
      <c r="AY174" s="23" t="s">
        <v>138</v>
      </c>
      <c r="BE174" s="204">
        <f>IF(N174="základní",J174,0)</f>
        <v>0</v>
      </c>
      <c r="BF174" s="204">
        <f>IF(N174="snížená",J174,0)</f>
        <v>0</v>
      </c>
      <c r="BG174" s="204">
        <f>IF(N174="zákl. přenesená",J174,0)</f>
        <v>0</v>
      </c>
      <c r="BH174" s="204">
        <f>IF(N174="sníž. přenesená",J174,0)</f>
        <v>0</v>
      </c>
      <c r="BI174" s="204">
        <f>IF(N174="nulová",J174,0)</f>
        <v>0</v>
      </c>
      <c r="BJ174" s="23" t="s">
        <v>86</v>
      </c>
      <c r="BK174" s="204">
        <f>ROUND(I174*H174,2)</f>
        <v>0</v>
      </c>
      <c r="BL174" s="23" t="s">
        <v>145</v>
      </c>
      <c r="BM174" s="23" t="s">
        <v>561</v>
      </c>
    </row>
    <row r="175" spans="2:47" s="1" customFormat="1" ht="54">
      <c r="B175" s="41"/>
      <c r="C175" s="63"/>
      <c r="D175" s="208" t="s">
        <v>147</v>
      </c>
      <c r="E175" s="63"/>
      <c r="F175" s="209" t="s">
        <v>555</v>
      </c>
      <c r="G175" s="63"/>
      <c r="H175" s="63"/>
      <c r="I175" s="163"/>
      <c r="J175" s="63"/>
      <c r="K175" s="63"/>
      <c r="L175" s="61"/>
      <c r="M175" s="207"/>
      <c r="N175" s="42"/>
      <c r="O175" s="42"/>
      <c r="P175" s="42"/>
      <c r="Q175" s="42"/>
      <c r="R175" s="42"/>
      <c r="S175" s="42"/>
      <c r="T175" s="78"/>
      <c r="AT175" s="23" t="s">
        <v>147</v>
      </c>
      <c r="AU175" s="23" t="s">
        <v>88</v>
      </c>
    </row>
    <row r="176" spans="2:65" s="1" customFormat="1" ht="22.5" customHeight="1">
      <c r="B176" s="41"/>
      <c r="C176" s="235" t="s">
        <v>328</v>
      </c>
      <c r="D176" s="235" t="s">
        <v>198</v>
      </c>
      <c r="E176" s="236" t="s">
        <v>562</v>
      </c>
      <c r="F176" s="237" t="s">
        <v>563</v>
      </c>
      <c r="G176" s="238" t="s">
        <v>248</v>
      </c>
      <c r="H176" s="239">
        <v>3</v>
      </c>
      <c r="I176" s="240"/>
      <c r="J176" s="241">
        <f>ROUND(I176*H176,2)</f>
        <v>0</v>
      </c>
      <c r="K176" s="237" t="s">
        <v>144</v>
      </c>
      <c r="L176" s="242"/>
      <c r="M176" s="243" t="s">
        <v>34</v>
      </c>
      <c r="N176" s="244" t="s">
        <v>49</v>
      </c>
      <c r="O176" s="42"/>
      <c r="P176" s="202">
        <f>O176*H176</f>
        <v>0</v>
      </c>
      <c r="Q176" s="202">
        <v>0.0028</v>
      </c>
      <c r="R176" s="202">
        <f>Q176*H176</f>
        <v>0.0084</v>
      </c>
      <c r="S176" s="202">
        <v>0</v>
      </c>
      <c r="T176" s="203">
        <f>S176*H176</f>
        <v>0</v>
      </c>
      <c r="AR176" s="23" t="s">
        <v>188</v>
      </c>
      <c r="AT176" s="23" t="s">
        <v>198</v>
      </c>
      <c r="AU176" s="23" t="s">
        <v>88</v>
      </c>
      <c r="AY176" s="23" t="s">
        <v>138</v>
      </c>
      <c r="BE176" s="204">
        <f>IF(N176="základní",J176,0)</f>
        <v>0</v>
      </c>
      <c r="BF176" s="204">
        <f>IF(N176="snížená",J176,0)</f>
        <v>0</v>
      </c>
      <c r="BG176" s="204">
        <f>IF(N176="zákl. přenesená",J176,0)</f>
        <v>0</v>
      </c>
      <c r="BH176" s="204">
        <f>IF(N176="sníž. přenesená",J176,0)</f>
        <v>0</v>
      </c>
      <c r="BI176" s="204">
        <f>IF(N176="nulová",J176,0)</f>
        <v>0</v>
      </c>
      <c r="BJ176" s="23" t="s">
        <v>86</v>
      </c>
      <c r="BK176" s="204">
        <f>ROUND(I176*H176,2)</f>
        <v>0</v>
      </c>
      <c r="BL176" s="23" t="s">
        <v>145</v>
      </c>
      <c r="BM176" s="23" t="s">
        <v>564</v>
      </c>
    </row>
    <row r="177" spans="2:65" s="1" customFormat="1" ht="31.5" customHeight="1">
      <c r="B177" s="41"/>
      <c r="C177" s="193" t="s">
        <v>333</v>
      </c>
      <c r="D177" s="193" t="s">
        <v>140</v>
      </c>
      <c r="E177" s="194" t="s">
        <v>565</v>
      </c>
      <c r="F177" s="195" t="s">
        <v>566</v>
      </c>
      <c r="G177" s="196" t="s">
        <v>248</v>
      </c>
      <c r="H177" s="197">
        <v>10</v>
      </c>
      <c r="I177" s="198"/>
      <c r="J177" s="199">
        <f>ROUND(I177*H177,2)</f>
        <v>0</v>
      </c>
      <c r="K177" s="195" t="s">
        <v>144</v>
      </c>
      <c r="L177" s="61"/>
      <c r="M177" s="200" t="s">
        <v>34</v>
      </c>
      <c r="N177" s="201" t="s">
        <v>49</v>
      </c>
      <c r="O177" s="42"/>
      <c r="P177" s="202">
        <f>O177*H177</f>
        <v>0</v>
      </c>
      <c r="Q177" s="202">
        <v>0</v>
      </c>
      <c r="R177" s="202">
        <f>Q177*H177</f>
        <v>0</v>
      </c>
      <c r="S177" s="202">
        <v>0</v>
      </c>
      <c r="T177" s="203">
        <f>S177*H177</f>
        <v>0</v>
      </c>
      <c r="AR177" s="23" t="s">
        <v>145</v>
      </c>
      <c r="AT177" s="23" t="s">
        <v>140</v>
      </c>
      <c r="AU177" s="23" t="s">
        <v>88</v>
      </c>
      <c r="AY177" s="23" t="s">
        <v>138</v>
      </c>
      <c r="BE177" s="204">
        <f>IF(N177="základní",J177,0)</f>
        <v>0</v>
      </c>
      <c r="BF177" s="204">
        <f>IF(N177="snížená",J177,0)</f>
        <v>0</v>
      </c>
      <c r="BG177" s="204">
        <f>IF(N177="zákl. přenesená",J177,0)</f>
        <v>0</v>
      </c>
      <c r="BH177" s="204">
        <f>IF(N177="sníž. přenesená",J177,0)</f>
        <v>0</v>
      </c>
      <c r="BI177" s="204">
        <f>IF(N177="nulová",J177,0)</f>
        <v>0</v>
      </c>
      <c r="BJ177" s="23" t="s">
        <v>86</v>
      </c>
      <c r="BK177" s="204">
        <f>ROUND(I177*H177,2)</f>
        <v>0</v>
      </c>
      <c r="BL177" s="23" t="s">
        <v>145</v>
      </c>
      <c r="BM177" s="23" t="s">
        <v>567</v>
      </c>
    </row>
    <row r="178" spans="2:47" s="1" customFormat="1" ht="81">
      <c r="B178" s="41"/>
      <c r="C178" s="63"/>
      <c r="D178" s="208" t="s">
        <v>147</v>
      </c>
      <c r="E178" s="63"/>
      <c r="F178" s="209" t="s">
        <v>568</v>
      </c>
      <c r="G178" s="63"/>
      <c r="H178" s="63"/>
      <c r="I178" s="163"/>
      <c r="J178" s="63"/>
      <c r="K178" s="63"/>
      <c r="L178" s="61"/>
      <c r="M178" s="207"/>
      <c r="N178" s="42"/>
      <c r="O178" s="42"/>
      <c r="P178" s="42"/>
      <c r="Q178" s="42"/>
      <c r="R178" s="42"/>
      <c r="S178" s="42"/>
      <c r="T178" s="78"/>
      <c r="AT178" s="23" t="s">
        <v>147</v>
      </c>
      <c r="AU178" s="23" t="s">
        <v>88</v>
      </c>
    </row>
    <row r="179" spans="2:65" s="1" customFormat="1" ht="31.5" customHeight="1">
      <c r="B179" s="41"/>
      <c r="C179" s="193" t="s">
        <v>226</v>
      </c>
      <c r="D179" s="193" t="s">
        <v>140</v>
      </c>
      <c r="E179" s="194" t="s">
        <v>569</v>
      </c>
      <c r="F179" s="195" t="s">
        <v>570</v>
      </c>
      <c r="G179" s="196" t="s">
        <v>248</v>
      </c>
      <c r="H179" s="197">
        <v>1</v>
      </c>
      <c r="I179" s="198"/>
      <c r="J179" s="199">
        <f>ROUND(I179*H179,2)</f>
        <v>0</v>
      </c>
      <c r="K179" s="195" t="s">
        <v>144</v>
      </c>
      <c r="L179" s="61"/>
      <c r="M179" s="200" t="s">
        <v>34</v>
      </c>
      <c r="N179" s="201" t="s">
        <v>49</v>
      </c>
      <c r="O179" s="42"/>
      <c r="P179" s="202">
        <f>O179*H179</f>
        <v>0</v>
      </c>
      <c r="Q179" s="202">
        <v>0.10833</v>
      </c>
      <c r="R179" s="202">
        <f>Q179*H179</f>
        <v>0.10833</v>
      </c>
      <c r="S179" s="202">
        <v>0</v>
      </c>
      <c r="T179" s="203">
        <f>S179*H179</f>
        <v>0</v>
      </c>
      <c r="AR179" s="23" t="s">
        <v>145</v>
      </c>
      <c r="AT179" s="23" t="s">
        <v>140</v>
      </c>
      <c r="AU179" s="23" t="s">
        <v>88</v>
      </c>
      <c r="AY179" s="23" t="s">
        <v>138</v>
      </c>
      <c r="BE179" s="204">
        <f>IF(N179="základní",J179,0)</f>
        <v>0</v>
      </c>
      <c r="BF179" s="204">
        <f>IF(N179="snížená",J179,0)</f>
        <v>0</v>
      </c>
      <c r="BG179" s="204">
        <f>IF(N179="zákl. přenesená",J179,0)</f>
        <v>0</v>
      </c>
      <c r="BH179" s="204">
        <f>IF(N179="sníž. přenesená",J179,0)</f>
        <v>0</v>
      </c>
      <c r="BI179" s="204">
        <f>IF(N179="nulová",J179,0)</f>
        <v>0</v>
      </c>
      <c r="BJ179" s="23" t="s">
        <v>86</v>
      </c>
      <c r="BK179" s="204">
        <f>ROUND(I179*H179,2)</f>
        <v>0</v>
      </c>
      <c r="BL179" s="23" t="s">
        <v>145</v>
      </c>
      <c r="BM179" s="23" t="s">
        <v>571</v>
      </c>
    </row>
    <row r="180" spans="2:47" s="1" customFormat="1" ht="81">
      <c r="B180" s="41"/>
      <c r="C180" s="63"/>
      <c r="D180" s="208" t="s">
        <v>147</v>
      </c>
      <c r="E180" s="63"/>
      <c r="F180" s="209" t="s">
        <v>568</v>
      </c>
      <c r="G180" s="63"/>
      <c r="H180" s="63"/>
      <c r="I180" s="163"/>
      <c r="J180" s="63"/>
      <c r="K180" s="63"/>
      <c r="L180" s="61"/>
      <c r="M180" s="207"/>
      <c r="N180" s="42"/>
      <c r="O180" s="42"/>
      <c r="P180" s="42"/>
      <c r="Q180" s="42"/>
      <c r="R180" s="42"/>
      <c r="S180" s="42"/>
      <c r="T180" s="78"/>
      <c r="AT180" s="23" t="s">
        <v>147</v>
      </c>
      <c r="AU180" s="23" t="s">
        <v>88</v>
      </c>
    </row>
    <row r="181" spans="2:65" s="1" customFormat="1" ht="44.25" customHeight="1">
      <c r="B181" s="41"/>
      <c r="C181" s="193" t="s">
        <v>340</v>
      </c>
      <c r="D181" s="193" t="s">
        <v>140</v>
      </c>
      <c r="E181" s="194" t="s">
        <v>572</v>
      </c>
      <c r="F181" s="195" t="s">
        <v>573</v>
      </c>
      <c r="G181" s="196" t="s">
        <v>248</v>
      </c>
      <c r="H181" s="197">
        <v>1</v>
      </c>
      <c r="I181" s="198"/>
      <c r="J181" s="199">
        <f>ROUND(I181*H181,2)</f>
        <v>0</v>
      </c>
      <c r="K181" s="195" t="s">
        <v>144</v>
      </c>
      <c r="L181" s="61"/>
      <c r="M181" s="200" t="s">
        <v>34</v>
      </c>
      <c r="N181" s="201" t="s">
        <v>49</v>
      </c>
      <c r="O181" s="42"/>
      <c r="P181" s="202">
        <f>O181*H181</f>
        <v>0</v>
      </c>
      <c r="Q181" s="202">
        <v>0.10833</v>
      </c>
      <c r="R181" s="202">
        <f>Q181*H181</f>
        <v>0.10833</v>
      </c>
      <c r="S181" s="202">
        <v>0</v>
      </c>
      <c r="T181" s="203">
        <f>S181*H181</f>
        <v>0</v>
      </c>
      <c r="AR181" s="23" t="s">
        <v>145</v>
      </c>
      <c r="AT181" s="23" t="s">
        <v>140</v>
      </c>
      <c r="AU181" s="23" t="s">
        <v>88</v>
      </c>
      <c r="AY181" s="23" t="s">
        <v>138</v>
      </c>
      <c r="BE181" s="204">
        <f>IF(N181="základní",J181,0)</f>
        <v>0</v>
      </c>
      <c r="BF181" s="204">
        <f>IF(N181="snížená",J181,0)</f>
        <v>0</v>
      </c>
      <c r="BG181" s="204">
        <f>IF(N181="zákl. přenesená",J181,0)</f>
        <v>0</v>
      </c>
      <c r="BH181" s="204">
        <f>IF(N181="sníž. přenesená",J181,0)</f>
        <v>0</v>
      </c>
      <c r="BI181" s="204">
        <f>IF(N181="nulová",J181,0)</f>
        <v>0</v>
      </c>
      <c r="BJ181" s="23" t="s">
        <v>86</v>
      </c>
      <c r="BK181" s="204">
        <f>ROUND(I181*H181,2)</f>
        <v>0</v>
      </c>
      <c r="BL181" s="23" t="s">
        <v>145</v>
      </c>
      <c r="BM181" s="23" t="s">
        <v>574</v>
      </c>
    </row>
    <row r="182" spans="2:47" s="1" customFormat="1" ht="81">
      <c r="B182" s="41"/>
      <c r="C182" s="63"/>
      <c r="D182" s="208" t="s">
        <v>147</v>
      </c>
      <c r="E182" s="63"/>
      <c r="F182" s="209" t="s">
        <v>568</v>
      </c>
      <c r="G182" s="63"/>
      <c r="H182" s="63"/>
      <c r="I182" s="163"/>
      <c r="J182" s="63"/>
      <c r="K182" s="63"/>
      <c r="L182" s="61"/>
      <c r="M182" s="207"/>
      <c r="N182" s="42"/>
      <c r="O182" s="42"/>
      <c r="P182" s="42"/>
      <c r="Q182" s="42"/>
      <c r="R182" s="42"/>
      <c r="S182" s="42"/>
      <c r="T182" s="78"/>
      <c r="AT182" s="23" t="s">
        <v>147</v>
      </c>
      <c r="AU182" s="23" t="s">
        <v>88</v>
      </c>
    </row>
    <row r="183" spans="2:65" s="1" customFormat="1" ht="31.5" customHeight="1">
      <c r="B183" s="41"/>
      <c r="C183" s="193" t="s">
        <v>344</v>
      </c>
      <c r="D183" s="193" t="s">
        <v>140</v>
      </c>
      <c r="E183" s="194" t="s">
        <v>575</v>
      </c>
      <c r="F183" s="195" t="s">
        <v>576</v>
      </c>
      <c r="G183" s="196" t="s">
        <v>248</v>
      </c>
      <c r="H183" s="197">
        <v>1</v>
      </c>
      <c r="I183" s="198"/>
      <c r="J183" s="199">
        <f>ROUND(I183*H183,2)</f>
        <v>0</v>
      </c>
      <c r="K183" s="195" t="s">
        <v>144</v>
      </c>
      <c r="L183" s="61"/>
      <c r="M183" s="200" t="s">
        <v>34</v>
      </c>
      <c r="N183" s="201" t="s">
        <v>49</v>
      </c>
      <c r="O183" s="42"/>
      <c r="P183" s="202">
        <f>O183*H183</f>
        <v>0</v>
      </c>
      <c r="Q183" s="202">
        <v>0.11217</v>
      </c>
      <c r="R183" s="202">
        <f>Q183*H183</f>
        <v>0.11217</v>
      </c>
      <c r="S183" s="202">
        <v>0</v>
      </c>
      <c r="T183" s="203">
        <f>S183*H183</f>
        <v>0</v>
      </c>
      <c r="AR183" s="23" t="s">
        <v>145</v>
      </c>
      <c r="AT183" s="23" t="s">
        <v>140</v>
      </c>
      <c r="AU183" s="23" t="s">
        <v>88</v>
      </c>
      <c r="AY183" s="23" t="s">
        <v>138</v>
      </c>
      <c r="BE183" s="204">
        <f>IF(N183="základní",J183,0)</f>
        <v>0</v>
      </c>
      <c r="BF183" s="204">
        <f>IF(N183="snížená",J183,0)</f>
        <v>0</v>
      </c>
      <c r="BG183" s="204">
        <f>IF(N183="zákl. přenesená",J183,0)</f>
        <v>0</v>
      </c>
      <c r="BH183" s="204">
        <f>IF(N183="sníž. přenesená",J183,0)</f>
        <v>0</v>
      </c>
      <c r="BI183" s="204">
        <f>IF(N183="nulová",J183,0)</f>
        <v>0</v>
      </c>
      <c r="BJ183" s="23" t="s">
        <v>86</v>
      </c>
      <c r="BK183" s="204">
        <f>ROUND(I183*H183,2)</f>
        <v>0</v>
      </c>
      <c r="BL183" s="23" t="s">
        <v>145</v>
      </c>
      <c r="BM183" s="23" t="s">
        <v>577</v>
      </c>
    </row>
    <row r="184" spans="2:47" s="1" customFormat="1" ht="81">
      <c r="B184" s="41"/>
      <c r="C184" s="63"/>
      <c r="D184" s="208" t="s">
        <v>147</v>
      </c>
      <c r="E184" s="63"/>
      <c r="F184" s="209" t="s">
        <v>568</v>
      </c>
      <c r="G184" s="63"/>
      <c r="H184" s="63"/>
      <c r="I184" s="163"/>
      <c r="J184" s="63"/>
      <c r="K184" s="63"/>
      <c r="L184" s="61"/>
      <c r="M184" s="207"/>
      <c r="N184" s="42"/>
      <c r="O184" s="42"/>
      <c r="P184" s="42"/>
      <c r="Q184" s="42"/>
      <c r="R184" s="42"/>
      <c r="S184" s="42"/>
      <c r="T184" s="78"/>
      <c r="AT184" s="23" t="s">
        <v>147</v>
      </c>
      <c r="AU184" s="23" t="s">
        <v>88</v>
      </c>
    </row>
    <row r="185" spans="2:65" s="1" customFormat="1" ht="31.5" customHeight="1">
      <c r="B185" s="41"/>
      <c r="C185" s="193" t="s">
        <v>349</v>
      </c>
      <c r="D185" s="193" t="s">
        <v>140</v>
      </c>
      <c r="E185" s="194" t="s">
        <v>578</v>
      </c>
      <c r="F185" s="195" t="s">
        <v>579</v>
      </c>
      <c r="G185" s="196" t="s">
        <v>248</v>
      </c>
      <c r="H185" s="197">
        <v>1</v>
      </c>
      <c r="I185" s="198"/>
      <c r="J185" s="199">
        <f>ROUND(I185*H185,2)</f>
        <v>0</v>
      </c>
      <c r="K185" s="195" t="s">
        <v>144</v>
      </c>
      <c r="L185" s="61"/>
      <c r="M185" s="200" t="s">
        <v>34</v>
      </c>
      <c r="N185" s="201" t="s">
        <v>49</v>
      </c>
      <c r="O185" s="42"/>
      <c r="P185" s="202">
        <f>O185*H185</f>
        <v>0</v>
      </c>
      <c r="Q185" s="202">
        <v>0.02424</v>
      </c>
      <c r="R185" s="202">
        <f>Q185*H185</f>
        <v>0.02424</v>
      </c>
      <c r="S185" s="202">
        <v>0</v>
      </c>
      <c r="T185" s="203">
        <f>S185*H185</f>
        <v>0</v>
      </c>
      <c r="AR185" s="23" t="s">
        <v>145</v>
      </c>
      <c r="AT185" s="23" t="s">
        <v>140</v>
      </c>
      <c r="AU185" s="23" t="s">
        <v>88</v>
      </c>
      <c r="AY185" s="23" t="s">
        <v>138</v>
      </c>
      <c r="BE185" s="204">
        <f>IF(N185="základní",J185,0)</f>
        <v>0</v>
      </c>
      <c r="BF185" s="204">
        <f>IF(N185="snížená",J185,0)</f>
        <v>0</v>
      </c>
      <c r="BG185" s="204">
        <f>IF(N185="zákl. přenesená",J185,0)</f>
        <v>0</v>
      </c>
      <c r="BH185" s="204">
        <f>IF(N185="sníž. přenesená",J185,0)</f>
        <v>0</v>
      </c>
      <c r="BI185" s="204">
        <f>IF(N185="nulová",J185,0)</f>
        <v>0</v>
      </c>
      <c r="BJ185" s="23" t="s">
        <v>86</v>
      </c>
      <c r="BK185" s="204">
        <f>ROUND(I185*H185,2)</f>
        <v>0</v>
      </c>
      <c r="BL185" s="23" t="s">
        <v>145</v>
      </c>
      <c r="BM185" s="23" t="s">
        <v>580</v>
      </c>
    </row>
    <row r="186" spans="2:47" s="1" customFormat="1" ht="81">
      <c r="B186" s="41"/>
      <c r="C186" s="63"/>
      <c r="D186" s="208" t="s">
        <v>147</v>
      </c>
      <c r="E186" s="63"/>
      <c r="F186" s="209" t="s">
        <v>568</v>
      </c>
      <c r="G186" s="63"/>
      <c r="H186" s="63"/>
      <c r="I186" s="163"/>
      <c r="J186" s="63"/>
      <c r="K186" s="63"/>
      <c r="L186" s="61"/>
      <c r="M186" s="207"/>
      <c r="N186" s="42"/>
      <c r="O186" s="42"/>
      <c r="P186" s="42"/>
      <c r="Q186" s="42"/>
      <c r="R186" s="42"/>
      <c r="S186" s="42"/>
      <c r="T186" s="78"/>
      <c r="AT186" s="23" t="s">
        <v>147</v>
      </c>
      <c r="AU186" s="23" t="s">
        <v>88</v>
      </c>
    </row>
    <row r="187" spans="2:65" s="1" customFormat="1" ht="31.5" customHeight="1">
      <c r="B187" s="41"/>
      <c r="C187" s="193" t="s">
        <v>356</v>
      </c>
      <c r="D187" s="193" t="s">
        <v>140</v>
      </c>
      <c r="E187" s="194" t="s">
        <v>581</v>
      </c>
      <c r="F187" s="195" t="s">
        <v>582</v>
      </c>
      <c r="G187" s="196" t="s">
        <v>248</v>
      </c>
      <c r="H187" s="197">
        <v>2</v>
      </c>
      <c r="I187" s="198"/>
      <c r="J187" s="199">
        <f>ROUND(I187*H187,2)</f>
        <v>0</v>
      </c>
      <c r="K187" s="195" t="s">
        <v>144</v>
      </c>
      <c r="L187" s="61"/>
      <c r="M187" s="200" t="s">
        <v>34</v>
      </c>
      <c r="N187" s="201" t="s">
        <v>49</v>
      </c>
      <c r="O187" s="42"/>
      <c r="P187" s="202">
        <f>O187*H187</f>
        <v>0</v>
      </c>
      <c r="Q187" s="202">
        <v>0.03636</v>
      </c>
      <c r="R187" s="202">
        <f>Q187*H187</f>
        <v>0.07272</v>
      </c>
      <c r="S187" s="202">
        <v>0</v>
      </c>
      <c r="T187" s="203">
        <f>S187*H187</f>
        <v>0</v>
      </c>
      <c r="AR187" s="23" t="s">
        <v>145</v>
      </c>
      <c r="AT187" s="23" t="s">
        <v>140</v>
      </c>
      <c r="AU187" s="23" t="s">
        <v>88</v>
      </c>
      <c r="AY187" s="23" t="s">
        <v>138</v>
      </c>
      <c r="BE187" s="204">
        <f>IF(N187="základní",J187,0)</f>
        <v>0</v>
      </c>
      <c r="BF187" s="204">
        <f>IF(N187="snížená",J187,0)</f>
        <v>0</v>
      </c>
      <c r="BG187" s="204">
        <f>IF(N187="zákl. přenesená",J187,0)</f>
        <v>0</v>
      </c>
      <c r="BH187" s="204">
        <f>IF(N187="sníž. přenesená",J187,0)</f>
        <v>0</v>
      </c>
      <c r="BI187" s="204">
        <f>IF(N187="nulová",J187,0)</f>
        <v>0</v>
      </c>
      <c r="BJ187" s="23" t="s">
        <v>86</v>
      </c>
      <c r="BK187" s="204">
        <f>ROUND(I187*H187,2)</f>
        <v>0</v>
      </c>
      <c r="BL187" s="23" t="s">
        <v>145</v>
      </c>
      <c r="BM187" s="23" t="s">
        <v>583</v>
      </c>
    </row>
    <row r="188" spans="2:47" s="1" customFormat="1" ht="81">
      <c r="B188" s="41"/>
      <c r="C188" s="63"/>
      <c r="D188" s="208" t="s">
        <v>147</v>
      </c>
      <c r="E188" s="63"/>
      <c r="F188" s="209" t="s">
        <v>568</v>
      </c>
      <c r="G188" s="63"/>
      <c r="H188" s="63"/>
      <c r="I188" s="163"/>
      <c r="J188" s="63"/>
      <c r="K188" s="63"/>
      <c r="L188" s="61"/>
      <c r="M188" s="207"/>
      <c r="N188" s="42"/>
      <c r="O188" s="42"/>
      <c r="P188" s="42"/>
      <c r="Q188" s="42"/>
      <c r="R188" s="42"/>
      <c r="S188" s="42"/>
      <c r="T188" s="78"/>
      <c r="AT188" s="23" t="s">
        <v>147</v>
      </c>
      <c r="AU188" s="23" t="s">
        <v>88</v>
      </c>
    </row>
    <row r="189" spans="2:65" s="1" customFormat="1" ht="31.5" customHeight="1">
      <c r="B189" s="41"/>
      <c r="C189" s="193" t="s">
        <v>361</v>
      </c>
      <c r="D189" s="193" t="s">
        <v>140</v>
      </c>
      <c r="E189" s="194" t="s">
        <v>584</v>
      </c>
      <c r="F189" s="195" t="s">
        <v>585</v>
      </c>
      <c r="G189" s="196" t="s">
        <v>248</v>
      </c>
      <c r="H189" s="197">
        <v>3</v>
      </c>
      <c r="I189" s="198"/>
      <c r="J189" s="199">
        <f>ROUND(I189*H189,2)</f>
        <v>0</v>
      </c>
      <c r="K189" s="195" t="s">
        <v>144</v>
      </c>
      <c r="L189" s="61"/>
      <c r="M189" s="200" t="s">
        <v>34</v>
      </c>
      <c r="N189" s="201" t="s">
        <v>49</v>
      </c>
      <c r="O189" s="42"/>
      <c r="P189" s="202">
        <f>O189*H189</f>
        <v>0</v>
      </c>
      <c r="Q189" s="202">
        <v>0</v>
      </c>
      <c r="R189" s="202">
        <f>Q189*H189</f>
        <v>0</v>
      </c>
      <c r="S189" s="202">
        <v>0</v>
      </c>
      <c r="T189" s="203">
        <f>S189*H189</f>
        <v>0</v>
      </c>
      <c r="AR189" s="23" t="s">
        <v>145</v>
      </c>
      <c r="AT189" s="23" t="s">
        <v>140</v>
      </c>
      <c r="AU189" s="23" t="s">
        <v>88</v>
      </c>
      <c r="AY189" s="23" t="s">
        <v>138</v>
      </c>
      <c r="BE189" s="204">
        <f>IF(N189="základní",J189,0)</f>
        <v>0</v>
      </c>
      <c r="BF189" s="204">
        <f>IF(N189="snížená",J189,0)</f>
        <v>0</v>
      </c>
      <c r="BG189" s="204">
        <f>IF(N189="zákl. přenesená",J189,0)</f>
        <v>0</v>
      </c>
      <c r="BH189" s="204">
        <f>IF(N189="sníž. přenesená",J189,0)</f>
        <v>0</v>
      </c>
      <c r="BI189" s="204">
        <f>IF(N189="nulová",J189,0)</f>
        <v>0</v>
      </c>
      <c r="BJ189" s="23" t="s">
        <v>86</v>
      </c>
      <c r="BK189" s="204">
        <f>ROUND(I189*H189,2)</f>
        <v>0</v>
      </c>
      <c r="BL189" s="23" t="s">
        <v>145</v>
      </c>
      <c r="BM189" s="23" t="s">
        <v>586</v>
      </c>
    </row>
    <row r="190" spans="2:47" s="1" customFormat="1" ht="81">
      <c r="B190" s="41"/>
      <c r="C190" s="63"/>
      <c r="D190" s="208" t="s">
        <v>147</v>
      </c>
      <c r="E190" s="63"/>
      <c r="F190" s="209" t="s">
        <v>568</v>
      </c>
      <c r="G190" s="63"/>
      <c r="H190" s="63"/>
      <c r="I190" s="163"/>
      <c r="J190" s="63"/>
      <c r="K190" s="63"/>
      <c r="L190" s="61"/>
      <c r="M190" s="207"/>
      <c r="N190" s="42"/>
      <c r="O190" s="42"/>
      <c r="P190" s="42"/>
      <c r="Q190" s="42"/>
      <c r="R190" s="42"/>
      <c r="S190" s="42"/>
      <c r="T190" s="78"/>
      <c r="AT190" s="23" t="s">
        <v>147</v>
      </c>
      <c r="AU190" s="23" t="s">
        <v>88</v>
      </c>
    </row>
    <row r="191" spans="2:65" s="1" customFormat="1" ht="44.25" customHeight="1">
      <c r="B191" s="41"/>
      <c r="C191" s="193" t="s">
        <v>367</v>
      </c>
      <c r="D191" s="193" t="s">
        <v>140</v>
      </c>
      <c r="E191" s="194" t="s">
        <v>587</v>
      </c>
      <c r="F191" s="195" t="s">
        <v>588</v>
      </c>
      <c r="G191" s="196" t="s">
        <v>248</v>
      </c>
      <c r="H191" s="197">
        <v>3</v>
      </c>
      <c r="I191" s="198"/>
      <c r="J191" s="199">
        <f>ROUND(I191*H191,2)</f>
        <v>0</v>
      </c>
      <c r="K191" s="195" t="s">
        <v>144</v>
      </c>
      <c r="L191" s="61"/>
      <c r="M191" s="200" t="s">
        <v>34</v>
      </c>
      <c r="N191" s="201" t="s">
        <v>49</v>
      </c>
      <c r="O191" s="42"/>
      <c r="P191" s="202">
        <f>O191*H191</f>
        <v>0</v>
      </c>
      <c r="Q191" s="202">
        <v>0.25653</v>
      </c>
      <c r="R191" s="202">
        <f>Q191*H191</f>
        <v>0.76959</v>
      </c>
      <c r="S191" s="202">
        <v>0</v>
      </c>
      <c r="T191" s="203">
        <f>S191*H191</f>
        <v>0</v>
      </c>
      <c r="AR191" s="23" t="s">
        <v>145</v>
      </c>
      <c r="AT191" s="23" t="s">
        <v>140</v>
      </c>
      <c r="AU191" s="23" t="s">
        <v>88</v>
      </c>
      <c r="AY191" s="23" t="s">
        <v>138</v>
      </c>
      <c r="BE191" s="204">
        <f>IF(N191="základní",J191,0)</f>
        <v>0</v>
      </c>
      <c r="BF191" s="204">
        <f>IF(N191="snížená",J191,0)</f>
        <v>0</v>
      </c>
      <c r="BG191" s="204">
        <f>IF(N191="zákl. přenesená",J191,0)</f>
        <v>0</v>
      </c>
      <c r="BH191" s="204">
        <f>IF(N191="sníž. přenesená",J191,0)</f>
        <v>0</v>
      </c>
      <c r="BI191" s="204">
        <f>IF(N191="nulová",J191,0)</f>
        <v>0</v>
      </c>
      <c r="BJ191" s="23" t="s">
        <v>86</v>
      </c>
      <c r="BK191" s="204">
        <f>ROUND(I191*H191,2)</f>
        <v>0</v>
      </c>
      <c r="BL191" s="23" t="s">
        <v>145</v>
      </c>
      <c r="BM191" s="23" t="s">
        <v>589</v>
      </c>
    </row>
    <row r="192" spans="2:47" s="1" customFormat="1" ht="81">
      <c r="B192" s="41"/>
      <c r="C192" s="63"/>
      <c r="D192" s="208" t="s">
        <v>147</v>
      </c>
      <c r="E192" s="63"/>
      <c r="F192" s="209" t="s">
        <v>568</v>
      </c>
      <c r="G192" s="63"/>
      <c r="H192" s="63"/>
      <c r="I192" s="163"/>
      <c r="J192" s="63"/>
      <c r="K192" s="63"/>
      <c r="L192" s="61"/>
      <c r="M192" s="207"/>
      <c r="N192" s="42"/>
      <c r="O192" s="42"/>
      <c r="P192" s="42"/>
      <c r="Q192" s="42"/>
      <c r="R192" s="42"/>
      <c r="S192" s="42"/>
      <c r="T192" s="78"/>
      <c r="AT192" s="23" t="s">
        <v>147</v>
      </c>
      <c r="AU192" s="23" t="s">
        <v>88</v>
      </c>
    </row>
    <row r="193" spans="2:65" s="1" customFormat="1" ht="22.5" customHeight="1">
      <c r="B193" s="41"/>
      <c r="C193" s="193" t="s">
        <v>31</v>
      </c>
      <c r="D193" s="193" t="s">
        <v>140</v>
      </c>
      <c r="E193" s="194" t="s">
        <v>590</v>
      </c>
      <c r="F193" s="195" t="s">
        <v>591</v>
      </c>
      <c r="G193" s="196" t="s">
        <v>170</v>
      </c>
      <c r="H193" s="197">
        <v>60</v>
      </c>
      <c r="I193" s="198"/>
      <c r="J193" s="199">
        <f>ROUND(I193*H193,2)</f>
        <v>0</v>
      </c>
      <c r="K193" s="195" t="s">
        <v>144</v>
      </c>
      <c r="L193" s="61"/>
      <c r="M193" s="200" t="s">
        <v>34</v>
      </c>
      <c r="N193" s="201" t="s">
        <v>49</v>
      </c>
      <c r="O193" s="42"/>
      <c r="P193" s="202">
        <f>O193*H193</f>
        <v>0</v>
      </c>
      <c r="Q193" s="202">
        <v>0</v>
      </c>
      <c r="R193" s="202">
        <f>Q193*H193</f>
        <v>0</v>
      </c>
      <c r="S193" s="202">
        <v>0</v>
      </c>
      <c r="T193" s="203">
        <f>S193*H193</f>
        <v>0</v>
      </c>
      <c r="AR193" s="23" t="s">
        <v>145</v>
      </c>
      <c r="AT193" s="23" t="s">
        <v>140</v>
      </c>
      <c r="AU193" s="23" t="s">
        <v>88</v>
      </c>
      <c r="AY193" s="23" t="s">
        <v>138</v>
      </c>
      <c r="BE193" s="204">
        <f>IF(N193="základní",J193,0)</f>
        <v>0</v>
      </c>
      <c r="BF193" s="204">
        <f>IF(N193="snížená",J193,0)</f>
        <v>0</v>
      </c>
      <c r="BG193" s="204">
        <f>IF(N193="zákl. přenesená",J193,0)</f>
        <v>0</v>
      </c>
      <c r="BH193" s="204">
        <f>IF(N193="sníž. přenesená",J193,0)</f>
        <v>0</v>
      </c>
      <c r="BI193" s="204">
        <f>IF(N193="nulová",J193,0)</f>
        <v>0</v>
      </c>
      <c r="BJ193" s="23" t="s">
        <v>86</v>
      </c>
      <c r="BK193" s="204">
        <f>ROUND(I193*H193,2)</f>
        <v>0</v>
      </c>
      <c r="BL193" s="23" t="s">
        <v>145</v>
      </c>
      <c r="BM193" s="23" t="s">
        <v>592</v>
      </c>
    </row>
    <row r="194" spans="2:47" s="1" customFormat="1" ht="94.5">
      <c r="B194" s="41"/>
      <c r="C194" s="63"/>
      <c r="D194" s="208" t="s">
        <v>147</v>
      </c>
      <c r="E194" s="63"/>
      <c r="F194" s="209" t="s">
        <v>593</v>
      </c>
      <c r="G194" s="63"/>
      <c r="H194" s="63"/>
      <c r="I194" s="163"/>
      <c r="J194" s="63"/>
      <c r="K194" s="63"/>
      <c r="L194" s="61"/>
      <c r="M194" s="207"/>
      <c r="N194" s="42"/>
      <c r="O194" s="42"/>
      <c r="P194" s="42"/>
      <c r="Q194" s="42"/>
      <c r="R194" s="42"/>
      <c r="S194" s="42"/>
      <c r="T194" s="78"/>
      <c r="AT194" s="23" t="s">
        <v>147</v>
      </c>
      <c r="AU194" s="23" t="s">
        <v>88</v>
      </c>
    </row>
    <row r="195" spans="2:65" s="1" customFormat="1" ht="22.5" customHeight="1">
      <c r="B195" s="41"/>
      <c r="C195" s="193" t="s">
        <v>375</v>
      </c>
      <c r="D195" s="193" t="s">
        <v>140</v>
      </c>
      <c r="E195" s="194" t="s">
        <v>594</v>
      </c>
      <c r="F195" s="195" t="s">
        <v>595</v>
      </c>
      <c r="G195" s="196" t="s">
        <v>248</v>
      </c>
      <c r="H195" s="197">
        <v>2</v>
      </c>
      <c r="I195" s="198"/>
      <c r="J195" s="199">
        <f>ROUND(I195*H195,2)</f>
        <v>0</v>
      </c>
      <c r="K195" s="195" t="s">
        <v>144</v>
      </c>
      <c r="L195" s="61"/>
      <c r="M195" s="200" t="s">
        <v>34</v>
      </c>
      <c r="N195" s="201" t="s">
        <v>49</v>
      </c>
      <c r="O195" s="42"/>
      <c r="P195" s="202">
        <f>O195*H195</f>
        <v>0</v>
      </c>
      <c r="Q195" s="202">
        <v>0.3409</v>
      </c>
      <c r="R195" s="202">
        <f>Q195*H195</f>
        <v>0.6818</v>
      </c>
      <c r="S195" s="202">
        <v>0</v>
      </c>
      <c r="T195" s="203">
        <f>S195*H195</f>
        <v>0</v>
      </c>
      <c r="AR195" s="23" t="s">
        <v>145</v>
      </c>
      <c r="AT195" s="23" t="s">
        <v>140</v>
      </c>
      <c r="AU195" s="23" t="s">
        <v>88</v>
      </c>
      <c r="AY195" s="23" t="s">
        <v>138</v>
      </c>
      <c r="BE195" s="204">
        <f>IF(N195="základní",J195,0)</f>
        <v>0</v>
      </c>
      <c r="BF195" s="204">
        <f>IF(N195="snížená",J195,0)</f>
        <v>0</v>
      </c>
      <c r="BG195" s="204">
        <f>IF(N195="zákl. přenesená",J195,0)</f>
        <v>0</v>
      </c>
      <c r="BH195" s="204">
        <f>IF(N195="sníž. přenesená",J195,0)</f>
        <v>0</v>
      </c>
      <c r="BI195" s="204">
        <f>IF(N195="nulová",J195,0)</f>
        <v>0</v>
      </c>
      <c r="BJ195" s="23" t="s">
        <v>86</v>
      </c>
      <c r="BK195" s="204">
        <f>ROUND(I195*H195,2)</f>
        <v>0</v>
      </c>
      <c r="BL195" s="23" t="s">
        <v>145</v>
      </c>
      <c r="BM195" s="23" t="s">
        <v>596</v>
      </c>
    </row>
    <row r="196" spans="2:47" s="1" customFormat="1" ht="108">
      <c r="B196" s="41"/>
      <c r="C196" s="63"/>
      <c r="D196" s="208" t="s">
        <v>147</v>
      </c>
      <c r="E196" s="63"/>
      <c r="F196" s="209" t="s">
        <v>597</v>
      </c>
      <c r="G196" s="63"/>
      <c r="H196" s="63"/>
      <c r="I196" s="163"/>
      <c r="J196" s="63"/>
      <c r="K196" s="63"/>
      <c r="L196" s="61"/>
      <c r="M196" s="207"/>
      <c r="N196" s="42"/>
      <c r="O196" s="42"/>
      <c r="P196" s="42"/>
      <c r="Q196" s="42"/>
      <c r="R196" s="42"/>
      <c r="S196" s="42"/>
      <c r="T196" s="78"/>
      <c r="AT196" s="23" t="s">
        <v>147</v>
      </c>
      <c r="AU196" s="23" t="s">
        <v>88</v>
      </c>
    </row>
    <row r="197" spans="2:65" s="1" customFormat="1" ht="22.5" customHeight="1">
      <c r="B197" s="41"/>
      <c r="C197" s="235" t="s">
        <v>380</v>
      </c>
      <c r="D197" s="235" t="s">
        <v>198</v>
      </c>
      <c r="E197" s="236" t="s">
        <v>598</v>
      </c>
      <c r="F197" s="237" t="s">
        <v>599</v>
      </c>
      <c r="G197" s="238" t="s">
        <v>248</v>
      </c>
      <c r="H197" s="239">
        <v>2</v>
      </c>
      <c r="I197" s="240"/>
      <c r="J197" s="241">
        <f aca="true" t="shared" si="0" ref="J197:J204">ROUND(I197*H197,2)</f>
        <v>0</v>
      </c>
      <c r="K197" s="237" t="s">
        <v>144</v>
      </c>
      <c r="L197" s="242"/>
      <c r="M197" s="243" t="s">
        <v>34</v>
      </c>
      <c r="N197" s="244" t="s">
        <v>49</v>
      </c>
      <c r="O197" s="42"/>
      <c r="P197" s="202">
        <f aca="true" t="shared" si="1" ref="P197:P204">O197*H197</f>
        <v>0</v>
      </c>
      <c r="Q197" s="202">
        <v>0.072</v>
      </c>
      <c r="R197" s="202">
        <f aca="true" t="shared" si="2" ref="R197:R204">Q197*H197</f>
        <v>0.144</v>
      </c>
      <c r="S197" s="202">
        <v>0</v>
      </c>
      <c r="T197" s="203">
        <f aca="true" t="shared" si="3" ref="T197:T204">S197*H197</f>
        <v>0</v>
      </c>
      <c r="AR197" s="23" t="s">
        <v>188</v>
      </c>
      <c r="AT197" s="23" t="s">
        <v>198</v>
      </c>
      <c r="AU197" s="23" t="s">
        <v>88</v>
      </c>
      <c r="AY197" s="23" t="s">
        <v>138</v>
      </c>
      <c r="BE197" s="204">
        <f aca="true" t="shared" si="4" ref="BE197:BE204">IF(N197="základní",J197,0)</f>
        <v>0</v>
      </c>
      <c r="BF197" s="204">
        <f aca="true" t="shared" si="5" ref="BF197:BF204">IF(N197="snížená",J197,0)</f>
        <v>0</v>
      </c>
      <c r="BG197" s="204">
        <f aca="true" t="shared" si="6" ref="BG197:BG204">IF(N197="zákl. přenesená",J197,0)</f>
        <v>0</v>
      </c>
      <c r="BH197" s="204">
        <f aca="true" t="shared" si="7" ref="BH197:BH204">IF(N197="sníž. přenesená",J197,0)</f>
        <v>0</v>
      </c>
      <c r="BI197" s="204">
        <f aca="true" t="shared" si="8" ref="BI197:BI204">IF(N197="nulová",J197,0)</f>
        <v>0</v>
      </c>
      <c r="BJ197" s="23" t="s">
        <v>86</v>
      </c>
      <c r="BK197" s="204">
        <f aca="true" t="shared" si="9" ref="BK197:BK204">ROUND(I197*H197,2)</f>
        <v>0</v>
      </c>
      <c r="BL197" s="23" t="s">
        <v>145</v>
      </c>
      <c r="BM197" s="23" t="s">
        <v>600</v>
      </c>
    </row>
    <row r="198" spans="2:65" s="1" customFormat="1" ht="22.5" customHeight="1">
      <c r="B198" s="41"/>
      <c r="C198" s="235" t="s">
        <v>295</v>
      </c>
      <c r="D198" s="235" t="s">
        <v>198</v>
      </c>
      <c r="E198" s="236" t="s">
        <v>601</v>
      </c>
      <c r="F198" s="237" t="s">
        <v>602</v>
      </c>
      <c r="G198" s="238" t="s">
        <v>248</v>
      </c>
      <c r="H198" s="239">
        <v>2</v>
      </c>
      <c r="I198" s="240"/>
      <c r="J198" s="241">
        <f t="shared" si="0"/>
        <v>0</v>
      </c>
      <c r="K198" s="237" t="s">
        <v>144</v>
      </c>
      <c r="L198" s="242"/>
      <c r="M198" s="243" t="s">
        <v>34</v>
      </c>
      <c r="N198" s="244" t="s">
        <v>49</v>
      </c>
      <c r="O198" s="42"/>
      <c r="P198" s="202">
        <f t="shared" si="1"/>
        <v>0</v>
      </c>
      <c r="Q198" s="202">
        <v>0.111</v>
      </c>
      <c r="R198" s="202">
        <f t="shared" si="2"/>
        <v>0.222</v>
      </c>
      <c r="S198" s="202">
        <v>0</v>
      </c>
      <c r="T198" s="203">
        <f t="shared" si="3"/>
        <v>0</v>
      </c>
      <c r="AR198" s="23" t="s">
        <v>188</v>
      </c>
      <c r="AT198" s="23" t="s">
        <v>198</v>
      </c>
      <c r="AU198" s="23" t="s">
        <v>88</v>
      </c>
      <c r="AY198" s="23" t="s">
        <v>138</v>
      </c>
      <c r="BE198" s="204">
        <f t="shared" si="4"/>
        <v>0</v>
      </c>
      <c r="BF198" s="204">
        <f t="shared" si="5"/>
        <v>0</v>
      </c>
      <c r="BG198" s="204">
        <f t="shared" si="6"/>
        <v>0</v>
      </c>
      <c r="BH198" s="204">
        <f t="shared" si="7"/>
        <v>0</v>
      </c>
      <c r="BI198" s="204">
        <f t="shared" si="8"/>
        <v>0</v>
      </c>
      <c r="BJ198" s="23" t="s">
        <v>86</v>
      </c>
      <c r="BK198" s="204">
        <f t="shared" si="9"/>
        <v>0</v>
      </c>
      <c r="BL198" s="23" t="s">
        <v>145</v>
      </c>
      <c r="BM198" s="23" t="s">
        <v>603</v>
      </c>
    </row>
    <row r="199" spans="2:65" s="1" customFormat="1" ht="22.5" customHeight="1">
      <c r="B199" s="41"/>
      <c r="C199" s="235" t="s">
        <v>390</v>
      </c>
      <c r="D199" s="235" t="s">
        <v>198</v>
      </c>
      <c r="E199" s="236" t="s">
        <v>604</v>
      </c>
      <c r="F199" s="237" t="s">
        <v>605</v>
      </c>
      <c r="G199" s="238" t="s">
        <v>248</v>
      </c>
      <c r="H199" s="239">
        <v>2</v>
      </c>
      <c r="I199" s="240"/>
      <c r="J199" s="241">
        <f t="shared" si="0"/>
        <v>0</v>
      </c>
      <c r="K199" s="237" t="s">
        <v>144</v>
      </c>
      <c r="L199" s="242"/>
      <c r="M199" s="243" t="s">
        <v>34</v>
      </c>
      <c r="N199" s="244" t="s">
        <v>49</v>
      </c>
      <c r="O199" s="42"/>
      <c r="P199" s="202">
        <f t="shared" si="1"/>
        <v>0</v>
      </c>
      <c r="Q199" s="202">
        <v>0.08</v>
      </c>
      <c r="R199" s="202">
        <f t="shared" si="2"/>
        <v>0.16</v>
      </c>
      <c r="S199" s="202">
        <v>0</v>
      </c>
      <c r="T199" s="203">
        <f t="shared" si="3"/>
        <v>0</v>
      </c>
      <c r="AR199" s="23" t="s">
        <v>188</v>
      </c>
      <c r="AT199" s="23" t="s">
        <v>198</v>
      </c>
      <c r="AU199" s="23" t="s">
        <v>88</v>
      </c>
      <c r="AY199" s="23" t="s">
        <v>138</v>
      </c>
      <c r="BE199" s="204">
        <f t="shared" si="4"/>
        <v>0</v>
      </c>
      <c r="BF199" s="204">
        <f t="shared" si="5"/>
        <v>0</v>
      </c>
      <c r="BG199" s="204">
        <f t="shared" si="6"/>
        <v>0</v>
      </c>
      <c r="BH199" s="204">
        <f t="shared" si="7"/>
        <v>0</v>
      </c>
      <c r="BI199" s="204">
        <f t="shared" si="8"/>
        <v>0</v>
      </c>
      <c r="BJ199" s="23" t="s">
        <v>86</v>
      </c>
      <c r="BK199" s="204">
        <f t="shared" si="9"/>
        <v>0</v>
      </c>
      <c r="BL199" s="23" t="s">
        <v>145</v>
      </c>
      <c r="BM199" s="23" t="s">
        <v>606</v>
      </c>
    </row>
    <row r="200" spans="2:65" s="1" customFormat="1" ht="22.5" customHeight="1">
      <c r="B200" s="41"/>
      <c r="C200" s="235" t="s">
        <v>396</v>
      </c>
      <c r="D200" s="235" t="s">
        <v>198</v>
      </c>
      <c r="E200" s="236" t="s">
        <v>607</v>
      </c>
      <c r="F200" s="237" t="s">
        <v>608</v>
      </c>
      <c r="G200" s="238" t="s">
        <v>248</v>
      </c>
      <c r="H200" s="239">
        <v>2</v>
      </c>
      <c r="I200" s="240"/>
      <c r="J200" s="241">
        <f t="shared" si="0"/>
        <v>0</v>
      </c>
      <c r="K200" s="237" t="s">
        <v>144</v>
      </c>
      <c r="L200" s="242"/>
      <c r="M200" s="243" t="s">
        <v>34</v>
      </c>
      <c r="N200" s="244" t="s">
        <v>49</v>
      </c>
      <c r="O200" s="42"/>
      <c r="P200" s="202">
        <f t="shared" si="1"/>
        <v>0</v>
      </c>
      <c r="Q200" s="202">
        <v>0.057</v>
      </c>
      <c r="R200" s="202">
        <f t="shared" si="2"/>
        <v>0.114</v>
      </c>
      <c r="S200" s="202">
        <v>0</v>
      </c>
      <c r="T200" s="203">
        <f t="shared" si="3"/>
        <v>0</v>
      </c>
      <c r="AR200" s="23" t="s">
        <v>188</v>
      </c>
      <c r="AT200" s="23" t="s">
        <v>198</v>
      </c>
      <c r="AU200" s="23" t="s">
        <v>88</v>
      </c>
      <c r="AY200" s="23" t="s">
        <v>138</v>
      </c>
      <c r="BE200" s="204">
        <f t="shared" si="4"/>
        <v>0</v>
      </c>
      <c r="BF200" s="204">
        <f t="shared" si="5"/>
        <v>0</v>
      </c>
      <c r="BG200" s="204">
        <f t="shared" si="6"/>
        <v>0</v>
      </c>
      <c r="BH200" s="204">
        <f t="shared" si="7"/>
        <v>0</v>
      </c>
      <c r="BI200" s="204">
        <f t="shared" si="8"/>
        <v>0</v>
      </c>
      <c r="BJ200" s="23" t="s">
        <v>86</v>
      </c>
      <c r="BK200" s="204">
        <f t="shared" si="9"/>
        <v>0</v>
      </c>
      <c r="BL200" s="23" t="s">
        <v>145</v>
      </c>
      <c r="BM200" s="23" t="s">
        <v>609</v>
      </c>
    </row>
    <row r="201" spans="2:65" s="1" customFormat="1" ht="22.5" customHeight="1">
      <c r="B201" s="41"/>
      <c r="C201" s="235" t="s">
        <v>402</v>
      </c>
      <c r="D201" s="235" t="s">
        <v>198</v>
      </c>
      <c r="E201" s="236" t="s">
        <v>610</v>
      </c>
      <c r="F201" s="237" t="s">
        <v>611</v>
      </c>
      <c r="G201" s="238" t="s">
        <v>248</v>
      </c>
      <c r="H201" s="239">
        <v>2</v>
      </c>
      <c r="I201" s="240"/>
      <c r="J201" s="241">
        <f t="shared" si="0"/>
        <v>0</v>
      </c>
      <c r="K201" s="237" t="s">
        <v>144</v>
      </c>
      <c r="L201" s="242"/>
      <c r="M201" s="243" t="s">
        <v>34</v>
      </c>
      <c r="N201" s="244" t="s">
        <v>49</v>
      </c>
      <c r="O201" s="42"/>
      <c r="P201" s="202">
        <f t="shared" si="1"/>
        <v>0</v>
      </c>
      <c r="Q201" s="202">
        <v>0.027</v>
      </c>
      <c r="R201" s="202">
        <f t="shared" si="2"/>
        <v>0.054</v>
      </c>
      <c r="S201" s="202">
        <v>0</v>
      </c>
      <c r="T201" s="203">
        <f t="shared" si="3"/>
        <v>0</v>
      </c>
      <c r="AR201" s="23" t="s">
        <v>188</v>
      </c>
      <c r="AT201" s="23" t="s">
        <v>198</v>
      </c>
      <c r="AU201" s="23" t="s">
        <v>88</v>
      </c>
      <c r="AY201" s="23" t="s">
        <v>138</v>
      </c>
      <c r="BE201" s="204">
        <f t="shared" si="4"/>
        <v>0</v>
      </c>
      <c r="BF201" s="204">
        <f t="shared" si="5"/>
        <v>0</v>
      </c>
      <c r="BG201" s="204">
        <f t="shared" si="6"/>
        <v>0</v>
      </c>
      <c r="BH201" s="204">
        <f t="shared" si="7"/>
        <v>0</v>
      </c>
      <c r="BI201" s="204">
        <f t="shared" si="8"/>
        <v>0</v>
      </c>
      <c r="BJ201" s="23" t="s">
        <v>86</v>
      </c>
      <c r="BK201" s="204">
        <f t="shared" si="9"/>
        <v>0</v>
      </c>
      <c r="BL201" s="23" t="s">
        <v>145</v>
      </c>
      <c r="BM201" s="23" t="s">
        <v>612</v>
      </c>
    </row>
    <row r="202" spans="2:65" s="1" customFormat="1" ht="22.5" customHeight="1">
      <c r="B202" s="41"/>
      <c r="C202" s="235" t="s">
        <v>406</v>
      </c>
      <c r="D202" s="235" t="s">
        <v>198</v>
      </c>
      <c r="E202" s="236" t="s">
        <v>613</v>
      </c>
      <c r="F202" s="237" t="s">
        <v>614</v>
      </c>
      <c r="G202" s="238" t="s">
        <v>248</v>
      </c>
      <c r="H202" s="239">
        <v>2</v>
      </c>
      <c r="I202" s="240"/>
      <c r="J202" s="241">
        <f t="shared" si="0"/>
        <v>0</v>
      </c>
      <c r="K202" s="237" t="s">
        <v>144</v>
      </c>
      <c r="L202" s="242"/>
      <c r="M202" s="243" t="s">
        <v>34</v>
      </c>
      <c r="N202" s="244" t="s">
        <v>49</v>
      </c>
      <c r="O202" s="42"/>
      <c r="P202" s="202">
        <f t="shared" si="1"/>
        <v>0</v>
      </c>
      <c r="Q202" s="202">
        <v>0.058</v>
      </c>
      <c r="R202" s="202">
        <f t="shared" si="2"/>
        <v>0.116</v>
      </c>
      <c r="S202" s="202">
        <v>0</v>
      </c>
      <c r="T202" s="203">
        <f t="shared" si="3"/>
        <v>0</v>
      </c>
      <c r="AR202" s="23" t="s">
        <v>188</v>
      </c>
      <c r="AT202" s="23" t="s">
        <v>198</v>
      </c>
      <c r="AU202" s="23" t="s">
        <v>88</v>
      </c>
      <c r="AY202" s="23" t="s">
        <v>138</v>
      </c>
      <c r="BE202" s="204">
        <f t="shared" si="4"/>
        <v>0</v>
      </c>
      <c r="BF202" s="204">
        <f t="shared" si="5"/>
        <v>0</v>
      </c>
      <c r="BG202" s="204">
        <f t="shared" si="6"/>
        <v>0</v>
      </c>
      <c r="BH202" s="204">
        <f t="shared" si="7"/>
        <v>0</v>
      </c>
      <c r="BI202" s="204">
        <f t="shared" si="8"/>
        <v>0</v>
      </c>
      <c r="BJ202" s="23" t="s">
        <v>86</v>
      </c>
      <c r="BK202" s="204">
        <f t="shared" si="9"/>
        <v>0</v>
      </c>
      <c r="BL202" s="23" t="s">
        <v>145</v>
      </c>
      <c r="BM202" s="23" t="s">
        <v>615</v>
      </c>
    </row>
    <row r="203" spans="2:65" s="1" customFormat="1" ht="22.5" customHeight="1">
      <c r="B203" s="41"/>
      <c r="C203" s="235" t="s">
        <v>411</v>
      </c>
      <c r="D203" s="235" t="s">
        <v>198</v>
      </c>
      <c r="E203" s="236" t="s">
        <v>616</v>
      </c>
      <c r="F203" s="237" t="s">
        <v>617</v>
      </c>
      <c r="G203" s="238" t="s">
        <v>248</v>
      </c>
      <c r="H203" s="239">
        <v>2</v>
      </c>
      <c r="I203" s="240"/>
      <c r="J203" s="241">
        <f t="shared" si="0"/>
        <v>0</v>
      </c>
      <c r="K203" s="237" t="s">
        <v>144</v>
      </c>
      <c r="L203" s="242"/>
      <c r="M203" s="243" t="s">
        <v>34</v>
      </c>
      <c r="N203" s="244" t="s">
        <v>49</v>
      </c>
      <c r="O203" s="42"/>
      <c r="P203" s="202">
        <f t="shared" si="1"/>
        <v>0</v>
      </c>
      <c r="Q203" s="202">
        <v>0.06</v>
      </c>
      <c r="R203" s="202">
        <f t="shared" si="2"/>
        <v>0.12</v>
      </c>
      <c r="S203" s="202">
        <v>0</v>
      </c>
      <c r="T203" s="203">
        <f t="shared" si="3"/>
        <v>0</v>
      </c>
      <c r="AR203" s="23" t="s">
        <v>188</v>
      </c>
      <c r="AT203" s="23" t="s">
        <v>198</v>
      </c>
      <c r="AU203" s="23" t="s">
        <v>88</v>
      </c>
      <c r="AY203" s="23" t="s">
        <v>138</v>
      </c>
      <c r="BE203" s="204">
        <f t="shared" si="4"/>
        <v>0</v>
      </c>
      <c r="BF203" s="204">
        <f t="shared" si="5"/>
        <v>0</v>
      </c>
      <c r="BG203" s="204">
        <f t="shared" si="6"/>
        <v>0</v>
      </c>
      <c r="BH203" s="204">
        <f t="shared" si="7"/>
        <v>0</v>
      </c>
      <c r="BI203" s="204">
        <f t="shared" si="8"/>
        <v>0</v>
      </c>
      <c r="BJ203" s="23" t="s">
        <v>86</v>
      </c>
      <c r="BK203" s="204">
        <f t="shared" si="9"/>
        <v>0</v>
      </c>
      <c r="BL203" s="23" t="s">
        <v>145</v>
      </c>
      <c r="BM203" s="23" t="s">
        <v>618</v>
      </c>
    </row>
    <row r="204" spans="2:65" s="1" customFormat="1" ht="22.5" customHeight="1">
      <c r="B204" s="41"/>
      <c r="C204" s="235" t="s">
        <v>416</v>
      </c>
      <c r="D204" s="235" t="s">
        <v>198</v>
      </c>
      <c r="E204" s="236" t="s">
        <v>619</v>
      </c>
      <c r="F204" s="237" t="s">
        <v>620</v>
      </c>
      <c r="G204" s="238" t="s">
        <v>248</v>
      </c>
      <c r="H204" s="239">
        <v>2</v>
      </c>
      <c r="I204" s="240"/>
      <c r="J204" s="241">
        <f t="shared" si="0"/>
        <v>0</v>
      </c>
      <c r="K204" s="237" t="s">
        <v>144</v>
      </c>
      <c r="L204" s="242"/>
      <c r="M204" s="243" t="s">
        <v>34</v>
      </c>
      <c r="N204" s="244" t="s">
        <v>49</v>
      </c>
      <c r="O204" s="42"/>
      <c r="P204" s="202">
        <f t="shared" si="1"/>
        <v>0</v>
      </c>
      <c r="Q204" s="202">
        <v>0.006</v>
      </c>
      <c r="R204" s="202">
        <f t="shared" si="2"/>
        <v>0.012</v>
      </c>
      <c r="S204" s="202">
        <v>0</v>
      </c>
      <c r="T204" s="203">
        <f t="shared" si="3"/>
        <v>0</v>
      </c>
      <c r="AR204" s="23" t="s">
        <v>188</v>
      </c>
      <c r="AT204" s="23" t="s">
        <v>198</v>
      </c>
      <c r="AU204" s="23" t="s">
        <v>88</v>
      </c>
      <c r="AY204" s="23" t="s">
        <v>138</v>
      </c>
      <c r="BE204" s="204">
        <f t="shared" si="4"/>
        <v>0</v>
      </c>
      <c r="BF204" s="204">
        <f t="shared" si="5"/>
        <v>0</v>
      </c>
      <c r="BG204" s="204">
        <f t="shared" si="6"/>
        <v>0</v>
      </c>
      <c r="BH204" s="204">
        <f t="shared" si="7"/>
        <v>0</v>
      </c>
      <c r="BI204" s="204">
        <f t="shared" si="8"/>
        <v>0</v>
      </c>
      <c r="BJ204" s="23" t="s">
        <v>86</v>
      </c>
      <c r="BK204" s="204">
        <f t="shared" si="9"/>
        <v>0</v>
      </c>
      <c r="BL204" s="23" t="s">
        <v>145</v>
      </c>
      <c r="BM204" s="23" t="s">
        <v>621</v>
      </c>
    </row>
    <row r="205" spans="2:63" s="10" customFormat="1" ht="29.85" customHeight="1">
      <c r="B205" s="176"/>
      <c r="C205" s="177"/>
      <c r="D205" s="190" t="s">
        <v>77</v>
      </c>
      <c r="E205" s="191" t="s">
        <v>420</v>
      </c>
      <c r="F205" s="191" t="s">
        <v>421</v>
      </c>
      <c r="G205" s="177"/>
      <c r="H205" s="177"/>
      <c r="I205" s="180"/>
      <c r="J205" s="192">
        <f>BK205</f>
        <v>0</v>
      </c>
      <c r="K205" s="177"/>
      <c r="L205" s="182"/>
      <c r="M205" s="183"/>
      <c r="N205" s="184"/>
      <c r="O205" s="184"/>
      <c r="P205" s="185">
        <f>SUM(P206:P207)</f>
        <v>0</v>
      </c>
      <c r="Q205" s="184"/>
      <c r="R205" s="185">
        <f>SUM(R206:R207)</f>
        <v>0</v>
      </c>
      <c r="S205" s="184"/>
      <c r="T205" s="186">
        <f>SUM(T206:T207)</f>
        <v>0</v>
      </c>
      <c r="AR205" s="187" t="s">
        <v>86</v>
      </c>
      <c r="AT205" s="188" t="s">
        <v>77</v>
      </c>
      <c r="AU205" s="188" t="s">
        <v>86</v>
      </c>
      <c r="AY205" s="187" t="s">
        <v>138</v>
      </c>
      <c r="BK205" s="189">
        <f>SUM(BK206:BK207)</f>
        <v>0</v>
      </c>
    </row>
    <row r="206" spans="2:65" s="1" customFormat="1" ht="44.25" customHeight="1">
      <c r="B206" s="41"/>
      <c r="C206" s="193" t="s">
        <v>422</v>
      </c>
      <c r="D206" s="193" t="s">
        <v>140</v>
      </c>
      <c r="E206" s="194" t="s">
        <v>622</v>
      </c>
      <c r="F206" s="195" t="s">
        <v>623</v>
      </c>
      <c r="G206" s="196" t="s">
        <v>201</v>
      </c>
      <c r="H206" s="197">
        <v>158.424</v>
      </c>
      <c r="I206" s="198"/>
      <c r="J206" s="199">
        <f>ROUND(I206*H206,2)</f>
        <v>0</v>
      </c>
      <c r="K206" s="195" t="s">
        <v>144</v>
      </c>
      <c r="L206" s="61"/>
      <c r="M206" s="200" t="s">
        <v>34</v>
      </c>
      <c r="N206" s="201" t="s">
        <v>49</v>
      </c>
      <c r="O206" s="42"/>
      <c r="P206" s="202">
        <f>O206*H206</f>
        <v>0</v>
      </c>
      <c r="Q206" s="202">
        <v>0</v>
      </c>
      <c r="R206" s="202">
        <f>Q206*H206</f>
        <v>0</v>
      </c>
      <c r="S206" s="202">
        <v>0</v>
      </c>
      <c r="T206" s="203">
        <f>S206*H206</f>
        <v>0</v>
      </c>
      <c r="AR206" s="23" t="s">
        <v>145</v>
      </c>
      <c r="AT206" s="23" t="s">
        <v>140</v>
      </c>
      <c r="AU206" s="23" t="s">
        <v>88</v>
      </c>
      <c r="AY206" s="23" t="s">
        <v>138</v>
      </c>
      <c r="BE206" s="204">
        <f>IF(N206="základní",J206,0)</f>
        <v>0</v>
      </c>
      <c r="BF206" s="204">
        <f>IF(N206="snížená",J206,0)</f>
        <v>0</v>
      </c>
      <c r="BG206" s="204">
        <f>IF(N206="zákl. přenesená",J206,0)</f>
        <v>0</v>
      </c>
      <c r="BH206" s="204">
        <f>IF(N206="sníž. přenesená",J206,0)</f>
        <v>0</v>
      </c>
      <c r="BI206" s="204">
        <f>IF(N206="nulová",J206,0)</f>
        <v>0</v>
      </c>
      <c r="BJ206" s="23" t="s">
        <v>86</v>
      </c>
      <c r="BK206" s="204">
        <f>ROUND(I206*H206,2)</f>
        <v>0</v>
      </c>
      <c r="BL206" s="23" t="s">
        <v>145</v>
      </c>
      <c r="BM206" s="23" t="s">
        <v>624</v>
      </c>
    </row>
    <row r="207" spans="2:47" s="1" customFormat="1" ht="54">
      <c r="B207" s="41"/>
      <c r="C207" s="63"/>
      <c r="D207" s="205" t="s">
        <v>147</v>
      </c>
      <c r="E207" s="63"/>
      <c r="F207" s="206" t="s">
        <v>625</v>
      </c>
      <c r="G207" s="63"/>
      <c r="H207" s="63"/>
      <c r="I207" s="163"/>
      <c r="J207" s="63"/>
      <c r="K207" s="63"/>
      <c r="L207" s="61"/>
      <c r="M207" s="248"/>
      <c r="N207" s="249"/>
      <c r="O207" s="249"/>
      <c r="P207" s="249"/>
      <c r="Q207" s="249"/>
      <c r="R207" s="249"/>
      <c r="S207" s="249"/>
      <c r="T207" s="250"/>
      <c r="AT207" s="23" t="s">
        <v>147</v>
      </c>
      <c r="AU207" s="23" t="s">
        <v>88</v>
      </c>
    </row>
    <row r="208" spans="2:12" s="1" customFormat="1" ht="6.95" customHeight="1">
      <c r="B208" s="56"/>
      <c r="C208" s="57"/>
      <c r="D208" s="57"/>
      <c r="E208" s="57"/>
      <c r="F208" s="57"/>
      <c r="G208" s="57"/>
      <c r="H208" s="57"/>
      <c r="I208" s="139"/>
      <c r="J208" s="57"/>
      <c r="K208" s="57"/>
      <c r="L208" s="61"/>
    </row>
  </sheetData>
  <sheetProtection password="CC35" sheet="1" objects="1" scenarios="1" formatCells="0" formatColumns="0" formatRows="0" sort="0" autoFilter="0"/>
  <autoFilter ref="C81:K207"/>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101</v>
      </c>
      <c r="G1" s="393" t="s">
        <v>102</v>
      </c>
      <c r="H1" s="393"/>
      <c r="I1" s="115"/>
      <c r="J1" s="114" t="s">
        <v>103</v>
      </c>
      <c r="K1" s="113" t="s">
        <v>104</v>
      </c>
      <c r="L1" s="114" t="s">
        <v>105</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L2" s="385"/>
      <c r="M2" s="385"/>
      <c r="N2" s="385"/>
      <c r="O2" s="385"/>
      <c r="P2" s="385"/>
      <c r="Q2" s="385"/>
      <c r="R2" s="385"/>
      <c r="S2" s="385"/>
      <c r="T2" s="385"/>
      <c r="U2" s="385"/>
      <c r="V2" s="385"/>
      <c r="AT2" s="23" t="s">
        <v>94</v>
      </c>
      <c r="AZ2" s="251" t="s">
        <v>626</v>
      </c>
      <c r="BA2" s="251" t="s">
        <v>627</v>
      </c>
      <c r="BB2" s="251" t="s">
        <v>34</v>
      </c>
      <c r="BC2" s="251" t="s">
        <v>295</v>
      </c>
      <c r="BD2" s="251" t="s">
        <v>88</v>
      </c>
    </row>
    <row r="3" spans="2:56" ht="6.95" customHeight="1">
      <c r="B3" s="24"/>
      <c r="C3" s="25"/>
      <c r="D3" s="25"/>
      <c r="E3" s="25"/>
      <c r="F3" s="25"/>
      <c r="G3" s="25"/>
      <c r="H3" s="25"/>
      <c r="I3" s="116"/>
      <c r="J3" s="25"/>
      <c r="K3" s="26"/>
      <c r="AT3" s="23" t="s">
        <v>88</v>
      </c>
      <c r="AZ3" s="251" t="s">
        <v>628</v>
      </c>
      <c r="BA3" s="251" t="s">
        <v>629</v>
      </c>
      <c r="BB3" s="251" t="s">
        <v>34</v>
      </c>
      <c r="BC3" s="251" t="s">
        <v>86</v>
      </c>
      <c r="BD3" s="251" t="s">
        <v>155</v>
      </c>
    </row>
    <row r="4" spans="2:46" ht="36.95" customHeight="1">
      <c r="B4" s="27"/>
      <c r="C4" s="28"/>
      <c r="D4" s="29" t="s">
        <v>106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6" t="str">
        <f>'Rekapitulace stavby'!K6</f>
        <v>Rekonstrukce pěší stezky a schodiště ppč. 2175/8, ulice Máchova, Cheb</v>
      </c>
      <c r="F7" s="387"/>
      <c r="G7" s="387"/>
      <c r="H7" s="387"/>
      <c r="I7" s="117"/>
      <c r="J7" s="28"/>
      <c r="K7" s="30"/>
    </row>
    <row r="8" spans="2:11" s="1" customFormat="1" ht="13.5">
      <c r="B8" s="41"/>
      <c r="C8" s="42"/>
      <c r="D8" s="36" t="s">
        <v>107</v>
      </c>
      <c r="E8" s="42"/>
      <c r="F8" s="42"/>
      <c r="G8" s="42"/>
      <c r="H8" s="42"/>
      <c r="I8" s="118"/>
      <c r="J8" s="42"/>
      <c r="K8" s="45"/>
    </row>
    <row r="9" spans="2:11" s="1" customFormat="1" ht="36.95" customHeight="1">
      <c r="B9" s="41"/>
      <c r="C9" s="42"/>
      <c r="D9" s="42"/>
      <c r="E9" s="388" t="s">
        <v>630</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21</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4. 5. 2017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22.5" customHeight="1">
      <c r="B24" s="121"/>
      <c r="C24" s="122"/>
      <c r="D24" s="122"/>
      <c r="E24" s="355" t="s">
        <v>34</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ROUND(SUM(BE81:BE170),2)</f>
        <v>0</v>
      </c>
      <c r="G30" s="42"/>
      <c r="H30" s="42"/>
      <c r="I30" s="131">
        <v>0.21</v>
      </c>
      <c r="J30" s="130">
        <f>ROUND(ROUND((SUM(BE81:BE170)),2)*I30,2)</f>
        <v>0</v>
      </c>
      <c r="K30" s="45"/>
    </row>
    <row r="31" spans="2:11" s="1" customFormat="1" ht="14.45" customHeight="1">
      <c r="B31" s="41"/>
      <c r="C31" s="42"/>
      <c r="D31" s="42"/>
      <c r="E31" s="49" t="s">
        <v>50</v>
      </c>
      <c r="F31" s="130">
        <f>ROUND(SUM(BF81:BF170),2)</f>
        <v>0</v>
      </c>
      <c r="G31" s="42"/>
      <c r="H31" s="42"/>
      <c r="I31" s="131">
        <v>0.15</v>
      </c>
      <c r="J31" s="130">
        <f>ROUND(ROUND((SUM(BF81:BF170)),2)*I31,2)</f>
        <v>0</v>
      </c>
      <c r="K31" s="45"/>
    </row>
    <row r="32" spans="2:11" s="1" customFormat="1" ht="14.45" customHeight="1" hidden="1">
      <c r="B32" s="41"/>
      <c r="C32" s="42"/>
      <c r="D32" s="42"/>
      <c r="E32" s="49" t="s">
        <v>51</v>
      </c>
      <c r="F32" s="130">
        <f>ROUND(SUM(BG81:BG170),2)</f>
        <v>0</v>
      </c>
      <c r="G32" s="42"/>
      <c r="H32" s="42"/>
      <c r="I32" s="131">
        <v>0.21</v>
      </c>
      <c r="J32" s="130">
        <v>0</v>
      </c>
      <c r="K32" s="45"/>
    </row>
    <row r="33" spans="2:11" s="1" customFormat="1" ht="14.45" customHeight="1" hidden="1">
      <c r="B33" s="41"/>
      <c r="C33" s="42"/>
      <c r="D33" s="42"/>
      <c r="E33" s="49" t="s">
        <v>52</v>
      </c>
      <c r="F33" s="130">
        <f>ROUND(SUM(BH81:BH170),2)</f>
        <v>0</v>
      </c>
      <c r="G33" s="42"/>
      <c r="H33" s="42"/>
      <c r="I33" s="131">
        <v>0.15</v>
      </c>
      <c r="J33" s="130">
        <v>0</v>
      </c>
      <c r="K33" s="45"/>
    </row>
    <row r="34" spans="2:11" s="1" customFormat="1" ht="14.45" customHeight="1" hidden="1">
      <c r="B34" s="41"/>
      <c r="C34" s="42"/>
      <c r="D34" s="42"/>
      <c r="E34" s="49" t="s">
        <v>53</v>
      </c>
      <c r="F34" s="130">
        <f>ROUND(SUM(BI81:BI170),2)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6" t="str">
        <f>E7</f>
        <v>Rekonstrukce pěší stezky a schodiště ppč. 2175/8, ulice Máchova, Cheb</v>
      </c>
      <c r="F45" s="387"/>
      <c r="G45" s="387"/>
      <c r="H45" s="387"/>
      <c r="I45" s="118"/>
      <c r="J45" s="42"/>
      <c r="K45" s="45"/>
    </row>
    <row r="46" spans="2:11" s="1" customFormat="1" ht="14.45" customHeight="1">
      <c r="B46" s="41"/>
      <c r="C46" s="36" t="s">
        <v>107</v>
      </c>
      <c r="D46" s="42"/>
      <c r="E46" s="42"/>
      <c r="F46" s="42"/>
      <c r="G46" s="42"/>
      <c r="H46" s="42"/>
      <c r="I46" s="118"/>
      <c r="J46" s="42"/>
      <c r="K46" s="45"/>
    </row>
    <row r="47" spans="2:11" s="1" customFormat="1" ht="23.25" customHeight="1">
      <c r="B47" s="41"/>
      <c r="C47" s="42"/>
      <c r="D47" s="42"/>
      <c r="E47" s="388" t="str">
        <f>E9</f>
        <v>SO 401 - SO 401 Veřejné osvětlení</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Máchova, Cheb</v>
      </c>
      <c r="G49" s="42"/>
      <c r="H49" s="42"/>
      <c r="I49" s="119" t="s">
        <v>26</v>
      </c>
      <c r="J49" s="120" t="str">
        <f>IF(J12="","",J12)</f>
        <v>4. 5. 2017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Cheb</v>
      </c>
      <c r="G51" s="42"/>
      <c r="H51" s="42"/>
      <c r="I51" s="119" t="s">
        <v>39</v>
      </c>
      <c r="J51" s="34" t="str">
        <f>E21</f>
        <v>DSVA s.r.o.</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110</v>
      </c>
      <c r="D54" s="132"/>
      <c r="E54" s="132"/>
      <c r="F54" s="132"/>
      <c r="G54" s="132"/>
      <c r="H54" s="132"/>
      <c r="I54" s="145"/>
      <c r="J54" s="146" t="s">
        <v>111</v>
      </c>
      <c r="K54" s="147"/>
    </row>
    <row r="55" spans="2:11" s="1" customFormat="1" ht="10.35" customHeight="1">
      <c r="B55" s="41"/>
      <c r="C55" s="42"/>
      <c r="D55" s="42"/>
      <c r="E55" s="42"/>
      <c r="F55" s="42"/>
      <c r="G55" s="42"/>
      <c r="H55" s="42"/>
      <c r="I55" s="118"/>
      <c r="J55" s="42"/>
      <c r="K55" s="45"/>
    </row>
    <row r="56" spans="2:47" s="1" customFormat="1" ht="29.25" customHeight="1">
      <c r="B56" s="41"/>
      <c r="C56" s="148" t="s">
        <v>112</v>
      </c>
      <c r="D56" s="42"/>
      <c r="E56" s="42"/>
      <c r="F56" s="42"/>
      <c r="G56" s="42"/>
      <c r="H56" s="42"/>
      <c r="I56" s="118"/>
      <c r="J56" s="128">
        <f>J81</f>
        <v>0</v>
      </c>
      <c r="K56" s="45"/>
      <c r="AU56" s="23" t="s">
        <v>113</v>
      </c>
    </row>
    <row r="57" spans="2:11" s="7" customFormat="1" ht="24.95" customHeight="1">
      <c r="B57" s="149"/>
      <c r="C57" s="150"/>
      <c r="D57" s="151" t="s">
        <v>631</v>
      </c>
      <c r="E57" s="152"/>
      <c r="F57" s="152"/>
      <c r="G57" s="152"/>
      <c r="H57" s="152"/>
      <c r="I57" s="153"/>
      <c r="J57" s="154">
        <f>J82</f>
        <v>0</v>
      </c>
      <c r="K57" s="155"/>
    </row>
    <row r="58" spans="2:11" s="8" customFormat="1" ht="19.9" customHeight="1">
      <c r="B58" s="156"/>
      <c r="C58" s="157"/>
      <c r="D58" s="158" t="s">
        <v>632</v>
      </c>
      <c r="E58" s="159"/>
      <c r="F58" s="159"/>
      <c r="G58" s="159"/>
      <c r="H58" s="159"/>
      <c r="I58" s="160"/>
      <c r="J58" s="161">
        <f>J83</f>
        <v>0</v>
      </c>
      <c r="K58" s="162"/>
    </row>
    <row r="59" spans="2:11" s="8" customFormat="1" ht="14.85" customHeight="1">
      <c r="B59" s="156"/>
      <c r="C59" s="157"/>
      <c r="D59" s="158" t="s">
        <v>633</v>
      </c>
      <c r="E59" s="159"/>
      <c r="F59" s="159"/>
      <c r="G59" s="159"/>
      <c r="H59" s="159"/>
      <c r="I59" s="160"/>
      <c r="J59" s="161">
        <f>J84</f>
        <v>0</v>
      </c>
      <c r="K59" s="162"/>
    </row>
    <row r="60" spans="2:11" s="8" customFormat="1" ht="14.85" customHeight="1">
      <c r="B60" s="156"/>
      <c r="C60" s="157"/>
      <c r="D60" s="158" t="s">
        <v>634</v>
      </c>
      <c r="E60" s="159"/>
      <c r="F60" s="159"/>
      <c r="G60" s="159"/>
      <c r="H60" s="159"/>
      <c r="I60" s="160"/>
      <c r="J60" s="161">
        <f>J113</f>
        <v>0</v>
      </c>
      <c r="K60" s="162"/>
    </row>
    <row r="61" spans="2:11" s="8" customFormat="1" ht="14.85" customHeight="1">
      <c r="B61" s="156"/>
      <c r="C61" s="157"/>
      <c r="D61" s="158" t="s">
        <v>635</v>
      </c>
      <c r="E61" s="159"/>
      <c r="F61" s="159"/>
      <c r="G61" s="159"/>
      <c r="H61" s="159"/>
      <c r="I61" s="160"/>
      <c r="J61" s="161">
        <f>J152</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122</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22.5" customHeight="1">
      <c r="B71" s="41"/>
      <c r="C71" s="63"/>
      <c r="D71" s="63"/>
      <c r="E71" s="390" t="str">
        <f>E7</f>
        <v>Rekonstrukce pěší stezky a schodiště ppč. 2175/8, ulice Máchova, Cheb</v>
      </c>
      <c r="F71" s="391"/>
      <c r="G71" s="391"/>
      <c r="H71" s="391"/>
      <c r="I71" s="163"/>
      <c r="J71" s="63"/>
      <c r="K71" s="63"/>
      <c r="L71" s="61"/>
    </row>
    <row r="72" spans="2:12" s="1" customFormat="1" ht="14.45" customHeight="1">
      <c r="B72" s="41"/>
      <c r="C72" s="65" t="s">
        <v>107</v>
      </c>
      <c r="D72" s="63"/>
      <c r="E72" s="63"/>
      <c r="F72" s="63"/>
      <c r="G72" s="63"/>
      <c r="H72" s="63"/>
      <c r="I72" s="163"/>
      <c r="J72" s="63"/>
      <c r="K72" s="63"/>
      <c r="L72" s="61"/>
    </row>
    <row r="73" spans="2:12" s="1" customFormat="1" ht="23.25" customHeight="1">
      <c r="B73" s="41"/>
      <c r="C73" s="63"/>
      <c r="D73" s="63"/>
      <c r="E73" s="366" t="str">
        <f>E9</f>
        <v>SO 401 - SO 401 Veřejné osvětlení</v>
      </c>
      <c r="F73" s="392"/>
      <c r="G73" s="392"/>
      <c r="H73" s="392"/>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24</v>
      </c>
      <c r="D75" s="63"/>
      <c r="E75" s="63"/>
      <c r="F75" s="164" t="str">
        <f>F12</f>
        <v>Máchova, Cheb</v>
      </c>
      <c r="G75" s="63"/>
      <c r="H75" s="63"/>
      <c r="I75" s="165" t="s">
        <v>26</v>
      </c>
      <c r="J75" s="73" t="str">
        <f>IF(J12="","",J12)</f>
        <v>4. 5. 2017</v>
      </c>
      <c r="K75" s="63"/>
      <c r="L75" s="61"/>
    </row>
    <row r="76" spans="2:12" s="1" customFormat="1" ht="6.95" customHeight="1">
      <c r="B76" s="41"/>
      <c r="C76" s="63"/>
      <c r="D76" s="63"/>
      <c r="E76" s="63"/>
      <c r="F76" s="63"/>
      <c r="G76" s="63"/>
      <c r="H76" s="63"/>
      <c r="I76" s="163"/>
      <c r="J76" s="63"/>
      <c r="K76" s="63"/>
      <c r="L76" s="61"/>
    </row>
    <row r="77" spans="2:12" s="1" customFormat="1" ht="13.5">
      <c r="B77" s="41"/>
      <c r="C77" s="65" t="s">
        <v>32</v>
      </c>
      <c r="D77" s="63"/>
      <c r="E77" s="63"/>
      <c r="F77" s="164" t="str">
        <f>E15</f>
        <v>Město Cheb</v>
      </c>
      <c r="G77" s="63"/>
      <c r="H77" s="63"/>
      <c r="I77" s="165" t="s">
        <v>39</v>
      </c>
      <c r="J77" s="164" t="str">
        <f>E21</f>
        <v>DSVA s.r.o.</v>
      </c>
      <c r="K77" s="63"/>
      <c r="L77" s="61"/>
    </row>
    <row r="78" spans="2:12" s="1" customFormat="1" ht="14.45" customHeight="1">
      <c r="B78" s="41"/>
      <c r="C78" s="65" t="s">
        <v>37</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123</v>
      </c>
      <c r="D80" s="168" t="s">
        <v>63</v>
      </c>
      <c r="E80" s="168" t="s">
        <v>59</v>
      </c>
      <c r="F80" s="168" t="s">
        <v>124</v>
      </c>
      <c r="G80" s="168" t="s">
        <v>125</v>
      </c>
      <c r="H80" s="168" t="s">
        <v>126</v>
      </c>
      <c r="I80" s="169" t="s">
        <v>127</v>
      </c>
      <c r="J80" s="168" t="s">
        <v>111</v>
      </c>
      <c r="K80" s="170" t="s">
        <v>128</v>
      </c>
      <c r="L80" s="171"/>
      <c r="M80" s="81" t="s">
        <v>129</v>
      </c>
      <c r="N80" s="82" t="s">
        <v>48</v>
      </c>
      <c r="O80" s="82" t="s">
        <v>130</v>
      </c>
      <c r="P80" s="82" t="s">
        <v>131</v>
      </c>
      <c r="Q80" s="82" t="s">
        <v>132</v>
      </c>
      <c r="R80" s="82" t="s">
        <v>133</v>
      </c>
      <c r="S80" s="82" t="s">
        <v>134</v>
      </c>
      <c r="T80" s="83" t="s">
        <v>135</v>
      </c>
    </row>
    <row r="81" spans="2:63" s="1" customFormat="1" ht="29.25" customHeight="1">
      <c r="B81" s="41"/>
      <c r="C81" s="87" t="s">
        <v>112</v>
      </c>
      <c r="D81" s="63"/>
      <c r="E81" s="63"/>
      <c r="F81" s="63"/>
      <c r="G81" s="63"/>
      <c r="H81" s="63"/>
      <c r="I81" s="163"/>
      <c r="J81" s="172">
        <f>BK81</f>
        <v>0</v>
      </c>
      <c r="K81" s="63"/>
      <c r="L81" s="61"/>
      <c r="M81" s="84"/>
      <c r="N81" s="85"/>
      <c r="O81" s="85"/>
      <c r="P81" s="173">
        <f>P82</f>
        <v>0</v>
      </c>
      <c r="Q81" s="85"/>
      <c r="R81" s="173">
        <f>R82</f>
        <v>8.9465488</v>
      </c>
      <c r="S81" s="85"/>
      <c r="T81" s="174">
        <f>T82</f>
        <v>0</v>
      </c>
      <c r="AT81" s="23" t="s">
        <v>77</v>
      </c>
      <c r="AU81" s="23" t="s">
        <v>113</v>
      </c>
      <c r="BK81" s="175">
        <f>BK82</f>
        <v>0</v>
      </c>
    </row>
    <row r="82" spans="2:63" s="10" customFormat="1" ht="37.35" customHeight="1">
      <c r="B82" s="176"/>
      <c r="C82" s="177"/>
      <c r="D82" s="178" t="s">
        <v>77</v>
      </c>
      <c r="E82" s="179" t="s">
        <v>636</v>
      </c>
      <c r="F82" s="179" t="s">
        <v>637</v>
      </c>
      <c r="G82" s="177"/>
      <c r="H82" s="177"/>
      <c r="I82" s="180"/>
      <c r="J82" s="181">
        <f>BK82</f>
        <v>0</v>
      </c>
      <c r="K82" s="177"/>
      <c r="L82" s="182"/>
      <c r="M82" s="183"/>
      <c r="N82" s="184"/>
      <c r="O82" s="184"/>
      <c r="P82" s="185">
        <f>P83</f>
        <v>0</v>
      </c>
      <c r="Q82" s="184"/>
      <c r="R82" s="185">
        <f>R83</f>
        <v>8.9465488</v>
      </c>
      <c r="S82" s="184"/>
      <c r="T82" s="186">
        <f>T83</f>
        <v>0</v>
      </c>
      <c r="AR82" s="187" t="s">
        <v>155</v>
      </c>
      <c r="AT82" s="188" t="s">
        <v>77</v>
      </c>
      <c r="AU82" s="188" t="s">
        <v>78</v>
      </c>
      <c r="AY82" s="187" t="s">
        <v>138</v>
      </c>
      <c r="BK82" s="189">
        <f>BK83</f>
        <v>0</v>
      </c>
    </row>
    <row r="83" spans="2:63" s="10" customFormat="1" ht="19.9" customHeight="1">
      <c r="B83" s="176"/>
      <c r="C83" s="177"/>
      <c r="D83" s="178" t="s">
        <v>77</v>
      </c>
      <c r="E83" s="252" t="s">
        <v>198</v>
      </c>
      <c r="F83" s="252" t="s">
        <v>638</v>
      </c>
      <c r="G83" s="177"/>
      <c r="H83" s="177"/>
      <c r="I83" s="180"/>
      <c r="J83" s="253">
        <f>BK83</f>
        <v>0</v>
      </c>
      <c r="K83" s="177"/>
      <c r="L83" s="182"/>
      <c r="M83" s="183"/>
      <c r="N83" s="184"/>
      <c r="O83" s="184"/>
      <c r="P83" s="185">
        <f>P84+P113+P152</f>
        <v>0</v>
      </c>
      <c r="Q83" s="184"/>
      <c r="R83" s="185">
        <f>R84+R113+R152</f>
        <v>8.9465488</v>
      </c>
      <c r="S83" s="184"/>
      <c r="T83" s="186">
        <f>T84+T113+T152</f>
        <v>0</v>
      </c>
      <c r="AR83" s="187" t="s">
        <v>155</v>
      </c>
      <c r="AT83" s="188" t="s">
        <v>77</v>
      </c>
      <c r="AU83" s="188" t="s">
        <v>86</v>
      </c>
      <c r="AY83" s="187" t="s">
        <v>138</v>
      </c>
      <c r="BK83" s="189">
        <f>BK84+BK113+BK152</f>
        <v>0</v>
      </c>
    </row>
    <row r="84" spans="2:63" s="10" customFormat="1" ht="14.85" customHeight="1">
      <c r="B84" s="176"/>
      <c r="C84" s="177"/>
      <c r="D84" s="190" t="s">
        <v>77</v>
      </c>
      <c r="E84" s="191" t="s">
        <v>639</v>
      </c>
      <c r="F84" s="191" t="s">
        <v>640</v>
      </c>
      <c r="G84" s="177"/>
      <c r="H84" s="177"/>
      <c r="I84" s="180"/>
      <c r="J84" s="192">
        <f>BK84</f>
        <v>0</v>
      </c>
      <c r="K84" s="177"/>
      <c r="L84" s="182"/>
      <c r="M84" s="183"/>
      <c r="N84" s="184"/>
      <c r="O84" s="184"/>
      <c r="P84" s="185">
        <f>SUM(P85:P112)</f>
        <v>0</v>
      </c>
      <c r="Q84" s="184"/>
      <c r="R84" s="185">
        <f>SUM(R85:R112)</f>
        <v>0.07005</v>
      </c>
      <c r="S84" s="184"/>
      <c r="T84" s="186">
        <f>SUM(T85:T112)</f>
        <v>0</v>
      </c>
      <c r="AR84" s="187" t="s">
        <v>155</v>
      </c>
      <c r="AT84" s="188" t="s">
        <v>77</v>
      </c>
      <c r="AU84" s="188" t="s">
        <v>88</v>
      </c>
      <c r="AY84" s="187" t="s">
        <v>138</v>
      </c>
      <c r="BK84" s="189">
        <f>SUM(BK85:BK112)</f>
        <v>0</v>
      </c>
    </row>
    <row r="85" spans="2:65" s="1" customFormat="1" ht="22.5" customHeight="1">
      <c r="B85" s="41"/>
      <c r="C85" s="193" t="s">
        <v>86</v>
      </c>
      <c r="D85" s="193" t="s">
        <v>140</v>
      </c>
      <c r="E85" s="194" t="s">
        <v>641</v>
      </c>
      <c r="F85" s="195" t="s">
        <v>642</v>
      </c>
      <c r="G85" s="196" t="s">
        <v>170</v>
      </c>
      <c r="H85" s="197">
        <v>45</v>
      </c>
      <c r="I85" s="198"/>
      <c r="J85" s="199">
        <f>ROUND(I85*H85,2)</f>
        <v>0</v>
      </c>
      <c r="K85" s="195" t="s">
        <v>34</v>
      </c>
      <c r="L85" s="61"/>
      <c r="M85" s="200" t="s">
        <v>34</v>
      </c>
      <c r="N85" s="201" t="s">
        <v>49</v>
      </c>
      <c r="O85" s="42"/>
      <c r="P85" s="202">
        <f>O85*H85</f>
        <v>0</v>
      </c>
      <c r="Q85" s="202">
        <v>0</v>
      </c>
      <c r="R85" s="202">
        <f>Q85*H85</f>
        <v>0</v>
      </c>
      <c r="S85" s="202">
        <v>0</v>
      </c>
      <c r="T85" s="203">
        <f>S85*H85</f>
        <v>0</v>
      </c>
      <c r="AR85" s="23" t="s">
        <v>643</v>
      </c>
      <c r="AT85" s="23" t="s">
        <v>140</v>
      </c>
      <c r="AU85" s="23" t="s">
        <v>155</v>
      </c>
      <c r="AY85" s="23" t="s">
        <v>138</v>
      </c>
      <c r="BE85" s="204">
        <f>IF(N85="základní",J85,0)</f>
        <v>0</v>
      </c>
      <c r="BF85" s="204">
        <f>IF(N85="snížená",J85,0)</f>
        <v>0</v>
      </c>
      <c r="BG85" s="204">
        <f>IF(N85="zákl. přenesená",J85,0)</f>
        <v>0</v>
      </c>
      <c r="BH85" s="204">
        <f>IF(N85="sníž. přenesená",J85,0)</f>
        <v>0</v>
      </c>
      <c r="BI85" s="204">
        <f>IF(N85="nulová",J85,0)</f>
        <v>0</v>
      </c>
      <c r="BJ85" s="23" t="s">
        <v>86</v>
      </c>
      <c r="BK85" s="204">
        <f>ROUND(I85*H85,2)</f>
        <v>0</v>
      </c>
      <c r="BL85" s="23" t="s">
        <v>643</v>
      </c>
      <c r="BM85" s="23" t="s">
        <v>644</v>
      </c>
    </row>
    <row r="86" spans="2:51" s="11" customFormat="1" ht="13.5">
      <c r="B86" s="210"/>
      <c r="C86" s="211"/>
      <c r="D86" s="208" t="s">
        <v>160</v>
      </c>
      <c r="E86" s="232" t="s">
        <v>34</v>
      </c>
      <c r="F86" s="233" t="s">
        <v>295</v>
      </c>
      <c r="G86" s="211"/>
      <c r="H86" s="234">
        <v>45</v>
      </c>
      <c r="I86" s="215"/>
      <c r="J86" s="211"/>
      <c r="K86" s="211"/>
      <c r="L86" s="216"/>
      <c r="M86" s="217"/>
      <c r="N86" s="218"/>
      <c r="O86" s="218"/>
      <c r="P86" s="218"/>
      <c r="Q86" s="218"/>
      <c r="R86" s="218"/>
      <c r="S86" s="218"/>
      <c r="T86" s="219"/>
      <c r="AT86" s="220" t="s">
        <v>160</v>
      </c>
      <c r="AU86" s="220" t="s">
        <v>155</v>
      </c>
      <c r="AV86" s="11" t="s">
        <v>88</v>
      </c>
      <c r="AW86" s="11" t="s">
        <v>41</v>
      </c>
      <c r="AX86" s="11" t="s">
        <v>86</v>
      </c>
      <c r="AY86" s="220" t="s">
        <v>138</v>
      </c>
    </row>
    <row r="87" spans="2:65" s="1" customFormat="1" ht="22.5" customHeight="1">
      <c r="B87" s="41"/>
      <c r="C87" s="235" t="s">
        <v>88</v>
      </c>
      <c r="D87" s="235" t="s">
        <v>198</v>
      </c>
      <c r="E87" s="236" t="s">
        <v>645</v>
      </c>
      <c r="F87" s="237" t="s">
        <v>646</v>
      </c>
      <c r="G87" s="238" t="s">
        <v>170</v>
      </c>
      <c r="H87" s="239">
        <v>45</v>
      </c>
      <c r="I87" s="240"/>
      <c r="J87" s="241">
        <f>ROUND(I87*H87,2)</f>
        <v>0</v>
      </c>
      <c r="K87" s="237" t="s">
        <v>144</v>
      </c>
      <c r="L87" s="242"/>
      <c r="M87" s="243" t="s">
        <v>34</v>
      </c>
      <c r="N87" s="244" t="s">
        <v>49</v>
      </c>
      <c r="O87" s="42"/>
      <c r="P87" s="202">
        <f>O87*H87</f>
        <v>0</v>
      </c>
      <c r="Q87" s="202">
        <v>0.00063</v>
      </c>
      <c r="R87" s="202">
        <f>Q87*H87</f>
        <v>0.02835</v>
      </c>
      <c r="S87" s="202">
        <v>0</v>
      </c>
      <c r="T87" s="203">
        <f>S87*H87</f>
        <v>0</v>
      </c>
      <c r="AR87" s="23" t="s">
        <v>647</v>
      </c>
      <c r="AT87" s="23" t="s">
        <v>198</v>
      </c>
      <c r="AU87" s="23" t="s">
        <v>155</v>
      </c>
      <c r="AY87" s="23" t="s">
        <v>138</v>
      </c>
      <c r="BE87" s="204">
        <f>IF(N87="základní",J87,0)</f>
        <v>0</v>
      </c>
      <c r="BF87" s="204">
        <f>IF(N87="snížená",J87,0)</f>
        <v>0</v>
      </c>
      <c r="BG87" s="204">
        <f>IF(N87="zákl. přenesená",J87,0)</f>
        <v>0</v>
      </c>
      <c r="BH87" s="204">
        <f>IF(N87="sníž. přenesená",J87,0)</f>
        <v>0</v>
      </c>
      <c r="BI87" s="204">
        <f>IF(N87="nulová",J87,0)</f>
        <v>0</v>
      </c>
      <c r="BJ87" s="23" t="s">
        <v>86</v>
      </c>
      <c r="BK87" s="204">
        <f>ROUND(I87*H87,2)</f>
        <v>0</v>
      </c>
      <c r="BL87" s="23" t="s">
        <v>643</v>
      </c>
      <c r="BM87" s="23" t="s">
        <v>648</v>
      </c>
    </row>
    <row r="88" spans="2:65" s="1" customFormat="1" ht="22.5" customHeight="1">
      <c r="B88" s="41"/>
      <c r="C88" s="235" t="s">
        <v>155</v>
      </c>
      <c r="D88" s="235" t="s">
        <v>198</v>
      </c>
      <c r="E88" s="236" t="s">
        <v>649</v>
      </c>
      <c r="F88" s="237" t="s">
        <v>650</v>
      </c>
      <c r="G88" s="238" t="s">
        <v>170</v>
      </c>
      <c r="H88" s="239">
        <v>45</v>
      </c>
      <c r="I88" s="240"/>
      <c r="J88" s="241">
        <f>ROUND(I88*H88,2)</f>
        <v>0</v>
      </c>
      <c r="K88" s="237" t="s">
        <v>144</v>
      </c>
      <c r="L88" s="242"/>
      <c r="M88" s="243" t="s">
        <v>34</v>
      </c>
      <c r="N88" s="244" t="s">
        <v>49</v>
      </c>
      <c r="O88" s="42"/>
      <c r="P88" s="202">
        <f>O88*H88</f>
        <v>0</v>
      </c>
      <c r="Q88" s="202">
        <v>0.00026</v>
      </c>
      <c r="R88" s="202">
        <f>Q88*H88</f>
        <v>0.011699999999999999</v>
      </c>
      <c r="S88" s="202">
        <v>0</v>
      </c>
      <c r="T88" s="203">
        <f>S88*H88</f>
        <v>0</v>
      </c>
      <c r="AR88" s="23" t="s">
        <v>647</v>
      </c>
      <c r="AT88" s="23" t="s">
        <v>198</v>
      </c>
      <c r="AU88" s="23" t="s">
        <v>155</v>
      </c>
      <c r="AY88" s="23" t="s">
        <v>138</v>
      </c>
      <c r="BE88" s="204">
        <f>IF(N88="základní",J88,0)</f>
        <v>0</v>
      </c>
      <c r="BF88" s="204">
        <f>IF(N88="snížená",J88,0)</f>
        <v>0</v>
      </c>
      <c r="BG88" s="204">
        <f>IF(N88="zákl. přenesená",J88,0)</f>
        <v>0</v>
      </c>
      <c r="BH88" s="204">
        <f>IF(N88="sníž. přenesená",J88,0)</f>
        <v>0</v>
      </c>
      <c r="BI88" s="204">
        <f>IF(N88="nulová",J88,0)</f>
        <v>0</v>
      </c>
      <c r="BJ88" s="23" t="s">
        <v>86</v>
      </c>
      <c r="BK88" s="204">
        <f>ROUND(I88*H88,2)</f>
        <v>0</v>
      </c>
      <c r="BL88" s="23" t="s">
        <v>643</v>
      </c>
      <c r="BM88" s="23" t="s">
        <v>651</v>
      </c>
    </row>
    <row r="89" spans="2:47" s="1" customFormat="1" ht="27">
      <c r="B89" s="41"/>
      <c r="C89" s="63"/>
      <c r="D89" s="205" t="s">
        <v>149</v>
      </c>
      <c r="E89" s="63"/>
      <c r="F89" s="206" t="s">
        <v>652</v>
      </c>
      <c r="G89" s="63"/>
      <c r="H89" s="63"/>
      <c r="I89" s="163"/>
      <c r="J89" s="63"/>
      <c r="K89" s="63"/>
      <c r="L89" s="61"/>
      <c r="M89" s="207"/>
      <c r="N89" s="42"/>
      <c r="O89" s="42"/>
      <c r="P89" s="42"/>
      <c r="Q89" s="42"/>
      <c r="R89" s="42"/>
      <c r="S89" s="42"/>
      <c r="T89" s="78"/>
      <c r="AT89" s="23" t="s">
        <v>149</v>
      </c>
      <c r="AU89" s="23" t="s">
        <v>155</v>
      </c>
    </row>
    <row r="90" spans="2:51" s="11" customFormat="1" ht="13.5">
      <c r="B90" s="210"/>
      <c r="C90" s="211"/>
      <c r="D90" s="208" t="s">
        <v>160</v>
      </c>
      <c r="E90" s="232" t="s">
        <v>34</v>
      </c>
      <c r="F90" s="233" t="s">
        <v>295</v>
      </c>
      <c r="G90" s="211"/>
      <c r="H90" s="234">
        <v>45</v>
      </c>
      <c r="I90" s="215"/>
      <c r="J90" s="211"/>
      <c r="K90" s="211"/>
      <c r="L90" s="216"/>
      <c r="M90" s="217"/>
      <c r="N90" s="218"/>
      <c r="O90" s="218"/>
      <c r="P90" s="218"/>
      <c r="Q90" s="218"/>
      <c r="R90" s="218"/>
      <c r="S90" s="218"/>
      <c r="T90" s="219"/>
      <c r="AT90" s="220" t="s">
        <v>160</v>
      </c>
      <c r="AU90" s="220" t="s">
        <v>155</v>
      </c>
      <c r="AV90" s="11" t="s">
        <v>88</v>
      </c>
      <c r="AW90" s="11" t="s">
        <v>41</v>
      </c>
      <c r="AX90" s="11" t="s">
        <v>86</v>
      </c>
      <c r="AY90" s="220" t="s">
        <v>138</v>
      </c>
    </row>
    <row r="91" spans="2:65" s="1" customFormat="1" ht="22.5" customHeight="1">
      <c r="B91" s="41"/>
      <c r="C91" s="235" t="s">
        <v>145</v>
      </c>
      <c r="D91" s="235" t="s">
        <v>198</v>
      </c>
      <c r="E91" s="236" t="s">
        <v>653</v>
      </c>
      <c r="F91" s="237" t="s">
        <v>654</v>
      </c>
      <c r="G91" s="238" t="s">
        <v>655</v>
      </c>
      <c r="H91" s="239">
        <v>30</v>
      </c>
      <c r="I91" s="240"/>
      <c r="J91" s="241">
        <f>ROUND(I91*H91,2)</f>
        <v>0</v>
      </c>
      <c r="K91" s="237" t="s">
        <v>144</v>
      </c>
      <c r="L91" s="242"/>
      <c r="M91" s="243" t="s">
        <v>34</v>
      </c>
      <c r="N91" s="244" t="s">
        <v>49</v>
      </c>
      <c r="O91" s="42"/>
      <c r="P91" s="202">
        <f>O91*H91</f>
        <v>0</v>
      </c>
      <c r="Q91" s="202">
        <v>0.001</v>
      </c>
      <c r="R91" s="202">
        <f>Q91*H91</f>
        <v>0.03</v>
      </c>
      <c r="S91" s="202">
        <v>0</v>
      </c>
      <c r="T91" s="203">
        <f>S91*H91</f>
        <v>0</v>
      </c>
      <c r="AR91" s="23" t="s">
        <v>647</v>
      </c>
      <c r="AT91" s="23" t="s">
        <v>198</v>
      </c>
      <c r="AU91" s="23" t="s">
        <v>155</v>
      </c>
      <c r="AY91" s="23" t="s">
        <v>138</v>
      </c>
      <c r="BE91" s="204">
        <f>IF(N91="základní",J91,0)</f>
        <v>0</v>
      </c>
      <c r="BF91" s="204">
        <f>IF(N91="snížená",J91,0)</f>
        <v>0</v>
      </c>
      <c r="BG91" s="204">
        <f>IF(N91="zákl. přenesená",J91,0)</f>
        <v>0</v>
      </c>
      <c r="BH91" s="204">
        <f>IF(N91="sníž. přenesená",J91,0)</f>
        <v>0</v>
      </c>
      <c r="BI91" s="204">
        <f>IF(N91="nulová",J91,0)</f>
        <v>0</v>
      </c>
      <c r="BJ91" s="23" t="s">
        <v>86</v>
      </c>
      <c r="BK91" s="204">
        <f>ROUND(I91*H91,2)</f>
        <v>0</v>
      </c>
      <c r="BL91" s="23" t="s">
        <v>643</v>
      </c>
      <c r="BM91" s="23" t="s">
        <v>656</v>
      </c>
    </row>
    <row r="92" spans="2:51" s="11" customFormat="1" ht="13.5">
      <c r="B92" s="210"/>
      <c r="C92" s="211"/>
      <c r="D92" s="208" t="s">
        <v>160</v>
      </c>
      <c r="E92" s="232" t="s">
        <v>34</v>
      </c>
      <c r="F92" s="233" t="s">
        <v>313</v>
      </c>
      <c r="G92" s="211"/>
      <c r="H92" s="234">
        <v>30</v>
      </c>
      <c r="I92" s="215"/>
      <c r="J92" s="211"/>
      <c r="K92" s="211"/>
      <c r="L92" s="216"/>
      <c r="M92" s="217"/>
      <c r="N92" s="218"/>
      <c r="O92" s="218"/>
      <c r="P92" s="218"/>
      <c r="Q92" s="218"/>
      <c r="R92" s="218"/>
      <c r="S92" s="218"/>
      <c r="T92" s="219"/>
      <c r="AT92" s="220" t="s">
        <v>160</v>
      </c>
      <c r="AU92" s="220" t="s">
        <v>155</v>
      </c>
      <c r="AV92" s="11" t="s">
        <v>88</v>
      </c>
      <c r="AW92" s="11" t="s">
        <v>41</v>
      </c>
      <c r="AX92" s="11" t="s">
        <v>86</v>
      </c>
      <c r="AY92" s="220" t="s">
        <v>138</v>
      </c>
    </row>
    <row r="93" spans="2:65" s="1" customFormat="1" ht="22.5" customHeight="1">
      <c r="B93" s="41"/>
      <c r="C93" s="193" t="s">
        <v>167</v>
      </c>
      <c r="D93" s="193" t="s">
        <v>140</v>
      </c>
      <c r="E93" s="194" t="s">
        <v>657</v>
      </c>
      <c r="F93" s="195" t="s">
        <v>658</v>
      </c>
      <c r="G93" s="196" t="s">
        <v>248</v>
      </c>
      <c r="H93" s="197">
        <v>3</v>
      </c>
      <c r="I93" s="198"/>
      <c r="J93" s="199">
        <f>ROUND(I93*H93,2)</f>
        <v>0</v>
      </c>
      <c r="K93" s="195" t="s">
        <v>34</v>
      </c>
      <c r="L93" s="61"/>
      <c r="M93" s="200" t="s">
        <v>34</v>
      </c>
      <c r="N93" s="201" t="s">
        <v>49</v>
      </c>
      <c r="O93" s="42"/>
      <c r="P93" s="202">
        <f>O93*H93</f>
        <v>0</v>
      </c>
      <c r="Q93" s="202">
        <v>0</v>
      </c>
      <c r="R93" s="202">
        <f>Q93*H93</f>
        <v>0</v>
      </c>
      <c r="S93" s="202">
        <v>0</v>
      </c>
      <c r="T93" s="203">
        <f>S93*H93</f>
        <v>0</v>
      </c>
      <c r="AR93" s="23" t="s">
        <v>643</v>
      </c>
      <c r="AT93" s="23" t="s">
        <v>140</v>
      </c>
      <c r="AU93" s="23" t="s">
        <v>155</v>
      </c>
      <c r="AY93" s="23" t="s">
        <v>138</v>
      </c>
      <c r="BE93" s="204">
        <f>IF(N93="základní",J93,0)</f>
        <v>0</v>
      </c>
      <c r="BF93" s="204">
        <f>IF(N93="snížená",J93,0)</f>
        <v>0</v>
      </c>
      <c r="BG93" s="204">
        <f>IF(N93="zákl. přenesená",J93,0)</f>
        <v>0</v>
      </c>
      <c r="BH93" s="204">
        <f>IF(N93="sníž. přenesená",J93,0)</f>
        <v>0</v>
      </c>
      <c r="BI93" s="204">
        <f>IF(N93="nulová",J93,0)</f>
        <v>0</v>
      </c>
      <c r="BJ93" s="23" t="s">
        <v>86</v>
      </c>
      <c r="BK93" s="204">
        <f>ROUND(I93*H93,2)</f>
        <v>0</v>
      </c>
      <c r="BL93" s="23" t="s">
        <v>643</v>
      </c>
      <c r="BM93" s="23" t="s">
        <v>659</v>
      </c>
    </row>
    <row r="94" spans="2:51" s="11" customFormat="1" ht="13.5">
      <c r="B94" s="210"/>
      <c r="C94" s="211"/>
      <c r="D94" s="208" t="s">
        <v>160</v>
      </c>
      <c r="E94" s="232" t="s">
        <v>34</v>
      </c>
      <c r="F94" s="233" t="s">
        <v>155</v>
      </c>
      <c r="G94" s="211"/>
      <c r="H94" s="234">
        <v>3</v>
      </c>
      <c r="I94" s="215"/>
      <c r="J94" s="211"/>
      <c r="K94" s="211"/>
      <c r="L94" s="216"/>
      <c r="M94" s="217"/>
      <c r="N94" s="218"/>
      <c r="O94" s="218"/>
      <c r="P94" s="218"/>
      <c r="Q94" s="218"/>
      <c r="R94" s="218"/>
      <c r="S94" s="218"/>
      <c r="T94" s="219"/>
      <c r="AT94" s="220" t="s">
        <v>160</v>
      </c>
      <c r="AU94" s="220" t="s">
        <v>155</v>
      </c>
      <c r="AV94" s="11" t="s">
        <v>88</v>
      </c>
      <c r="AW94" s="11" t="s">
        <v>41</v>
      </c>
      <c r="AX94" s="11" t="s">
        <v>86</v>
      </c>
      <c r="AY94" s="220" t="s">
        <v>138</v>
      </c>
    </row>
    <row r="95" spans="2:65" s="1" customFormat="1" ht="22.5" customHeight="1">
      <c r="B95" s="41"/>
      <c r="C95" s="235" t="s">
        <v>175</v>
      </c>
      <c r="D95" s="235" t="s">
        <v>198</v>
      </c>
      <c r="E95" s="236" t="s">
        <v>660</v>
      </c>
      <c r="F95" s="237" t="s">
        <v>661</v>
      </c>
      <c r="G95" s="238" t="s">
        <v>255</v>
      </c>
      <c r="H95" s="239">
        <v>3</v>
      </c>
      <c r="I95" s="240"/>
      <c r="J95" s="241">
        <f>ROUND(I95*H95,2)</f>
        <v>0</v>
      </c>
      <c r="K95" s="237" t="s">
        <v>34</v>
      </c>
      <c r="L95" s="242"/>
      <c r="M95" s="243" t="s">
        <v>34</v>
      </c>
      <c r="N95" s="244" t="s">
        <v>49</v>
      </c>
      <c r="O95" s="42"/>
      <c r="P95" s="202">
        <f>O95*H95</f>
        <v>0</v>
      </c>
      <c r="Q95" s="202">
        <v>0</v>
      </c>
      <c r="R95" s="202">
        <f>Q95*H95</f>
        <v>0</v>
      </c>
      <c r="S95" s="202">
        <v>0</v>
      </c>
      <c r="T95" s="203">
        <f>S95*H95</f>
        <v>0</v>
      </c>
      <c r="AR95" s="23" t="s">
        <v>647</v>
      </c>
      <c r="AT95" s="23" t="s">
        <v>198</v>
      </c>
      <c r="AU95" s="23" t="s">
        <v>155</v>
      </c>
      <c r="AY95" s="23" t="s">
        <v>138</v>
      </c>
      <c r="BE95" s="204">
        <f>IF(N95="základní",J95,0)</f>
        <v>0</v>
      </c>
      <c r="BF95" s="204">
        <f>IF(N95="snížená",J95,0)</f>
        <v>0</v>
      </c>
      <c r="BG95" s="204">
        <f>IF(N95="zákl. přenesená",J95,0)</f>
        <v>0</v>
      </c>
      <c r="BH95" s="204">
        <f>IF(N95="sníž. přenesená",J95,0)</f>
        <v>0</v>
      </c>
      <c r="BI95" s="204">
        <f>IF(N95="nulová",J95,0)</f>
        <v>0</v>
      </c>
      <c r="BJ95" s="23" t="s">
        <v>86</v>
      </c>
      <c r="BK95" s="204">
        <f>ROUND(I95*H95,2)</f>
        <v>0</v>
      </c>
      <c r="BL95" s="23" t="s">
        <v>643</v>
      </c>
      <c r="BM95" s="23" t="s">
        <v>662</v>
      </c>
    </row>
    <row r="96" spans="2:51" s="11" customFormat="1" ht="13.5">
      <c r="B96" s="210"/>
      <c r="C96" s="211"/>
      <c r="D96" s="208" t="s">
        <v>160</v>
      </c>
      <c r="E96" s="232" t="s">
        <v>34</v>
      </c>
      <c r="F96" s="233" t="s">
        <v>155</v>
      </c>
      <c r="G96" s="211"/>
      <c r="H96" s="234">
        <v>3</v>
      </c>
      <c r="I96" s="215"/>
      <c r="J96" s="211"/>
      <c r="K96" s="211"/>
      <c r="L96" s="216"/>
      <c r="M96" s="217"/>
      <c r="N96" s="218"/>
      <c r="O96" s="218"/>
      <c r="P96" s="218"/>
      <c r="Q96" s="218"/>
      <c r="R96" s="218"/>
      <c r="S96" s="218"/>
      <c r="T96" s="219"/>
      <c r="AT96" s="220" t="s">
        <v>160</v>
      </c>
      <c r="AU96" s="220" t="s">
        <v>155</v>
      </c>
      <c r="AV96" s="11" t="s">
        <v>88</v>
      </c>
      <c r="AW96" s="11" t="s">
        <v>41</v>
      </c>
      <c r="AX96" s="11" t="s">
        <v>86</v>
      </c>
      <c r="AY96" s="220" t="s">
        <v>138</v>
      </c>
    </row>
    <row r="97" spans="2:65" s="1" customFormat="1" ht="22.5" customHeight="1">
      <c r="B97" s="41"/>
      <c r="C97" s="193" t="s">
        <v>183</v>
      </c>
      <c r="D97" s="193" t="s">
        <v>140</v>
      </c>
      <c r="E97" s="194" t="s">
        <v>663</v>
      </c>
      <c r="F97" s="195" t="s">
        <v>664</v>
      </c>
      <c r="G97" s="196" t="s">
        <v>248</v>
      </c>
      <c r="H97" s="197">
        <v>3</v>
      </c>
      <c r="I97" s="198"/>
      <c r="J97" s="199">
        <f>ROUND(I97*H97,2)</f>
        <v>0</v>
      </c>
      <c r="K97" s="195" t="s">
        <v>34</v>
      </c>
      <c r="L97" s="61"/>
      <c r="M97" s="200" t="s">
        <v>34</v>
      </c>
      <c r="N97" s="201" t="s">
        <v>49</v>
      </c>
      <c r="O97" s="42"/>
      <c r="P97" s="202">
        <f>O97*H97</f>
        <v>0</v>
      </c>
      <c r="Q97" s="202">
        <v>0</v>
      </c>
      <c r="R97" s="202">
        <f>Q97*H97</f>
        <v>0</v>
      </c>
      <c r="S97" s="202">
        <v>0</v>
      </c>
      <c r="T97" s="203">
        <f>S97*H97</f>
        <v>0</v>
      </c>
      <c r="AR97" s="23" t="s">
        <v>643</v>
      </c>
      <c r="AT97" s="23" t="s">
        <v>140</v>
      </c>
      <c r="AU97" s="23" t="s">
        <v>155</v>
      </c>
      <c r="AY97" s="23" t="s">
        <v>138</v>
      </c>
      <c r="BE97" s="204">
        <f>IF(N97="základní",J97,0)</f>
        <v>0</v>
      </c>
      <c r="BF97" s="204">
        <f>IF(N97="snížená",J97,0)</f>
        <v>0</v>
      </c>
      <c r="BG97" s="204">
        <f>IF(N97="zákl. přenesená",J97,0)</f>
        <v>0</v>
      </c>
      <c r="BH97" s="204">
        <f>IF(N97="sníž. přenesená",J97,0)</f>
        <v>0</v>
      </c>
      <c r="BI97" s="204">
        <f>IF(N97="nulová",J97,0)</f>
        <v>0</v>
      </c>
      <c r="BJ97" s="23" t="s">
        <v>86</v>
      </c>
      <c r="BK97" s="204">
        <f>ROUND(I97*H97,2)</f>
        <v>0</v>
      </c>
      <c r="BL97" s="23" t="s">
        <v>643</v>
      </c>
      <c r="BM97" s="23" t="s">
        <v>665</v>
      </c>
    </row>
    <row r="98" spans="2:51" s="13" customFormat="1" ht="13.5">
      <c r="B98" s="254"/>
      <c r="C98" s="255"/>
      <c r="D98" s="205" t="s">
        <v>160</v>
      </c>
      <c r="E98" s="256" t="s">
        <v>34</v>
      </c>
      <c r="F98" s="257" t="s">
        <v>666</v>
      </c>
      <c r="G98" s="255"/>
      <c r="H98" s="258" t="s">
        <v>34</v>
      </c>
      <c r="I98" s="259"/>
      <c r="J98" s="255"/>
      <c r="K98" s="255"/>
      <c r="L98" s="260"/>
      <c r="M98" s="261"/>
      <c r="N98" s="262"/>
      <c r="O98" s="262"/>
      <c r="P98" s="262"/>
      <c r="Q98" s="262"/>
      <c r="R98" s="262"/>
      <c r="S98" s="262"/>
      <c r="T98" s="263"/>
      <c r="AT98" s="264" t="s">
        <v>160</v>
      </c>
      <c r="AU98" s="264" t="s">
        <v>155</v>
      </c>
      <c r="AV98" s="13" t="s">
        <v>86</v>
      </c>
      <c r="AW98" s="13" t="s">
        <v>41</v>
      </c>
      <c r="AX98" s="13" t="s">
        <v>78</v>
      </c>
      <c r="AY98" s="264" t="s">
        <v>138</v>
      </c>
    </row>
    <row r="99" spans="2:51" s="11" customFormat="1" ht="13.5">
      <c r="B99" s="210"/>
      <c r="C99" s="211"/>
      <c r="D99" s="205" t="s">
        <v>160</v>
      </c>
      <c r="E99" s="212" t="s">
        <v>34</v>
      </c>
      <c r="F99" s="213" t="s">
        <v>155</v>
      </c>
      <c r="G99" s="211"/>
      <c r="H99" s="214">
        <v>3</v>
      </c>
      <c r="I99" s="215"/>
      <c r="J99" s="211"/>
      <c r="K99" s="211"/>
      <c r="L99" s="216"/>
      <c r="M99" s="217"/>
      <c r="N99" s="218"/>
      <c r="O99" s="218"/>
      <c r="P99" s="218"/>
      <c r="Q99" s="218"/>
      <c r="R99" s="218"/>
      <c r="S99" s="218"/>
      <c r="T99" s="219"/>
      <c r="AT99" s="220" t="s">
        <v>160</v>
      </c>
      <c r="AU99" s="220" t="s">
        <v>155</v>
      </c>
      <c r="AV99" s="11" t="s">
        <v>88</v>
      </c>
      <c r="AW99" s="11" t="s">
        <v>41</v>
      </c>
      <c r="AX99" s="11" t="s">
        <v>78</v>
      </c>
      <c r="AY99" s="220" t="s">
        <v>138</v>
      </c>
    </row>
    <row r="100" spans="2:51" s="12" customFormat="1" ht="13.5">
      <c r="B100" s="221"/>
      <c r="C100" s="222"/>
      <c r="D100" s="208" t="s">
        <v>160</v>
      </c>
      <c r="E100" s="223" t="s">
        <v>34</v>
      </c>
      <c r="F100" s="224" t="s">
        <v>162</v>
      </c>
      <c r="G100" s="222"/>
      <c r="H100" s="225">
        <v>3</v>
      </c>
      <c r="I100" s="226"/>
      <c r="J100" s="222"/>
      <c r="K100" s="222"/>
      <c r="L100" s="227"/>
      <c r="M100" s="228"/>
      <c r="N100" s="229"/>
      <c r="O100" s="229"/>
      <c r="P100" s="229"/>
      <c r="Q100" s="229"/>
      <c r="R100" s="229"/>
      <c r="S100" s="229"/>
      <c r="T100" s="230"/>
      <c r="AT100" s="231" t="s">
        <v>160</v>
      </c>
      <c r="AU100" s="231" t="s">
        <v>155</v>
      </c>
      <c r="AV100" s="12" t="s">
        <v>145</v>
      </c>
      <c r="AW100" s="12" t="s">
        <v>41</v>
      </c>
      <c r="AX100" s="12" t="s">
        <v>86</v>
      </c>
      <c r="AY100" s="231" t="s">
        <v>138</v>
      </c>
    </row>
    <row r="101" spans="2:65" s="1" customFormat="1" ht="22.5" customHeight="1">
      <c r="B101" s="41"/>
      <c r="C101" s="235" t="s">
        <v>188</v>
      </c>
      <c r="D101" s="235" t="s">
        <v>198</v>
      </c>
      <c r="E101" s="236" t="s">
        <v>667</v>
      </c>
      <c r="F101" s="237" t="s">
        <v>668</v>
      </c>
      <c r="G101" s="238" t="s">
        <v>255</v>
      </c>
      <c r="H101" s="239">
        <v>3</v>
      </c>
      <c r="I101" s="240"/>
      <c r="J101" s="241">
        <f>ROUND(I101*H101,2)</f>
        <v>0</v>
      </c>
      <c r="K101" s="237" t="s">
        <v>34</v>
      </c>
      <c r="L101" s="242"/>
      <c r="M101" s="243" t="s">
        <v>34</v>
      </c>
      <c r="N101" s="244" t="s">
        <v>49</v>
      </c>
      <c r="O101" s="42"/>
      <c r="P101" s="202">
        <f>O101*H101</f>
        <v>0</v>
      </c>
      <c r="Q101" s="202">
        <v>0</v>
      </c>
      <c r="R101" s="202">
        <f>Q101*H101</f>
        <v>0</v>
      </c>
      <c r="S101" s="202">
        <v>0</v>
      </c>
      <c r="T101" s="203">
        <f>S101*H101</f>
        <v>0</v>
      </c>
      <c r="AR101" s="23" t="s">
        <v>647</v>
      </c>
      <c r="AT101" s="23" t="s">
        <v>198</v>
      </c>
      <c r="AU101" s="23" t="s">
        <v>155</v>
      </c>
      <c r="AY101" s="23" t="s">
        <v>138</v>
      </c>
      <c r="BE101" s="204">
        <f>IF(N101="základní",J101,0)</f>
        <v>0</v>
      </c>
      <c r="BF101" s="204">
        <f>IF(N101="snížená",J101,0)</f>
        <v>0</v>
      </c>
      <c r="BG101" s="204">
        <f>IF(N101="zákl. přenesená",J101,0)</f>
        <v>0</v>
      </c>
      <c r="BH101" s="204">
        <f>IF(N101="sníž. přenesená",J101,0)</f>
        <v>0</v>
      </c>
      <c r="BI101" s="204">
        <f>IF(N101="nulová",J101,0)</f>
        <v>0</v>
      </c>
      <c r="BJ101" s="23" t="s">
        <v>86</v>
      </c>
      <c r="BK101" s="204">
        <f>ROUND(I101*H101,2)</f>
        <v>0</v>
      </c>
      <c r="BL101" s="23" t="s">
        <v>643</v>
      </c>
      <c r="BM101" s="23" t="s">
        <v>669</v>
      </c>
    </row>
    <row r="102" spans="2:51" s="13" customFormat="1" ht="13.5">
      <c r="B102" s="254"/>
      <c r="C102" s="255"/>
      <c r="D102" s="205" t="s">
        <v>160</v>
      </c>
      <c r="E102" s="256" t="s">
        <v>34</v>
      </c>
      <c r="F102" s="257" t="s">
        <v>670</v>
      </c>
      <c r="G102" s="255"/>
      <c r="H102" s="258" t="s">
        <v>34</v>
      </c>
      <c r="I102" s="259"/>
      <c r="J102" s="255"/>
      <c r="K102" s="255"/>
      <c r="L102" s="260"/>
      <c r="M102" s="261"/>
      <c r="N102" s="262"/>
      <c r="O102" s="262"/>
      <c r="P102" s="262"/>
      <c r="Q102" s="262"/>
      <c r="R102" s="262"/>
      <c r="S102" s="262"/>
      <c r="T102" s="263"/>
      <c r="AT102" s="264" t="s">
        <v>160</v>
      </c>
      <c r="AU102" s="264" t="s">
        <v>155</v>
      </c>
      <c r="AV102" s="13" t="s">
        <v>86</v>
      </c>
      <c r="AW102" s="13" t="s">
        <v>41</v>
      </c>
      <c r="AX102" s="13" t="s">
        <v>78</v>
      </c>
      <c r="AY102" s="264" t="s">
        <v>138</v>
      </c>
    </row>
    <row r="103" spans="2:51" s="11" customFormat="1" ht="13.5">
      <c r="B103" s="210"/>
      <c r="C103" s="211"/>
      <c r="D103" s="205" t="s">
        <v>160</v>
      </c>
      <c r="E103" s="212" t="s">
        <v>34</v>
      </c>
      <c r="F103" s="213" t="s">
        <v>155</v>
      </c>
      <c r="G103" s="211"/>
      <c r="H103" s="214">
        <v>3</v>
      </c>
      <c r="I103" s="215"/>
      <c r="J103" s="211"/>
      <c r="K103" s="211"/>
      <c r="L103" s="216"/>
      <c r="M103" s="217"/>
      <c r="N103" s="218"/>
      <c r="O103" s="218"/>
      <c r="P103" s="218"/>
      <c r="Q103" s="218"/>
      <c r="R103" s="218"/>
      <c r="S103" s="218"/>
      <c r="T103" s="219"/>
      <c r="AT103" s="220" t="s">
        <v>160</v>
      </c>
      <c r="AU103" s="220" t="s">
        <v>155</v>
      </c>
      <c r="AV103" s="11" t="s">
        <v>88</v>
      </c>
      <c r="AW103" s="11" t="s">
        <v>41</v>
      </c>
      <c r="AX103" s="11" t="s">
        <v>78</v>
      </c>
      <c r="AY103" s="220" t="s">
        <v>138</v>
      </c>
    </row>
    <row r="104" spans="2:51" s="12" customFormat="1" ht="13.5">
      <c r="B104" s="221"/>
      <c r="C104" s="222"/>
      <c r="D104" s="208" t="s">
        <v>160</v>
      </c>
      <c r="E104" s="223" t="s">
        <v>34</v>
      </c>
      <c r="F104" s="224" t="s">
        <v>162</v>
      </c>
      <c r="G104" s="222"/>
      <c r="H104" s="225">
        <v>3</v>
      </c>
      <c r="I104" s="226"/>
      <c r="J104" s="222"/>
      <c r="K104" s="222"/>
      <c r="L104" s="227"/>
      <c r="M104" s="228"/>
      <c r="N104" s="229"/>
      <c r="O104" s="229"/>
      <c r="P104" s="229"/>
      <c r="Q104" s="229"/>
      <c r="R104" s="229"/>
      <c r="S104" s="229"/>
      <c r="T104" s="230"/>
      <c r="AT104" s="231" t="s">
        <v>160</v>
      </c>
      <c r="AU104" s="231" t="s">
        <v>155</v>
      </c>
      <c r="AV104" s="12" t="s">
        <v>145</v>
      </c>
      <c r="AW104" s="12" t="s">
        <v>41</v>
      </c>
      <c r="AX104" s="12" t="s">
        <v>86</v>
      </c>
      <c r="AY104" s="231" t="s">
        <v>138</v>
      </c>
    </row>
    <row r="105" spans="2:65" s="1" customFormat="1" ht="22.5" customHeight="1">
      <c r="B105" s="41"/>
      <c r="C105" s="193" t="s">
        <v>193</v>
      </c>
      <c r="D105" s="193" t="s">
        <v>140</v>
      </c>
      <c r="E105" s="194" t="s">
        <v>671</v>
      </c>
      <c r="F105" s="195" t="s">
        <v>672</v>
      </c>
      <c r="G105" s="196" t="s">
        <v>248</v>
      </c>
      <c r="H105" s="197">
        <v>3</v>
      </c>
      <c r="I105" s="198"/>
      <c r="J105" s="199">
        <f>ROUND(I105*H105,2)</f>
        <v>0</v>
      </c>
      <c r="K105" s="195" t="s">
        <v>34</v>
      </c>
      <c r="L105" s="61"/>
      <c r="M105" s="200" t="s">
        <v>34</v>
      </c>
      <c r="N105" s="201" t="s">
        <v>49</v>
      </c>
      <c r="O105" s="42"/>
      <c r="P105" s="202">
        <f>O105*H105</f>
        <v>0</v>
      </c>
      <c r="Q105" s="202">
        <v>0</v>
      </c>
      <c r="R105" s="202">
        <f>Q105*H105</f>
        <v>0</v>
      </c>
      <c r="S105" s="202">
        <v>0</v>
      </c>
      <c r="T105" s="203">
        <f>S105*H105</f>
        <v>0</v>
      </c>
      <c r="AR105" s="23" t="s">
        <v>643</v>
      </c>
      <c r="AT105" s="23" t="s">
        <v>140</v>
      </c>
      <c r="AU105" s="23" t="s">
        <v>155</v>
      </c>
      <c r="AY105" s="23" t="s">
        <v>138</v>
      </c>
      <c r="BE105" s="204">
        <f>IF(N105="základní",J105,0)</f>
        <v>0</v>
      </c>
      <c r="BF105" s="204">
        <f>IF(N105="snížená",J105,0)</f>
        <v>0</v>
      </c>
      <c r="BG105" s="204">
        <f>IF(N105="zákl. přenesená",J105,0)</f>
        <v>0</v>
      </c>
      <c r="BH105" s="204">
        <f>IF(N105="sníž. přenesená",J105,0)</f>
        <v>0</v>
      </c>
      <c r="BI105" s="204">
        <f>IF(N105="nulová",J105,0)</f>
        <v>0</v>
      </c>
      <c r="BJ105" s="23" t="s">
        <v>86</v>
      </c>
      <c r="BK105" s="204">
        <f>ROUND(I105*H105,2)</f>
        <v>0</v>
      </c>
      <c r="BL105" s="23" t="s">
        <v>643</v>
      </c>
      <c r="BM105" s="23" t="s">
        <v>673</v>
      </c>
    </row>
    <row r="106" spans="2:51" s="13" customFormat="1" ht="13.5">
      <c r="B106" s="254"/>
      <c r="C106" s="255"/>
      <c r="D106" s="205" t="s">
        <v>160</v>
      </c>
      <c r="E106" s="256" t="s">
        <v>34</v>
      </c>
      <c r="F106" s="257" t="s">
        <v>670</v>
      </c>
      <c r="G106" s="255"/>
      <c r="H106" s="258" t="s">
        <v>34</v>
      </c>
      <c r="I106" s="259"/>
      <c r="J106" s="255"/>
      <c r="K106" s="255"/>
      <c r="L106" s="260"/>
      <c r="M106" s="261"/>
      <c r="N106" s="262"/>
      <c r="O106" s="262"/>
      <c r="P106" s="262"/>
      <c r="Q106" s="262"/>
      <c r="R106" s="262"/>
      <c r="S106" s="262"/>
      <c r="T106" s="263"/>
      <c r="AT106" s="264" t="s">
        <v>160</v>
      </c>
      <c r="AU106" s="264" t="s">
        <v>155</v>
      </c>
      <c r="AV106" s="13" t="s">
        <v>86</v>
      </c>
      <c r="AW106" s="13" t="s">
        <v>41</v>
      </c>
      <c r="AX106" s="13" t="s">
        <v>78</v>
      </c>
      <c r="AY106" s="264" t="s">
        <v>138</v>
      </c>
    </row>
    <row r="107" spans="2:51" s="11" customFormat="1" ht="13.5">
      <c r="B107" s="210"/>
      <c r="C107" s="211"/>
      <c r="D107" s="205" t="s">
        <v>160</v>
      </c>
      <c r="E107" s="212" t="s">
        <v>34</v>
      </c>
      <c r="F107" s="213" t="s">
        <v>155</v>
      </c>
      <c r="G107" s="211"/>
      <c r="H107" s="214">
        <v>3</v>
      </c>
      <c r="I107" s="215"/>
      <c r="J107" s="211"/>
      <c r="K107" s="211"/>
      <c r="L107" s="216"/>
      <c r="M107" s="217"/>
      <c r="N107" s="218"/>
      <c r="O107" s="218"/>
      <c r="P107" s="218"/>
      <c r="Q107" s="218"/>
      <c r="R107" s="218"/>
      <c r="S107" s="218"/>
      <c r="T107" s="219"/>
      <c r="AT107" s="220" t="s">
        <v>160</v>
      </c>
      <c r="AU107" s="220" t="s">
        <v>155</v>
      </c>
      <c r="AV107" s="11" t="s">
        <v>88</v>
      </c>
      <c r="AW107" s="11" t="s">
        <v>41</v>
      </c>
      <c r="AX107" s="11" t="s">
        <v>78</v>
      </c>
      <c r="AY107" s="220" t="s">
        <v>138</v>
      </c>
    </row>
    <row r="108" spans="2:51" s="12" customFormat="1" ht="13.5">
      <c r="B108" s="221"/>
      <c r="C108" s="222"/>
      <c r="D108" s="208" t="s">
        <v>160</v>
      </c>
      <c r="E108" s="223" t="s">
        <v>34</v>
      </c>
      <c r="F108" s="224" t="s">
        <v>162</v>
      </c>
      <c r="G108" s="222"/>
      <c r="H108" s="225">
        <v>3</v>
      </c>
      <c r="I108" s="226"/>
      <c r="J108" s="222"/>
      <c r="K108" s="222"/>
      <c r="L108" s="227"/>
      <c r="M108" s="228"/>
      <c r="N108" s="229"/>
      <c r="O108" s="229"/>
      <c r="P108" s="229"/>
      <c r="Q108" s="229"/>
      <c r="R108" s="229"/>
      <c r="S108" s="229"/>
      <c r="T108" s="230"/>
      <c r="AT108" s="231" t="s">
        <v>160</v>
      </c>
      <c r="AU108" s="231" t="s">
        <v>155</v>
      </c>
      <c r="AV108" s="12" t="s">
        <v>145</v>
      </c>
      <c r="AW108" s="12" t="s">
        <v>41</v>
      </c>
      <c r="AX108" s="12" t="s">
        <v>86</v>
      </c>
      <c r="AY108" s="231" t="s">
        <v>138</v>
      </c>
    </row>
    <row r="109" spans="2:65" s="1" customFormat="1" ht="22.5" customHeight="1">
      <c r="B109" s="41"/>
      <c r="C109" s="235" t="s">
        <v>174</v>
      </c>
      <c r="D109" s="235" t="s">
        <v>198</v>
      </c>
      <c r="E109" s="236" t="s">
        <v>674</v>
      </c>
      <c r="F109" s="237" t="s">
        <v>675</v>
      </c>
      <c r="G109" s="238" t="s">
        <v>255</v>
      </c>
      <c r="H109" s="239">
        <v>3</v>
      </c>
      <c r="I109" s="240"/>
      <c r="J109" s="241">
        <f>ROUND(I109*H109,2)</f>
        <v>0</v>
      </c>
      <c r="K109" s="237" t="s">
        <v>34</v>
      </c>
      <c r="L109" s="242"/>
      <c r="M109" s="243" t="s">
        <v>34</v>
      </c>
      <c r="N109" s="244" t="s">
        <v>49</v>
      </c>
      <c r="O109" s="42"/>
      <c r="P109" s="202">
        <f>O109*H109</f>
        <v>0</v>
      </c>
      <c r="Q109" s="202">
        <v>0</v>
      </c>
      <c r="R109" s="202">
        <f>Q109*H109</f>
        <v>0</v>
      </c>
      <c r="S109" s="202">
        <v>0</v>
      </c>
      <c r="T109" s="203">
        <f>S109*H109</f>
        <v>0</v>
      </c>
      <c r="AR109" s="23" t="s">
        <v>647</v>
      </c>
      <c r="AT109" s="23" t="s">
        <v>198</v>
      </c>
      <c r="AU109" s="23" t="s">
        <v>155</v>
      </c>
      <c r="AY109" s="23" t="s">
        <v>138</v>
      </c>
      <c r="BE109" s="204">
        <f>IF(N109="základní",J109,0)</f>
        <v>0</v>
      </c>
      <c r="BF109" s="204">
        <f>IF(N109="snížená",J109,0)</f>
        <v>0</v>
      </c>
      <c r="BG109" s="204">
        <f>IF(N109="zákl. přenesená",J109,0)</f>
        <v>0</v>
      </c>
      <c r="BH109" s="204">
        <f>IF(N109="sníž. přenesená",J109,0)</f>
        <v>0</v>
      </c>
      <c r="BI109" s="204">
        <f>IF(N109="nulová",J109,0)</f>
        <v>0</v>
      </c>
      <c r="BJ109" s="23" t="s">
        <v>86</v>
      </c>
      <c r="BK109" s="204">
        <f>ROUND(I109*H109,2)</f>
        <v>0</v>
      </c>
      <c r="BL109" s="23" t="s">
        <v>643</v>
      </c>
      <c r="BM109" s="23" t="s">
        <v>676</v>
      </c>
    </row>
    <row r="110" spans="2:51" s="13" customFormat="1" ht="13.5">
      <c r="B110" s="254"/>
      <c r="C110" s="255"/>
      <c r="D110" s="205" t="s">
        <v>160</v>
      </c>
      <c r="E110" s="256" t="s">
        <v>34</v>
      </c>
      <c r="F110" s="257" t="s">
        <v>670</v>
      </c>
      <c r="G110" s="255"/>
      <c r="H110" s="258" t="s">
        <v>34</v>
      </c>
      <c r="I110" s="259"/>
      <c r="J110" s="255"/>
      <c r="K110" s="255"/>
      <c r="L110" s="260"/>
      <c r="M110" s="261"/>
      <c r="N110" s="262"/>
      <c r="O110" s="262"/>
      <c r="P110" s="262"/>
      <c r="Q110" s="262"/>
      <c r="R110" s="262"/>
      <c r="S110" s="262"/>
      <c r="T110" s="263"/>
      <c r="AT110" s="264" t="s">
        <v>160</v>
      </c>
      <c r="AU110" s="264" t="s">
        <v>155</v>
      </c>
      <c r="AV110" s="13" t="s">
        <v>86</v>
      </c>
      <c r="AW110" s="13" t="s">
        <v>41</v>
      </c>
      <c r="AX110" s="13" t="s">
        <v>78</v>
      </c>
      <c r="AY110" s="264" t="s">
        <v>138</v>
      </c>
    </row>
    <row r="111" spans="2:51" s="11" customFormat="1" ht="13.5">
      <c r="B111" s="210"/>
      <c r="C111" s="211"/>
      <c r="D111" s="205" t="s">
        <v>160</v>
      </c>
      <c r="E111" s="212" t="s">
        <v>34</v>
      </c>
      <c r="F111" s="213" t="s">
        <v>155</v>
      </c>
      <c r="G111" s="211"/>
      <c r="H111" s="214">
        <v>3</v>
      </c>
      <c r="I111" s="215"/>
      <c r="J111" s="211"/>
      <c r="K111" s="211"/>
      <c r="L111" s="216"/>
      <c r="M111" s="217"/>
      <c r="N111" s="218"/>
      <c r="O111" s="218"/>
      <c r="P111" s="218"/>
      <c r="Q111" s="218"/>
      <c r="R111" s="218"/>
      <c r="S111" s="218"/>
      <c r="T111" s="219"/>
      <c r="AT111" s="220" t="s">
        <v>160</v>
      </c>
      <c r="AU111" s="220" t="s">
        <v>155</v>
      </c>
      <c r="AV111" s="11" t="s">
        <v>88</v>
      </c>
      <c r="AW111" s="11" t="s">
        <v>41</v>
      </c>
      <c r="AX111" s="11" t="s">
        <v>78</v>
      </c>
      <c r="AY111" s="220" t="s">
        <v>138</v>
      </c>
    </row>
    <row r="112" spans="2:51" s="12" customFormat="1" ht="13.5">
      <c r="B112" s="221"/>
      <c r="C112" s="222"/>
      <c r="D112" s="205" t="s">
        <v>160</v>
      </c>
      <c r="E112" s="245" t="s">
        <v>34</v>
      </c>
      <c r="F112" s="246" t="s">
        <v>162</v>
      </c>
      <c r="G112" s="222"/>
      <c r="H112" s="247">
        <v>3</v>
      </c>
      <c r="I112" s="226"/>
      <c r="J112" s="222"/>
      <c r="K112" s="222"/>
      <c r="L112" s="227"/>
      <c r="M112" s="228"/>
      <c r="N112" s="229"/>
      <c r="O112" s="229"/>
      <c r="P112" s="229"/>
      <c r="Q112" s="229"/>
      <c r="R112" s="229"/>
      <c r="S112" s="229"/>
      <c r="T112" s="230"/>
      <c r="AT112" s="231" t="s">
        <v>160</v>
      </c>
      <c r="AU112" s="231" t="s">
        <v>155</v>
      </c>
      <c r="AV112" s="12" t="s">
        <v>145</v>
      </c>
      <c r="AW112" s="12" t="s">
        <v>41</v>
      </c>
      <c r="AX112" s="12" t="s">
        <v>86</v>
      </c>
      <c r="AY112" s="231" t="s">
        <v>138</v>
      </c>
    </row>
    <row r="113" spans="2:63" s="10" customFormat="1" ht="22.35" customHeight="1">
      <c r="B113" s="176"/>
      <c r="C113" s="177"/>
      <c r="D113" s="190" t="s">
        <v>77</v>
      </c>
      <c r="E113" s="191" t="s">
        <v>677</v>
      </c>
      <c r="F113" s="191" t="s">
        <v>678</v>
      </c>
      <c r="G113" s="177"/>
      <c r="H113" s="177"/>
      <c r="I113" s="180"/>
      <c r="J113" s="192">
        <f>BK113</f>
        <v>0</v>
      </c>
      <c r="K113" s="177"/>
      <c r="L113" s="182"/>
      <c r="M113" s="183"/>
      <c r="N113" s="184"/>
      <c r="O113" s="184"/>
      <c r="P113" s="185">
        <f>SUM(P114:P151)</f>
        <v>0</v>
      </c>
      <c r="Q113" s="184"/>
      <c r="R113" s="185">
        <f>SUM(R114:R151)</f>
        <v>8.8764988</v>
      </c>
      <c r="S113" s="184"/>
      <c r="T113" s="186">
        <f>SUM(T114:T151)</f>
        <v>0</v>
      </c>
      <c r="AR113" s="187" t="s">
        <v>155</v>
      </c>
      <c r="AT113" s="188" t="s">
        <v>77</v>
      </c>
      <c r="AU113" s="188" t="s">
        <v>88</v>
      </c>
      <c r="AY113" s="187" t="s">
        <v>138</v>
      </c>
      <c r="BK113" s="189">
        <f>SUM(BK114:BK151)</f>
        <v>0</v>
      </c>
    </row>
    <row r="114" spans="2:65" s="1" customFormat="1" ht="57" customHeight="1">
      <c r="B114" s="41"/>
      <c r="C114" s="193" t="s">
        <v>205</v>
      </c>
      <c r="D114" s="193" t="s">
        <v>140</v>
      </c>
      <c r="E114" s="194" t="s">
        <v>679</v>
      </c>
      <c r="F114" s="195" t="s">
        <v>680</v>
      </c>
      <c r="G114" s="196" t="s">
        <v>248</v>
      </c>
      <c r="H114" s="197">
        <v>3</v>
      </c>
      <c r="I114" s="198"/>
      <c r="J114" s="199">
        <f>ROUND(I114*H114,2)</f>
        <v>0</v>
      </c>
      <c r="K114" s="195" t="s">
        <v>144</v>
      </c>
      <c r="L114" s="61"/>
      <c r="M114" s="200" t="s">
        <v>34</v>
      </c>
      <c r="N114" s="201" t="s">
        <v>49</v>
      </c>
      <c r="O114" s="42"/>
      <c r="P114" s="202">
        <f>O114*H114</f>
        <v>0</v>
      </c>
      <c r="Q114" s="202">
        <v>0</v>
      </c>
      <c r="R114" s="202">
        <f>Q114*H114</f>
        <v>0</v>
      </c>
      <c r="S114" s="202">
        <v>0</v>
      </c>
      <c r="T114" s="203">
        <f>S114*H114</f>
        <v>0</v>
      </c>
      <c r="AR114" s="23" t="s">
        <v>643</v>
      </c>
      <c r="AT114" s="23" t="s">
        <v>140</v>
      </c>
      <c r="AU114" s="23" t="s">
        <v>155</v>
      </c>
      <c r="AY114" s="23" t="s">
        <v>138</v>
      </c>
      <c r="BE114" s="204">
        <f>IF(N114="základní",J114,0)</f>
        <v>0</v>
      </c>
      <c r="BF114" s="204">
        <f>IF(N114="snížená",J114,0)</f>
        <v>0</v>
      </c>
      <c r="BG114" s="204">
        <f>IF(N114="zákl. přenesená",J114,0)</f>
        <v>0</v>
      </c>
      <c r="BH114" s="204">
        <f>IF(N114="sníž. přenesená",J114,0)</f>
        <v>0</v>
      </c>
      <c r="BI114" s="204">
        <f>IF(N114="nulová",J114,0)</f>
        <v>0</v>
      </c>
      <c r="BJ114" s="23" t="s">
        <v>86</v>
      </c>
      <c r="BK114" s="204">
        <f>ROUND(I114*H114,2)</f>
        <v>0</v>
      </c>
      <c r="BL114" s="23" t="s">
        <v>643</v>
      </c>
      <c r="BM114" s="23" t="s">
        <v>681</v>
      </c>
    </row>
    <row r="115" spans="2:47" s="1" customFormat="1" ht="27">
      <c r="B115" s="41"/>
      <c r="C115" s="63"/>
      <c r="D115" s="205" t="s">
        <v>147</v>
      </c>
      <c r="E115" s="63"/>
      <c r="F115" s="206" t="s">
        <v>682</v>
      </c>
      <c r="G115" s="63"/>
      <c r="H115" s="63"/>
      <c r="I115" s="163"/>
      <c r="J115" s="63"/>
      <c r="K115" s="63"/>
      <c r="L115" s="61"/>
      <c r="M115" s="207"/>
      <c r="N115" s="42"/>
      <c r="O115" s="42"/>
      <c r="P115" s="42"/>
      <c r="Q115" s="42"/>
      <c r="R115" s="42"/>
      <c r="S115" s="42"/>
      <c r="T115" s="78"/>
      <c r="AT115" s="23" t="s">
        <v>147</v>
      </c>
      <c r="AU115" s="23" t="s">
        <v>155</v>
      </c>
    </row>
    <row r="116" spans="2:51" s="13" customFormat="1" ht="13.5">
      <c r="B116" s="254"/>
      <c r="C116" s="255"/>
      <c r="D116" s="205" t="s">
        <v>160</v>
      </c>
      <c r="E116" s="256" t="s">
        <v>34</v>
      </c>
      <c r="F116" s="257" t="s">
        <v>670</v>
      </c>
      <c r="G116" s="255"/>
      <c r="H116" s="258" t="s">
        <v>34</v>
      </c>
      <c r="I116" s="259"/>
      <c r="J116" s="255"/>
      <c r="K116" s="255"/>
      <c r="L116" s="260"/>
      <c r="M116" s="261"/>
      <c r="N116" s="262"/>
      <c r="O116" s="262"/>
      <c r="P116" s="262"/>
      <c r="Q116" s="262"/>
      <c r="R116" s="262"/>
      <c r="S116" s="262"/>
      <c r="T116" s="263"/>
      <c r="AT116" s="264" t="s">
        <v>160</v>
      </c>
      <c r="AU116" s="264" t="s">
        <v>155</v>
      </c>
      <c r="AV116" s="13" t="s">
        <v>86</v>
      </c>
      <c r="AW116" s="13" t="s">
        <v>41</v>
      </c>
      <c r="AX116" s="13" t="s">
        <v>78</v>
      </c>
      <c r="AY116" s="264" t="s">
        <v>138</v>
      </c>
    </row>
    <row r="117" spans="2:51" s="11" customFormat="1" ht="13.5">
      <c r="B117" s="210"/>
      <c r="C117" s="211"/>
      <c r="D117" s="205" t="s">
        <v>160</v>
      </c>
      <c r="E117" s="212" t="s">
        <v>34</v>
      </c>
      <c r="F117" s="213" t="s">
        <v>155</v>
      </c>
      <c r="G117" s="211"/>
      <c r="H117" s="214">
        <v>3</v>
      </c>
      <c r="I117" s="215"/>
      <c r="J117" s="211"/>
      <c r="K117" s="211"/>
      <c r="L117" s="216"/>
      <c r="M117" s="217"/>
      <c r="N117" s="218"/>
      <c r="O117" s="218"/>
      <c r="P117" s="218"/>
      <c r="Q117" s="218"/>
      <c r="R117" s="218"/>
      <c r="S117" s="218"/>
      <c r="T117" s="219"/>
      <c r="AT117" s="220" t="s">
        <v>160</v>
      </c>
      <c r="AU117" s="220" t="s">
        <v>155</v>
      </c>
      <c r="AV117" s="11" t="s">
        <v>88</v>
      </c>
      <c r="AW117" s="11" t="s">
        <v>41</v>
      </c>
      <c r="AX117" s="11" t="s">
        <v>78</v>
      </c>
      <c r="AY117" s="220" t="s">
        <v>138</v>
      </c>
    </row>
    <row r="118" spans="2:51" s="12" customFormat="1" ht="13.5">
      <c r="B118" s="221"/>
      <c r="C118" s="222"/>
      <c r="D118" s="208" t="s">
        <v>160</v>
      </c>
      <c r="E118" s="223" t="s">
        <v>34</v>
      </c>
      <c r="F118" s="224" t="s">
        <v>162</v>
      </c>
      <c r="G118" s="222"/>
      <c r="H118" s="225">
        <v>3</v>
      </c>
      <c r="I118" s="226"/>
      <c r="J118" s="222"/>
      <c r="K118" s="222"/>
      <c r="L118" s="227"/>
      <c r="M118" s="228"/>
      <c r="N118" s="229"/>
      <c r="O118" s="229"/>
      <c r="P118" s="229"/>
      <c r="Q118" s="229"/>
      <c r="R118" s="229"/>
      <c r="S118" s="229"/>
      <c r="T118" s="230"/>
      <c r="AT118" s="231" t="s">
        <v>160</v>
      </c>
      <c r="AU118" s="231" t="s">
        <v>155</v>
      </c>
      <c r="AV118" s="12" t="s">
        <v>145</v>
      </c>
      <c r="AW118" s="12" t="s">
        <v>41</v>
      </c>
      <c r="AX118" s="12" t="s">
        <v>86</v>
      </c>
      <c r="AY118" s="231" t="s">
        <v>138</v>
      </c>
    </row>
    <row r="119" spans="2:65" s="1" customFormat="1" ht="31.5" customHeight="1">
      <c r="B119" s="41"/>
      <c r="C119" s="193" t="s">
        <v>209</v>
      </c>
      <c r="D119" s="193" t="s">
        <v>140</v>
      </c>
      <c r="E119" s="194" t="s">
        <v>683</v>
      </c>
      <c r="F119" s="195" t="s">
        <v>684</v>
      </c>
      <c r="G119" s="196" t="s">
        <v>178</v>
      </c>
      <c r="H119" s="197">
        <v>0.82</v>
      </c>
      <c r="I119" s="198"/>
      <c r="J119" s="199">
        <f>ROUND(I119*H119,2)</f>
        <v>0</v>
      </c>
      <c r="K119" s="195" t="s">
        <v>144</v>
      </c>
      <c r="L119" s="61"/>
      <c r="M119" s="200" t="s">
        <v>34</v>
      </c>
      <c r="N119" s="201" t="s">
        <v>49</v>
      </c>
      <c r="O119" s="42"/>
      <c r="P119" s="202">
        <f>O119*H119</f>
        <v>0</v>
      </c>
      <c r="Q119" s="202">
        <v>2.25634</v>
      </c>
      <c r="R119" s="202">
        <f>Q119*H119</f>
        <v>1.8501987999999998</v>
      </c>
      <c r="S119" s="202">
        <v>0</v>
      </c>
      <c r="T119" s="203">
        <f>S119*H119</f>
        <v>0</v>
      </c>
      <c r="AR119" s="23" t="s">
        <v>643</v>
      </c>
      <c r="AT119" s="23" t="s">
        <v>140</v>
      </c>
      <c r="AU119" s="23" t="s">
        <v>155</v>
      </c>
      <c r="AY119" s="23" t="s">
        <v>138</v>
      </c>
      <c r="BE119" s="204">
        <f>IF(N119="základní",J119,0)</f>
        <v>0</v>
      </c>
      <c r="BF119" s="204">
        <f>IF(N119="snížená",J119,0)</f>
        <v>0</v>
      </c>
      <c r="BG119" s="204">
        <f>IF(N119="zákl. přenesená",J119,0)</f>
        <v>0</v>
      </c>
      <c r="BH119" s="204">
        <f>IF(N119="sníž. přenesená",J119,0)</f>
        <v>0</v>
      </c>
      <c r="BI119" s="204">
        <f>IF(N119="nulová",J119,0)</f>
        <v>0</v>
      </c>
      <c r="BJ119" s="23" t="s">
        <v>86</v>
      </c>
      <c r="BK119" s="204">
        <f>ROUND(I119*H119,2)</f>
        <v>0</v>
      </c>
      <c r="BL119" s="23" t="s">
        <v>643</v>
      </c>
      <c r="BM119" s="23" t="s">
        <v>685</v>
      </c>
    </row>
    <row r="120" spans="2:51" s="13" customFormat="1" ht="13.5">
      <c r="B120" s="254"/>
      <c r="C120" s="255"/>
      <c r="D120" s="205" t="s">
        <v>160</v>
      </c>
      <c r="E120" s="256" t="s">
        <v>34</v>
      </c>
      <c r="F120" s="257" t="s">
        <v>686</v>
      </c>
      <c r="G120" s="255"/>
      <c r="H120" s="258" t="s">
        <v>34</v>
      </c>
      <c r="I120" s="259"/>
      <c r="J120" s="255"/>
      <c r="K120" s="255"/>
      <c r="L120" s="260"/>
      <c r="M120" s="261"/>
      <c r="N120" s="262"/>
      <c r="O120" s="262"/>
      <c r="P120" s="262"/>
      <c r="Q120" s="262"/>
      <c r="R120" s="262"/>
      <c r="S120" s="262"/>
      <c r="T120" s="263"/>
      <c r="AT120" s="264" t="s">
        <v>160</v>
      </c>
      <c r="AU120" s="264" t="s">
        <v>155</v>
      </c>
      <c r="AV120" s="13" t="s">
        <v>86</v>
      </c>
      <c r="AW120" s="13" t="s">
        <v>41</v>
      </c>
      <c r="AX120" s="13" t="s">
        <v>78</v>
      </c>
      <c r="AY120" s="264" t="s">
        <v>138</v>
      </c>
    </row>
    <row r="121" spans="2:51" s="11" customFormat="1" ht="13.5">
      <c r="B121" s="210"/>
      <c r="C121" s="211"/>
      <c r="D121" s="205" t="s">
        <v>160</v>
      </c>
      <c r="E121" s="212" t="s">
        <v>687</v>
      </c>
      <c r="F121" s="213" t="s">
        <v>688</v>
      </c>
      <c r="G121" s="211"/>
      <c r="H121" s="214">
        <v>0.82</v>
      </c>
      <c r="I121" s="215"/>
      <c r="J121" s="211"/>
      <c r="K121" s="211"/>
      <c r="L121" s="216"/>
      <c r="M121" s="217"/>
      <c r="N121" s="218"/>
      <c r="O121" s="218"/>
      <c r="P121" s="218"/>
      <c r="Q121" s="218"/>
      <c r="R121" s="218"/>
      <c r="S121" s="218"/>
      <c r="T121" s="219"/>
      <c r="AT121" s="220" t="s">
        <v>160</v>
      </c>
      <c r="AU121" s="220" t="s">
        <v>155</v>
      </c>
      <c r="AV121" s="11" t="s">
        <v>88</v>
      </c>
      <c r="AW121" s="11" t="s">
        <v>41</v>
      </c>
      <c r="AX121" s="11" t="s">
        <v>78</v>
      </c>
      <c r="AY121" s="220" t="s">
        <v>138</v>
      </c>
    </row>
    <row r="122" spans="2:51" s="12" customFormat="1" ht="13.5">
      <c r="B122" s="221"/>
      <c r="C122" s="222"/>
      <c r="D122" s="208" t="s">
        <v>160</v>
      </c>
      <c r="E122" s="223" t="s">
        <v>34</v>
      </c>
      <c r="F122" s="224" t="s">
        <v>162</v>
      </c>
      <c r="G122" s="222"/>
      <c r="H122" s="225">
        <v>0.82</v>
      </c>
      <c r="I122" s="226"/>
      <c r="J122" s="222"/>
      <c r="K122" s="222"/>
      <c r="L122" s="227"/>
      <c r="M122" s="228"/>
      <c r="N122" s="229"/>
      <c r="O122" s="229"/>
      <c r="P122" s="229"/>
      <c r="Q122" s="229"/>
      <c r="R122" s="229"/>
      <c r="S122" s="229"/>
      <c r="T122" s="230"/>
      <c r="AT122" s="231" t="s">
        <v>160</v>
      </c>
      <c r="AU122" s="231" t="s">
        <v>155</v>
      </c>
      <c r="AV122" s="12" t="s">
        <v>145</v>
      </c>
      <c r="AW122" s="12" t="s">
        <v>41</v>
      </c>
      <c r="AX122" s="12" t="s">
        <v>86</v>
      </c>
      <c r="AY122" s="231" t="s">
        <v>138</v>
      </c>
    </row>
    <row r="123" spans="2:65" s="1" customFormat="1" ht="44.25" customHeight="1">
      <c r="B123" s="41"/>
      <c r="C123" s="193" t="s">
        <v>215</v>
      </c>
      <c r="D123" s="193" t="s">
        <v>140</v>
      </c>
      <c r="E123" s="194" t="s">
        <v>689</v>
      </c>
      <c r="F123" s="195" t="s">
        <v>690</v>
      </c>
      <c r="G123" s="196" t="s">
        <v>170</v>
      </c>
      <c r="H123" s="197">
        <v>45</v>
      </c>
      <c r="I123" s="198"/>
      <c r="J123" s="199">
        <f>ROUND(I123*H123,2)</f>
        <v>0</v>
      </c>
      <c r="K123" s="195" t="s">
        <v>144</v>
      </c>
      <c r="L123" s="61"/>
      <c r="M123" s="200" t="s">
        <v>34</v>
      </c>
      <c r="N123" s="201" t="s">
        <v>49</v>
      </c>
      <c r="O123" s="42"/>
      <c r="P123" s="202">
        <f>O123*H123</f>
        <v>0</v>
      </c>
      <c r="Q123" s="202">
        <v>0</v>
      </c>
      <c r="R123" s="202">
        <f>Q123*H123</f>
        <v>0</v>
      </c>
      <c r="S123" s="202">
        <v>0</v>
      </c>
      <c r="T123" s="203">
        <f>S123*H123</f>
        <v>0</v>
      </c>
      <c r="AR123" s="23" t="s">
        <v>643</v>
      </c>
      <c r="AT123" s="23" t="s">
        <v>140</v>
      </c>
      <c r="AU123" s="23" t="s">
        <v>155</v>
      </c>
      <c r="AY123" s="23" t="s">
        <v>138</v>
      </c>
      <c r="BE123" s="204">
        <f>IF(N123="základní",J123,0)</f>
        <v>0</v>
      </c>
      <c r="BF123" s="204">
        <f>IF(N123="snížená",J123,0)</f>
        <v>0</v>
      </c>
      <c r="BG123" s="204">
        <f>IF(N123="zákl. přenesená",J123,0)</f>
        <v>0</v>
      </c>
      <c r="BH123" s="204">
        <f>IF(N123="sníž. přenesená",J123,0)</f>
        <v>0</v>
      </c>
      <c r="BI123" s="204">
        <f>IF(N123="nulová",J123,0)</f>
        <v>0</v>
      </c>
      <c r="BJ123" s="23" t="s">
        <v>86</v>
      </c>
      <c r="BK123" s="204">
        <f>ROUND(I123*H123,2)</f>
        <v>0</v>
      </c>
      <c r="BL123" s="23" t="s">
        <v>643</v>
      </c>
      <c r="BM123" s="23" t="s">
        <v>691</v>
      </c>
    </row>
    <row r="124" spans="2:47" s="1" customFormat="1" ht="40.5">
      <c r="B124" s="41"/>
      <c r="C124" s="63"/>
      <c r="D124" s="205" t="s">
        <v>147</v>
      </c>
      <c r="E124" s="63"/>
      <c r="F124" s="206" t="s">
        <v>692</v>
      </c>
      <c r="G124" s="63"/>
      <c r="H124" s="63"/>
      <c r="I124" s="163"/>
      <c r="J124" s="63"/>
      <c r="K124" s="63"/>
      <c r="L124" s="61"/>
      <c r="M124" s="207"/>
      <c r="N124" s="42"/>
      <c r="O124" s="42"/>
      <c r="P124" s="42"/>
      <c r="Q124" s="42"/>
      <c r="R124" s="42"/>
      <c r="S124" s="42"/>
      <c r="T124" s="78"/>
      <c r="AT124" s="23" t="s">
        <v>147</v>
      </c>
      <c r="AU124" s="23" t="s">
        <v>155</v>
      </c>
    </row>
    <row r="125" spans="2:51" s="13" customFormat="1" ht="27">
      <c r="B125" s="254"/>
      <c r="C125" s="255"/>
      <c r="D125" s="205" t="s">
        <v>160</v>
      </c>
      <c r="E125" s="256" t="s">
        <v>34</v>
      </c>
      <c r="F125" s="257" t="s">
        <v>693</v>
      </c>
      <c r="G125" s="255"/>
      <c r="H125" s="258" t="s">
        <v>34</v>
      </c>
      <c r="I125" s="259"/>
      <c r="J125" s="255"/>
      <c r="K125" s="255"/>
      <c r="L125" s="260"/>
      <c r="M125" s="261"/>
      <c r="N125" s="262"/>
      <c r="O125" s="262"/>
      <c r="P125" s="262"/>
      <c r="Q125" s="262"/>
      <c r="R125" s="262"/>
      <c r="S125" s="262"/>
      <c r="T125" s="263"/>
      <c r="AT125" s="264" t="s">
        <v>160</v>
      </c>
      <c r="AU125" s="264" t="s">
        <v>155</v>
      </c>
      <c r="AV125" s="13" t="s">
        <v>86</v>
      </c>
      <c r="AW125" s="13" t="s">
        <v>41</v>
      </c>
      <c r="AX125" s="13" t="s">
        <v>78</v>
      </c>
      <c r="AY125" s="264" t="s">
        <v>138</v>
      </c>
    </row>
    <row r="126" spans="2:51" s="11" customFormat="1" ht="13.5">
      <c r="B126" s="210"/>
      <c r="C126" s="211"/>
      <c r="D126" s="205" t="s">
        <v>160</v>
      </c>
      <c r="E126" s="212" t="s">
        <v>626</v>
      </c>
      <c r="F126" s="213" t="s">
        <v>295</v>
      </c>
      <c r="G126" s="211"/>
      <c r="H126" s="214">
        <v>45</v>
      </c>
      <c r="I126" s="215"/>
      <c r="J126" s="211"/>
      <c r="K126" s="211"/>
      <c r="L126" s="216"/>
      <c r="M126" s="217"/>
      <c r="N126" s="218"/>
      <c r="O126" s="218"/>
      <c r="P126" s="218"/>
      <c r="Q126" s="218"/>
      <c r="R126" s="218"/>
      <c r="S126" s="218"/>
      <c r="T126" s="219"/>
      <c r="AT126" s="220" t="s">
        <v>160</v>
      </c>
      <c r="AU126" s="220" t="s">
        <v>155</v>
      </c>
      <c r="AV126" s="11" t="s">
        <v>88</v>
      </c>
      <c r="AW126" s="11" t="s">
        <v>41</v>
      </c>
      <c r="AX126" s="11" t="s">
        <v>78</v>
      </c>
      <c r="AY126" s="220" t="s">
        <v>138</v>
      </c>
    </row>
    <row r="127" spans="2:51" s="12" customFormat="1" ht="13.5">
      <c r="B127" s="221"/>
      <c r="C127" s="222"/>
      <c r="D127" s="208" t="s">
        <v>160</v>
      </c>
      <c r="E127" s="223" t="s">
        <v>34</v>
      </c>
      <c r="F127" s="224" t="s">
        <v>162</v>
      </c>
      <c r="G127" s="222"/>
      <c r="H127" s="225">
        <v>45</v>
      </c>
      <c r="I127" s="226"/>
      <c r="J127" s="222"/>
      <c r="K127" s="222"/>
      <c r="L127" s="227"/>
      <c r="M127" s="228"/>
      <c r="N127" s="229"/>
      <c r="O127" s="229"/>
      <c r="P127" s="229"/>
      <c r="Q127" s="229"/>
      <c r="R127" s="229"/>
      <c r="S127" s="229"/>
      <c r="T127" s="230"/>
      <c r="AT127" s="231" t="s">
        <v>160</v>
      </c>
      <c r="AU127" s="231" t="s">
        <v>155</v>
      </c>
      <c r="AV127" s="12" t="s">
        <v>145</v>
      </c>
      <c r="AW127" s="12" t="s">
        <v>41</v>
      </c>
      <c r="AX127" s="12" t="s">
        <v>86</v>
      </c>
      <c r="AY127" s="231" t="s">
        <v>138</v>
      </c>
    </row>
    <row r="128" spans="2:65" s="1" customFormat="1" ht="31.5" customHeight="1">
      <c r="B128" s="41"/>
      <c r="C128" s="193" t="s">
        <v>221</v>
      </c>
      <c r="D128" s="193" t="s">
        <v>140</v>
      </c>
      <c r="E128" s="194" t="s">
        <v>694</v>
      </c>
      <c r="F128" s="195" t="s">
        <v>695</v>
      </c>
      <c r="G128" s="196" t="s">
        <v>170</v>
      </c>
      <c r="H128" s="197">
        <v>45</v>
      </c>
      <c r="I128" s="198"/>
      <c r="J128" s="199">
        <f>ROUND(I128*H128,2)</f>
        <v>0</v>
      </c>
      <c r="K128" s="195" t="s">
        <v>144</v>
      </c>
      <c r="L128" s="61"/>
      <c r="M128" s="200" t="s">
        <v>34</v>
      </c>
      <c r="N128" s="201" t="s">
        <v>49</v>
      </c>
      <c r="O128" s="42"/>
      <c r="P128" s="202">
        <f>O128*H128</f>
        <v>0</v>
      </c>
      <c r="Q128" s="202">
        <v>0.15614</v>
      </c>
      <c r="R128" s="202">
        <f>Q128*H128</f>
        <v>7.0263</v>
      </c>
      <c r="S128" s="202">
        <v>0</v>
      </c>
      <c r="T128" s="203">
        <f>S128*H128</f>
        <v>0</v>
      </c>
      <c r="AR128" s="23" t="s">
        <v>643</v>
      </c>
      <c r="AT128" s="23" t="s">
        <v>140</v>
      </c>
      <c r="AU128" s="23" t="s">
        <v>155</v>
      </c>
      <c r="AY128" s="23" t="s">
        <v>138</v>
      </c>
      <c r="BE128" s="204">
        <f>IF(N128="základní",J128,0)</f>
        <v>0</v>
      </c>
      <c r="BF128" s="204">
        <f>IF(N128="snížená",J128,0)</f>
        <v>0</v>
      </c>
      <c r="BG128" s="204">
        <f>IF(N128="zákl. přenesená",J128,0)</f>
        <v>0</v>
      </c>
      <c r="BH128" s="204">
        <f>IF(N128="sníž. přenesená",J128,0)</f>
        <v>0</v>
      </c>
      <c r="BI128" s="204">
        <f>IF(N128="nulová",J128,0)</f>
        <v>0</v>
      </c>
      <c r="BJ128" s="23" t="s">
        <v>86</v>
      </c>
      <c r="BK128" s="204">
        <f>ROUND(I128*H128,2)</f>
        <v>0</v>
      </c>
      <c r="BL128" s="23" t="s">
        <v>643</v>
      </c>
      <c r="BM128" s="23" t="s">
        <v>696</v>
      </c>
    </row>
    <row r="129" spans="2:47" s="1" customFormat="1" ht="40.5">
      <c r="B129" s="41"/>
      <c r="C129" s="63"/>
      <c r="D129" s="205" t="s">
        <v>147</v>
      </c>
      <c r="E129" s="63"/>
      <c r="F129" s="206" t="s">
        <v>697</v>
      </c>
      <c r="G129" s="63"/>
      <c r="H129" s="63"/>
      <c r="I129" s="163"/>
      <c r="J129" s="63"/>
      <c r="K129" s="63"/>
      <c r="L129" s="61"/>
      <c r="M129" s="207"/>
      <c r="N129" s="42"/>
      <c r="O129" s="42"/>
      <c r="P129" s="42"/>
      <c r="Q129" s="42"/>
      <c r="R129" s="42"/>
      <c r="S129" s="42"/>
      <c r="T129" s="78"/>
      <c r="AT129" s="23" t="s">
        <v>147</v>
      </c>
      <c r="AU129" s="23" t="s">
        <v>155</v>
      </c>
    </row>
    <row r="130" spans="2:51" s="11" customFormat="1" ht="13.5">
      <c r="B130" s="210"/>
      <c r="C130" s="211"/>
      <c r="D130" s="208" t="s">
        <v>160</v>
      </c>
      <c r="E130" s="232" t="s">
        <v>34</v>
      </c>
      <c r="F130" s="233" t="s">
        <v>295</v>
      </c>
      <c r="G130" s="211"/>
      <c r="H130" s="234">
        <v>45</v>
      </c>
      <c r="I130" s="215"/>
      <c r="J130" s="211"/>
      <c r="K130" s="211"/>
      <c r="L130" s="216"/>
      <c r="M130" s="217"/>
      <c r="N130" s="218"/>
      <c r="O130" s="218"/>
      <c r="P130" s="218"/>
      <c r="Q130" s="218"/>
      <c r="R130" s="218"/>
      <c r="S130" s="218"/>
      <c r="T130" s="219"/>
      <c r="AT130" s="220" t="s">
        <v>160</v>
      </c>
      <c r="AU130" s="220" t="s">
        <v>155</v>
      </c>
      <c r="AV130" s="11" t="s">
        <v>88</v>
      </c>
      <c r="AW130" s="11" t="s">
        <v>41</v>
      </c>
      <c r="AX130" s="11" t="s">
        <v>86</v>
      </c>
      <c r="AY130" s="220" t="s">
        <v>138</v>
      </c>
    </row>
    <row r="131" spans="2:65" s="1" customFormat="1" ht="22.5" customHeight="1">
      <c r="B131" s="41"/>
      <c r="C131" s="235" t="s">
        <v>10</v>
      </c>
      <c r="D131" s="235" t="s">
        <v>198</v>
      </c>
      <c r="E131" s="236" t="s">
        <v>698</v>
      </c>
      <c r="F131" s="237" t="s">
        <v>699</v>
      </c>
      <c r="G131" s="238" t="s">
        <v>170</v>
      </c>
      <c r="H131" s="239">
        <v>47.38</v>
      </c>
      <c r="I131" s="240"/>
      <c r="J131" s="241">
        <f>ROUND(I131*H131,2)</f>
        <v>0</v>
      </c>
      <c r="K131" s="237" t="s">
        <v>34</v>
      </c>
      <c r="L131" s="242"/>
      <c r="M131" s="243" t="s">
        <v>34</v>
      </c>
      <c r="N131" s="244" t="s">
        <v>49</v>
      </c>
      <c r="O131" s="42"/>
      <c r="P131" s="202">
        <f>O131*H131</f>
        <v>0</v>
      </c>
      <c r="Q131" s="202">
        <v>0</v>
      </c>
      <c r="R131" s="202">
        <f>Q131*H131</f>
        <v>0</v>
      </c>
      <c r="S131" s="202">
        <v>0</v>
      </c>
      <c r="T131" s="203">
        <f>S131*H131</f>
        <v>0</v>
      </c>
      <c r="AR131" s="23" t="s">
        <v>700</v>
      </c>
      <c r="AT131" s="23" t="s">
        <v>198</v>
      </c>
      <c r="AU131" s="23" t="s">
        <v>155</v>
      </c>
      <c r="AY131" s="23" t="s">
        <v>138</v>
      </c>
      <c r="BE131" s="204">
        <f>IF(N131="základní",J131,0)</f>
        <v>0</v>
      </c>
      <c r="BF131" s="204">
        <f>IF(N131="snížená",J131,0)</f>
        <v>0</v>
      </c>
      <c r="BG131" s="204">
        <f>IF(N131="zákl. přenesená",J131,0)</f>
        <v>0</v>
      </c>
      <c r="BH131" s="204">
        <f>IF(N131="sníž. přenesená",J131,0)</f>
        <v>0</v>
      </c>
      <c r="BI131" s="204">
        <f>IF(N131="nulová",J131,0)</f>
        <v>0</v>
      </c>
      <c r="BJ131" s="23" t="s">
        <v>86</v>
      </c>
      <c r="BK131" s="204">
        <f>ROUND(I131*H131,2)</f>
        <v>0</v>
      </c>
      <c r="BL131" s="23" t="s">
        <v>700</v>
      </c>
      <c r="BM131" s="23" t="s">
        <v>701</v>
      </c>
    </row>
    <row r="132" spans="2:51" s="13" customFormat="1" ht="13.5">
      <c r="B132" s="254"/>
      <c r="C132" s="255"/>
      <c r="D132" s="205" t="s">
        <v>160</v>
      </c>
      <c r="E132" s="256" t="s">
        <v>34</v>
      </c>
      <c r="F132" s="257" t="s">
        <v>702</v>
      </c>
      <c r="G132" s="255"/>
      <c r="H132" s="258" t="s">
        <v>34</v>
      </c>
      <c r="I132" s="259"/>
      <c r="J132" s="255"/>
      <c r="K132" s="255"/>
      <c r="L132" s="260"/>
      <c r="M132" s="261"/>
      <c r="N132" s="262"/>
      <c r="O132" s="262"/>
      <c r="P132" s="262"/>
      <c r="Q132" s="262"/>
      <c r="R132" s="262"/>
      <c r="S132" s="262"/>
      <c r="T132" s="263"/>
      <c r="AT132" s="264" t="s">
        <v>160</v>
      </c>
      <c r="AU132" s="264" t="s">
        <v>155</v>
      </c>
      <c r="AV132" s="13" t="s">
        <v>86</v>
      </c>
      <c r="AW132" s="13" t="s">
        <v>41</v>
      </c>
      <c r="AX132" s="13" t="s">
        <v>78</v>
      </c>
      <c r="AY132" s="264" t="s">
        <v>138</v>
      </c>
    </row>
    <row r="133" spans="2:51" s="11" customFormat="1" ht="13.5">
      <c r="B133" s="210"/>
      <c r="C133" s="211"/>
      <c r="D133" s="205" t="s">
        <v>160</v>
      </c>
      <c r="E133" s="212" t="s">
        <v>34</v>
      </c>
      <c r="F133" s="213" t="s">
        <v>703</v>
      </c>
      <c r="G133" s="211"/>
      <c r="H133" s="214">
        <v>46.35</v>
      </c>
      <c r="I133" s="215"/>
      <c r="J133" s="211"/>
      <c r="K133" s="211"/>
      <c r="L133" s="216"/>
      <c r="M133" s="217"/>
      <c r="N133" s="218"/>
      <c r="O133" s="218"/>
      <c r="P133" s="218"/>
      <c r="Q133" s="218"/>
      <c r="R133" s="218"/>
      <c r="S133" s="218"/>
      <c r="T133" s="219"/>
      <c r="AT133" s="220" t="s">
        <v>160</v>
      </c>
      <c r="AU133" s="220" t="s">
        <v>155</v>
      </c>
      <c r="AV133" s="11" t="s">
        <v>88</v>
      </c>
      <c r="AW133" s="11" t="s">
        <v>41</v>
      </c>
      <c r="AX133" s="11" t="s">
        <v>78</v>
      </c>
      <c r="AY133" s="220" t="s">
        <v>138</v>
      </c>
    </row>
    <row r="134" spans="2:51" s="11" customFormat="1" ht="13.5">
      <c r="B134" s="210"/>
      <c r="C134" s="211"/>
      <c r="D134" s="205" t="s">
        <v>160</v>
      </c>
      <c r="E134" s="212" t="s">
        <v>34</v>
      </c>
      <c r="F134" s="213" t="s">
        <v>704</v>
      </c>
      <c r="G134" s="211"/>
      <c r="H134" s="214">
        <v>1.03</v>
      </c>
      <c r="I134" s="215"/>
      <c r="J134" s="211"/>
      <c r="K134" s="211"/>
      <c r="L134" s="216"/>
      <c r="M134" s="217"/>
      <c r="N134" s="218"/>
      <c r="O134" s="218"/>
      <c r="P134" s="218"/>
      <c r="Q134" s="218"/>
      <c r="R134" s="218"/>
      <c r="S134" s="218"/>
      <c r="T134" s="219"/>
      <c r="AT134" s="220" t="s">
        <v>160</v>
      </c>
      <c r="AU134" s="220" t="s">
        <v>155</v>
      </c>
      <c r="AV134" s="11" t="s">
        <v>88</v>
      </c>
      <c r="AW134" s="11" t="s">
        <v>41</v>
      </c>
      <c r="AX134" s="11" t="s">
        <v>78</v>
      </c>
      <c r="AY134" s="220" t="s">
        <v>138</v>
      </c>
    </row>
    <row r="135" spans="2:51" s="12" customFormat="1" ht="13.5">
      <c r="B135" s="221"/>
      <c r="C135" s="222"/>
      <c r="D135" s="208" t="s">
        <v>160</v>
      </c>
      <c r="E135" s="223" t="s">
        <v>34</v>
      </c>
      <c r="F135" s="224" t="s">
        <v>162</v>
      </c>
      <c r="G135" s="222"/>
      <c r="H135" s="225">
        <v>47.38</v>
      </c>
      <c r="I135" s="226"/>
      <c r="J135" s="222"/>
      <c r="K135" s="222"/>
      <c r="L135" s="227"/>
      <c r="M135" s="228"/>
      <c r="N135" s="229"/>
      <c r="O135" s="229"/>
      <c r="P135" s="229"/>
      <c r="Q135" s="229"/>
      <c r="R135" s="229"/>
      <c r="S135" s="229"/>
      <c r="T135" s="230"/>
      <c r="AT135" s="231" t="s">
        <v>160</v>
      </c>
      <c r="AU135" s="231" t="s">
        <v>155</v>
      </c>
      <c r="AV135" s="12" t="s">
        <v>145</v>
      </c>
      <c r="AW135" s="12" t="s">
        <v>41</v>
      </c>
      <c r="AX135" s="12" t="s">
        <v>86</v>
      </c>
      <c r="AY135" s="231" t="s">
        <v>138</v>
      </c>
    </row>
    <row r="136" spans="2:65" s="1" customFormat="1" ht="31.5" customHeight="1">
      <c r="B136" s="41"/>
      <c r="C136" s="193" t="s">
        <v>232</v>
      </c>
      <c r="D136" s="193" t="s">
        <v>140</v>
      </c>
      <c r="E136" s="194" t="s">
        <v>705</v>
      </c>
      <c r="F136" s="195" t="s">
        <v>706</v>
      </c>
      <c r="G136" s="196" t="s">
        <v>170</v>
      </c>
      <c r="H136" s="197">
        <v>45</v>
      </c>
      <c r="I136" s="198"/>
      <c r="J136" s="199">
        <f>ROUND(I136*H136,2)</f>
        <v>0</v>
      </c>
      <c r="K136" s="195" t="s">
        <v>144</v>
      </c>
      <c r="L136" s="61"/>
      <c r="M136" s="200" t="s">
        <v>34</v>
      </c>
      <c r="N136" s="201" t="s">
        <v>49</v>
      </c>
      <c r="O136" s="42"/>
      <c r="P136" s="202">
        <f>O136*H136</f>
        <v>0</v>
      </c>
      <c r="Q136" s="202">
        <v>0</v>
      </c>
      <c r="R136" s="202">
        <f>Q136*H136</f>
        <v>0</v>
      </c>
      <c r="S136" s="202">
        <v>0</v>
      </c>
      <c r="T136" s="203">
        <f>S136*H136</f>
        <v>0</v>
      </c>
      <c r="AR136" s="23" t="s">
        <v>643</v>
      </c>
      <c r="AT136" s="23" t="s">
        <v>140</v>
      </c>
      <c r="AU136" s="23" t="s">
        <v>155</v>
      </c>
      <c r="AY136" s="23" t="s">
        <v>138</v>
      </c>
      <c r="BE136" s="204">
        <f>IF(N136="základní",J136,0)</f>
        <v>0</v>
      </c>
      <c r="BF136" s="204">
        <f>IF(N136="snížená",J136,0)</f>
        <v>0</v>
      </c>
      <c r="BG136" s="204">
        <f>IF(N136="zákl. přenesená",J136,0)</f>
        <v>0</v>
      </c>
      <c r="BH136" s="204">
        <f>IF(N136="sníž. přenesená",J136,0)</f>
        <v>0</v>
      </c>
      <c r="BI136" s="204">
        <f>IF(N136="nulová",J136,0)</f>
        <v>0</v>
      </c>
      <c r="BJ136" s="23" t="s">
        <v>86</v>
      </c>
      <c r="BK136" s="204">
        <f>ROUND(I136*H136,2)</f>
        <v>0</v>
      </c>
      <c r="BL136" s="23" t="s">
        <v>643</v>
      </c>
      <c r="BM136" s="23" t="s">
        <v>707</v>
      </c>
    </row>
    <row r="137" spans="2:51" s="13" customFormat="1" ht="13.5">
      <c r="B137" s="254"/>
      <c r="C137" s="255"/>
      <c r="D137" s="205" t="s">
        <v>160</v>
      </c>
      <c r="E137" s="256" t="s">
        <v>34</v>
      </c>
      <c r="F137" s="257" t="s">
        <v>708</v>
      </c>
      <c r="G137" s="255"/>
      <c r="H137" s="258" t="s">
        <v>34</v>
      </c>
      <c r="I137" s="259"/>
      <c r="J137" s="255"/>
      <c r="K137" s="255"/>
      <c r="L137" s="260"/>
      <c r="M137" s="261"/>
      <c r="N137" s="262"/>
      <c r="O137" s="262"/>
      <c r="P137" s="262"/>
      <c r="Q137" s="262"/>
      <c r="R137" s="262"/>
      <c r="S137" s="262"/>
      <c r="T137" s="263"/>
      <c r="AT137" s="264" t="s">
        <v>160</v>
      </c>
      <c r="AU137" s="264" t="s">
        <v>155</v>
      </c>
      <c r="AV137" s="13" t="s">
        <v>86</v>
      </c>
      <c r="AW137" s="13" t="s">
        <v>41</v>
      </c>
      <c r="AX137" s="13" t="s">
        <v>78</v>
      </c>
      <c r="AY137" s="264" t="s">
        <v>138</v>
      </c>
    </row>
    <row r="138" spans="2:51" s="11" customFormat="1" ht="13.5">
      <c r="B138" s="210"/>
      <c r="C138" s="211"/>
      <c r="D138" s="205" t="s">
        <v>160</v>
      </c>
      <c r="E138" s="212" t="s">
        <v>34</v>
      </c>
      <c r="F138" s="213" t="s">
        <v>626</v>
      </c>
      <c r="G138" s="211"/>
      <c r="H138" s="214">
        <v>45</v>
      </c>
      <c r="I138" s="215"/>
      <c r="J138" s="211"/>
      <c r="K138" s="211"/>
      <c r="L138" s="216"/>
      <c r="M138" s="217"/>
      <c r="N138" s="218"/>
      <c r="O138" s="218"/>
      <c r="P138" s="218"/>
      <c r="Q138" s="218"/>
      <c r="R138" s="218"/>
      <c r="S138" s="218"/>
      <c r="T138" s="219"/>
      <c r="AT138" s="220" t="s">
        <v>160</v>
      </c>
      <c r="AU138" s="220" t="s">
        <v>155</v>
      </c>
      <c r="AV138" s="11" t="s">
        <v>88</v>
      </c>
      <c r="AW138" s="11" t="s">
        <v>41</v>
      </c>
      <c r="AX138" s="11" t="s">
        <v>78</v>
      </c>
      <c r="AY138" s="220" t="s">
        <v>138</v>
      </c>
    </row>
    <row r="139" spans="2:51" s="12" customFormat="1" ht="13.5">
      <c r="B139" s="221"/>
      <c r="C139" s="222"/>
      <c r="D139" s="208" t="s">
        <v>160</v>
      </c>
      <c r="E139" s="223" t="s">
        <v>34</v>
      </c>
      <c r="F139" s="224" t="s">
        <v>162</v>
      </c>
      <c r="G139" s="222"/>
      <c r="H139" s="225">
        <v>45</v>
      </c>
      <c r="I139" s="226"/>
      <c r="J139" s="222"/>
      <c r="K139" s="222"/>
      <c r="L139" s="227"/>
      <c r="M139" s="228"/>
      <c r="N139" s="229"/>
      <c r="O139" s="229"/>
      <c r="P139" s="229"/>
      <c r="Q139" s="229"/>
      <c r="R139" s="229"/>
      <c r="S139" s="229"/>
      <c r="T139" s="230"/>
      <c r="AT139" s="231" t="s">
        <v>160</v>
      </c>
      <c r="AU139" s="231" t="s">
        <v>155</v>
      </c>
      <c r="AV139" s="12" t="s">
        <v>145</v>
      </c>
      <c r="AW139" s="12" t="s">
        <v>41</v>
      </c>
      <c r="AX139" s="12" t="s">
        <v>86</v>
      </c>
      <c r="AY139" s="231" t="s">
        <v>138</v>
      </c>
    </row>
    <row r="140" spans="2:65" s="1" customFormat="1" ht="22.5" customHeight="1">
      <c r="B140" s="41"/>
      <c r="C140" s="193" t="s">
        <v>238</v>
      </c>
      <c r="D140" s="193" t="s">
        <v>140</v>
      </c>
      <c r="E140" s="194" t="s">
        <v>709</v>
      </c>
      <c r="F140" s="195" t="s">
        <v>710</v>
      </c>
      <c r="G140" s="196" t="s">
        <v>255</v>
      </c>
      <c r="H140" s="197">
        <v>2</v>
      </c>
      <c r="I140" s="198"/>
      <c r="J140" s="199">
        <f>ROUND(I140*H140,2)</f>
        <v>0</v>
      </c>
      <c r="K140" s="195" t="s">
        <v>34</v>
      </c>
      <c r="L140" s="61"/>
      <c r="M140" s="200" t="s">
        <v>34</v>
      </c>
      <c r="N140" s="201" t="s">
        <v>49</v>
      </c>
      <c r="O140" s="42"/>
      <c r="P140" s="202">
        <f>O140*H140</f>
        <v>0</v>
      </c>
      <c r="Q140" s="202">
        <v>0</v>
      </c>
      <c r="R140" s="202">
        <f>Q140*H140</f>
        <v>0</v>
      </c>
      <c r="S140" s="202">
        <v>0</v>
      </c>
      <c r="T140" s="203">
        <f>S140*H140</f>
        <v>0</v>
      </c>
      <c r="AR140" s="23" t="s">
        <v>643</v>
      </c>
      <c r="AT140" s="23" t="s">
        <v>140</v>
      </c>
      <c r="AU140" s="23" t="s">
        <v>155</v>
      </c>
      <c r="AY140" s="23" t="s">
        <v>138</v>
      </c>
      <c r="BE140" s="204">
        <f>IF(N140="základní",J140,0)</f>
        <v>0</v>
      </c>
      <c r="BF140" s="204">
        <f>IF(N140="snížená",J140,0)</f>
        <v>0</v>
      </c>
      <c r="BG140" s="204">
        <f>IF(N140="zákl. přenesená",J140,0)</f>
        <v>0</v>
      </c>
      <c r="BH140" s="204">
        <f>IF(N140="sníž. přenesená",J140,0)</f>
        <v>0</v>
      </c>
      <c r="BI140" s="204">
        <f>IF(N140="nulová",J140,0)</f>
        <v>0</v>
      </c>
      <c r="BJ140" s="23" t="s">
        <v>86</v>
      </c>
      <c r="BK140" s="204">
        <f>ROUND(I140*H140,2)</f>
        <v>0</v>
      </c>
      <c r="BL140" s="23" t="s">
        <v>643</v>
      </c>
      <c r="BM140" s="23" t="s">
        <v>711</v>
      </c>
    </row>
    <row r="141" spans="2:51" s="13" customFormat="1" ht="13.5">
      <c r="B141" s="254"/>
      <c r="C141" s="255"/>
      <c r="D141" s="205" t="s">
        <v>160</v>
      </c>
      <c r="E141" s="256" t="s">
        <v>34</v>
      </c>
      <c r="F141" s="257" t="s">
        <v>670</v>
      </c>
      <c r="G141" s="255"/>
      <c r="H141" s="258" t="s">
        <v>34</v>
      </c>
      <c r="I141" s="259"/>
      <c r="J141" s="255"/>
      <c r="K141" s="255"/>
      <c r="L141" s="260"/>
      <c r="M141" s="261"/>
      <c r="N141" s="262"/>
      <c r="O141" s="262"/>
      <c r="P141" s="262"/>
      <c r="Q141" s="262"/>
      <c r="R141" s="262"/>
      <c r="S141" s="262"/>
      <c r="T141" s="263"/>
      <c r="AT141" s="264" t="s">
        <v>160</v>
      </c>
      <c r="AU141" s="264" t="s">
        <v>155</v>
      </c>
      <c r="AV141" s="13" t="s">
        <v>86</v>
      </c>
      <c r="AW141" s="13" t="s">
        <v>41</v>
      </c>
      <c r="AX141" s="13" t="s">
        <v>78</v>
      </c>
      <c r="AY141" s="264" t="s">
        <v>138</v>
      </c>
    </row>
    <row r="142" spans="2:51" s="11" customFormat="1" ht="13.5">
      <c r="B142" s="210"/>
      <c r="C142" s="211"/>
      <c r="D142" s="205" t="s">
        <v>160</v>
      </c>
      <c r="E142" s="212" t="s">
        <v>34</v>
      </c>
      <c r="F142" s="213" t="s">
        <v>88</v>
      </c>
      <c r="G142" s="211"/>
      <c r="H142" s="214">
        <v>2</v>
      </c>
      <c r="I142" s="215"/>
      <c r="J142" s="211"/>
      <c r="K142" s="211"/>
      <c r="L142" s="216"/>
      <c r="M142" s="217"/>
      <c r="N142" s="218"/>
      <c r="O142" s="218"/>
      <c r="P142" s="218"/>
      <c r="Q142" s="218"/>
      <c r="R142" s="218"/>
      <c r="S142" s="218"/>
      <c r="T142" s="219"/>
      <c r="AT142" s="220" t="s">
        <v>160</v>
      </c>
      <c r="AU142" s="220" t="s">
        <v>155</v>
      </c>
      <c r="AV142" s="11" t="s">
        <v>88</v>
      </c>
      <c r="AW142" s="11" t="s">
        <v>41</v>
      </c>
      <c r="AX142" s="11" t="s">
        <v>78</v>
      </c>
      <c r="AY142" s="220" t="s">
        <v>138</v>
      </c>
    </row>
    <row r="143" spans="2:51" s="12" customFormat="1" ht="13.5">
      <c r="B143" s="221"/>
      <c r="C143" s="222"/>
      <c r="D143" s="208" t="s">
        <v>160</v>
      </c>
      <c r="E143" s="223" t="s">
        <v>34</v>
      </c>
      <c r="F143" s="224" t="s">
        <v>162</v>
      </c>
      <c r="G143" s="222"/>
      <c r="H143" s="225">
        <v>2</v>
      </c>
      <c r="I143" s="226"/>
      <c r="J143" s="222"/>
      <c r="K143" s="222"/>
      <c r="L143" s="227"/>
      <c r="M143" s="228"/>
      <c r="N143" s="229"/>
      <c r="O143" s="229"/>
      <c r="P143" s="229"/>
      <c r="Q143" s="229"/>
      <c r="R143" s="229"/>
      <c r="S143" s="229"/>
      <c r="T143" s="230"/>
      <c r="AT143" s="231" t="s">
        <v>160</v>
      </c>
      <c r="AU143" s="231" t="s">
        <v>155</v>
      </c>
      <c r="AV143" s="12" t="s">
        <v>145</v>
      </c>
      <c r="AW143" s="12" t="s">
        <v>41</v>
      </c>
      <c r="AX143" s="12" t="s">
        <v>86</v>
      </c>
      <c r="AY143" s="231" t="s">
        <v>138</v>
      </c>
    </row>
    <row r="144" spans="2:65" s="1" customFormat="1" ht="22.5" customHeight="1">
      <c r="B144" s="41"/>
      <c r="C144" s="193" t="s">
        <v>245</v>
      </c>
      <c r="D144" s="193" t="s">
        <v>140</v>
      </c>
      <c r="E144" s="194" t="s">
        <v>712</v>
      </c>
      <c r="F144" s="195" t="s">
        <v>713</v>
      </c>
      <c r="G144" s="196" t="s">
        <v>170</v>
      </c>
      <c r="H144" s="197">
        <v>45</v>
      </c>
      <c r="I144" s="198"/>
      <c r="J144" s="199">
        <f>ROUND(I144*H144,2)</f>
        <v>0</v>
      </c>
      <c r="K144" s="195" t="s">
        <v>34</v>
      </c>
      <c r="L144" s="61"/>
      <c r="M144" s="200" t="s">
        <v>34</v>
      </c>
      <c r="N144" s="201" t="s">
        <v>49</v>
      </c>
      <c r="O144" s="42"/>
      <c r="P144" s="202">
        <f>O144*H144</f>
        <v>0</v>
      </c>
      <c r="Q144" s="202">
        <v>0</v>
      </c>
      <c r="R144" s="202">
        <f>Q144*H144</f>
        <v>0</v>
      </c>
      <c r="S144" s="202">
        <v>0</v>
      </c>
      <c r="T144" s="203">
        <f>S144*H144</f>
        <v>0</v>
      </c>
      <c r="AR144" s="23" t="s">
        <v>643</v>
      </c>
      <c r="AT144" s="23" t="s">
        <v>140</v>
      </c>
      <c r="AU144" s="23" t="s">
        <v>155</v>
      </c>
      <c r="AY144" s="23" t="s">
        <v>138</v>
      </c>
      <c r="BE144" s="204">
        <f>IF(N144="základní",J144,0)</f>
        <v>0</v>
      </c>
      <c r="BF144" s="204">
        <f>IF(N144="snížená",J144,0)</f>
        <v>0</v>
      </c>
      <c r="BG144" s="204">
        <f>IF(N144="zákl. přenesená",J144,0)</f>
        <v>0</v>
      </c>
      <c r="BH144" s="204">
        <f>IF(N144="sníž. přenesená",J144,0)</f>
        <v>0</v>
      </c>
      <c r="BI144" s="204">
        <f>IF(N144="nulová",J144,0)</f>
        <v>0</v>
      </c>
      <c r="BJ144" s="23" t="s">
        <v>86</v>
      </c>
      <c r="BK144" s="204">
        <f>ROUND(I144*H144,2)</f>
        <v>0</v>
      </c>
      <c r="BL144" s="23" t="s">
        <v>643</v>
      </c>
      <c r="BM144" s="23" t="s">
        <v>714</v>
      </c>
    </row>
    <row r="145" spans="2:51" s="13" customFormat="1" ht="13.5">
      <c r="B145" s="254"/>
      <c r="C145" s="255"/>
      <c r="D145" s="205" t="s">
        <v>160</v>
      </c>
      <c r="E145" s="256" t="s">
        <v>34</v>
      </c>
      <c r="F145" s="257" t="s">
        <v>715</v>
      </c>
      <c r="G145" s="255"/>
      <c r="H145" s="258" t="s">
        <v>34</v>
      </c>
      <c r="I145" s="259"/>
      <c r="J145" s="255"/>
      <c r="K145" s="255"/>
      <c r="L145" s="260"/>
      <c r="M145" s="261"/>
      <c r="N145" s="262"/>
      <c r="O145" s="262"/>
      <c r="P145" s="262"/>
      <c r="Q145" s="262"/>
      <c r="R145" s="262"/>
      <c r="S145" s="262"/>
      <c r="T145" s="263"/>
      <c r="AT145" s="264" t="s">
        <v>160</v>
      </c>
      <c r="AU145" s="264" t="s">
        <v>155</v>
      </c>
      <c r="AV145" s="13" t="s">
        <v>86</v>
      </c>
      <c r="AW145" s="13" t="s">
        <v>41</v>
      </c>
      <c r="AX145" s="13" t="s">
        <v>78</v>
      </c>
      <c r="AY145" s="264" t="s">
        <v>138</v>
      </c>
    </row>
    <row r="146" spans="2:51" s="11" customFormat="1" ht="13.5">
      <c r="B146" s="210"/>
      <c r="C146" s="211"/>
      <c r="D146" s="205" t="s">
        <v>160</v>
      </c>
      <c r="E146" s="212" t="s">
        <v>34</v>
      </c>
      <c r="F146" s="213" t="s">
        <v>295</v>
      </c>
      <c r="G146" s="211"/>
      <c r="H146" s="214">
        <v>45</v>
      </c>
      <c r="I146" s="215"/>
      <c r="J146" s="211"/>
      <c r="K146" s="211"/>
      <c r="L146" s="216"/>
      <c r="M146" s="217"/>
      <c r="N146" s="218"/>
      <c r="O146" s="218"/>
      <c r="P146" s="218"/>
      <c r="Q146" s="218"/>
      <c r="R146" s="218"/>
      <c r="S146" s="218"/>
      <c r="T146" s="219"/>
      <c r="AT146" s="220" t="s">
        <v>160</v>
      </c>
      <c r="AU146" s="220" t="s">
        <v>155</v>
      </c>
      <c r="AV146" s="11" t="s">
        <v>88</v>
      </c>
      <c r="AW146" s="11" t="s">
        <v>41</v>
      </c>
      <c r="AX146" s="11" t="s">
        <v>78</v>
      </c>
      <c r="AY146" s="220" t="s">
        <v>138</v>
      </c>
    </row>
    <row r="147" spans="2:51" s="12" customFormat="1" ht="13.5">
      <c r="B147" s="221"/>
      <c r="C147" s="222"/>
      <c r="D147" s="208" t="s">
        <v>160</v>
      </c>
      <c r="E147" s="223" t="s">
        <v>34</v>
      </c>
      <c r="F147" s="224" t="s">
        <v>162</v>
      </c>
      <c r="G147" s="222"/>
      <c r="H147" s="225">
        <v>45</v>
      </c>
      <c r="I147" s="226"/>
      <c r="J147" s="222"/>
      <c r="K147" s="222"/>
      <c r="L147" s="227"/>
      <c r="M147" s="228"/>
      <c r="N147" s="229"/>
      <c r="O147" s="229"/>
      <c r="P147" s="229"/>
      <c r="Q147" s="229"/>
      <c r="R147" s="229"/>
      <c r="S147" s="229"/>
      <c r="T147" s="230"/>
      <c r="AT147" s="231" t="s">
        <v>160</v>
      </c>
      <c r="AU147" s="231" t="s">
        <v>155</v>
      </c>
      <c r="AV147" s="12" t="s">
        <v>145</v>
      </c>
      <c r="AW147" s="12" t="s">
        <v>41</v>
      </c>
      <c r="AX147" s="12" t="s">
        <v>86</v>
      </c>
      <c r="AY147" s="231" t="s">
        <v>138</v>
      </c>
    </row>
    <row r="148" spans="2:65" s="1" customFormat="1" ht="22.5" customHeight="1">
      <c r="B148" s="41"/>
      <c r="C148" s="193" t="s">
        <v>252</v>
      </c>
      <c r="D148" s="193" t="s">
        <v>140</v>
      </c>
      <c r="E148" s="194" t="s">
        <v>716</v>
      </c>
      <c r="F148" s="195" t="s">
        <v>717</v>
      </c>
      <c r="G148" s="196" t="s">
        <v>248</v>
      </c>
      <c r="H148" s="197">
        <v>1</v>
      </c>
      <c r="I148" s="198"/>
      <c r="J148" s="199">
        <f>ROUND(I148*H148,2)</f>
        <v>0</v>
      </c>
      <c r="K148" s="195" t="s">
        <v>34</v>
      </c>
      <c r="L148" s="61"/>
      <c r="M148" s="200" t="s">
        <v>34</v>
      </c>
      <c r="N148" s="201" t="s">
        <v>49</v>
      </c>
      <c r="O148" s="42"/>
      <c r="P148" s="202">
        <f>O148*H148</f>
        <v>0</v>
      </c>
      <c r="Q148" s="202">
        <v>0</v>
      </c>
      <c r="R148" s="202">
        <f>Q148*H148</f>
        <v>0</v>
      </c>
      <c r="S148" s="202">
        <v>0</v>
      </c>
      <c r="T148" s="203">
        <f>S148*H148</f>
        <v>0</v>
      </c>
      <c r="AR148" s="23" t="s">
        <v>643</v>
      </c>
      <c r="AT148" s="23" t="s">
        <v>140</v>
      </c>
      <c r="AU148" s="23" t="s">
        <v>155</v>
      </c>
      <c r="AY148" s="23" t="s">
        <v>138</v>
      </c>
      <c r="BE148" s="204">
        <f>IF(N148="základní",J148,0)</f>
        <v>0</v>
      </c>
      <c r="BF148" s="204">
        <f>IF(N148="snížená",J148,0)</f>
        <v>0</v>
      </c>
      <c r="BG148" s="204">
        <f>IF(N148="zákl. přenesená",J148,0)</f>
        <v>0</v>
      </c>
      <c r="BH148" s="204">
        <f>IF(N148="sníž. přenesená",J148,0)</f>
        <v>0</v>
      </c>
      <c r="BI148" s="204">
        <f>IF(N148="nulová",J148,0)</f>
        <v>0</v>
      </c>
      <c r="BJ148" s="23" t="s">
        <v>86</v>
      </c>
      <c r="BK148" s="204">
        <f>ROUND(I148*H148,2)</f>
        <v>0</v>
      </c>
      <c r="BL148" s="23" t="s">
        <v>643</v>
      </c>
      <c r="BM148" s="23" t="s">
        <v>718</v>
      </c>
    </row>
    <row r="149" spans="2:47" s="1" customFormat="1" ht="40.5">
      <c r="B149" s="41"/>
      <c r="C149" s="63"/>
      <c r="D149" s="208" t="s">
        <v>149</v>
      </c>
      <c r="E149" s="63"/>
      <c r="F149" s="209" t="s">
        <v>719</v>
      </c>
      <c r="G149" s="63"/>
      <c r="H149" s="63"/>
      <c r="I149" s="163"/>
      <c r="J149" s="63"/>
      <c r="K149" s="63"/>
      <c r="L149" s="61"/>
      <c r="M149" s="207"/>
      <c r="N149" s="42"/>
      <c r="O149" s="42"/>
      <c r="P149" s="42"/>
      <c r="Q149" s="42"/>
      <c r="R149" s="42"/>
      <c r="S149" s="42"/>
      <c r="T149" s="78"/>
      <c r="AT149" s="23" t="s">
        <v>149</v>
      </c>
      <c r="AU149" s="23" t="s">
        <v>155</v>
      </c>
    </row>
    <row r="150" spans="2:65" s="1" customFormat="1" ht="22.5" customHeight="1">
      <c r="B150" s="41"/>
      <c r="C150" s="193" t="s">
        <v>260</v>
      </c>
      <c r="D150" s="193" t="s">
        <v>140</v>
      </c>
      <c r="E150" s="194" t="s">
        <v>720</v>
      </c>
      <c r="F150" s="195" t="s">
        <v>721</v>
      </c>
      <c r="G150" s="196" t="s">
        <v>170</v>
      </c>
      <c r="H150" s="197">
        <v>30</v>
      </c>
      <c r="I150" s="198"/>
      <c r="J150" s="199">
        <f>ROUND(I150*H150,2)</f>
        <v>0</v>
      </c>
      <c r="K150" s="195" t="s">
        <v>34</v>
      </c>
      <c r="L150" s="61"/>
      <c r="M150" s="200" t="s">
        <v>34</v>
      </c>
      <c r="N150" s="201" t="s">
        <v>49</v>
      </c>
      <c r="O150" s="42"/>
      <c r="P150" s="202">
        <f>O150*H150</f>
        <v>0</v>
      </c>
      <c r="Q150" s="202">
        <v>0</v>
      </c>
      <c r="R150" s="202">
        <f>Q150*H150</f>
        <v>0</v>
      </c>
      <c r="S150" s="202">
        <v>0</v>
      </c>
      <c r="T150" s="203">
        <f>S150*H150</f>
        <v>0</v>
      </c>
      <c r="AR150" s="23" t="s">
        <v>643</v>
      </c>
      <c r="AT150" s="23" t="s">
        <v>140</v>
      </c>
      <c r="AU150" s="23" t="s">
        <v>155</v>
      </c>
      <c r="AY150" s="23" t="s">
        <v>138</v>
      </c>
      <c r="BE150" s="204">
        <f>IF(N150="základní",J150,0)</f>
        <v>0</v>
      </c>
      <c r="BF150" s="204">
        <f>IF(N150="snížená",J150,0)</f>
        <v>0</v>
      </c>
      <c r="BG150" s="204">
        <f>IF(N150="zákl. přenesená",J150,0)</f>
        <v>0</v>
      </c>
      <c r="BH150" s="204">
        <f>IF(N150="sníž. přenesená",J150,0)</f>
        <v>0</v>
      </c>
      <c r="BI150" s="204">
        <f>IF(N150="nulová",J150,0)</f>
        <v>0</v>
      </c>
      <c r="BJ150" s="23" t="s">
        <v>86</v>
      </c>
      <c r="BK150" s="204">
        <f>ROUND(I150*H150,2)</f>
        <v>0</v>
      </c>
      <c r="BL150" s="23" t="s">
        <v>643</v>
      </c>
      <c r="BM150" s="23" t="s">
        <v>722</v>
      </c>
    </row>
    <row r="151" spans="2:47" s="1" customFormat="1" ht="27">
      <c r="B151" s="41"/>
      <c r="C151" s="63"/>
      <c r="D151" s="205" t="s">
        <v>149</v>
      </c>
      <c r="E151" s="63"/>
      <c r="F151" s="206" t="s">
        <v>723</v>
      </c>
      <c r="G151" s="63"/>
      <c r="H151" s="63"/>
      <c r="I151" s="163"/>
      <c r="J151" s="63"/>
      <c r="K151" s="63"/>
      <c r="L151" s="61"/>
      <c r="M151" s="207"/>
      <c r="N151" s="42"/>
      <c r="O151" s="42"/>
      <c r="P151" s="42"/>
      <c r="Q151" s="42"/>
      <c r="R151" s="42"/>
      <c r="S151" s="42"/>
      <c r="T151" s="78"/>
      <c r="AT151" s="23" t="s">
        <v>149</v>
      </c>
      <c r="AU151" s="23" t="s">
        <v>155</v>
      </c>
    </row>
    <row r="152" spans="2:63" s="10" customFormat="1" ht="22.35" customHeight="1">
      <c r="B152" s="176"/>
      <c r="C152" s="177"/>
      <c r="D152" s="190" t="s">
        <v>77</v>
      </c>
      <c r="E152" s="191" t="s">
        <v>724</v>
      </c>
      <c r="F152" s="191" t="s">
        <v>725</v>
      </c>
      <c r="G152" s="177"/>
      <c r="H152" s="177"/>
      <c r="I152" s="180"/>
      <c r="J152" s="192">
        <f>BK152</f>
        <v>0</v>
      </c>
      <c r="K152" s="177"/>
      <c r="L152" s="182"/>
      <c r="M152" s="183"/>
      <c r="N152" s="184"/>
      <c r="O152" s="184"/>
      <c r="P152" s="185">
        <f>SUM(P153:P170)</f>
        <v>0</v>
      </c>
      <c r="Q152" s="184"/>
      <c r="R152" s="185">
        <f>SUM(R153:R170)</f>
        <v>0</v>
      </c>
      <c r="S152" s="184"/>
      <c r="T152" s="186">
        <f>SUM(T153:T170)</f>
        <v>0</v>
      </c>
      <c r="AR152" s="187" t="s">
        <v>145</v>
      </c>
      <c r="AT152" s="188" t="s">
        <v>77</v>
      </c>
      <c r="AU152" s="188" t="s">
        <v>88</v>
      </c>
      <c r="AY152" s="187" t="s">
        <v>138</v>
      </c>
      <c r="BK152" s="189">
        <f>SUM(BK153:BK170)</f>
        <v>0</v>
      </c>
    </row>
    <row r="153" spans="2:65" s="1" customFormat="1" ht="22.5" customHeight="1">
      <c r="B153" s="41"/>
      <c r="C153" s="193" t="s">
        <v>9</v>
      </c>
      <c r="D153" s="193" t="s">
        <v>140</v>
      </c>
      <c r="E153" s="194" t="s">
        <v>726</v>
      </c>
      <c r="F153" s="195" t="s">
        <v>727</v>
      </c>
      <c r="G153" s="196" t="s">
        <v>255</v>
      </c>
      <c r="H153" s="197">
        <v>1</v>
      </c>
      <c r="I153" s="198"/>
      <c r="J153" s="199">
        <f>ROUND(I153*H153,2)</f>
        <v>0</v>
      </c>
      <c r="K153" s="195" t="s">
        <v>34</v>
      </c>
      <c r="L153" s="61"/>
      <c r="M153" s="200" t="s">
        <v>34</v>
      </c>
      <c r="N153" s="201" t="s">
        <v>49</v>
      </c>
      <c r="O153" s="42"/>
      <c r="P153" s="202">
        <f>O153*H153</f>
        <v>0</v>
      </c>
      <c r="Q153" s="202">
        <v>0</v>
      </c>
      <c r="R153" s="202">
        <f>Q153*H153</f>
        <v>0</v>
      </c>
      <c r="S153" s="202">
        <v>0</v>
      </c>
      <c r="T153" s="203">
        <f>S153*H153</f>
        <v>0</v>
      </c>
      <c r="AR153" s="23" t="s">
        <v>728</v>
      </c>
      <c r="AT153" s="23" t="s">
        <v>140</v>
      </c>
      <c r="AU153" s="23" t="s">
        <v>155</v>
      </c>
      <c r="AY153" s="23" t="s">
        <v>138</v>
      </c>
      <c r="BE153" s="204">
        <f>IF(N153="základní",J153,0)</f>
        <v>0</v>
      </c>
      <c r="BF153" s="204">
        <f>IF(N153="snížená",J153,0)</f>
        <v>0</v>
      </c>
      <c r="BG153" s="204">
        <f>IF(N153="zákl. přenesená",J153,0)</f>
        <v>0</v>
      </c>
      <c r="BH153" s="204">
        <f>IF(N153="sníž. přenesená",J153,0)</f>
        <v>0</v>
      </c>
      <c r="BI153" s="204">
        <f>IF(N153="nulová",J153,0)</f>
        <v>0</v>
      </c>
      <c r="BJ153" s="23" t="s">
        <v>86</v>
      </c>
      <c r="BK153" s="204">
        <f>ROUND(I153*H153,2)</f>
        <v>0</v>
      </c>
      <c r="BL153" s="23" t="s">
        <v>728</v>
      </c>
      <c r="BM153" s="23" t="s">
        <v>729</v>
      </c>
    </row>
    <row r="154" spans="2:51" s="13" customFormat="1" ht="13.5">
      <c r="B154" s="254"/>
      <c r="C154" s="255"/>
      <c r="D154" s="205" t="s">
        <v>160</v>
      </c>
      <c r="E154" s="256" t="s">
        <v>34</v>
      </c>
      <c r="F154" s="257" t="s">
        <v>730</v>
      </c>
      <c r="G154" s="255"/>
      <c r="H154" s="258" t="s">
        <v>34</v>
      </c>
      <c r="I154" s="259"/>
      <c r="J154" s="255"/>
      <c r="K154" s="255"/>
      <c r="L154" s="260"/>
      <c r="M154" s="261"/>
      <c r="N154" s="262"/>
      <c r="O154" s="262"/>
      <c r="P154" s="262"/>
      <c r="Q154" s="262"/>
      <c r="R154" s="262"/>
      <c r="S154" s="262"/>
      <c r="T154" s="263"/>
      <c r="AT154" s="264" t="s">
        <v>160</v>
      </c>
      <c r="AU154" s="264" t="s">
        <v>155</v>
      </c>
      <c r="AV154" s="13" t="s">
        <v>86</v>
      </c>
      <c r="AW154" s="13" t="s">
        <v>41</v>
      </c>
      <c r="AX154" s="13" t="s">
        <v>78</v>
      </c>
      <c r="AY154" s="264" t="s">
        <v>138</v>
      </c>
    </row>
    <row r="155" spans="2:51" s="11" customFormat="1" ht="13.5">
      <c r="B155" s="210"/>
      <c r="C155" s="211"/>
      <c r="D155" s="205" t="s">
        <v>160</v>
      </c>
      <c r="E155" s="212" t="s">
        <v>34</v>
      </c>
      <c r="F155" s="213" t="s">
        <v>86</v>
      </c>
      <c r="G155" s="211"/>
      <c r="H155" s="214">
        <v>1</v>
      </c>
      <c r="I155" s="215"/>
      <c r="J155" s="211"/>
      <c r="K155" s="211"/>
      <c r="L155" s="216"/>
      <c r="M155" s="217"/>
      <c r="N155" s="218"/>
      <c r="O155" s="218"/>
      <c r="P155" s="218"/>
      <c r="Q155" s="218"/>
      <c r="R155" s="218"/>
      <c r="S155" s="218"/>
      <c r="T155" s="219"/>
      <c r="AT155" s="220" t="s">
        <v>160</v>
      </c>
      <c r="AU155" s="220" t="s">
        <v>155</v>
      </c>
      <c r="AV155" s="11" t="s">
        <v>88</v>
      </c>
      <c r="AW155" s="11" t="s">
        <v>41</v>
      </c>
      <c r="AX155" s="11" t="s">
        <v>78</v>
      </c>
      <c r="AY155" s="220" t="s">
        <v>138</v>
      </c>
    </row>
    <row r="156" spans="2:51" s="12" customFormat="1" ht="13.5">
      <c r="B156" s="221"/>
      <c r="C156" s="222"/>
      <c r="D156" s="208" t="s">
        <v>160</v>
      </c>
      <c r="E156" s="223" t="s">
        <v>34</v>
      </c>
      <c r="F156" s="224" t="s">
        <v>162</v>
      </c>
      <c r="G156" s="222"/>
      <c r="H156" s="225">
        <v>1</v>
      </c>
      <c r="I156" s="226"/>
      <c r="J156" s="222"/>
      <c r="K156" s="222"/>
      <c r="L156" s="227"/>
      <c r="M156" s="228"/>
      <c r="N156" s="229"/>
      <c r="O156" s="229"/>
      <c r="P156" s="229"/>
      <c r="Q156" s="229"/>
      <c r="R156" s="229"/>
      <c r="S156" s="229"/>
      <c r="T156" s="230"/>
      <c r="AT156" s="231" t="s">
        <v>160</v>
      </c>
      <c r="AU156" s="231" t="s">
        <v>155</v>
      </c>
      <c r="AV156" s="12" t="s">
        <v>145</v>
      </c>
      <c r="AW156" s="12" t="s">
        <v>41</v>
      </c>
      <c r="AX156" s="12" t="s">
        <v>86</v>
      </c>
      <c r="AY156" s="231" t="s">
        <v>138</v>
      </c>
    </row>
    <row r="157" spans="2:65" s="1" customFormat="1" ht="22.5" customHeight="1">
      <c r="B157" s="41"/>
      <c r="C157" s="235" t="s">
        <v>271</v>
      </c>
      <c r="D157" s="235" t="s">
        <v>198</v>
      </c>
      <c r="E157" s="236" t="s">
        <v>731</v>
      </c>
      <c r="F157" s="237" t="s">
        <v>732</v>
      </c>
      <c r="G157" s="238" t="s">
        <v>255</v>
      </c>
      <c r="H157" s="239">
        <v>1</v>
      </c>
      <c r="I157" s="240"/>
      <c r="J157" s="241">
        <f>ROUND(I157*H157,2)</f>
        <v>0</v>
      </c>
      <c r="K157" s="237" t="s">
        <v>34</v>
      </c>
      <c r="L157" s="242"/>
      <c r="M157" s="243" t="s">
        <v>34</v>
      </c>
      <c r="N157" s="244" t="s">
        <v>49</v>
      </c>
      <c r="O157" s="42"/>
      <c r="P157" s="202">
        <f>O157*H157</f>
        <v>0</v>
      </c>
      <c r="Q157" s="202">
        <v>0</v>
      </c>
      <c r="R157" s="202">
        <f>Q157*H157</f>
        <v>0</v>
      </c>
      <c r="S157" s="202">
        <v>0</v>
      </c>
      <c r="T157" s="203">
        <f>S157*H157</f>
        <v>0</v>
      </c>
      <c r="AR157" s="23" t="s">
        <v>728</v>
      </c>
      <c r="AT157" s="23" t="s">
        <v>198</v>
      </c>
      <c r="AU157" s="23" t="s">
        <v>155</v>
      </c>
      <c r="AY157" s="23" t="s">
        <v>138</v>
      </c>
      <c r="BE157" s="204">
        <f>IF(N157="základní",J157,0)</f>
        <v>0</v>
      </c>
      <c r="BF157" s="204">
        <f>IF(N157="snížená",J157,0)</f>
        <v>0</v>
      </c>
      <c r="BG157" s="204">
        <f>IF(N157="zákl. přenesená",J157,0)</f>
        <v>0</v>
      </c>
      <c r="BH157" s="204">
        <f>IF(N157="sníž. přenesená",J157,0)</f>
        <v>0</v>
      </c>
      <c r="BI157" s="204">
        <f>IF(N157="nulová",J157,0)</f>
        <v>0</v>
      </c>
      <c r="BJ157" s="23" t="s">
        <v>86</v>
      </c>
      <c r="BK157" s="204">
        <f>ROUND(I157*H157,2)</f>
        <v>0</v>
      </c>
      <c r="BL157" s="23" t="s">
        <v>728</v>
      </c>
      <c r="BM157" s="23" t="s">
        <v>733</v>
      </c>
    </row>
    <row r="158" spans="2:51" s="13" customFormat="1" ht="13.5">
      <c r="B158" s="254"/>
      <c r="C158" s="255"/>
      <c r="D158" s="205" t="s">
        <v>160</v>
      </c>
      <c r="E158" s="256" t="s">
        <v>34</v>
      </c>
      <c r="F158" s="257" t="s">
        <v>734</v>
      </c>
      <c r="G158" s="255"/>
      <c r="H158" s="258" t="s">
        <v>34</v>
      </c>
      <c r="I158" s="259"/>
      <c r="J158" s="255"/>
      <c r="K158" s="255"/>
      <c r="L158" s="260"/>
      <c r="M158" s="261"/>
      <c r="N158" s="262"/>
      <c r="O158" s="262"/>
      <c r="P158" s="262"/>
      <c r="Q158" s="262"/>
      <c r="R158" s="262"/>
      <c r="S158" s="262"/>
      <c r="T158" s="263"/>
      <c r="AT158" s="264" t="s">
        <v>160</v>
      </c>
      <c r="AU158" s="264" t="s">
        <v>155</v>
      </c>
      <c r="AV158" s="13" t="s">
        <v>86</v>
      </c>
      <c r="AW158" s="13" t="s">
        <v>41</v>
      </c>
      <c r="AX158" s="13" t="s">
        <v>78</v>
      </c>
      <c r="AY158" s="264" t="s">
        <v>138</v>
      </c>
    </row>
    <row r="159" spans="2:51" s="11" customFormat="1" ht="13.5">
      <c r="B159" s="210"/>
      <c r="C159" s="211"/>
      <c r="D159" s="205" t="s">
        <v>160</v>
      </c>
      <c r="E159" s="212" t="s">
        <v>34</v>
      </c>
      <c r="F159" s="213" t="s">
        <v>86</v>
      </c>
      <c r="G159" s="211"/>
      <c r="H159" s="214">
        <v>1</v>
      </c>
      <c r="I159" s="215"/>
      <c r="J159" s="211"/>
      <c r="K159" s="211"/>
      <c r="L159" s="216"/>
      <c r="M159" s="217"/>
      <c r="N159" s="218"/>
      <c r="O159" s="218"/>
      <c r="P159" s="218"/>
      <c r="Q159" s="218"/>
      <c r="R159" s="218"/>
      <c r="S159" s="218"/>
      <c r="T159" s="219"/>
      <c r="AT159" s="220" t="s">
        <v>160</v>
      </c>
      <c r="AU159" s="220" t="s">
        <v>155</v>
      </c>
      <c r="AV159" s="11" t="s">
        <v>88</v>
      </c>
      <c r="AW159" s="11" t="s">
        <v>41</v>
      </c>
      <c r="AX159" s="11" t="s">
        <v>78</v>
      </c>
      <c r="AY159" s="220" t="s">
        <v>138</v>
      </c>
    </row>
    <row r="160" spans="2:51" s="12" customFormat="1" ht="13.5">
      <c r="B160" s="221"/>
      <c r="C160" s="222"/>
      <c r="D160" s="208" t="s">
        <v>160</v>
      </c>
      <c r="E160" s="223" t="s">
        <v>34</v>
      </c>
      <c r="F160" s="224" t="s">
        <v>162</v>
      </c>
      <c r="G160" s="222"/>
      <c r="H160" s="225">
        <v>1</v>
      </c>
      <c r="I160" s="226"/>
      <c r="J160" s="222"/>
      <c r="K160" s="222"/>
      <c r="L160" s="227"/>
      <c r="M160" s="228"/>
      <c r="N160" s="229"/>
      <c r="O160" s="229"/>
      <c r="P160" s="229"/>
      <c r="Q160" s="229"/>
      <c r="R160" s="229"/>
      <c r="S160" s="229"/>
      <c r="T160" s="230"/>
      <c r="AT160" s="231" t="s">
        <v>160</v>
      </c>
      <c r="AU160" s="231" t="s">
        <v>155</v>
      </c>
      <c r="AV160" s="12" t="s">
        <v>145</v>
      </c>
      <c r="AW160" s="12" t="s">
        <v>41</v>
      </c>
      <c r="AX160" s="12" t="s">
        <v>86</v>
      </c>
      <c r="AY160" s="231" t="s">
        <v>138</v>
      </c>
    </row>
    <row r="161" spans="2:65" s="1" customFormat="1" ht="22.5" customHeight="1">
      <c r="B161" s="41"/>
      <c r="C161" s="193" t="s">
        <v>278</v>
      </c>
      <c r="D161" s="193" t="s">
        <v>140</v>
      </c>
      <c r="E161" s="194" t="s">
        <v>735</v>
      </c>
      <c r="F161" s="195" t="s">
        <v>736</v>
      </c>
      <c r="G161" s="196" t="s">
        <v>248</v>
      </c>
      <c r="H161" s="197">
        <v>1</v>
      </c>
      <c r="I161" s="198"/>
      <c r="J161" s="199">
        <f>ROUND(I161*H161,2)</f>
        <v>0</v>
      </c>
      <c r="K161" s="195" t="s">
        <v>34</v>
      </c>
      <c r="L161" s="61"/>
      <c r="M161" s="200" t="s">
        <v>34</v>
      </c>
      <c r="N161" s="201" t="s">
        <v>49</v>
      </c>
      <c r="O161" s="42"/>
      <c r="P161" s="202">
        <f>O161*H161</f>
        <v>0</v>
      </c>
      <c r="Q161" s="202">
        <v>0</v>
      </c>
      <c r="R161" s="202">
        <f>Q161*H161</f>
        <v>0</v>
      </c>
      <c r="S161" s="202">
        <v>0</v>
      </c>
      <c r="T161" s="203">
        <f>S161*H161</f>
        <v>0</v>
      </c>
      <c r="AR161" s="23" t="s">
        <v>232</v>
      </c>
      <c r="AT161" s="23" t="s">
        <v>140</v>
      </c>
      <c r="AU161" s="23" t="s">
        <v>155</v>
      </c>
      <c r="AY161" s="23" t="s">
        <v>138</v>
      </c>
      <c r="BE161" s="204">
        <f>IF(N161="základní",J161,0)</f>
        <v>0</v>
      </c>
      <c r="BF161" s="204">
        <f>IF(N161="snížená",J161,0)</f>
        <v>0</v>
      </c>
      <c r="BG161" s="204">
        <f>IF(N161="zákl. přenesená",J161,0)</f>
        <v>0</v>
      </c>
      <c r="BH161" s="204">
        <f>IF(N161="sníž. přenesená",J161,0)</f>
        <v>0</v>
      </c>
      <c r="BI161" s="204">
        <f>IF(N161="nulová",J161,0)</f>
        <v>0</v>
      </c>
      <c r="BJ161" s="23" t="s">
        <v>86</v>
      </c>
      <c r="BK161" s="204">
        <f>ROUND(I161*H161,2)</f>
        <v>0</v>
      </c>
      <c r="BL161" s="23" t="s">
        <v>232</v>
      </c>
      <c r="BM161" s="23" t="s">
        <v>737</v>
      </c>
    </row>
    <row r="162" spans="2:51" s="13" customFormat="1" ht="13.5">
      <c r="B162" s="254"/>
      <c r="C162" s="255"/>
      <c r="D162" s="205" t="s">
        <v>160</v>
      </c>
      <c r="E162" s="256" t="s">
        <v>34</v>
      </c>
      <c r="F162" s="257" t="s">
        <v>738</v>
      </c>
      <c r="G162" s="255"/>
      <c r="H162" s="258" t="s">
        <v>34</v>
      </c>
      <c r="I162" s="259"/>
      <c r="J162" s="255"/>
      <c r="K162" s="255"/>
      <c r="L162" s="260"/>
      <c r="M162" s="261"/>
      <c r="N162" s="262"/>
      <c r="O162" s="262"/>
      <c r="P162" s="262"/>
      <c r="Q162" s="262"/>
      <c r="R162" s="262"/>
      <c r="S162" s="262"/>
      <c r="T162" s="263"/>
      <c r="AT162" s="264" t="s">
        <v>160</v>
      </c>
      <c r="AU162" s="264" t="s">
        <v>155</v>
      </c>
      <c r="AV162" s="13" t="s">
        <v>86</v>
      </c>
      <c r="AW162" s="13" t="s">
        <v>41</v>
      </c>
      <c r="AX162" s="13" t="s">
        <v>78</v>
      </c>
      <c r="AY162" s="264" t="s">
        <v>138</v>
      </c>
    </row>
    <row r="163" spans="2:51" s="11" customFormat="1" ht="13.5">
      <c r="B163" s="210"/>
      <c r="C163" s="211"/>
      <c r="D163" s="205" t="s">
        <v>160</v>
      </c>
      <c r="E163" s="212" t="s">
        <v>34</v>
      </c>
      <c r="F163" s="213" t="s">
        <v>86</v>
      </c>
      <c r="G163" s="211"/>
      <c r="H163" s="214">
        <v>1</v>
      </c>
      <c r="I163" s="215"/>
      <c r="J163" s="211"/>
      <c r="K163" s="211"/>
      <c r="L163" s="216"/>
      <c r="M163" s="217"/>
      <c r="N163" s="218"/>
      <c r="O163" s="218"/>
      <c r="P163" s="218"/>
      <c r="Q163" s="218"/>
      <c r="R163" s="218"/>
      <c r="S163" s="218"/>
      <c r="T163" s="219"/>
      <c r="AT163" s="220" t="s">
        <v>160</v>
      </c>
      <c r="AU163" s="220" t="s">
        <v>155</v>
      </c>
      <c r="AV163" s="11" t="s">
        <v>88</v>
      </c>
      <c r="AW163" s="11" t="s">
        <v>41</v>
      </c>
      <c r="AX163" s="11" t="s">
        <v>78</v>
      </c>
      <c r="AY163" s="220" t="s">
        <v>138</v>
      </c>
    </row>
    <row r="164" spans="2:51" s="12" customFormat="1" ht="13.5">
      <c r="B164" s="221"/>
      <c r="C164" s="222"/>
      <c r="D164" s="208" t="s">
        <v>160</v>
      </c>
      <c r="E164" s="223" t="s">
        <v>34</v>
      </c>
      <c r="F164" s="224" t="s">
        <v>162</v>
      </c>
      <c r="G164" s="222"/>
      <c r="H164" s="225">
        <v>1</v>
      </c>
      <c r="I164" s="226"/>
      <c r="J164" s="222"/>
      <c r="K164" s="222"/>
      <c r="L164" s="227"/>
      <c r="M164" s="228"/>
      <c r="N164" s="229"/>
      <c r="O164" s="229"/>
      <c r="P164" s="229"/>
      <c r="Q164" s="229"/>
      <c r="R164" s="229"/>
      <c r="S164" s="229"/>
      <c r="T164" s="230"/>
      <c r="AT164" s="231" t="s">
        <v>160</v>
      </c>
      <c r="AU164" s="231" t="s">
        <v>155</v>
      </c>
      <c r="AV164" s="12" t="s">
        <v>145</v>
      </c>
      <c r="AW164" s="12" t="s">
        <v>41</v>
      </c>
      <c r="AX164" s="12" t="s">
        <v>86</v>
      </c>
      <c r="AY164" s="231" t="s">
        <v>138</v>
      </c>
    </row>
    <row r="165" spans="2:65" s="1" customFormat="1" ht="22.5" customHeight="1">
      <c r="B165" s="41"/>
      <c r="C165" s="193" t="s">
        <v>283</v>
      </c>
      <c r="D165" s="193" t="s">
        <v>140</v>
      </c>
      <c r="E165" s="194" t="s">
        <v>739</v>
      </c>
      <c r="F165" s="195" t="s">
        <v>740</v>
      </c>
      <c r="G165" s="196" t="s">
        <v>741</v>
      </c>
      <c r="H165" s="197">
        <v>5</v>
      </c>
      <c r="I165" s="198"/>
      <c r="J165" s="199">
        <f>ROUND(I165*H165,2)</f>
        <v>0</v>
      </c>
      <c r="K165" s="195" t="s">
        <v>144</v>
      </c>
      <c r="L165" s="61"/>
      <c r="M165" s="200" t="s">
        <v>34</v>
      </c>
      <c r="N165" s="201" t="s">
        <v>49</v>
      </c>
      <c r="O165" s="42"/>
      <c r="P165" s="202">
        <f>O165*H165</f>
        <v>0</v>
      </c>
      <c r="Q165" s="202">
        <v>0</v>
      </c>
      <c r="R165" s="202">
        <f>Q165*H165</f>
        <v>0</v>
      </c>
      <c r="S165" s="202">
        <v>0</v>
      </c>
      <c r="T165" s="203">
        <f>S165*H165</f>
        <v>0</v>
      </c>
      <c r="AR165" s="23" t="s">
        <v>728</v>
      </c>
      <c r="AT165" s="23" t="s">
        <v>140</v>
      </c>
      <c r="AU165" s="23" t="s">
        <v>155</v>
      </c>
      <c r="AY165" s="23" t="s">
        <v>138</v>
      </c>
      <c r="BE165" s="204">
        <f>IF(N165="základní",J165,0)</f>
        <v>0</v>
      </c>
      <c r="BF165" s="204">
        <f>IF(N165="snížená",J165,0)</f>
        <v>0</v>
      </c>
      <c r="BG165" s="204">
        <f>IF(N165="zákl. přenesená",J165,0)</f>
        <v>0</v>
      </c>
      <c r="BH165" s="204">
        <f>IF(N165="sníž. přenesená",J165,0)</f>
        <v>0</v>
      </c>
      <c r="BI165" s="204">
        <f>IF(N165="nulová",J165,0)</f>
        <v>0</v>
      </c>
      <c r="BJ165" s="23" t="s">
        <v>86</v>
      </c>
      <c r="BK165" s="204">
        <f>ROUND(I165*H165,2)</f>
        <v>0</v>
      </c>
      <c r="BL165" s="23" t="s">
        <v>728</v>
      </c>
      <c r="BM165" s="23" t="s">
        <v>742</v>
      </c>
    </row>
    <row r="166" spans="2:51" s="13" customFormat="1" ht="13.5">
      <c r="B166" s="254"/>
      <c r="C166" s="255"/>
      <c r="D166" s="205" t="s">
        <v>160</v>
      </c>
      <c r="E166" s="256" t="s">
        <v>34</v>
      </c>
      <c r="F166" s="257" t="s">
        <v>743</v>
      </c>
      <c r="G166" s="255"/>
      <c r="H166" s="258" t="s">
        <v>34</v>
      </c>
      <c r="I166" s="259"/>
      <c r="J166" s="255"/>
      <c r="K166" s="255"/>
      <c r="L166" s="260"/>
      <c r="M166" s="261"/>
      <c r="N166" s="262"/>
      <c r="O166" s="262"/>
      <c r="P166" s="262"/>
      <c r="Q166" s="262"/>
      <c r="R166" s="262"/>
      <c r="S166" s="262"/>
      <c r="T166" s="263"/>
      <c r="AT166" s="264" t="s">
        <v>160</v>
      </c>
      <c r="AU166" s="264" t="s">
        <v>155</v>
      </c>
      <c r="AV166" s="13" t="s">
        <v>86</v>
      </c>
      <c r="AW166" s="13" t="s">
        <v>41</v>
      </c>
      <c r="AX166" s="13" t="s">
        <v>78</v>
      </c>
      <c r="AY166" s="264" t="s">
        <v>138</v>
      </c>
    </row>
    <row r="167" spans="2:51" s="11" customFormat="1" ht="13.5">
      <c r="B167" s="210"/>
      <c r="C167" s="211"/>
      <c r="D167" s="205" t="s">
        <v>160</v>
      </c>
      <c r="E167" s="212" t="s">
        <v>34</v>
      </c>
      <c r="F167" s="213" t="s">
        <v>167</v>
      </c>
      <c r="G167" s="211"/>
      <c r="H167" s="214">
        <v>5</v>
      </c>
      <c r="I167" s="215"/>
      <c r="J167" s="211"/>
      <c r="K167" s="211"/>
      <c r="L167" s="216"/>
      <c r="M167" s="217"/>
      <c r="N167" s="218"/>
      <c r="O167" s="218"/>
      <c r="P167" s="218"/>
      <c r="Q167" s="218"/>
      <c r="R167" s="218"/>
      <c r="S167" s="218"/>
      <c r="T167" s="219"/>
      <c r="AT167" s="220" t="s">
        <v>160</v>
      </c>
      <c r="AU167" s="220" t="s">
        <v>155</v>
      </c>
      <c r="AV167" s="11" t="s">
        <v>88</v>
      </c>
      <c r="AW167" s="11" t="s">
        <v>41</v>
      </c>
      <c r="AX167" s="11" t="s">
        <v>78</v>
      </c>
      <c r="AY167" s="220" t="s">
        <v>138</v>
      </c>
    </row>
    <row r="168" spans="2:51" s="12" customFormat="1" ht="13.5">
      <c r="B168" s="221"/>
      <c r="C168" s="222"/>
      <c r="D168" s="208" t="s">
        <v>160</v>
      </c>
      <c r="E168" s="223" t="s">
        <v>34</v>
      </c>
      <c r="F168" s="224" t="s">
        <v>162</v>
      </c>
      <c r="G168" s="222"/>
      <c r="H168" s="225">
        <v>5</v>
      </c>
      <c r="I168" s="226"/>
      <c r="J168" s="222"/>
      <c r="K168" s="222"/>
      <c r="L168" s="227"/>
      <c r="M168" s="228"/>
      <c r="N168" s="229"/>
      <c r="O168" s="229"/>
      <c r="P168" s="229"/>
      <c r="Q168" s="229"/>
      <c r="R168" s="229"/>
      <c r="S168" s="229"/>
      <c r="T168" s="230"/>
      <c r="AT168" s="231" t="s">
        <v>160</v>
      </c>
      <c r="AU168" s="231" t="s">
        <v>155</v>
      </c>
      <c r="AV168" s="12" t="s">
        <v>145</v>
      </c>
      <c r="AW168" s="12" t="s">
        <v>41</v>
      </c>
      <c r="AX168" s="12" t="s">
        <v>86</v>
      </c>
      <c r="AY168" s="231" t="s">
        <v>138</v>
      </c>
    </row>
    <row r="169" spans="2:65" s="1" customFormat="1" ht="22.5" customHeight="1">
      <c r="B169" s="41"/>
      <c r="C169" s="193" t="s">
        <v>290</v>
      </c>
      <c r="D169" s="193" t="s">
        <v>140</v>
      </c>
      <c r="E169" s="194" t="s">
        <v>744</v>
      </c>
      <c r="F169" s="195" t="s">
        <v>745</v>
      </c>
      <c r="G169" s="196" t="s">
        <v>248</v>
      </c>
      <c r="H169" s="197">
        <v>1</v>
      </c>
      <c r="I169" s="198"/>
      <c r="J169" s="199">
        <f>ROUND(I169*H169,2)</f>
        <v>0</v>
      </c>
      <c r="K169" s="195" t="s">
        <v>34</v>
      </c>
      <c r="L169" s="61"/>
      <c r="M169" s="200" t="s">
        <v>34</v>
      </c>
      <c r="N169" s="201" t="s">
        <v>49</v>
      </c>
      <c r="O169" s="42"/>
      <c r="P169" s="202">
        <f>O169*H169</f>
        <v>0</v>
      </c>
      <c r="Q169" s="202">
        <v>0</v>
      </c>
      <c r="R169" s="202">
        <f>Q169*H169</f>
        <v>0</v>
      </c>
      <c r="S169" s="202">
        <v>0</v>
      </c>
      <c r="T169" s="203">
        <f>S169*H169</f>
        <v>0</v>
      </c>
      <c r="AR169" s="23" t="s">
        <v>728</v>
      </c>
      <c r="AT169" s="23" t="s">
        <v>140</v>
      </c>
      <c r="AU169" s="23" t="s">
        <v>155</v>
      </c>
      <c r="AY169" s="23" t="s">
        <v>138</v>
      </c>
      <c r="BE169" s="204">
        <f>IF(N169="základní",J169,0)</f>
        <v>0</v>
      </c>
      <c r="BF169" s="204">
        <f>IF(N169="snížená",J169,0)</f>
        <v>0</v>
      </c>
      <c r="BG169" s="204">
        <f>IF(N169="zákl. přenesená",J169,0)</f>
        <v>0</v>
      </c>
      <c r="BH169" s="204">
        <f>IF(N169="sníž. přenesená",J169,0)</f>
        <v>0</v>
      </c>
      <c r="BI169" s="204">
        <f>IF(N169="nulová",J169,0)</f>
        <v>0</v>
      </c>
      <c r="BJ169" s="23" t="s">
        <v>86</v>
      </c>
      <c r="BK169" s="204">
        <f>ROUND(I169*H169,2)</f>
        <v>0</v>
      </c>
      <c r="BL169" s="23" t="s">
        <v>728</v>
      </c>
      <c r="BM169" s="23" t="s">
        <v>746</v>
      </c>
    </row>
    <row r="170" spans="2:65" s="1" customFormat="1" ht="22.5" customHeight="1">
      <c r="B170" s="41"/>
      <c r="C170" s="193" t="s">
        <v>296</v>
      </c>
      <c r="D170" s="193" t="s">
        <v>140</v>
      </c>
      <c r="E170" s="194" t="s">
        <v>747</v>
      </c>
      <c r="F170" s="195" t="s">
        <v>748</v>
      </c>
      <c r="G170" s="196" t="s">
        <v>749</v>
      </c>
      <c r="H170" s="197">
        <v>1</v>
      </c>
      <c r="I170" s="198"/>
      <c r="J170" s="199">
        <f>ROUND(I170*H170,2)</f>
        <v>0</v>
      </c>
      <c r="K170" s="195" t="s">
        <v>34</v>
      </c>
      <c r="L170" s="61"/>
      <c r="M170" s="200" t="s">
        <v>34</v>
      </c>
      <c r="N170" s="265" t="s">
        <v>49</v>
      </c>
      <c r="O170" s="249"/>
      <c r="P170" s="266">
        <f>O170*H170</f>
        <v>0</v>
      </c>
      <c r="Q170" s="266">
        <v>0</v>
      </c>
      <c r="R170" s="266">
        <f>Q170*H170</f>
        <v>0</v>
      </c>
      <c r="S170" s="266">
        <v>0</v>
      </c>
      <c r="T170" s="267">
        <f>S170*H170</f>
        <v>0</v>
      </c>
      <c r="AR170" s="23" t="s">
        <v>728</v>
      </c>
      <c r="AT170" s="23" t="s">
        <v>140</v>
      </c>
      <c r="AU170" s="23" t="s">
        <v>155</v>
      </c>
      <c r="AY170" s="23" t="s">
        <v>138</v>
      </c>
      <c r="BE170" s="204">
        <f>IF(N170="základní",J170,0)</f>
        <v>0</v>
      </c>
      <c r="BF170" s="204">
        <f>IF(N170="snížená",J170,0)</f>
        <v>0</v>
      </c>
      <c r="BG170" s="204">
        <f>IF(N170="zákl. přenesená",J170,0)</f>
        <v>0</v>
      </c>
      <c r="BH170" s="204">
        <f>IF(N170="sníž. přenesená",J170,0)</f>
        <v>0</v>
      </c>
      <c r="BI170" s="204">
        <f>IF(N170="nulová",J170,0)</f>
        <v>0</v>
      </c>
      <c r="BJ170" s="23" t="s">
        <v>86</v>
      </c>
      <c r="BK170" s="204">
        <f>ROUND(I170*H170,2)</f>
        <v>0</v>
      </c>
      <c r="BL170" s="23" t="s">
        <v>728</v>
      </c>
      <c r="BM170" s="23" t="s">
        <v>750</v>
      </c>
    </row>
    <row r="171" spans="2:12" s="1" customFormat="1" ht="6.95" customHeight="1">
      <c r="B171" s="56"/>
      <c r="C171" s="57"/>
      <c r="D171" s="57"/>
      <c r="E171" s="57"/>
      <c r="F171" s="57"/>
      <c r="G171" s="57"/>
      <c r="H171" s="57"/>
      <c r="I171" s="139"/>
      <c r="J171" s="57"/>
      <c r="K171" s="57"/>
      <c r="L171" s="61"/>
    </row>
  </sheetData>
  <sheetProtection password="CC35" sheet="1" objects="1" scenarios="1" formatCells="0" formatColumns="0" formatRows="0" sort="0" autoFilter="0"/>
  <autoFilter ref="C80:K170"/>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101</v>
      </c>
      <c r="G1" s="393" t="s">
        <v>102</v>
      </c>
      <c r="H1" s="393"/>
      <c r="I1" s="115"/>
      <c r="J1" s="114" t="s">
        <v>103</v>
      </c>
      <c r="K1" s="113" t="s">
        <v>104</v>
      </c>
      <c r="L1" s="114" t="s">
        <v>105</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5"/>
      <c r="M2" s="385"/>
      <c r="N2" s="385"/>
      <c r="O2" s="385"/>
      <c r="P2" s="385"/>
      <c r="Q2" s="385"/>
      <c r="R2" s="385"/>
      <c r="S2" s="385"/>
      <c r="T2" s="385"/>
      <c r="U2" s="385"/>
      <c r="V2" s="385"/>
      <c r="AT2" s="23" t="s">
        <v>97</v>
      </c>
    </row>
    <row r="3" spans="2:46" ht="6.95" customHeight="1">
      <c r="B3" s="24"/>
      <c r="C3" s="25"/>
      <c r="D3" s="25"/>
      <c r="E3" s="25"/>
      <c r="F3" s="25"/>
      <c r="G3" s="25"/>
      <c r="H3" s="25"/>
      <c r="I3" s="116"/>
      <c r="J3" s="25"/>
      <c r="K3" s="26"/>
      <c r="AT3" s="23" t="s">
        <v>88</v>
      </c>
    </row>
    <row r="4" spans="2:46" ht="36.95" customHeight="1">
      <c r="B4" s="27"/>
      <c r="C4" s="28"/>
      <c r="D4" s="29" t="s">
        <v>106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6" t="str">
        <f>'Rekapitulace stavby'!K6</f>
        <v>Rekonstrukce pěší stezky a schodiště ppč. 2175/8, ulice Máchova, Cheb</v>
      </c>
      <c r="F7" s="387"/>
      <c r="G7" s="387"/>
      <c r="H7" s="387"/>
      <c r="I7" s="117"/>
      <c r="J7" s="28"/>
      <c r="K7" s="30"/>
    </row>
    <row r="8" spans="2:11" s="1" customFormat="1" ht="13.5">
      <c r="B8" s="41"/>
      <c r="C8" s="42"/>
      <c r="D8" s="36" t="s">
        <v>107</v>
      </c>
      <c r="E8" s="42"/>
      <c r="F8" s="42"/>
      <c r="G8" s="42"/>
      <c r="H8" s="42"/>
      <c r="I8" s="118"/>
      <c r="J8" s="42"/>
      <c r="K8" s="45"/>
    </row>
    <row r="9" spans="2:11" s="1" customFormat="1" ht="36.95" customHeight="1">
      <c r="B9" s="41"/>
      <c r="C9" s="42"/>
      <c r="D9" s="42"/>
      <c r="E9" s="388" t="s">
        <v>751</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21</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4. 5. 2017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22.5" customHeight="1">
      <c r="B24" s="121"/>
      <c r="C24" s="122"/>
      <c r="D24" s="122"/>
      <c r="E24" s="355" t="s">
        <v>34</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ROUND(SUM(BE86:BE155),2)</f>
        <v>0</v>
      </c>
      <c r="G30" s="42"/>
      <c r="H30" s="42"/>
      <c r="I30" s="131">
        <v>0.21</v>
      </c>
      <c r="J30" s="130">
        <f>ROUND(ROUND((SUM(BE86:BE155)),2)*I30,2)</f>
        <v>0</v>
      </c>
      <c r="K30" s="45"/>
    </row>
    <row r="31" spans="2:11" s="1" customFormat="1" ht="14.45" customHeight="1">
      <c r="B31" s="41"/>
      <c r="C31" s="42"/>
      <c r="D31" s="42"/>
      <c r="E31" s="49" t="s">
        <v>50</v>
      </c>
      <c r="F31" s="130">
        <f>ROUND(SUM(BF86:BF155),2)</f>
        <v>0</v>
      </c>
      <c r="G31" s="42"/>
      <c r="H31" s="42"/>
      <c r="I31" s="131">
        <v>0.15</v>
      </c>
      <c r="J31" s="130">
        <f>ROUND(ROUND((SUM(BF86:BF155)),2)*I31,2)</f>
        <v>0</v>
      </c>
      <c r="K31" s="45"/>
    </row>
    <row r="32" spans="2:11" s="1" customFormat="1" ht="14.45" customHeight="1" hidden="1">
      <c r="B32" s="41"/>
      <c r="C32" s="42"/>
      <c r="D32" s="42"/>
      <c r="E32" s="49" t="s">
        <v>51</v>
      </c>
      <c r="F32" s="130">
        <f>ROUND(SUM(BG86:BG155),2)</f>
        <v>0</v>
      </c>
      <c r="G32" s="42"/>
      <c r="H32" s="42"/>
      <c r="I32" s="131">
        <v>0.21</v>
      </c>
      <c r="J32" s="130">
        <v>0</v>
      </c>
      <c r="K32" s="45"/>
    </row>
    <row r="33" spans="2:11" s="1" customFormat="1" ht="14.45" customHeight="1" hidden="1">
      <c r="B33" s="41"/>
      <c r="C33" s="42"/>
      <c r="D33" s="42"/>
      <c r="E33" s="49" t="s">
        <v>52</v>
      </c>
      <c r="F33" s="130">
        <f>ROUND(SUM(BH86:BH155),2)</f>
        <v>0</v>
      </c>
      <c r="G33" s="42"/>
      <c r="H33" s="42"/>
      <c r="I33" s="131">
        <v>0.15</v>
      </c>
      <c r="J33" s="130">
        <v>0</v>
      </c>
      <c r="K33" s="45"/>
    </row>
    <row r="34" spans="2:11" s="1" customFormat="1" ht="14.45" customHeight="1" hidden="1">
      <c r="B34" s="41"/>
      <c r="C34" s="42"/>
      <c r="D34" s="42"/>
      <c r="E34" s="49" t="s">
        <v>53</v>
      </c>
      <c r="F34" s="130">
        <f>ROUND(SUM(BI86:BI155),2)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6" t="str">
        <f>E7</f>
        <v>Rekonstrukce pěší stezky a schodiště ppč. 2175/8, ulice Máchova, Cheb</v>
      </c>
      <c r="F45" s="387"/>
      <c r="G45" s="387"/>
      <c r="H45" s="387"/>
      <c r="I45" s="118"/>
      <c r="J45" s="42"/>
      <c r="K45" s="45"/>
    </row>
    <row r="46" spans="2:11" s="1" customFormat="1" ht="14.45" customHeight="1">
      <c r="B46" s="41"/>
      <c r="C46" s="36" t="s">
        <v>107</v>
      </c>
      <c r="D46" s="42"/>
      <c r="E46" s="42"/>
      <c r="F46" s="42"/>
      <c r="G46" s="42"/>
      <c r="H46" s="42"/>
      <c r="I46" s="118"/>
      <c r="J46" s="42"/>
      <c r="K46" s="45"/>
    </row>
    <row r="47" spans="2:11" s="1" customFormat="1" ht="23.25" customHeight="1">
      <c r="B47" s="41"/>
      <c r="C47" s="42"/>
      <c r="D47" s="42"/>
      <c r="E47" s="388" t="str">
        <f>E9</f>
        <v>SO 701 - SO 701 Stavební část</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Máchova, Cheb</v>
      </c>
      <c r="G49" s="42"/>
      <c r="H49" s="42"/>
      <c r="I49" s="119" t="s">
        <v>26</v>
      </c>
      <c r="J49" s="120" t="str">
        <f>IF(J12="","",J12)</f>
        <v>4. 5. 2017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Cheb</v>
      </c>
      <c r="G51" s="42"/>
      <c r="H51" s="42"/>
      <c r="I51" s="119" t="s">
        <v>39</v>
      </c>
      <c r="J51" s="34" t="str">
        <f>E21</f>
        <v>DSVA s.r.o.</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110</v>
      </c>
      <c r="D54" s="132"/>
      <c r="E54" s="132"/>
      <c r="F54" s="132"/>
      <c r="G54" s="132"/>
      <c r="H54" s="132"/>
      <c r="I54" s="145"/>
      <c r="J54" s="146" t="s">
        <v>111</v>
      </c>
      <c r="K54" s="147"/>
    </row>
    <row r="55" spans="2:11" s="1" customFormat="1" ht="10.35" customHeight="1">
      <c r="B55" s="41"/>
      <c r="C55" s="42"/>
      <c r="D55" s="42"/>
      <c r="E55" s="42"/>
      <c r="F55" s="42"/>
      <c r="G55" s="42"/>
      <c r="H55" s="42"/>
      <c r="I55" s="118"/>
      <c r="J55" s="42"/>
      <c r="K55" s="45"/>
    </row>
    <row r="56" spans="2:47" s="1" customFormat="1" ht="29.25" customHeight="1">
      <c r="B56" s="41"/>
      <c r="C56" s="148" t="s">
        <v>112</v>
      </c>
      <c r="D56" s="42"/>
      <c r="E56" s="42"/>
      <c r="F56" s="42"/>
      <c r="G56" s="42"/>
      <c r="H56" s="42"/>
      <c r="I56" s="118"/>
      <c r="J56" s="128">
        <f>J86</f>
        <v>0</v>
      </c>
      <c r="K56" s="45"/>
      <c r="AU56" s="23" t="s">
        <v>113</v>
      </c>
    </row>
    <row r="57" spans="2:11" s="7" customFormat="1" ht="24.95" customHeight="1">
      <c r="B57" s="149"/>
      <c r="C57" s="150"/>
      <c r="D57" s="151" t="s">
        <v>114</v>
      </c>
      <c r="E57" s="152"/>
      <c r="F57" s="152"/>
      <c r="G57" s="152"/>
      <c r="H57" s="152"/>
      <c r="I57" s="153"/>
      <c r="J57" s="154">
        <f>J87</f>
        <v>0</v>
      </c>
      <c r="K57" s="155"/>
    </row>
    <row r="58" spans="2:11" s="8" customFormat="1" ht="19.9" customHeight="1">
      <c r="B58" s="156"/>
      <c r="C58" s="157"/>
      <c r="D58" s="158" t="s">
        <v>428</v>
      </c>
      <c r="E58" s="159"/>
      <c r="F58" s="159"/>
      <c r="G58" s="159"/>
      <c r="H58" s="159"/>
      <c r="I58" s="160"/>
      <c r="J58" s="161">
        <f>J88</f>
        <v>0</v>
      </c>
      <c r="K58" s="162"/>
    </row>
    <row r="59" spans="2:11" s="8" customFormat="1" ht="19.9" customHeight="1">
      <c r="B59" s="156"/>
      <c r="C59" s="157"/>
      <c r="D59" s="158" t="s">
        <v>752</v>
      </c>
      <c r="E59" s="159"/>
      <c r="F59" s="159"/>
      <c r="G59" s="159"/>
      <c r="H59" s="159"/>
      <c r="I59" s="160"/>
      <c r="J59" s="161">
        <f>J110</f>
        <v>0</v>
      </c>
      <c r="K59" s="162"/>
    </row>
    <row r="60" spans="2:11" s="8" customFormat="1" ht="19.9" customHeight="1">
      <c r="B60" s="156"/>
      <c r="C60" s="157"/>
      <c r="D60" s="158" t="s">
        <v>116</v>
      </c>
      <c r="E60" s="159"/>
      <c r="F60" s="159"/>
      <c r="G60" s="159"/>
      <c r="H60" s="159"/>
      <c r="I60" s="160"/>
      <c r="J60" s="161">
        <f>J118</f>
        <v>0</v>
      </c>
      <c r="K60" s="162"/>
    </row>
    <row r="61" spans="2:11" s="8" customFormat="1" ht="19.9" customHeight="1">
      <c r="B61" s="156"/>
      <c r="C61" s="157"/>
      <c r="D61" s="158" t="s">
        <v>117</v>
      </c>
      <c r="E61" s="159"/>
      <c r="F61" s="159"/>
      <c r="G61" s="159"/>
      <c r="H61" s="159"/>
      <c r="I61" s="160"/>
      <c r="J61" s="161">
        <f>J123</f>
        <v>0</v>
      </c>
      <c r="K61" s="162"/>
    </row>
    <row r="62" spans="2:11" s="8" customFormat="1" ht="19.9" customHeight="1">
      <c r="B62" s="156"/>
      <c r="C62" s="157"/>
      <c r="D62" s="158" t="s">
        <v>753</v>
      </c>
      <c r="E62" s="159"/>
      <c r="F62" s="159"/>
      <c r="G62" s="159"/>
      <c r="H62" s="159"/>
      <c r="I62" s="160"/>
      <c r="J62" s="161">
        <f>J130</f>
        <v>0</v>
      </c>
      <c r="K62" s="162"/>
    </row>
    <row r="63" spans="2:11" s="8" customFormat="1" ht="19.9" customHeight="1">
      <c r="B63" s="156"/>
      <c r="C63" s="157"/>
      <c r="D63" s="158" t="s">
        <v>754</v>
      </c>
      <c r="E63" s="159"/>
      <c r="F63" s="159"/>
      <c r="G63" s="159"/>
      <c r="H63" s="159"/>
      <c r="I63" s="160"/>
      <c r="J63" s="161">
        <f>J133</f>
        <v>0</v>
      </c>
      <c r="K63" s="162"/>
    </row>
    <row r="64" spans="2:11" s="8" customFormat="1" ht="19.9" customHeight="1">
      <c r="B64" s="156"/>
      <c r="C64" s="157"/>
      <c r="D64" s="158" t="s">
        <v>120</v>
      </c>
      <c r="E64" s="159"/>
      <c r="F64" s="159"/>
      <c r="G64" s="159"/>
      <c r="H64" s="159"/>
      <c r="I64" s="160"/>
      <c r="J64" s="161">
        <f>J136</f>
        <v>0</v>
      </c>
      <c r="K64" s="162"/>
    </row>
    <row r="65" spans="2:11" s="8" customFormat="1" ht="19.9" customHeight="1">
      <c r="B65" s="156"/>
      <c r="C65" s="157"/>
      <c r="D65" s="158" t="s">
        <v>121</v>
      </c>
      <c r="E65" s="159"/>
      <c r="F65" s="159"/>
      <c r="G65" s="159"/>
      <c r="H65" s="159"/>
      <c r="I65" s="160"/>
      <c r="J65" s="161">
        <f>J150</f>
        <v>0</v>
      </c>
      <c r="K65" s="162"/>
    </row>
    <row r="66" spans="2:11" s="8" customFormat="1" ht="19.9" customHeight="1">
      <c r="B66" s="156"/>
      <c r="C66" s="157"/>
      <c r="D66" s="158" t="s">
        <v>755</v>
      </c>
      <c r="E66" s="159"/>
      <c r="F66" s="159"/>
      <c r="G66" s="159"/>
      <c r="H66" s="159"/>
      <c r="I66" s="160"/>
      <c r="J66" s="161">
        <f>J153</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122</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390" t="str">
        <f>E7</f>
        <v>Rekonstrukce pěší stezky a schodiště ppč. 2175/8, ulice Máchova, Cheb</v>
      </c>
      <c r="F76" s="391"/>
      <c r="G76" s="391"/>
      <c r="H76" s="391"/>
      <c r="I76" s="163"/>
      <c r="J76" s="63"/>
      <c r="K76" s="63"/>
      <c r="L76" s="61"/>
    </row>
    <row r="77" spans="2:12" s="1" customFormat="1" ht="14.45" customHeight="1">
      <c r="B77" s="41"/>
      <c r="C77" s="65" t="s">
        <v>107</v>
      </c>
      <c r="D77" s="63"/>
      <c r="E77" s="63"/>
      <c r="F77" s="63"/>
      <c r="G77" s="63"/>
      <c r="H77" s="63"/>
      <c r="I77" s="163"/>
      <c r="J77" s="63"/>
      <c r="K77" s="63"/>
      <c r="L77" s="61"/>
    </row>
    <row r="78" spans="2:12" s="1" customFormat="1" ht="23.25" customHeight="1">
      <c r="B78" s="41"/>
      <c r="C78" s="63"/>
      <c r="D78" s="63"/>
      <c r="E78" s="366" t="str">
        <f>E9</f>
        <v>SO 701 - SO 701 Stavební část</v>
      </c>
      <c r="F78" s="392"/>
      <c r="G78" s="392"/>
      <c r="H78" s="392"/>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Máchova, Cheb</v>
      </c>
      <c r="G80" s="63"/>
      <c r="H80" s="63"/>
      <c r="I80" s="165" t="s">
        <v>26</v>
      </c>
      <c r="J80" s="73" t="str">
        <f>IF(J12="","",J12)</f>
        <v>4. 5. 2017</v>
      </c>
      <c r="K80" s="63"/>
      <c r="L80" s="61"/>
    </row>
    <row r="81" spans="2:12" s="1" customFormat="1" ht="6.95" customHeight="1">
      <c r="B81" s="41"/>
      <c r="C81" s="63"/>
      <c r="D81" s="63"/>
      <c r="E81" s="63"/>
      <c r="F81" s="63"/>
      <c r="G81" s="63"/>
      <c r="H81" s="63"/>
      <c r="I81" s="163"/>
      <c r="J81" s="63"/>
      <c r="K81" s="63"/>
      <c r="L81" s="61"/>
    </row>
    <row r="82" spans="2:12" s="1" customFormat="1" ht="13.5">
      <c r="B82" s="41"/>
      <c r="C82" s="65" t="s">
        <v>32</v>
      </c>
      <c r="D82" s="63"/>
      <c r="E82" s="63"/>
      <c r="F82" s="164" t="str">
        <f>E15</f>
        <v>Město Cheb</v>
      </c>
      <c r="G82" s="63"/>
      <c r="H82" s="63"/>
      <c r="I82" s="165" t="s">
        <v>39</v>
      </c>
      <c r="J82" s="164" t="str">
        <f>E21</f>
        <v>DSVA s.r.o.</v>
      </c>
      <c r="K82" s="63"/>
      <c r="L82" s="61"/>
    </row>
    <row r="83" spans="2:12" s="1" customFormat="1" ht="14.45" customHeight="1">
      <c r="B83" s="41"/>
      <c r="C83" s="65" t="s">
        <v>37</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123</v>
      </c>
      <c r="D85" s="168" t="s">
        <v>63</v>
      </c>
      <c r="E85" s="168" t="s">
        <v>59</v>
      </c>
      <c r="F85" s="168" t="s">
        <v>124</v>
      </c>
      <c r="G85" s="168" t="s">
        <v>125</v>
      </c>
      <c r="H85" s="168" t="s">
        <v>126</v>
      </c>
      <c r="I85" s="169" t="s">
        <v>127</v>
      </c>
      <c r="J85" s="168" t="s">
        <v>111</v>
      </c>
      <c r="K85" s="170" t="s">
        <v>128</v>
      </c>
      <c r="L85" s="171"/>
      <c r="M85" s="81" t="s">
        <v>129</v>
      </c>
      <c r="N85" s="82" t="s">
        <v>48</v>
      </c>
      <c r="O85" s="82" t="s">
        <v>130</v>
      </c>
      <c r="P85" s="82" t="s">
        <v>131</v>
      </c>
      <c r="Q85" s="82" t="s">
        <v>132</v>
      </c>
      <c r="R85" s="82" t="s">
        <v>133</v>
      </c>
      <c r="S85" s="82" t="s">
        <v>134</v>
      </c>
      <c r="T85" s="83" t="s">
        <v>135</v>
      </c>
    </row>
    <row r="86" spans="2:63" s="1" customFormat="1" ht="29.25" customHeight="1">
      <c r="B86" s="41"/>
      <c r="C86" s="87" t="s">
        <v>112</v>
      </c>
      <c r="D86" s="63"/>
      <c r="E86" s="63"/>
      <c r="F86" s="63"/>
      <c r="G86" s="63"/>
      <c r="H86" s="63"/>
      <c r="I86" s="163"/>
      <c r="J86" s="172">
        <f>BK86</f>
        <v>0</v>
      </c>
      <c r="K86" s="63"/>
      <c r="L86" s="61"/>
      <c r="M86" s="84"/>
      <c r="N86" s="85"/>
      <c r="O86" s="85"/>
      <c r="P86" s="173">
        <f>P87</f>
        <v>0</v>
      </c>
      <c r="Q86" s="85"/>
      <c r="R86" s="173">
        <f>R87</f>
        <v>75.82020469999999</v>
      </c>
      <c r="S86" s="85"/>
      <c r="T86" s="174">
        <f>T87</f>
        <v>2.9450000000000003</v>
      </c>
      <c r="AT86" s="23" t="s">
        <v>77</v>
      </c>
      <c r="AU86" s="23" t="s">
        <v>113</v>
      </c>
      <c r="BK86" s="175">
        <f>BK87</f>
        <v>0</v>
      </c>
    </row>
    <row r="87" spans="2:63" s="10" customFormat="1" ht="37.35" customHeight="1">
      <c r="B87" s="176"/>
      <c r="C87" s="177"/>
      <c r="D87" s="178" t="s">
        <v>77</v>
      </c>
      <c r="E87" s="179" t="s">
        <v>136</v>
      </c>
      <c r="F87" s="179" t="s">
        <v>137</v>
      </c>
      <c r="G87" s="177"/>
      <c r="H87" s="177"/>
      <c r="I87" s="180"/>
      <c r="J87" s="181">
        <f>BK87</f>
        <v>0</v>
      </c>
      <c r="K87" s="177"/>
      <c r="L87" s="182"/>
      <c r="M87" s="183"/>
      <c r="N87" s="184"/>
      <c r="O87" s="184"/>
      <c r="P87" s="185">
        <f>P88+P110+P118+P123+P130+P133+P136+P150+P153</f>
        <v>0</v>
      </c>
      <c r="Q87" s="184"/>
      <c r="R87" s="185">
        <f>R88+R110+R118+R123+R130+R133+R136+R150+R153</f>
        <v>75.82020469999999</v>
      </c>
      <c r="S87" s="184"/>
      <c r="T87" s="186">
        <f>T88+T110+T118+T123+T130+T133+T136+T150+T153</f>
        <v>2.9450000000000003</v>
      </c>
      <c r="AR87" s="187" t="s">
        <v>86</v>
      </c>
      <c r="AT87" s="188" t="s">
        <v>77</v>
      </c>
      <c r="AU87" s="188" t="s">
        <v>78</v>
      </c>
      <c r="AY87" s="187" t="s">
        <v>138</v>
      </c>
      <c r="BK87" s="189">
        <f>BK88+BK110+BK118+BK123+BK130+BK133+BK136+BK150+BK153</f>
        <v>0</v>
      </c>
    </row>
    <row r="88" spans="2:63" s="10" customFormat="1" ht="19.9" customHeight="1">
      <c r="B88" s="176"/>
      <c r="C88" s="177"/>
      <c r="D88" s="190" t="s">
        <v>77</v>
      </c>
      <c r="E88" s="191" t="s">
        <v>86</v>
      </c>
      <c r="F88" s="191" t="s">
        <v>431</v>
      </c>
      <c r="G88" s="177"/>
      <c r="H88" s="177"/>
      <c r="I88" s="180"/>
      <c r="J88" s="192">
        <f>BK88</f>
        <v>0</v>
      </c>
      <c r="K88" s="177"/>
      <c r="L88" s="182"/>
      <c r="M88" s="183"/>
      <c r="N88" s="184"/>
      <c r="O88" s="184"/>
      <c r="P88" s="185">
        <f>SUM(P89:P109)</f>
        <v>0</v>
      </c>
      <c r="Q88" s="184"/>
      <c r="R88" s="185">
        <f>SUM(R89:R109)</f>
        <v>0</v>
      </c>
      <c r="S88" s="184"/>
      <c r="T88" s="186">
        <f>SUM(T89:T109)</f>
        <v>0</v>
      </c>
      <c r="AR88" s="187" t="s">
        <v>86</v>
      </c>
      <c r="AT88" s="188" t="s">
        <v>77</v>
      </c>
      <c r="AU88" s="188" t="s">
        <v>86</v>
      </c>
      <c r="AY88" s="187" t="s">
        <v>138</v>
      </c>
      <c r="BK88" s="189">
        <f>SUM(BK89:BK109)</f>
        <v>0</v>
      </c>
    </row>
    <row r="89" spans="2:65" s="1" customFormat="1" ht="31.5" customHeight="1">
      <c r="B89" s="41"/>
      <c r="C89" s="193" t="s">
        <v>86</v>
      </c>
      <c r="D89" s="193" t="s">
        <v>140</v>
      </c>
      <c r="E89" s="194" t="s">
        <v>756</v>
      </c>
      <c r="F89" s="195" t="s">
        <v>757</v>
      </c>
      <c r="G89" s="196" t="s">
        <v>178</v>
      </c>
      <c r="H89" s="197">
        <v>15</v>
      </c>
      <c r="I89" s="198"/>
      <c r="J89" s="199">
        <f>ROUND(I89*H89,2)</f>
        <v>0</v>
      </c>
      <c r="K89" s="195" t="s">
        <v>144</v>
      </c>
      <c r="L89" s="61"/>
      <c r="M89" s="200" t="s">
        <v>34</v>
      </c>
      <c r="N89" s="201" t="s">
        <v>49</v>
      </c>
      <c r="O89" s="42"/>
      <c r="P89" s="202">
        <f>O89*H89</f>
        <v>0</v>
      </c>
      <c r="Q89" s="202">
        <v>0</v>
      </c>
      <c r="R89" s="202">
        <f>Q89*H89</f>
        <v>0</v>
      </c>
      <c r="S89" s="202">
        <v>0</v>
      </c>
      <c r="T89" s="203">
        <f>S89*H89</f>
        <v>0</v>
      </c>
      <c r="AR89" s="23" t="s">
        <v>145</v>
      </c>
      <c r="AT89" s="23" t="s">
        <v>140</v>
      </c>
      <c r="AU89" s="23" t="s">
        <v>88</v>
      </c>
      <c r="AY89" s="23" t="s">
        <v>138</v>
      </c>
      <c r="BE89" s="204">
        <f>IF(N89="základní",J89,0)</f>
        <v>0</v>
      </c>
      <c r="BF89" s="204">
        <f>IF(N89="snížená",J89,0)</f>
        <v>0</v>
      </c>
      <c r="BG89" s="204">
        <f>IF(N89="zákl. přenesená",J89,0)</f>
        <v>0</v>
      </c>
      <c r="BH89" s="204">
        <f>IF(N89="sníž. přenesená",J89,0)</f>
        <v>0</v>
      </c>
      <c r="BI89" s="204">
        <f>IF(N89="nulová",J89,0)</f>
        <v>0</v>
      </c>
      <c r="BJ89" s="23" t="s">
        <v>86</v>
      </c>
      <c r="BK89" s="204">
        <f>ROUND(I89*H89,2)</f>
        <v>0</v>
      </c>
      <c r="BL89" s="23" t="s">
        <v>145</v>
      </c>
      <c r="BM89" s="23" t="s">
        <v>758</v>
      </c>
    </row>
    <row r="90" spans="2:47" s="1" customFormat="1" ht="94.5">
      <c r="B90" s="41"/>
      <c r="C90" s="63"/>
      <c r="D90" s="208" t="s">
        <v>147</v>
      </c>
      <c r="E90" s="63"/>
      <c r="F90" s="209" t="s">
        <v>759</v>
      </c>
      <c r="G90" s="63"/>
      <c r="H90" s="63"/>
      <c r="I90" s="163"/>
      <c r="J90" s="63"/>
      <c r="K90" s="63"/>
      <c r="L90" s="61"/>
      <c r="M90" s="207"/>
      <c r="N90" s="42"/>
      <c r="O90" s="42"/>
      <c r="P90" s="42"/>
      <c r="Q90" s="42"/>
      <c r="R90" s="42"/>
      <c r="S90" s="42"/>
      <c r="T90" s="78"/>
      <c r="AT90" s="23" t="s">
        <v>147</v>
      </c>
      <c r="AU90" s="23" t="s">
        <v>88</v>
      </c>
    </row>
    <row r="91" spans="2:65" s="1" customFormat="1" ht="44.25" customHeight="1">
      <c r="B91" s="41"/>
      <c r="C91" s="193" t="s">
        <v>88</v>
      </c>
      <c r="D91" s="193" t="s">
        <v>140</v>
      </c>
      <c r="E91" s="194" t="s">
        <v>760</v>
      </c>
      <c r="F91" s="195" t="s">
        <v>761</v>
      </c>
      <c r="G91" s="196" t="s">
        <v>178</v>
      </c>
      <c r="H91" s="197">
        <v>15</v>
      </c>
      <c r="I91" s="198"/>
      <c r="J91" s="199">
        <f>ROUND(I91*H91,2)</f>
        <v>0</v>
      </c>
      <c r="K91" s="195" t="s">
        <v>144</v>
      </c>
      <c r="L91" s="61"/>
      <c r="M91" s="200" t="s">
        <v>34</v>
      </c>
      <c r="N91" s="201" t="s">
        <v>49</v>
      </c>
      <c r="O91" s="42"/>
      <c r="P91" s="202">
        <f>O91*H91</f>
        <v>0</v>
      </c>
      <c r="Q91" s="202">
        <v>0</v>
      </c>
      <c r="R91" s="202">
        <f>Q91*H91</f>
        <v>0</v>
      </c>
      <c r="S91" s="202">
        <v>0</v>
      </c>
      <c r="T91" s="203">
        <f>S91*H91</f>
        <v>0</v>
      </c>
      <c r="AR91" s="23" t="s">
        <v>145</v>
      </c>
      <c r="AT91" s="23" t="s">
        <v>140</v>
      </c>
      <c r="AU91" s="23" t="s">
        <v>88</v>
      </c>
      <c r="AY91" s="23" t="s">
        <v>138</v>
      </c>
      <c r="BE91" s="204">
        <f>IF(N91="základní",J91,0)</f>
        <v>0</v>
      </c>
      <c r="BF91" s="204">
        <f>IF(N91="snížená",J91,0)</f>
        <v>0</v>
      </c>
      <c r="BG91" s="204">
        <f>IF(N91="zákl. přenesená",J91,0)</f>
        <v>0</v>
      </c>
      <c r="BH91" s="204">
        <f>IF(N91="sníž. přenesená",J91,0)</f>
        <v>0</v>
      </c>
      <c r="BI91" s="204">
        <f>IF(N91="nulová",J91,0)</f>
        <v>0</v>
      </c>
      <c r="BJ91" s="23" t="s">
        <v>86</v>
      </c>
      <c r="BK91" s="204">
        <f>ROUND(I91*H91,2)</f>
        <v>0</v>
      </c>
      <c r="BL91" s="23" t="s">
        <v>145</v>
      </c>
      <c r="BM91" s="23" t="s">
        <v>762</v>
      </c>
    </row>
    <row r="92" spans="2:47" s="1" customFormat="1" ht="94.5">
      <c r="B92" s="41"/>
      <c r="C92" s="63"/>
      <c r="D92" s="208" t="s">
        <v>147</v>
      </c>
      <c r="E92" s="63"/>
      <c r="F92" s="209" t="s">
        <v>759</v>
      </c>
      <c r="G92" s="63"/>
      <c r="H92" s="63"/>
      <c r="I92" s="163"/>
      <c r="J92" s="63"/>
      <c r="K92" s="63"/>
      <c r="L92" s="61"/>
      <c r="M92" s="207"/>
      <c r="N92" s="42"/>
      <c r="O92" s="42"/>
      <c r="P92" s="42"/>
      <c r="Q92" s="42"/>
      <c r="R92" s="42"/>
      <c r="S92" s="42"/>
      <c r="T92" s="78"/>
      <c r="AT92" s="23" t="s">
        <v>147</v>
      </c>
      <c r="AU92" s="23" t="s">
        <v>88</v>
      </c>
    </row>
    <row r="93" spans="2:65" s="1" customFormat="1" ht="31.5" customHeight="1">
      <c r="B93" s="41"/>
      <c r="C93" s="193" t="s">
        <v>155</v>
      </c>
      <c r="D93" s="193" t="s">
        <v>140</v>
      </c>
      <c r="E93" s="194" t="s">
        <v>763</v>
      </c>
      <c r="F93" s="195" t="s">
        <v>764</v>
      </c>
      <c r="G93" s="196" t="s">
        <v>178</v>
      </c>
      <c r="H93" s="197">
        <v>8</v>
      </c>
      <c r="I93" s="198"/>
      <c r="J93" s="199">
        <f>ROUND(I93*H93,2)</f>
        <v>0</v>
      </c>
      <c r="K93" s="195" t="s">
        <v>144</v>
      </c>
      <c r="L93" s="61"/>
      <c r="M93" s="200" t="s">
        <v>34</v>
      </c>
      <c r="N93" s="201" t="s">
        <v>49</v>
      </c>
      <c r="O93" s="42"/>
      <c r="P93" s="202">
        <f>O93*H93</f>
        <v>0</v>
      </c>
      <c r="Q93" s="202">
        <v>0</v>
      </c>
      <c r="R93" s="202">
        <f>Q93*H93</f>
        <v>0</v>
      </c>
      <c r="S93" s="202">
        <v>0</v>
      </c>
      <c r="T93" s="203">
        <f>S93*H93</f>
        <v>0</v>
      </c>
      <c r="AR93" s="23" t="s">
        <v>145</v>
      </c>
      <c r="AT93" s="23" t="s">
        <v>140</v>
      </c>
      <c r="AU93" s="23" t="s">
        <v>88</v>
      </c>
      <c r="AY93" s="23" t="s">
        <v>138</v>
      </c>
      <c r="BE93" s="204">
        <f>IF(N93="základní",J93,0)</f>
        <v>0</v>
      </c>
      <c r="BF93" s="204">
        <f>IF(N93="snížená",J93,0)</f>
        <v>0</v>
      </c>
      <c r="BG93" s="204">
        <f>IF(N93="zákl. přenesená",J93,0)</f>
        <v>0</v>
      </c>
      <c r="BH93" s="204">
        <f>IF(N93="sníž. přenesená",J93,0)</f>
        <v>0</v>
      </c>
      <c r="BI93" s="204">
        <f>IF(N93="nulová",J93,0)</f>
        <v>0</v>
      </c>
      <c r="BJ93" s="23" t="s">
        <v>86</v>
      </c>
      <c r="BK93" s="204">
        <f>ROUND(I93*H93,2)</f>
        <v>0</v>
      </c>
      <c r="BL93" s="23" t="s">
        <v>145</v>
      </c>
      <c r="BM93" s="23" t="s">
        <v>765</v>
      </c>
    </row>
    <row r="94" spans="2:47" s="1" customFormat="1" ht="94.5">
      <c r="B94" s="41"/>
      <c r="C94" s="63"/>
      <c r="D94" s="208" t="s">
        <v>147</v>
      </c>
      <c r="E94" s="63"/>
      <c r="F94" s="209" t="s">
        <v>766</v>
      </c>
      <c r="G94" s="63"/>
      <c r="H94" s="63"/>
      <c r="I94" s="163"/>
      <c r="J94" s="63"/>
      <c r="K94" s="63"/>
      <c r="L94" s="61"/>
      <c r="M94" s="207"/>
      <c r="N94" s="42"/>
      <c r="O94" s="42"/>
      <c r="P94" s="42"/>
      <c r="Q94" s="42"/>
      <c r="R94" s="42"/>
      <c r="S94" s="42"/>
      <c r="T94" s="78"/>
      <c r="AT94" s="23" t="s">
        <v>147</v>
      </c>
      <c r="AU94" s="23" t="s">
        <v>88</v>
      </c>
    </row>
    <row r="95" spans="2:65" s="1" customFormat="1" ht="31.5" customHeight="1">
      <c r="B95" s="41"/>
      <c r="C95" s="193" t="s">
        <v>145</v>
      </c>
      <c r="D95" s="193" t="s">
        <v>140</v>
      </c>
      <c r="E95" s="194" t="s">
        <v>767</v>
      </c>
      <c r="F95" s="195" t="s">
        <v>768</v>
      </c>
      <c r="G95" s="196" t="s">
        <v>178</v>
      </c>
      <c r="H95" s="197">
        <v>8</v>
      </c>
      <c r="I95" s="198"/>
      <c r="J95" s="199">
        <f>ROUND(I95*H95,2)</f>
        <v>0</v>
      </c>
      <c r="K95" s="195" t="s">
        <v>144</v>
      </c>
      <c r="L95" s="61"/>
      <c r="M95" s="200" t="s">
        <v>34</v>
      </c>
      <c r="N95" s="201" t="s">
        <v>49</v>
      </c>
      <c r="O95" s="42"/>
      <c r="P95" s="202">
        <f>O95*H95</f>
        <v>0</v>
      </c>
      <c r="Q95" s="202">
        <v>0</v>
      </c>
      <c r="R95" s="202">
        <f>Q95*H95</f>
        <v>0</v>
      </c>
      <c r="S95" s="202">
        <v>0</v>
      </c>
      <c r="T95" s="203">
        <f>S95*H95</f>
        <v>0</v>
      </c>
      <c r="AR95" s="23" t="s">
        <v>145</v>
      </c>
      <c r="AT95" s="23" t="s">
        <v>140</v>
      </c>
      <c r="AU95" s="23" t="s">
        <v>88</v>
      </c>
      <c r="AY95" s="23" t="s">
        <v>138</v>
      </c>
      <c r="BE95" s="204">
        <f>IF(N95="základní",J95,0)</f>
        <v>0</v>
      </c>
      <c r="BF95" s="204">
        <f>IF(N95="snížená",J95,0)</f>
        <v>0</v>
      </c>
      <c r="BG95" s="204">
        <f>IF(N95="zákl. přenesená",J95,0)</f>
        <v>0</v>
      </c>
      <c r="BH95" s="204">
        <f>IF(N95="sníž. přenesená",J95,0)</f>
        <v>0</v>
      </c>
      <c r="BI95" s="204">
        <f>IF(N95="nulová",J95,0)</f>
        <v>0</v>
      </c>
      <c r="BJ95" s="23" t="s">
        <v>86</v>
      </c>
      <c r="BK95" s="204">
        <f>ROUND(I95*H95,2)</f>
        <v>0</v>
      </c>
      <c r="BL95" s="23" t="s">
        <v>145</v>
      </c>
      <c r="BM95" s="23" t="s">
        <v>769</v>
      </c>
    </row>
    <row r="96" spans="2:47" s="1" customFormat="1" ht="94.5">
      <c r="B96" s="41"/>
      <c r="C96" s="63"/>
      <c r="D96" s="208" t="s">
        <v>147</v>
      </c>
      <c r="E96" s="63"/>
      <c r="F96" s="209" t="s">
        <v>766</v>
      </c>
      <c r="G96" s="63"/>
      <c r="H96" s="63"/>
      <c r="I96" s="163"/>
      <c r="J96" s="63"/>
      <c r="K96" s="63"/>
      <c r="L96" s="61"/>
      <c r="M96" s="207"/>
      <c r="N96" s="42"/>
      <c r="O96" s="42"/>
      <c r="P96" s="42"/>
      <c r="Q96" s="42"/>
      <c r="R96" s="42"/>
      <c r="S96" s="42"/>
      <c r="T96" s="78"/>
      <c r="AT96" s="23" t="s">
        <v>147</v>
      </c>
      <c r="AU96" s="23" t="s">
        <v>88</v>
      </c>
    </row>
    <row r="97" spans="2:65" s="1" customFormat="1" ht="44.25" customHeight="1">
      <c r="B97" s="41"/>
      <c r="C97" s="193" t="s">
        <v>167</v>
      </c>
      <c r="D97" s="193" t="s">
        <v>140</v>
      </c>
      <c r="E97" s="194" t="s">
        <v>770</v>
      </c>
      <c r="F97" s="195" t="s">
        <v>771</v>
      </c>
      <c r="G97" s="196" t="s">
        <v>178</v>
      </c>
      <c r="H97" s="197">
        <v>23</v>
      </c>
      <c r="I97" s="198"/>
      <c r="J97" s="199">
        <f>ROUND(I97*H97,2)</f>
        <v>0</v>
      </c>
      <c r="K97" s="195" t="s">
        <v>144</v>
      </c>
      <c r="L97" s="61"/>
      <c r="M97" s="200" t="s">
        <v>34</v>
      </c>
      <c r="N97" s="201" t="s">
        <v>49</v>
      </c>
      <c r="O97" s="42"/>
      <c r="P97" s="202">
        <f>O97*H97</f>
        <v>0</v>
      </c>
      <c r="Q97" s="202">
        <v>0</v>
      </c>
      <c r="R97" s="202">
        <f>Q97*H97</f>
        <v>0</v>
      </c>
      <c r="S97" s="202">
        <v>0</v>
      </c>
      <c r="T97" s="203">
        <f>S97*H97</f>
        <v>0</v>
      </c>
      <c r="AR97" s="23" t="s">
        <v>145</v>
      </c>
      <c r="AT97" s="23" t="s">
        <v>140</v>
      </c>
      <c r="AU97" s="23" t="s">
        <v>88</v>
      </c>
      <c r="AY97" s="23" t="s">
        <v>138</v>
      </c>
      <c r="BE97" s="204">
        <f>IF(N97="základní",J97,0)</f>
        <v>0</v>
      </c>
      <c r="BF97" s="204">
        <f>IF(N97="snížená",J97,0)</f>
        <v>0</v>
      </c>
      <c r="BG97" s="204">
        <f>IF(N97="zákl. přenesená",J97,0)</f>
        <v>0</v>
      </c>
      <c r="BH97" s="204">
        <f>IF(N97="sníž. přenesená",J97,0)</f>
        <v>0</v>
      </c>
      <c r="BI97" s="204">
        <f>IF(N97="nulová",J97,0)</f>
        <v>0</v>
      </c>
      <c r="BJ97" s="23" t="s">
        <v>86</v>
      </c>
      <c r="BK97" s="204">
        <f>ROUND(I97*H97,2)</f>
        <v>0</v>
      </c>
      <c r="BL97" s="23" t="s">
        <v>145</v>
      </c>
      <c r="BM97" s="23" t="s">
        <v>772</v>
      </c>
    </row>
    <row r="98" spans="2:47" s="1" customFormat="1" ht="189">
      <c r="B98" s="41"/>
      <c r="C98" s="63"/>
      <c r="D98" s="208" t="s">
        <v>147</v>
      </c>
      <c r="E98" s="63"/>
      <c r="F98" s="209" t="s">
        <v>192</v>
      </c>
      <c r="G98" s="63"/>
      <c r="H98" s="63"/>
      <c r="I98" s="163"/>
      <c r="J98" s="63"/>
      <c r="K98" s="63"/>
      <c r="L98" s="61"/>
      <c r="M98" s="207"/>
      <c r="N98" s="42"/>
      <c r="O98" s="42"/>
      <c r="P98" s="42"/>
      <c r="Q98" s="42"/>
      <c r="R98" s="42"/>
      <c r="S98" s="42"/>
      <c r="T98" s="78"/>
      <c r="AT98" s="23" t="s">
        <v>147</v>
      </c>
      <c r="AU98" s="23" t="s">
        <v>88</v>
      </c>
    </row>
    <row r="99" spans="2:65" s="1" customFormat="1" ht="44.25" customHeight="1">
      <c r="B99" s="41"/>
      <c r="C99" s="193" t="s">
        <v>175</v>
      </c>
      <c r="D99" s="193" t="s">
        <v>140</v>
      </c>
      <c r="E99" s="194" t="s">
        <v>189</v>
      </c>
      <c r="F99" s="195" t="s">
        <v>190</v>
      </c>
      <c r="G99" s="196" t="s">
        <v>178</v>
      </c>
      <c r="H99" s="197">
        <v>23</v>
      </c>
      <c r="I99" s="198"/>
      <c r="J99" s="199">
        <f>ROUND(I99*H99,2)</f>
        <v>0</v>
      </c>
      <c r="K99" s="195" t="s">
        <v>144</v>
      </c>
      <c r="L99" s="61"/>
      <c r="M99" s="200" t="s">
        <v>34</v>
      </c>
      <c r="N99" s="201" t="s">
        <v>49</v>
      </c>
      <c r="O99" s="42"/>
      <c r="P99" s="202">
        <f>O99*H99</f>
        <v>0</v>
      </c>
      <c r="Q99" s="202">
        <v>0</v>
      </c>
      <c r="R99" s="202">
        <f>Q99*H99</f>
        <v>0</v>
      </c>
      <c r="S99" s="202">
        <v>0</v>
      </c>
      <c r="T99" s="203">
        <f>S99*H99</f>
        <v>0</v>
      </c>
      <c r="AR99" s="23" t="s">
        <v>145</v>
      </c>
      <c r="AT99" s="23" t="s">
        <v>140</v>
      </c>
      <c r="AU99" s="23" t="s">
        <v>88</v>
      </c>
      <c r="AY99" s="23" t="s">
        <v>138</v>
      </c>
      <c r="BE99" s="204">
        <f>IF(N99="základní",J99,0)</f>
        <v>0</v>
      </c>
      <c r="BF99" s="204">
        <f>IF(N99="snížená",J99,0)</f>
        <v>0</v>
      </c>
      <c r="BG99" s="204">
        <f>IF(N99="zákl. přenesená",J99,0)</f>
        <v>0</v>
      </c>
      <c r="BH99" s="204">
        <f>IF(N99="sníž. přenesená",J99,0)</f>
        <v>0</v>
      </c>
      <c r="BI99" s="204">
        <f>IF(N99="nulová",J99,0)</f>
        <v>0</v>
      </c>
      <c r="BJ99" s="23" t="s">
        <v>86</v>
      </c>
      <c r="BK99" s="204">
        <f>ROUND(I99*H99,2)</f>
        <v>0</v>
      </c>
      <c r="BL99" s="23" t="s">
        <v>145</v>
      </c>
      <c r="BM99" s="23" t="s">
        <v>773</v>
      </c>
    </row>
    <row r="100" spans="2:47" s="1" customFormat="1" ht="189">
      <c r="B100" s="41"/>
      <c r="C100" s="63"/>
      <c r="D100" s="208" t="s">
        <v>147</v>
      </c>
      <c r="E100" s="63"/>
      <c r="F100" s="209" t="s">
        <v>192</v>
      </c>
      <c r="G100" s="63"/>
      <c r="H100" s="63"/>
      <c r="I100" s="163"/>
      <c r="J100" s="63"/>
      <c r="K100" s="63"/>
      <c r="L100" s="61"/>
      <c r="M100" s="207"/>
      <c r="N100" s="42"/>
      <c r="O100" s="42"/>
      <c r="P100" s="42"/>
      <c r="Q100" s="42"/>
      <c r="R100" s="42"/>
      <c r="S100" s="42"/>
      <c r="T100" s="78"/>
      <c r="AT100" s="23" t="s">
        <v>147</v>
      </c>
      <c r="AU100" s="23" t="s">
        <v>88</v>
      </c>
    </row>
    <row r="101" spans="2:65" s="1" customFormat="1" ht="22.5" customHeight="1">
      <c r="B101" s="41"/>
      <c r="C101" s="193" t="s">
        <v>183</v>
      </c>
      <c r="D101" s="193" t="s">
        <v>140</v>
      </c>
      <c r="E101" s="194" t="s">
        <v>210</v>
      </c>
      <c r="F101" s="195" t="s">
        <v>211</v>
      </c>
      <c r="G101" s="196" t="s">
        <v>201</v>
      </c>
      <c r="H101" s="197">
        <v>43.7</v>
      </c>
      <c r="I101" s="198"/>
      <c r="J101" s="199">
        <f>ROUND(I101*H101,2)</f>
        <v>0</v>
      </c>
      <c r="K101" s="195" t="s">
        <v>144</v>
      </c>
      <c r="L101" s="61"/>
      <c r="M101" s="200" t="s">
        <v>34</v>
      </c>
      <c r="N101" s="201" t="s">
        <v>49</v>
      </c>
      <c r="O101" s="42"/>
      <c r="P101" s="202">
        <f>O101*H101</f>
        <v>0</v>
      </c>
      <c r="Q101" s="202">
        <v>0</v>
      </c>
      <c r="R101" s="202">
        <f>Q101*H101</f>
        <v>0</v>
      </c>
      <c r="S101" s="202">
        <v>0</v>
      </c>
      <c r="T101" s="203">
        <f>S101*H101</f>
        <v>0</v>
      </c>
      <c r="AR101" s="23" t="s">
        <v>145</v>
      </c>
      <c r="AT101" s="23" t="s">
        <v>140</v>
      </c>
      <c r="AU101" s="23" t="s">
        <v>88</v>
      </c>
      <c r="AY101" s="23" t="s">
        <v>138</v>
      </c>
      <c r="BE101" s="204">
        <f>IF(N101="základní",J101,0)</f>
        <v>0</v>
      </c>
      <c r="BF101" s="204">
        <f>IF(N101="snížená",J101,0)</f>
        <v>0</v>
      </c>
      <c r="BG101" s="204">
        <f>IF(N101="zákl. přenesená",J101,0)</f>
        <v>0</v>
      </c>
      <c r="BH101" s="204">
        <f>IF(N101="sníž. přenesená",J101,0)</f>
        <v>0</v>
      </c>
      <c r="BI101" s="204">
        <f>IF(N101="nulová",J101,0)</f>
        <v>0</v>
      </c>
      <c r="BJ101" s="23" t="s">
        <v>86</v>
      </c>
      <c r="BK101" s="204">
        <f>ROUND(I101*H101,2)</f>
        <v>0</v>
      </c>
      <c r="BL101" s="23" t="s">
        <v>145</v>
      </c>
      <c r="BM101" s="23" t="s">
        <v>774</v>
      </c>
    </row>
    <row r="102" spans="2:47" s="1" customFormat="1" ht="297">
      <c r="B102" s="41"/>
      <c r="C102" s="63"/>
      <c r="D102" s="205" t="s">
        <v>147</v>
      </c>
      <c r="E102" s="63"/>
      <c r="F102" s="206" t="s">
        <v>213</v>
      </c>
      <c r="G102" s="63"/>
      <c r="H102" s="63"/>
      <c r="I102" s="163"/>
      <c r="J102" s="63"/>
      <c r="K102" s="63"/>
      <c r="L102" s="61"/>
      <c r="M102" s="207"/>
      <c r="N102" s="42"/>
      <c r="O102" s="42"/>
      <c r="P102" s="42"/>
      <c r="Q102" s="42"/>
      <c r="R102" s="42"/>
      <c r="S102" s="42"/>
      <c r="T102" s="78"/>
      <c r="AT102" s="23" t="s">
        <v>147</v>
      </c>
      <c r="AU102" s="23" t="s">
        <v>88</v>
      </c>
    </row>
    <row r="103" spans="2:51" s="11" customFormat="1" ht="13.5">
      <c r="B103" s="210"/>
      <c r="C103" s="211"/>
      <c r="D103" s="205" t="s">
        <v>160</v>
      </c>
      <c r="E103" s="212" t="s">
        <v>34</v>
      </c>
      <c r="F103" s="213" t="s">
        <v>775</v>
      </c>
      <c r="G103" s="211"/>
      <c r="H103" s="214">
        <v>43.7</v>
      </c>
      <c r="I103" s="215"/>
      <c r="J103" s="211"/>
      <c r="K103" s="211"/>
      <c r="L103" s="216"/>
      <c r="M103" s="217"/>
      <c r="N103" s="218"/>
      <c r="O103" s="218"/>
      <c r="P103" s="218"/>
      <c r="Q103" s="218"/>
      <c r="R103" s="218"/>
      <c r="S103" s="218"/>
      <c r="T103" s="219"/>
      <c r="AT103" s="220" t="s">
        <v>160</v>
      </c>
      <c r="AU103" s="220" t="s">
        <v>88</v>
      </c>
      <c r="AV103" s="11" t="s">
        <v>88</v>
      </c>
      <c r="AW103" s="11" t="s">
        <v>41</v>
      </c>
      <c r="AX103" s="11" t="s">
        <v>78</v>
      </c>
      <c r="AY103" s="220" t="s">
        <v>138</v>
      </c>
    </row>
    <row r="104" spans="2:51" s="12" customFormat="1" ht="13.5">
      <c r="B104" s="221"/>
      <c r="C104" s="222"/>
      <c r="D104" s="208" t="s">
        <v>160</v>
      </c>
      <c r="E104" s="223" t="s">
        <v>34</v>
      </c>
      <c r="F104" s="224" t="s">
        <v>162</v>
      </c>
      <c r="G104" s="222"/>
      <c r="H104" s="225">
        <v>43.7</v>
      </c>
      <c r="I104" s="226"/>
      <c r="J104" s="222"/>
      <c r="K104" s="222"/>
      <c r="L104" s="227"/>
      <c r="M104" s="228"/>
      <c r="N104" s="229"/>
      <c r="O104" s="229"/>
      <c r="P104" s="229"/>
      <c r="Q104" s="229"/>
      <c r="R104" s="229"/>
      <c r="S104" s="229"/>
      <c r="T104" s="230"/>
      <c r="AT104" s="231" t="s">
        <v>160</v>
      </c>
      <c r="AU104" s="231" t="s">
        <v>88</v>
      </c>
      <c r="AV104" s="12" t="s">
        <v>145</v>
      </c>
      <c r="AW104" s="12" t="s">
        <v>41</v>
      </c>
      <c r="AX104" s="12" t="s">
        <v>86</v>
      </c>
      <c r="AY104" s="231" t="s">
        <v>138</v>
      </c>
    </row>
    <row r="105" spans="2:65" s="1" customFormat="1" ht="31.5" customHeight="1">
      <c r="B105" s="41"/>
      <c r="C105" s="193" t="s">
        <v>188</v>
      </c>
      <c r="D105" s="193" t="s">
        <v>140</v>
      </c>
      <c r="E105" s="194" t="s">
        <v>776</v>
      </c>
      <c r="F105" s="195" t="s">
        <v>777</v>
      </c>
      <c r="G105" s="196" t="s">
        <v>178</v>
      </c>
      <c r="H105" s="197">
        <v>231.836</v>
      </c>
      <c r="I105" s="198"/>
      <c r="J105" s="199">
        <f>ROUND(I105*H105,2)</f>
        <v>0</v>
      </c>
      <c r="K105" s="195" t="s">
        <v>144</v>
      </c>
      <c r="L105" s="61"/>
      <c r="M105" s="200" t="s">
        <v>34</v>
      </c>
      <c r="N105" s="201" t="s">
        <v>49</v>
      </c>
      <c r="O105" s="42"/>
      <c r="P105" s="202">
        <f>O105*H105</f>
        <v>0</v>
      </c>
      <c r="Q105" s="202">
        <v>0</v>
      </c>
      <c r="R105" s="202">
        <f>Q105*H105</f>
        <v>0</v>
      </c>
      <c r="S105" s="202">
        <v>0</v>
      </c>
      <c r="T105" s="203">
        <f>S105*H105</f>
        <v>0</v>
      </c>
      <c r="AR105" s="23" t="s">
        <v>145</v>
      </c>
      <c r="AT105" s="23" t="s">
        <v>140</v>
      </c>
      <c r="AU105" s="23" t="s">
        <v>88</v>
      </c>
      <c r="AY105" s="23" t="s">
        <v>138</v>
      </c>
      <c r="BE105" s="204">
        <f>IF(N105="základní",J105,0)</f>
        <v>0</v>
      </c>
      <c r="BF105" s="204">
        <f>IF(N105="snížená",J105,0)</f>
        <v>0</v>
      </c>
      <c r="BG105" s="204">
        <f>IF(N105="zákl. přenesená",J105,0)</f>
        <v>0</v>
      </c>
      <c r="BH105" s="204">
        <f>IF(N105="sníž. přenesená",J105,0)</f>
        <v>0</v>
      </c>
      <c r="BI105" s="204">
        <f>IF(N105="nulová",J105,0)</f>
        <v>0</v>
      </c>
      <c r="BJ105" s="23" t="s">
        <v>86</v>
      </c>
      <c r="BK105" s="204">
        <f>ROUND(I105*H105,2)</f>
        <v>0</v>
      </c>
      <c r="BL105" s="23" t="s">
        <v>145</v>
      </c>
      <c r="BM105" s="23" t="s">
        <v>778</v>
      </c>
    </row>
    <row r="106" spans="2:47" s="1" customFormat="1" ht="409.5">
      <c r="B106" s="41"/>
      <c r="C106" s="63"/>
      <c r="D106" s="205" t="s">
        <v>147</v>
      </c>
      <c r="E106" s="63"/>
      <c r="F106" s="206" t="s">
        <v>480</v>
      </c>
      <c r="G106" s="63"/>
      <c r="H106" s="63"/>
      <c r="I106" s="163"/>
      <c r="J106" s="63"/>
      <c r="K106" s="63"/>
      <c r="L106" s="61"/>
      <c r="M106" s="207"/>
      <c r="N106" s="42"/>
      <c r="O106" s="42"/>
      <c r="P106" s="42"/>
      <c r="Q106" s="42"/>
      <c r="R106" s="42"/>
      <c r="S106" s="42"/>
      <c r="T106" s="78"/>
      <c r="AT106" s="23" t="s">
        <v>147</v>
      </c>
      <c r="AU106" s="23" t="s">
        <v>88</v>
      </c>
    </row>
    <row r="107" spans="2:51" s="11" customFormat="1" ht="13.5">
      <c r="B107" s="210"/>
      <c r="C107" s="211"/>
      <c r="D107" s="205" t="s">
        <v>160</v>
      </c>
      <c r="E107" s="212" t="s">
        <v>34</v>
      </c>
      <c r="F107" s="213" t="s">
        <v>779</v>
      </c>
      <c r="G107" s="211"/>
      <c r="H107" s="214">
        <v>11.836</v>
      </c>
      <c r="I107" s="215"/>
      <c r="J107" s="211"/>
      <c r="K107" s="211"/>
      <c r="L107" s="216"/>
      <c r="M107" s="217"/>
      <c r="N107" s="218"/>
      <c r="O107" s="218"/>
      <c r="P107" s="218"/>
      <c r="Q107" s="218"/>
      <c r="R107" s="218"/>
      <c r="S107" s="218"/>
      <c r="T107" s="219"/>
      <c r="AT107" s="220" t="s">
        <v>160</v>
      </c>
      <c r="AU107" s="220" t="s">
        <v>88</v>
      </c>
      <c r="AV107" s="11" t="s">
        <v>88</v>
      </c>
      <c r="AW107" s="11" t="s">
        <v>41</v>
      </c>
      <c r="AX107" s="11" t="s">
        <v>78</v>
      </c>
      <c r="AY107" s="220" t="s">
        <v>138</v>
      </c>
    </row>
    <row r="108" spans="2:51" s="11" customFormat="1" ht="13.5">
      <c r="B108" s="210"/>
      <c r="C108" s="211"/>
      <c r="D108" s="205" t="s">
        <v>160</v>
      </c>
      <c r="E108" s="212" t="s">
        <v>34</v>
      </c>
      <c r="F108" s="213" t="s">
        <v>780</v>
      </c>
      <c r="G108" s="211"/>
      <c r="H108" s="214">
        <v>220</v>
      </c>
      <c r="I108" s="215"/>
      <c r="J108" s="211"/>
      <c r="K108" s="211"/>
      <c r="L108" s="216"/>
      <c r="M108" s="217"/>
      <c r="N108" s="218"/>
      <c r="O108" s="218"/>
      <c r="P108" s="218"/>
      <c r="Q108" s="218"/>
      <c r="R108" s="218"/>
      <c r="S108" s="218"/>
      <c r="T108" s="219"/>
      <c r="AT108" s="220" t="s">
        <v>160</v>
      </c>
      <c r="AU108" s="220" t="s">
        <v>88</v>
      </c>
      <c r="AV108" s="11" t="s">
        <v>88</v>
      </c>
      <c r="AW108" s="11" t="s">
        <v>41</v>
      </c>
      <c r="AX108" s="11" t="s">
        <v>78</v>
      </c>
      <c r="AY108" s="220" t="s">
        <v>138</v>
      </c>
    </row>
    <row r="109" spans="2:51" s="12" customFormat="1" ht="13.5">
      <c r="B109" s="221"/>
      <c r="C109" s="222"/>
      <c r="D109" s="205" t="s">
        <v>160</v>
      </c>
      <c r="E109" s="245" t="s">
        <v>34</v>
      </c>
      <c r="F109" s="246" t="s">
        <v>162</v>
      </c>
      <c r="G109" s="222"/>
      <c r="H109" s="247">
        <v>231.836</v>
      </c>
      <c r="I109" s="226"/>
      <c r="J109" s="222"/>
      <c r="K109" s="222"/>
      <c r="L109" s="227"/>
      <c r="M109" s="228"/>
      <c r="N109" s="229"/>
      <c r="O109" s="229"/>
      <c r="P109" s="229"/>
      <c r="Q109" s="229"/>
      <c r="R109" s="229"/>
      <c r="S109" s="229"/>
      <c r="T109" s="230"/>
      <c r="AT109" s="231" t="s">
        <v>160</v>
      </c>
      <c r="AU109" s="231" t="s">
        <v>88</v>
      </c>
      <c r="AV109" s="12" t="s">
        <v>145</v>
      </c>
      <c r="AW109" s="12" t="s">
        <v>41</v>
      </c>
      <c r="AX109" s="12" t="s">
        <v>86</v>
      </c>
      <c r="AY109" s="231" t="s">
        <v>138</v>
      </c>
    </row>
    <row r="110" spans="2:63" s="10" customFormat="1" ht="29.85" customHeight="1">
      <c r="B110" s="176"/>
      <c r="C110" s="177"/>
      <c r="D110" s="190" t="s">
        <v>77</v>
      </c>
      <c r="E110" s="191" t="s">
        <v>88</v>
      </c>
      <c r="F110" s="191" t="s">
        <v>781</v>
      </c>
      <c r="G110" s="177"/>
      <c r="H110" s="177"/>
      <c r="I110" s="180"/>
      <c r="J110" s="192">
        <f>BK110</f>
        <v>0</v>
      </c>
      <c r="K110" s="177"/>
      <c r="L110" s="182"/>
      <c r="M110" s="183"/>
      <c r="N110" s="184"/>
      <c r="O110" s="184"/>
      <c r="P110" s="185">
        <f>SUM(P111:P117)</f>
        <v>0</v>
      </c>
      <c r="Q110" s="184"/>
      <c r="R110" s="185">
        <f>SUM(R111:R117)</f>
        <v>12.540118699999999</v>
      </c>
      <c r="S110" s="184"/>
      <c r="T110" s="186">
        <f>SUM(T111:T117)</f>
        <v>0</v>
      </c>
      <c r="AR110" s="187" t="s">
        <v>86</v>
      </c>
      <c r="AT110" s="188" t="s">
        <v>77</v>
      </c>
      <c r="AU110" s="188" t="s">
        <v>86</v>
      </c>
      <c r="AY110" s="187" t="s">
        <v>138</v>
      </c>
      <c r="BK110" s="189">
        <f>SUM(BK111:BK117)</f>
        <v>0</v>
      </c>
    </row>
    <row r="111" spans="2:65" s="1" customFormat="1" ht="31.5" customHeight="1">
      <c r="B111" s="41"/>
      <c r="C111" s="193" t="s">
        <v>193</v>
      </c>
      <c r="D111" s="193" t="s">
        <v>140</v>
      </c>
      <c r="E111" s="194" t="s">
        <v>782</v>
      </c>
      <c r="F111" s="195" t="s">
        <v>783</v>
      </c>
      <c r="G111" s="196" t="s">
        <v>178</v>
      </c>
      <c r="H111" s="197">
        <v>5</v>
      </c>
      <c r="I111" s="198"/>
      <c r="J111" s="199">
        <f>ROUND(I111*H111,2)</f>
        <v>0</v>
      </c>
      <c r="K111" s="195" t="s">
        <v>144</v>
      </c>
      <c r="L111" s="61"/>
      <c r="M111" s="200" t="s">
        <v>34</v>
      </c>
      <c r="N111" s="201" t="s">
        <v>49</v>
      </c>
      <c r="O111" s="42"/>
      <c r="P111" s="202">
        <f>O111*H111</f>
        <v>0</v>
      </c>
      <c r="Q111" s="202">
        <v>2.45329</v>
      </c>
      <c r="R111" s="202">
        <f>Q111*H111</f>
        <v>12.266449999999999</v>
      </c>
      <c r="S111" s="202">
        <v>0</v>
      </c>
      <c r="T111" s="203">
        <f>S111*H111</f>
        <v>0</v>
      </c>
      <c r="AR111" s="23" t="s">
        <v>145</v>
      </c>
      <c r="AT111" s="23" t="s">
        <v>140</v>
      </c>
      <c r="AU111" s="23" t="s">
        <v>88</v>
      </c>
      <c r="AY111" s="23" t="s">
        <v>138</v>
      </c>
      <c r="BE111" s="204">
        <f>IF(N111="základní",J111,0)</f>
        <v>0</v>
      </c>
      <c r="BF111" s="204">
        <f>IF(N111="snížená",J111,0)</f>
        <v>0</v>
      </c>
      <c r="BG111" s="204">
        <f>IF(N111="zákl. přenesená",J111,0)</f>
        <v>0</v>
      </c>
      <c r="BH111" s="204">
        <f>IF(N111="sníž. přenesená",J111,0)</f>
        <v>0</v>
      </c>
      <c r="BI111" s="204">
        <f>IF(N111="nulová",J111,0)</f>
        <v>0</v>
      </c>
      <c r="BJ111" s="23" t="s">
        <v>86</v>
      </c>
      <c r="BK111" s="204">
        <f>ROUND(I111*H111,2)</f>
        <v>0</v>
      </c>
      <c r="BL111" s="23" t="s">
        <v>145</v>
      </c>
      <c r="BM111" s="23" t="s">
        <v>784</v>
      </c>
    </row>
    <row r="112" spans="2:47" s="1" customFormat="1" ht="94.5">
      <c r="B112" s="41"/>
      <c r="C112" s="63"/>
      <c r="D112" s="205" t="s">
        <v>147</v>
      </c>
      <c r="E112" s="63"/>
      <c r="F112" s="206" t="s">
        <v>785</v>
      </c>
      <c r="G112" s="63"/>
      <c r="H112" s="63"/>
      <c r="I112" s="163"/>
      <c r="J112" s="63"/>
      <c r="K112" s="63"/>
      <c r="L112" s="61"/>
      <c r="M112" s="207"/>
      <c r="N112" s="42"/>
      <c r="O112" s="42"/>
      <c r="P112" s="42"/>
      <c r="Q112" s="42"/>
      <c r="R112" s="42"/>
      <c r="S112" s="42"/>
      <c r="T112" s="78"/>
      <c r="AT112" s="23" t="s">
        <v>147</v>
      </c>
      <c r="AU112" s="23" t="s">
        <v>88</v>
      </c>
    </row>
    <row r="113" spans="2:47" s="1" customFormat="1" ht="27">
      <c r="B113" s="41"/>
      <c r="C113" s="63"/>
      <c r="D113" s="208" t="s">
        <v>149</v>
      </c>
      <c r="E113" s="63"/>
      <c r="F113" s="209" t="s">
        <v>786</v>
      </c>
      <c r="G113" s="63"/>
      <c r="H113" s="63"/>
      <c r="I113" s="163"/>
      <c r="J113" s="63"/>
      <c r="K113" s="63"/>
      <c r="L113" s="61"/>
      <c r="M113" s="207"/>
      <c r="N113" s="42"/>
      <c r="O113" s="42"/>
      <c r="P113" s="42"/>
      <c r="Q113" s="42"/>
      <c r="R113" s="42"/>
      <c r="S113" s="42"/>
      <c r="T113" s="78"/>
      <c r="AT113" s="23" t="s">
        <v>149</v>
      </c>
      <c r="AU113" s="23" t="s">
        <v>88</v>
      </c>
    </row>
    <row r="114" spans="2:65" s="1" customFormat="1" ht="31.5" customHeight="1">
      <c r="B114" s="41"/>
      <c r="C114" s="193" t="s">
        <v>174</v>
      </c>
      <c r="D114" s="193" t="s">
        <v>140</v>
      </c>
      <c r="E114" s="194" t="s">
        <v>787</v>
      </c>
      <c r="F114" s="195" t="s">
        <v>788</v>
      </c>
      <c r="G114" s="196" t="s">
        <v>201</v>
      </c>
      <c r="H114" s="197">
        <v>0.09</v>
      </c>
      <c r="I114" s="198"/>
      <c r="J114" s="199">
        <f>ROUND(I114*H114,2)</f>
        <v>0</v>
      </c>
      <c r="K114" s="195" t="s">
        <v>144</v>
      </c>
      <c r="L114" s="61"/>
      <c r="M114" s="200" t="s">
        <v>34</v>
      </c>
      <c r="N114" s="201" t="s">
        <v>49</v>
      </c>
      <c r="O114" s="42"/>
      <c r="P114" s="202">
        <f>O114*H114</f>
        <v>0</v>
      </c>
      <c r="Q114" s="202">
        <v>1.03822</v>
      </c>
      <c r="R114" s="202">
        <f>Q114*H114</f>
        <v>0.09343979999999999</v>
      </c>
      <c r="S114" s="202">
        <v>0</v>
      </c>
      <c r="T114" s="203">
        <f>S114*H114</f>
        <v>0</v>
      </c>
      <c r="AR114" s="23" t="s">
        <v>145</v>
      </c>
      <c r="AT114" s="23" t="s">
        <v>140</v>
      </c>
      <c r="AU114" s="23" t="s">
        <v>88</v>
      </c>
      <c r="AY114" s="23" t="s">
        <v>138</v>
      </c>
      <c r="BE114" s="204">
        <f>IF(N114="základní",J114,0)</f>
        <v>0</v>
      </c>
      <c r="BF114" s="204">
        <f>IF(N114="snížená",J114,0)</f>
        <v>0</v>
      </c>
      <c r="BG114" s="204">
        <f>IF(N114="zákl. přenesená",J114,0)</f>
        <v>0</v>
      </c>
      <c r="BH114" s="204">
        <f>IF(N114="sníž. přenesená",J114,0)</f>
        <v>0</v>
      </c>
      <c r="BI114" s="204">
        <f>IF(N114="nulová",J114,0)</f>
        <v>0</v>
      </c>
      <c r="BJ114" s="23" t="s">
        <v>86</v>
      </c>
      <c r="BK114" s="204">
        <f>ROUND(I114*H114,2)</f>
        <v>0</v>
      </c>
      <c r="BL114" s="23" t="s">
        <v>145</v>
      </c>
      <c r="BM114" s="23" t="s">
        <v>789</v>
      </c>
    </row>
    <row r="115" spans="2:47" s="1" customFormat="1" ht="94.5">
      <c r="B115" s="41"/>
      <c r="C115" s="63"/>
      <c r="D115" s="208" t="s">
        <v>147</v>
      </c>
      <c r="E115" s="63"/>
      <c r="F115" s="209" t="s">
        <v>790</v>
      </c>
      <c r="G115" s="63"/>
      <c r="H115" s="63"/>
      <c r="I115" s="163"/>
      <c r="J115" s="63"/>
      <c r="K115" s="63"/>
      <c r="L115" s="61"/>
      <c r="M115" s="207"/>
      <c r="N115" s="42"/>
      <c r="O115" s="42"/>
      <c r="P115" s="42"/>
      <c r="Q115" s="42"/>
      <c r="R115" s="42"/>
      <c r="S115" s="42"/>
      <c r="T115" s="78"/>
      <c r="AT115" s="23" t="s">
        <v>147</v>
      </c>
      <c r="AU115" s="23" t="s">
        <v>88</v>
      </c>
    </row>
    <row r="116" spans="2:65" s="1" customFormat="1" ht="22.5" customHeight="1">
      <c r="B116" s="41"/>
      <c r="C116" s="193" t="s">
        <v>205</v>
      </c>
      <c r="D116" s="193" t="s">
        <v>140</v>
      </c>
      <c r="E116" s="194" t="s">
        <v>791</v>
      </c>
      <c r="F116" s="195" t="s">
        <v>792</v>
      </c>
      <c r="G116" s="196" t="s">
        <v>201</v>
      </c>
      <c r="H116" s="197">
        <v>0.17</v>
      </c>
      <c r="I116" s="198"/>
      <c r="J116" s="199">
        <f>ROUND(I116*H116,2)</f>
        <v>0</v>
      </c>
      <c r="K116" s="195" t="s">
        <v>144</v>
      </c>
      <c r="L116" s="61"/>
      <c r="M116" s="200" t="s">
        <v>34</v>
      </c>
      <c r="N116" s="201" t="s">
        <v>49</v>
      </c>
      <c r="O116" s="42"/>
      <c r="P116" s="202">
        <f>O116*H116</f>
        <v>0</v>
      </c>
      <c r="Q116" s="202">
        <v>1.06017</v>
      </c>
      <c r="R116" s="202">
        <f>Q116*H116</f>
        <v>0.18022890000000003</v>
      </c>
      <c r="S116" s="202">
        <v>0</v>
      </c>
      <c r="T116" s="203">
        <f>S116*H116</f>
        <v>0</v>
      </c>
      <c r="AR116" s="23" t="s">
        <v>145</v>
      </c>
      <c r="AT116" s="23" t="s">
        <v>140</v>
      </c>
      <c r="AU116" s="23" t="s">
        <v>88</v>
      </c>
      <c r="AY116" s="23" t="s">
        <v>138</v>
      </c>
      <c r="BE116" s="204">
        <f>IF(N116="základní",J116,0)</f>
        <v>0</v>
      </c>
      <c r="BF116" s="204">
        <f>IF(N116="snížená",J116,0)</f>
        <v>0</v>
      </c>
      <c r="BG116" s="204">
        <f>IF(N116="zákl. přenesená",J116,0)</f>
        <v>0</v>
      </c>
      <c r="BH116" s="204">
        <f>IF(N116="sníž. přenesená",J116,0)</f>
        <v>0</v>
      </c>
      <c r="BI116" s="204">
        <f>IF(N116="nulová",J116,0)</f>
        <v>0</v>
      </c>
      <c r="BJ116" s="23" t="s">
        <v>86</v>
      </c>
      <c r="BK116" s="204">
        <f>ROUND(I116*H116,2)</f>
        <v>0</v>
      </c>
      <c r="BL116" s="23" t="s">
        <v>145</v>
      </c>
      <c r="BM116" s="23" t="s">
        <v>793</v>
      </c>
    </row>
    <row r="117" spans="2:47" s="1" customFormat="1" ht="27">
      <c r="B117" s="41"/>
      <c r="C117" s="63"/>
      <c r="D117" s="205" t="s">
        <v>147</v>
      </c>
      <c r="E117" s="63"/>
      <c r="F117" s="206" t="s">
        <v>794</v>
      </c>
      <c r="G117" s="63"/>
      <c r="H117" s="63"/>
      <c r="I117" s="163"/>
      <c r="J117" s="63"/>
      <c r="K117" s="63"/>
      <c r="L117" s="61"/>
      <c r="M117" s="207"/>
      <c r="N117" s="42"/>
      <c r="O117" s="42"/>
      <c r="P117" s="42"/>
      <c r="Q117" s="42"/>
      <c r="R117" s="42"/>
      <c r="S117" s="42"/>
      <c r="T117" s="78"/>
      <c r="AT117" s="23" t="s">
        <v>147</v>
      </c>
      <c r="AU117" s="23" t="s">
        <v>88</v>
      </c>
    </row>
    <row r="118" spans="2:63" s="10" customFormat="1" ht="29.85" customHeight="1">
      <c r="B118" s="176"/>
      <c r="C118" s="177"/>
      <c r="D118" s="190" t="s">
        <v>77</v>
      </c>
      <c r="E118" s="191" t="s">
        <v>155</v>
      </c>
      <c r="F118" s="191" t="s">
        <v>231</v>
      </c>
      <c r="G118" s="177"/>
      <c r="H118" s="177"/>
      <c r="I118" s="180"/>
      <c r="J118" s="192">
        <f>BK118</f>
        <v>0</v>
      </c>
      <c r="K118" s="177"/>
      <c r="L118" s="182"/>
      <c r="M118" s="183"/>
      <c r="N118" s="184"/>
      <c r="O118" s="184"/>
      <c r="P118" s="185">
        <f>SUM(P119:P122)</f>
        <v>0</v>
      </c>
      <c r="Q118" s="184"/>
      <c r="R118" s="185">
        <f>SUM(R119:R122)</f>
        <v>8.4594</v>
      </c>
      <c r="S118" s="184"/>
      <c r="T118" s="186">
        <f>SUM(T119:T122)</f>
        <v>0</v>
      </c>
      <c r="AR118" s="187" t="s">
        <v>86</v>
      </c>
      <c r="AT118" s="188" t="s">
        <v>77</v>
      </c>
      <c r="AU118" s="188" t="s">
        <v>86</v>
      </c>
      <c r="AY118" s="187" t="s">
        <v>138</v>
      </c>
      <c r="BK118" s="189">
        <f>SUM(BK119:BK122)</f>
        <v>0</v>
      </c>
    </row>
    <row r="119" spans="2:65" s="1" customFormat="1" ht="31.5" customHeight="1">
      <c r="B119" s="41"/>
      <c r="C119" s="193" t="s">
        <v>209</v>
      </c>
      <c r="D119" s="193" t="s">
        <v>140</v>
      </c>
      <c r="E119" s="194" t="s">
        <v>795</v>
      </c>
      <c r="F119" s="195" t="s">
        <v>796</v>
      </c>
      <c r="G119" s="196" t="s">
        <v>143</v>
      </c>
      <c r="H119" s="197">
        <v>30</v>
      </c>
      <c r="I119" s="198"/>
      <c r="J119" s="199">
        <f>ROUND(I119*H119,2)</f>
        <v>0</v>
      </c>
      <c r="K119" s="195" t="s">
        <v>144</v>
      </c>
      <c r="L119" s="61"/>
      <c r="M119" s="200" t="s">
        <v>34</v>
      </c>
      <c r="N119" s="201" t="s">
        <v>49</v>
      </c>
      <c r="O119" s="42"/>
      <c r="P119" s="202">
        <f>O119*H119</f>
        <v>0</v>
      </c>
      <c r="Q119" s="202">
        <v>0.24124</v>
      </c>
      <c r="R119" s="202">
        <f>Q119*H119</f>
        <v>7.2372000000000005</v>
      </c>
      <c r="S119" s="202">
        <v>0</v>
      </c>
      <c r="T119" s="203">
        <f>S119*H119</f>
        <v>0</v>
      </c>
      <c r="AR119" s="23" t="s">
        <v>145</v>
      </c>
      <c r="AT119" s="23" t="s">
        <v>140</v>
      </c>
      <c r="AU119" s="23" t="s">
        <v>88</v>
      </c>
      <c r="AY119" s="23" t="s">
        <v>138</v>
      </c>
      <c r="BE119" s="204">
        <f>IF(N119="základní",J119,0)</f>
        <v>0</v>
      </c>
      <c r="BF119" s="204">
        <f>IF(N119="snížená",J119,0)</f>
        <v>0</v>
      </c>
      <c r="BG119" s="204">
        <f>IF(N119="zákl. přenesená",J119,0)</f>
        <v>0</v>
      </c>
      <c r="BH119" s="204">
        <f>IF(N119="sníž. přenesená",J119,0)</f>
        <v>0</v>
      </c>
      <c r="BI119" s="204">
        <f>IF(N119="nulová",J119,0)</f>
        <v>0</v>
      </c>
      <c r="BJ119" s="23" t="s">
        <v>86</v>
      </c>
      <c r="BK119" s="204">
        <f>ROUND(I119*H119,2)</f>
        <v>0</v>
      </c>
      <c r="BL119" s="23" t="s">
        <v>145</v>
      </c>
      <c r="BM119" s="23" t="s">
        <v>797</v>
      </c>
    </row>
    <row r="120" spans="2:47" s="1" customFormat="1" ht="27">
      <c r="B120" s="41"/>
      <c r="C120" s="63"/>
      <c r="D120" s="208" t="s">
        <v>149</v>
      </c>
      <c r="E120" s="63"/>
      <c r="F120" s="209" t="s">
        <v>798</v>
      </c>
      <c r="G120" s="63"/>
      <c r="H120" s="63"/>
      <c r="I120" s="163"/>
      <c r="J120" s="63"/>
      <c r="K120" s="63"/>
      <c r="L120" s="61"/>
      <c r="M120" s="207"/>
      <c r="N120" s="42"/>
      <c r="O120" s="42"/>
      <c r="P120" s="42"/>
      <c r="Q120" s="42"/>
      <c r="R120" s="42"/>
      <c r="S120" s="42"/>
      <c r="T120" s="78"/>
      <c r="AT120" s="23" t="s">
        <v>149</v>
      </c>
      <c r="AU120" s="23" t="s">
        <v>88</v>
      </c>
    </row>
    <row r="121" spans="2:65" s="1" customFormat="1" ht="31.5" customHeight="1">
      <c r="B121" s="41"/>
      <c r="C121" s="193" t="s">
        <v>215</v>
      </c>
      <c r="D121" s="193" t="s">
        <v>140</v>
      </c>
      <c r="E121" s="194" t="s">
        <v>799</v>
      </c>
      <c r="F121" s="195" t="s">
        <v>800</v>
      </c>
      <c r="G121" s="196" t="s">
        <v>170</v>
      </c>
      <c r="H121" s="197">
        <v>30</v>
      </c>
      <c r="I121" s="198"/>
      <c r="J121" s="199">
        <f>ROUND(I121*H121,2)</f>
        <v>0</v>
      </c>
      <c r="K121" s="195" t="s">
        <v>144</v>
      </c>
      <c r="L121" s="61"/>
      <c r="M121" s="200" t="s">
        <v>34</v>
      </c>
      <c r="N121" s="201" t="s">
        <v>49</v>
      </c>
      <c r="O121" s="42"/>
      <c r="P121" s="202">
        <f>O121*H121</f>
        <v>0</v>
      </c>
      <c r="Q121" s="202">
        <v>0.04074</v>
      </c>
      <c r="R121" s="202">
        <f>Q121*H121</f>
        <v>1.2222</v>
      </c>
      <c r="S121" s="202">
        <v>0</v>
      </c>
      <c r="T121" s="203">
        <f>S121*H121</f>
        <v>0</v>
      </c>
      <c r="AR121" s="23" t="s">
        <v>145</v>
      </c>
      <c r="AT121" s="23" t="s">
        <v>140</v>
      </c>
      <c r="AU121" s="23" t="s">
        <v>88</v>
      </c>
      <c r="AY121" s="23" t="s">
        <v>138</v>
      </c>
      <c r="BE121" s="204">
        <f>IF(N121="základní",J121,0)</f>
        <v>0</v>
      </c>
      <c r="BF121" s="204">
        <f>IF(N121="snížená",J121,0)</f>
        <v>0</v>
      </c>
      <c r="BG121" s="204">
        <f>IF(N121="zákl. přenesená",J121,0)</f>
        <v>0</v>
      </c>
      <c r="BH121" s="204">
        <f>IF(N121="sníž. přenesená",J121,0)</f>
        <v>0</v>
      </c>
      <c r="BI121" s="204">
        <f>IF(N121="nulová",J121,0)</f>
        <v>0</v>
      </c>
      <c r="BJ121" s="23" t="s">
        <v>86</v>
      </c>
      <c r="BK121" s="204">
        <f>ROUND(I121*H121,2)</f>
        <v>0</v>
      </c>
      <c r="BL121" s="23" t="s">
        <v>145</v>
      </c>
      <c r="BM121" s="23" t="s">
        <v>801</v>
      </c>
    </row>
    <row r="122" spans="2:47" s="1" customFormat="1" ht="108">
      <c r="B122" s="41"/>
      <c r="C122" s="63"/>
      <c r="D122" s="205" t="s">
        <v>147</v>
      </c>
      <c r="E122" s="63"/>
      <c r="F122" s="206" t="s">
        <v>802</v>
      </c>
      <c r="G122" s="63"/>
      <c r="H122" s="63"/>
      <c r="I122" s="163"/>
      <c r="J122" s="63"/>
      <c r="K122" s="63"/>
      <c r="L122" s="61"/>
      <c r="M122" s="207"/>
      <c r="N122" s="42"/>
      <c r="O122" s="42"/>
      <c r="P122" s="42"/>
      <c r="Q122" s="42"/>
      <c r="R122" s="42"/>
      <c r="S122" s="42"/>
      <c r="T122" s="78"/>
      <c r="AT122" s="23" t="s">
        <v>147</v>
      </c>
      <c r="AU122" s="23" t="s">
        <v>88</v>
      </c>
    </row>
    <row r="123" spans="2:63" s="10" customFormat="1" ht="29.85" customHeight="1">
      <c r="B123" s="176"/>
      <c r="C123" s="177"/>
      <c r="D123" s="190" t="s">
        <v>77</v>
      </c>
      <c r="E123" s="191" t="s">
        <v>145</v>
      </c>
      <c r="F123" s="191" t="s">
        <v>244</v>
      </c>
      <c r="G123" s="177"/>
      <c r="H123" s="177"/>
      <c r="I123" s="180"/>
      <c r="J123" s="192">
        <f>BK123</f>
        <v>0</v>
      </c>
      <c r="K123" s="177"/>
      <c r="L123" s="182"/>
      <c r="M123" s="183"/>
      <c r="N123" s="184"/>
      <c r="O123" s="184"/>
      <c r="P123" s="185">
        <f>SUM(P124:P129)</f>
        <v>0</v>
      </c>
      <c r="Q123" s="184"/>
      <c r="R123" s="185">
        <f>SUM(R124:R129)</f>
        <v>42.457566</v>
      </c>
      <c r="S123" s="184"/>
      <c r="T123" s="186">
        <f>SUM(T124:T129)</f>
        <v>0</v>
      </c>
      <c r="AR123" s="187" t="s">
        <v>86</v>
      </c>
      <c r="AT123" s="188" t="s">
        <v>77</v>
      </c>
      <c r="AU123" s="188" t="s">
        <v>86</v>
      </c>
      <c r="AY123" s="187" t="s">
        <v>138</v>
      </c>
      <c r="BK123" s="189">
        <f>SUM(BK124:BK129)</f>
        <v>0</v>
      </c>
    </row>
    <row r="124" spans="2:65" s="1" customFormat="1" ht="31.5" customHeight="1">
      <c r="B124" s="41"/>
      <c r="C124" s="193" t="s">
        <v>221</v>
      </c>
      <c r="D124" s="193" t="s">
        <v>140</v>
      </c>
      <c r="E124" s="194" t="s">
        <v>803</v>
      </c>
      <c r="F124" s="195" t="s">
        <v>804</v>
      </c>
      <c r="G124" s="196" t="s">
        <v>178</v>
      </c>
      <c r="H124" s="197">
        <v>17</v>
      </c>
      <c r="I124" s="198"/>
      <c r="J124" s="199">
        <f>ROUND(I124*H124,2)</f>
        <v>0</v>
      </c>
      <c r="K124" s="195" t="s">
        <v>144</v>
      </c>
      <c r="L124" s="61"/>
      <c r="M124" s="200" t="s">
        <v>34</v>
      </c>
      <c r="N124" s="201" t="s">
        <v>49</v>
      </c>
      <c r="O124" s="42"/>
      <c r="P124" s="202">
        <f>O124*H124</f>
        <v>0</v>
      </c>
      <c r="Q124" s="202">
        <v>2.45337</v>
      </c>
      <c r="R124" s="202">
        <f>Q124*H124</f>
        <v>41.70729</v>
      </c>
      <c r="S124" s="202">
        <v>0</v>
      </c>
      <c r="T124" s="203">
        <f>S124*H124</f>
        <v>0</v>
      </c>
      <c r="AR124" s="23" t="s">
        <v>145</v>
      </c>
      <c r="AT124" s="23" t="s">
        <v>140</v>
      </c>
      <c r="AU124" s="23" t="s">
        <v>88</v>
      </c>
      <c r="AY124" s="23" t="s">
        <v>138</v>
      </c>
      <c r="BE124" s="204">
        <f>IF(N124="základní",J124,0)</f>
        <v>0</v>
      </c>
      <c r="BF124" s="204">
        <f>IF(N124="snížená",J124,0)</f>
        <v>0</v>
      </c>
      <c r="BG124" s="204">
        <f>IF(N124="zákl. přenesená",J124,0)</f>
        <v>0</v>
      </c>
      <c r="BH124" s="204">
        <f>IF(N124="sníž. přenesená",J124,0)</f>
        <v>0</v>
      </c>
      <c r="BI124" s="204">
        <f>IF(N124="nulová",J124,0)</f>
        <v>0</v>
      </c>
      <c r="BJ124" s="23" t="s">
        <v>86</v>
      </c>
      <c r="BK124" s="204">
        <f>ROUND(I124*H124,2)</f>
        <v>0</v>
      </c>
      <c r="BL124" s="23" t="s">
        <v>145</v>
      </c>
      <c r="BM124" s="23" t="s">
        <v>805</v>
      </c>
    </row>
    <row r="125" spans="2:65" s="1" customFormat="1" ht="31.5" customHeight="1">
      <c r="B125" s="41"/>
      <c r="C125" s="193" t="s">
        <v>10</v>
      </c>
      <c r="D125" s="193" t="s">
        <v>140</v>
      </c>
      <c r="E125" s="194" t="s">
        <v>806</v>
      </c>
      <c r="F125" s="195" t="s">
        <v>807</v>
      </c>
      <c r="G125" s="196" t="s">
        <v>201</v>
      </c>
      <c r="H125" s="197">
        <v>0.6</v>
      </c>
      <c r="I125" s="198"/>
      <c r="J125" s="199">
        <f>ROUND(I125*H125,2)</f>
        <v>0</v>
      </c>
      <c r="K125" s="195" t="s">
        <v>144</v>
      </c>
      <c r="L125" s="61"/>
      <c r="M125" s="200" t="s">
        <v>34</v>
      </c>
      <c r="N125" s="201" t="s">
        <v>49</v>
      </c>
      <c r="O125" s="42"/>
      <c r="P125" s="202">
        <f>O125*H125</f>
        <v>0</v>
      </c>
      <c r="Q125" s="202">
        <v>1.05306</v>
      </c>
      <c r="R125" s="202">
        <f>Q125*H125</f>
        <v>0.6318360000000001</v>
      </c>
      <c r="S125" s="202">
        <v>0</v>
      </c>
      <c r="T125" s="203">
        <f>S125*H125</f>
        <v>0</v>
      </c>
      <c r="AR125" s="23" t="s">
        <v>145</v>
      </c>
      <c r="AT125" s="23" t="s">
        <v>140</v>
      </c>
      <c r="AU125" s="23" t="s">
        <v>88</v>
      </c>
      <c r="AY125" s="23" t="s">
        <v>138</v>
      </c>
      <c r="BE125" s="204">
        <f>IF(N125="základní",J125,0)</f>
        <v>0</v>
      </c>
      <c r="BF125" s="204">
        <f>IF(N125="snížená",J125,0)</f>
        <v>0</v>
      </c>
      <c r="BG125" s="204">
        <f>IF(N125="zákl. přenesená",J125,0)</f>
        <v>0</v>
      </c>
      <c r="BH125" s="204">
        <f>IF(N125="sníž. přenesená",J125,0)</f>
        <v>0</v>
      </c>
      <c r="BI125" s="204">
        <f>IF(N125="nulová",J125,0)</f>
        <v>0</v>
      </c>
      <c r="BJ125" s="23" t="s">
        <v>86</v>
      </c>
      <c r="BK125" s="204">
        <f>ROUND(I125*H125,2)</f>
        <v>0</v>
      </c>
      <c r="BL125" s="23" t="s">
        <v>145</v>
      </c>
      <c r="BM125" s="23" t="s">
        <v>808</v>
      </c>
    </row>
    <row r="126" spans="2:65" s="1" customFormat="1" ht="31.5" customHeight="1">
      <c r="B126" s="41"/>
      <c r="C126" s="193" t="s">
        <v>232</v>
      </c>
      <c r="D126" s="193" t="s">
        <v>140</v>
      </c>
      <c r="E126" s="194" t="s">
        <v>809</v>
      </c>
      <c r="F126" s="195" t="s">
        <v>810</v>
      </c>
      <c r="G126" s="196" t="s">
        <v>143</v>
      </c>
      <c r="H126" s="197">
        <v>18</v>
      </c>
      <c r="I126" s="198"/>
      <c r="J126" s="199">
        <f>ROUND(I126*H126,2)</f>
        <v>0</v>
      </c>
      <c r="K126" s="195" t="s">
        <v>144</v>
      </c>
      <c r="L126" s="61"/>
      <c r="M126" s="200" t="s">
        <v>34</v>
      </c>
      <c r="N126" s="201" t="s">
        <v>49</v>
      </c>
      <c r="O126" s="42"/>
      <c r="P126" s="202">
        <f>O126*H126</f>
        <v>0</v>
      </c>
      <c r="Q126" s="202">
        <v>0.00658</v>
      </c>
      <c r="R126" s="202">
        <f>Q126*H126</f>
        <v>0.11844</v>
      </c>
      <c r="S126" s="202">
        <v>0</v>
      </c>
      <c r="T126" s="203">
        <f>S126*H126</f>
        <v>0</v>
      </c>
      <c r="AR126" s="23" t="s">
        <v>145</v>
      </c>
      <c r="AT126" s="23" t="s">
        <v>140</v>
      </c>
      <c r="AU126" s="23" t="s">
        <v>88</v>
      </c>
      <c r="AY126" s="23" t="s">
        <v>138</v>
      </c>
      <c r="BE126" s="204">
        <f>IF(N126="základní",J126,0)</f>
        <v>0</v>
      </c>
      <c r="BF126" s="204">
        <f>IF(N126="snížená",J126,0)</f>
        <v>0</v>
      </c>
      <c r="BG126" s="204">
        <f>IF(N126="zákl. přenesená",J126,0)</f>
        <v>0</v>
      </c>
      <c r="BH126" s="204">
        <f>IF(N126="sníž. přenesená",J126,0)</f>
        <v>0</v>
      </c>
      <c r="BI126" s="204">
        <f>IF(N126="nulová",J126,0)</f>
        <v>0</v>
      </c>
      <c r="BJ126" s="23" t="s">
        <v>86</v>
      </c>
      <c r="BK126" s="204">
        <f>ROUND(I126*H126,2)</f>
        <v>0</v>
      </c>
      <c r="BL126" s="23" t="s">
        <v>145</v>
      </c>
      <c r="BM126" s="23" t="s">
        <v>811</v>
      </c>
    </row>
    <row r="127" spans="2:47" s="1" customFormat="1" ht="27">
      <c r="B127" s="41"/>
      <c r="C127" s="63"/>
      <c r="D127" s="208" t="s">
        <v>147</v>
      </c>
      <c r="E127" s="63"/>
      <c r="F127" s="209" t="s">
        <v>812</v>
      </c>
      <c r="G127" s="63"/>
      <c r="H127" s="63"/>
      <c r="I127" s="163"/>
      <c r="J127" s="63"/>
      <c r="K127" s="63"/>
      <c r="L127" s="61"/>
      <c r="M127" s="207"/>
      <c r="N127" s="42"/>
      <c r="O127" s="42"/>
      <c r="P127" s="42"/>
      <c r="Q127" s="42"/>
      <c r="R127" s="42"/>
      <c r="S127" s="42"/>
      <c r="T127" s="78"/>
      <c r="AT127" s="23" t="s">
        <v>147</v>
      </c>
      <c r="AU127" s="23" t="s">
        <v>88</v>
      </c>
    </row>
    <row r="128" spans="2:65" s="1" customFormat="1" ht="31.5" customHeight="1">
      <c r="B128" s="41"/>
      <c r="C128" s="193" t="s">
        <v>238</v>
      </c>
      <c r="D128" s="193" t="s">
        <v>140</v>
      </c>
      <c r="E128" s="194" t="s">
        <v>813</v>
      </c>
      <c r="F128" s="195" t="s">
        <v>814</v>
      </c>
      <c r="G128" s="196" t="s">
        <v>143</v>
      </c>
      <c r="H128" s="197">
        <v>18</v>
      </c>
      <c r="I128" s="198"/>
      <c r="J128" s="199">
        <f>ROUND(I128*H128,2)</f>
        <v>0</v>
      </c>
      <c r="K128" s="195" t="s">
        <v>144</v>
      </c>
      <c r="L128" s="61"/>
      <c r="M128" s="200" t="s">
        <v>34</v>
      </c>
      <c r="N128" s="201" t="s">
        <v>49</v>
      </c>
      <c r="O128" s="42"/>
      <c r="P128" s="202">
        <f>O128*H128</f>
        <v>0</v>
      </c>
      <c r="Q128" s="202">
        <v>0</v>
      </c>
      <c r="R128" s="202">
        <f>Q128*H128</f>
        <v>0</v>
      </c>
      <c r="S128" s="202">
        <v>0</v>
      </c>
      <c r="T128" s="203">
        <f>S128*H128</f>
        <v>0</v>
      </c>
      <c r="AR128" s="23" t="s">
        <v>145</v>
      </c>
      <c r="AT128" s="23" t="s">
        <v>140</v>
      </c>
      <c r="AU128" s="23" t="s">
        <v>88</v>
      </c>
      <c r="AY128" s="23" t="s">
        <v>138</v>
      </c>
      <c r="BE128" s="204">
        <f>IF(N128="základní",J128,0)</f>
        <v>0</v>
      </c>
      <c r="BF128" s="204">
        <f>IF(N128="snížená",J128,0)</f>
        <v>0</v>
      </c>
      <c r="BG128" s="204">
        <f>IF(N128="zákl. přenesená",J128,0)</f>
        <v>0</v>
      </c>
      <c r="BH128" s="204">
        <f>IF(N128="sníž. přenesená",J128,0)</f>
        <v>0</v>
      </c>
      <c r="BI128" s="204">
        <f>IF(N128="nulová",J128,0)</f>
        <v>0</v>
      </c>
      <c r="BJ128" s="23" t="s">
        <v>86</v>
      </c>
      <c r="BK128" s="204">
        <f>ROUND(I128*H128,2)</f>
        <v>0</v>
      </c>
      <c r="BL128" s="23" t="s">
        <v>145</v>
      </c>
      <c r="BM128" s="23" t="s">
        <v>815</v>
      </c>
    </row>
    <row r="129" spans="2:47" s="1" customFormat="1" ht="27">
      <c r="B129" s="41"/>
      <c r="C129" s="63"/>
      <c r="D129" s="205" t="s">
        <v>147</v>
      </c>
      <c r="E129" s="63"/>
      <c r="F129" s="206" t="s">
        <v>812</v>
      </c>
      <c r="G129" s="63"/>
      <c r="H129" s="63"/>
      <c r="I129" s="163"/>
      <c r="J129" s="63"/>
      <c r="K129" s="63"/>
      <c r="L129" s="61"/>
      <c r="M129" s="207"/>
      <c r="N129" s="42"/>
      <c r="O129" s="42"/>
      <c r="P129" s="42"/>
      <c r="Q129" s="42"/>
      <c r="R129" s="42"/>
      <c r="S129" s="42"/>
      <c r="T129" s="78"/>
      <c r="AT129" s="23" t="s">
        <v>147</v>
      </c>
      <c r="AU129" s="23" t="s">
        <v>88</v>
      </c>
    </row>
    <row r="130" spans="2:63" s="10" customFormat="1" ht="29.85" customHeight="1">
      <c r="B130" s="176"/>
      <c r="C130" s="177"/>
      <c r="D130" s="190" t="s">
        <v>77</v>
      </c>
      <c r="E130" s="191" t="s">
        <v>175</v>
      </c>
      <c r="F130" s="191" t="s">
        <v>816</v>
      </c>
      <c r="G130" s="177"/>
      <c r="H130" s="177"/>
      <c r="I130" s="180"/>
      <c r="J130" s="192">
        <f>BK130</f>
        <v>0</v>
      </c>
      <c r="K130" s="177"/>
      <c r="L130" s="182"/>
      <c r="M130" s="183"/>
      <c r="N130" s="184"/>
      <c r="O130" s="184"/>
      <c r="P130" s="185">
        <f>SUM(P131:P132)</f>
        <v>0</v>
      </c>
      <c r="Q130" s="184"/>
      <c r="R130" s="185">
        <f>SUM(R131:R132)</f>
        <v>12.363119999999999</v>
      </c>
      <c r="S130" s="184"/>
      <c r="T130" s="186">
        <f>SUM(T131:T132)</f>
        <v>0</v>
      </c>
      <c r="AR130" s="187" t="s">
        <v>86</v>
      </c>
      <c r="AT130" s="188" t="s">
        <v>77</v>
      </c>
      <c r="AU130" s="188" t="s">
        <v>86</v>
      </c>
      <c r="AY130" s="187" t="s">
        <v>138</v>
      </c>
      <c r="BK130" s="189">
        <f>SUM(BK131:BK132)</f>
        <v>0</v>
      </c>
    </row>
    <row r="131" spans="2:65" s="1" customFormat="1" ht="22.5" customHeight="1">
      <c r="B131" s="41"/>
      <c r="C131" s="193" t="s">
        <v>245</v>
      </c>
      <c r="D131" s="193" t="s">
        <v>140</v>
      </c>
      <c r="E131" s="194" t="s">
        <v>817</v>
      </c>
      <c r="F131" s="195" t="s">
        <v>818</v>
      </c>
      <c r="G131" s="196" t="s">
        <v>178</v>
      </c>
      <c r="H131" s="197">
        <v>6.244</v>
      </c>
      <c r="I131" s="198"/>
      <c r="J131" s="199">
        <f>ROUND(I131*H131,2)</f>
        <v>0</v>
      </c>
      <c r="K131" s="195" t="s">
        <v>144</v>
      </c>
      <c r="L131" s="61"/>
      <c r="M131" s="200" t="s">
        <v>34</v>
      </c>
      <c r="N131" s="201" t="s">
        <v>49</v>
      </c>
      <c r="O131" s="42"/>
      <c r="P131" s="202">
        <f>O131*H131</f>
        <v>0</v>
      </c>
      <c r="Q131" s="202">
        <v>1.98</v>
      </c>
      <c r="R131" s="202">
        <f>Q131*H131</f>
        <v>12.363119999999999</v>
      </c>
      <c r="S131" s="202">
        <v>0</v>
      </c>
      <c r="T131" s="203">
        <f>S131*H131</f>
        <v>0</v>
      </c>
      <c r="AR131" s="23" t="s">
        <v>145</v>
      </c>
      <c r="AT131" s="23" t="s">
        <v>140</v>
      </c>
      <c r="AU131" s="23" t="s">
        <v>88</v>
      </c>
      <c r="AY131" s="23" t="s">
        <v>138</v>
      </c>
      <c r="BE131" s="204">
        <f>IF(N131="základní",J131,0)</f>
        <v>0</v>
      </c>
      <c r="BF131" s="204">
        <f>IF(N131="snížená",J131,0)</f>
        <v>0</v>
      </c>
      <c r="BG131" s="204">
        <f>IF(N131="zákl. přenesená",J131,0)</f>
        <v>0</v>
      </c>
      <c r="BH131" s="204">
        <f>IF(N131="sníž. přenesená",J131,0)</f>
        <v>0</v>
      </c>
      <c r="BI131" s="204">
        <f>IF(N131="nulová",J131,0)</f>
        <v>0</v>
      </c>
      <c r="BJ131" s="23" t="s">
        <v>86</v>
      </c>
      <c r="BK131" s="204">
        <f>ROUND(I131*H131,2)</f>
        <v>0</v>
      </c>
      <c r="BL131" s="23" t="s">
        <v>145</v>
      </c>
      <c r="BM131" s="23" t="s">
        <v>819</v>
      </c>
    </row>
    <row r="132" spans="2:47" s="1" customFormat="1" ht="40.5">
      <c r="B132" s="41"/>
      <c r="C132" s="63"/>
      <c r="D132" s="205" t="s">
        <v>147</v>
      </c>
      <c r="E132" s="63"/>
      <c r="F132" s="206" t="s">
        <v>820</v>
      </c>
      <c r="G132" s="63"/>
      <c r="H132" s="63"/>
      <c r="I132" s="163"/>
      <c r="J132" s="63"/>
      <c r="K132" s="63"/>
      <c r="L132" s="61"/>
      <c r="M132" s="207"/>
      <c r="N132" s="42"/>
      <c r="O132" s="42"/>
      <c r="P132" s="42"/>
      <c r="Q132" s="42"/>
      <c r="R132" s="42"/>
      <c r="S132" s="42"/>
      <c r="T132" s="78"/>
      <c r="AT132" s="23" t="s">
        <v>147</v>
      </c>
      <c r="AU132" s="23" t="s">
        <v>88</v>
      </c>
    </row>
    <row r="133" spans="2:63" s="10" customFormat="1" ht="29.85" customHeight="1">
      <c r="B133" s="176"/>
      <c r="C133" s="177"/>
      <c r="D133" s="190" t="s">
        <v>77</v>
      </c>
      <c r="E133" s="191" t="s">
        <v>193</v>
      </c>
      <c r="F133" s="191" t="s">
        <v>821</v>
      </c>
      <c r="G133" s="177"/>
      <c r="H133" s="177"/>
      <c r="I133" s="180"/>
      <c r="J133" s="192">
        <f>BK133</f>
        <v>0</v>
      </c>
      <c r="K133" s="177"/>
      <c r="L133" s="182"/>
      <c r="M133" s="183"/>
      <c r="N133" s="184"/>
      <c r="O133" s="184"/>
      <c r="P133" s="185">
        <f>SUM(P134:P135)</f>
        <v>0</v>
      </c>
      <c r="Q133" s="184"/>
      <c r="R133" s="185">
        <f>SUM(R134:R135)</f>
        <v>0</v>
      </c>
      <c r="S133" s="184"/>
      <c r="T133" s="186">
        <f>SUM(T134:T135)</f>
        <v>2.9450000000000003</v>
      </c>
      <c r="AR133" s="187" t="s">
        <v>86</v>
      </c>
      <c r="AT133" s="188" t="s">
        <v>77</v>
      </c>
      <c r="AU133" s="188" t="s">
        <v>86</v>
      </c>
      <c r="AY133" s="187" t="s">
        <v>138</v>
      </c>
      <c r="BK133" s="189">
        <f>SUM(BK134:BK135)</f>
        <v>0</v>
      </c>
    </row>
    <row r="134" spans="2:65" s="1" customFormat="1" ht="22.5" customHeight="1">
      <c r="B134" s="41"/>
      <c r="C134" s="193" t="s">
        <v>252</v>
      </c>
      <c r="D134" s="193" t="s">
        <v>140</v>
      </c>
      <c r="E134" s="194" t="s">
        <v>822</v>
      </c>
      <c r="F134" s="195" t="s">
        <v>823</v>
      </c>
      <c r="G134" s="196" t="s">
        <v>178</v>
      </c>
      <c r="H134" s="197">
        <v>0.342</v>
      </c>
      <c r="I134" s="198"/>
      <c r="J134" s="199">
        <f>ROUND(I134*H134,2)</f>
        <v>0</v>
      </c>
      <c r="K134" s="195" t="s">
        <v>144</v>
      </c>
      <c r="L134" s="61"/>
      <c r="M134" s="200" t="s">
        <v>34</v>
      </c>
      <c r="N134" s="201" t="s">
        <v>49</v>
      </c>
      <c r="O134" s="42"/>
      <c r="P134" s="202">
        <f>O134*H134</f>
        <v>0</v>
      </c>
      <c r="Q134" s="202">
        <v>0</v>
      </c>
      <c r="R134" s="202">
        <f>Q134*H134</f>
        <v>0</v>
      </c>
      <c r="S134" s="202">
        <v>2</v>
      </c>
      <c r="T134" s="203">
        <f>S134*H134</f>
        <v>0.684</v>
      </c>
      <c r="AR134" s="23" t="s">
        <v>145</v>
      </c>
      <c r="AT134" s="23" t="s">
        <v>140</v>
      </c>
      <c r="AU134" s="23" t="s">
        <v>88</v>
      </c>
      <c r="AY134" s="23" t="s">
        <v>138</v>
      </c>
      <c r="BE134" s="204">
        <f>IF(N134="základní",J134,0)</f>
        <v>0</v>
      </c>
      <c r="BF134" s="204">
        <f>IF(N134="snížená",J134,0)</f>
        <v>0</v>
      </c>
      <c r="BG134" s="204">
        <f>IF(N134="zákl. přenesená",J134,0)</f>
        <v>0</v>
      </c>
      <c r="BH134" s="204">
        <f>IF(N134="sníž. přenesená",J134,0)</f>
        <v>0</v>
      </c>
      <c r="BI134" s="204">
        <f>IF(N134="nulová",J134,0)</f>
        <v>0</v>
      </c>
      <c r="BJ134" s="23" t="s">
        <v>86</v>
      </c>
      <c r="BK134" s="204">
        <f>ROUND(I134*H134,2)</f>
        <v>0</v>
      </c>
      <c r="BL134" s="23" t="s">
        <v>145</v>
      </c>
      <c r="BM134" s="23" t="s">
        <v>824</v>
      </c>
    </row>
    <row r="135" spans="2:65" s="1" customFormat="1" ht="22.5" customHeight="1">
      <c r="B135" s="41"/>
      <c r="C135" s="193" t="s">
        <v>260</v>
      </c>
      <c r="D135" s="193" t="s">
        <v>140</v>
      </c>
      <c r="E135" s="194" t="s">
        <v>825</v>
      </c>
      <c r="F135" s="195" t="s">
        <v>826</v>
      </c>
      <c r="G135" s="196" t="s">
        <v>170</v>
      </c>
      <c r="H135" s="197">
        <v>32.3</v>
      </c>
      <c r="I135" s="198"/>
      <c r="J135" s="199">
        <f>ROUND(I135*H135,2)</f>
        <v>0</v>
      </c>
      <c r="K135" s="195" t="s">
        <v>144</v>
      </c>
      <c r="L135" s="61"/>
      <c r="M135" s="200" t="s">
        <v>34</v>
      </c>
      <c r="N135" s="201" t="s">
        <v>49</v>
      </c>
      <c r="O135" s="42"/>
      <c r="P135" s="202">
        <f>O135*H135</f>
        <v>0</v>
      </c>
      <c r="Q135" s="202">
        <v>0</v>
      </c>
      <c r="R135" s="202">
        <f>Q135*H135</f>
        <v>0</v>
      </c>
      <c r="S135" s="202">
        <v>0.07</v>
      </c>
      <c r="T135" s="203">
        <f>S135*H135</f>
        <v>2.261</v>
      </c>
      <c r="AR135" s="23" t="s">
        <v>145</v>
      </c>
      <c r="AT135" s="23" t="s">
        <v>140</v>
      </c>
      <c r="AU135" s="23" t="s">
        <v>88</v>
      </c>
      <c r="AY135" s="23" t="s">
        <v>138</v>
      </c>
      <c r="BE135" s="204">
        <f>IF(N135="základní",J135,0)</f>
        <v>0</v>
      </c>
      <c r="BF135" s="204">
        <f>IF(N135="snížená",J135,0)</f>
        <v>0</v>
      </c>
      <c r="BG135" s="204">
        <f>IF(N135="zákl. přenesená",J135,0)</f>
        <v>0</v>
      </c>
      <c r="BH135" s="204">
        <f>IF(N135="sníž. přenesená",J135,0)</f>
        <v>0</v>
      </c>
      <c r="BI135" s="204">
        <f>IF(N135="nulová",J135,0)</f>
        <v>0</v>
      </c>
      <c r="BJ135" s="23" t="s">
        <v>86</v>
      </c>
      <c r="BK135" s="204">
        <f>ROUND(I135*H135,2)</f>
        <v>0</v>
      </c>
      <c r="BL135" s="23" t="s">
        <v>145</v>
      </c>
      <c r="BM135" s="23" t="s">
        <v>827</v>
      </c>
    </row>
    <row r="136" spans="2:63" s="10" customFormat="1" ht="29.85" customHeight="1">
      <c r="B136" s="176"/>
      <c r="C136" s="177"/>
      <c r="D136" s="190" t="s">
        <v>77</v>
      </c>
      <c r="E136" s="191" t="s">
        <v>400</v>
      </c>
      <c r="F136" s="191" t="s">
        <v>401</v>
      </c>
      <c r="G136" s="177"/>
      <c r="H136" s="177"/>
      <c r="I136" s="180"/>
      <c r="J136" s="192">
        <f>BK136</f>
        <v>0</v>
      </c>
      <c r="K136" s="177"/>
      <c r="L136" s="182"/>
      <c r="M136" s="183"/>
      <c r="N136" s="184"/>
      <c r="O136" s="184"/>
      <c r="P136" s="185">
        <f>SUM(P137:P149)</f>
        <v>0</v>
      </c>
      <c r="Q136" s="184"/>
      <c r="R136" s="185">
        <f>SUM(R137:R149)</f>
        <v>0</v>
      </c>
      <c r="S136" s="184"/>
      <c r="T136" s="186">
        <f>SUM(T137:T149)</f>
        <v>0</v>
      </c>
      <c r="AR136" s="187" t="s">
        <v>86</v>
      </c>
      <c r="AT136" s="188" t="s">
        <v>77</v>
      </c>
      <c r="AU136" s="188" t="s">
        <v>86</v>
      </c>
      <c r="AY136" s="187" t="s">
        <v>138</v>
      </c>
      <c r="BK136" s="189">
        <f>SUM(BK137:BK149)</f>
        <v>0</v>
      </c>
    </row>
    <row r="137" spans="2:65" s="1" customFormat="1" ht="31.5" customHeight="1">
      <c r="B137" s="41"/>
      <c r="C137" s="193" t="s">
        <v>9</v>
      </c>
      <c r="D137" s="193" t="s">
        <v>140</v>
      </c>
      <c r="E137" s="194" t="s">
        <v>828</v>
      </c>
      <c r="F137" s="195" t="s">
        <v>829</v>
      </c>
      <c r="G137" s="196" t="s">
        <v>201</v>
      </c>
      <c r="H137" s="197">
        <v>13</v>
      </c>
      <c r="I137" s="198"/>
      <c r="J137" s="199">
        <f>ROUND(I137*H137,2)</f>
        <v>0</v>
      </c>
      <c r="K137" s="195" t="s">
        <v>144</v>
      </c>
      <c r="L137" s="61"/>
      <c r="M137" s="200" t="s">
        <v>34</v>
      </c>
      <c r="N137" s="201" t="s">
        <v>49</v>
      </c>
      <c r="O137" s="42"/>
      <c r="P137" s="202">
        <f>O137*H137</f>
        <v>0</v>
      </c>
      <c r="Q137" s="202">
        <v>0</v>
      </c>
      <c r="R137" s="202">
        <f>Q137*H137</f>
        <v>0</v>
      </c>
      <c r="S137" s="202">
        <v>0</v>
      </c>
      <c r="T137" s="203">
        <f>S137*H137</f>
        <v>0</v>
      </c>
      <c r="AR137" s="23" t="s">
        <v>145</v>
      </c>
      <c r="AT137" s="23" t="s">
        <v>140</v>
      </c>
      <c r="AU137" s="23" t="s">
        <v>88</v>
      </c>
      <c r="AY137" s="23" t="s">
        <v>138</v>
      </c>
      <c r="BE137" s="204">
        <f>IF(N137="základní",J137,0)</f>
        <v>0</v>
      </c>
      <c r="BF137" s="204">
        <f>IF(N137="snížená",J137,0)</f>
        <v>0</v>
      </c>
      <c r="BG137" s="204">
        <f>IF(N137="zákl. přenesená",J137,0)</f>
        <v>0</v>
      </c>
      <c r="BH137" s="204">
        <f>IF(N137="sníž. přenesená",J137,0)</f>
        <v>0</v>
      </c>
      <c r="BI137" s="204">
        <f>IF(N137="nulová",J137,0)</f>
        <v>0</v>
      </c>
      <c r="BJ137" s="23" t="s">
        <v>86</v>
      </c>
      <c r="BK137" s="204">
        <f>ROUND(I137*H137,2)</f>
        <v>0</v>
      </c>
      <c r="BL137" s="23" t="s">
        <v>145</v>
      </c>
      <c r="BM137" s="23" t="s">
        <v>830</v>
      </c>
    </row>
    <row r="138" spans="2:47" s="1" customFormat="1" ht="67.5">
      <c r="B138" s="41"/>
      <c r="C138" s="63"/>
      <c r="D138" s="205" t="s">
        <v>147</v>
      </c>
      <c r="E138" s="63"/>
      <c r="F138" s="206" t="s">
        <v>831</v>
      </c>
      <c r="G138" s="63"/>
      <c r="H138" s="63"/>
      <c r="I138" s="163"/>
      <c r="J138" s="63"/>
      <c r="K138" s="63"/>
      <c r="L138" s="61"/>
      <c r="M138" s="207"/>
      <c r="N138" s="42"/>
      <c r="O138" s="42"/>
      <c r="P138" s="42"/>
      <c r="Q138" s="42"/>
      <c r="R138" s="42"/>
      <c r="S138" s="42"/>
      <c r="T138" s="78"/>
      <c r="AT138" s="23" t="s">
        <v>147</v>
      </c>
      <c r="AU138" s="23" t="s">
        <v>88</v>
      </c>
    </row>
    <row r="139" spans="2:51" s="11" customFormat="1" ht="13.5">
      <c r="B139" s="210"/>
      <c r="C139" s="211"/>
      <c r="D139" s="208" t="s">
        <v>160</v>
      </c>
      <c r="E139" s="232" t="s">
        <v>34</v>
      </c>
      <c r="F139" s="233" t="s">
        <v>215</v>
      </c>
      <c r="G139" s="211"/>
      <c r="H139" s="234">
        <v>13</v>
      </c>
      <c r="I139" s="215"/>
      <c r="J139" s="211"/>
      <c r="K139" s="211"/>
      <c r="L139" s="216"/>
      <c r="M139" s="217"/>
      <c r="N139" s="218"/>
      <c r="O139" s="218"/>
      <c r="P139" s="218"/>
      <c r="Q139" s="218"/>
      <c r="R139" s="218"/>
      <c r="S139" s="218"/>
      <c r="T139" s="219"/>
      <c r="AT139" s="220" t="s">
        <v>160</v>
      </c>
      <c r="AU139" s="220" t="s">
        <v>88</v>
      </c>
      <c r="AV139" s="11" t="s">
        <v>88</v>
      </c>
      <c r="AW139" s="11" t="s">
        <v>41</v>
      </c>
      <c r="AX139" s="11" t="s">
        <v>86</v>
      </c>
      <c r="AY139" s="220" t="s">
        <v>138</v>
      </c>
    </row>
    <row r="140" spans="2:65" s="1" customFormat="1" ht="31.5" customHeight="1">
      <c r="B140" s="41"/>
      <c r="C140" s="193" t="s">
        <v>271</v>
      </c>
      <c r="D140" s="193" t="s">
        <v>140</v>
      </c>
      <c r="E140" s="194" t="s">
        <v>832</v>
      </c>
      <c r="F140" s="195" t="s">
        <v>833</v>
      </c>
      <c r="G140" s="196" t="s">
        <v>201</v>
      </c>
      <c r="H140" s="197">
        <v>130</v>
      </c>
      <c r="I140" s="198"/>
      <c r="J140" s="199">
        <f>ROUND(I140*H140,2)</f>
        <v>0</v>
      </c>
      <c r="K140" s="195" t="s">
        <v>144</v>
      </c>
      <c r="L140" s="61"/>
      <c r="M140" s="200" t="s">
        <v>34</v>
      </c>
      <c r="N140" s="201" t="s">
        <v>49</v>
      </c>
      <c r="O140" s="42"/>
      <c r="P140" s="202">
        <f>O140*H140</f>
        <v>0</v>
      </c>
      <c r="Q140" s="202">
        <v>0</v>
      </c>
      <c r="R140" s="202">
        <f>Q140*H140</f>
        <v>0</v>
      </c>
      <c r="S140" s="202">
        <v>0</v>
      </c>
      <c r="T140" s="203">
        <f>S140*H140</f>
        <v>0</v>
      </c>
      <c r="AR140" s="23" t="s">
        <v>145</v>
      </c>
      <c r="AT140" s="23" t="s">
        <v>140</v>
      </c>
      <c r="AU140" s="23" t="s">
        <v>88</v>
      </c>
      <c r="AY140" s="23" t="s">
        <v>138</v>
      </c>
      <c r="BE140" s="204">
        <f>IF(N140="základní",J140,0)</f>
        <v>0</v>
      </c>
      <c r="BF140" s="204">
        <f>IF(N140="snížená",J140,0)</f>
        <v>0</v>
      </c>
      <c r="BG140" s="204">
        <f>IF(N140="zákl. přenesená",J140,0)</f>
        <v>0</v>
      </c>
      <c r="BH140" s="204">
        <f>IF(N140="sníž. přenesená",J140,0)</f>
        <v>0</v>
      </c>
      <c r="BI140" s="204">
        <f>IF(N140="nulová",J140,0)</f>
        <v>0</v>
      </c>
      <c r="BJ140" s="23" t="s">
        <v>86</v>
      </c>
      <c r="BK140" s="204">
        <f>ROUND(I140*H140,2)</f>
        <v>0</v>
      </c>
      <c r="BL140" s="23" t="s">
        <v>145</v>
      </c>
      <c r="BM140" s="23" t="s">
        <v>834</v>
      </c>
    </row>
    <row r="141" spans="2:47" s="1" customFormat="1" ht="67.5">
      <c r="B141" s="41"/>
      <c r="C141" s="63"/>
      <c r="D141" s="205" t="s">
        <v>147</v>
      </c>
      <c r="E141" s="63"/>
      <c r="F141" s="206" t="s">
        <v>831</v>
      </c>
      <c r="G141" s="63"/>
      <c r="H141" s="63"/>
      <c r="I141" s="163"/>
      <c r="J141" s="63"/>
      <c r="K141" s="63"/>
      <c r="L141" s="61"/>
      <c r="M141" s="207"/>
      <c r="N141" s="42"/>
      <c r="O141" s="42"/>
      <c r="P141" s="42"/>
      <c r="Q141" s="42"/>
      <c r="R141" s="42"/>
      <c r="S141" s="42"/>
      <c r="T141" s="78"/>
      <c r="AT141" s="23" t="s">
        <v>147</v>
      </c>
      <c r="AU141" s="23" t="s">
        <v>88</v>
      </c>
    </row>
    <row r="142" spans="2:51" s="11" customFormat="1" ht="13.5">
      <c r="B142" s="210"/>
      <c r="C142" s="211"/>
      <c r="D142" s="205" t="s">
        <v>160</v>
      </c>
      <c r="E142" s="212" t="s">
        <v>34</v>
      </c>
      <c r="F142" s="213" t="s">
        <v>835</v>
      </c>
      <c r="G142" s="211"/>
      <c r="H142" s="214">
        <v>130</v>
      </c>
      <c r="I142" s="215"/>
      <c r="J142" s="211"/>
      <c r="K142" s="211"/>
      <c r="L142" s="216"/>
      <c r="M142" s="217"/>
      <c r="N142" s="218"/>
      <c r="O142" s="218"/>
      <c r="P142" s="218"/>
      <c r="Q142" s="218"/>
      <c r="R142" s="218"/>
      <c r="S142" s="218"/>
      <c r="T142" s="219"/>
      <c r="AT142" s="220" t="s">
        <v>160</v>
      </c>
      <c r="AU142" s="220" t="s">
        <v>88</v>
      </c>
      <c r="AV142" s="11" t="s">
        <v>88</v>
      </c>
      <c r="AW142" s="11" t="s">
        <v>41</v>
      </c>
      <c r="AX142" s="11" t="s">
        <v>78</v>
      </c>
      <c r="AY142" s="220" t="s">
        <v>138</v>
      </c>
    </row>
    <row r="143" spans="2:51" s="12" customFormat="1" ht="13.5">
      <c r="B143" s="221"/>
      <c r="C143" s="222"/>
      <c r="D143" s="208" t="s">
        <v>160</v>
      </c>
      <c r="E143" s="223" t="s">
        <v>34</v>
      </c>
      <c r="F143" s="224" t="s">
        <v>162</v>
      </c>
      <c r="G143" s="222"/>
      <c r="H143" s="225">
        <v>130</v>
      </c>
      <c r="I143" s="226"/>
      <c r="J143" s="222"/>
      <c r="K143" s="222"/>
      <c r="L143" s="227"/>
      <c r="M143" s="228"/>
      <c r="N143" s="229"/>
      <c r="O143" s="229"/>
      <c r="P143" s="229"/>
      <c r="Q143" s="229"/>
      <c r="R143" s="229"/>
      <c r="S143" s="229"/>
      <c r="T143" s="230"/>
      <c r="AT143" s="231" t="s">
        <v>160</v>
      </c>
      <c r="AU143" s="231" t="s">
        <v>88</v>
      </c>
      <c r="AV143" s="12" t="s">
        <v>145</v>
      </c>
      <c r="AW143" s="12" t="s">
        <v>41</v>
      </c>
      <c r="AX143" s="12" t="s">
        <v>86</v>
      </c>
      <c r="AY143" s="231" t="s">
        <v>138</v>
      </c>
    </row>
    <row r="144" spans="2:65" s="1" customFormat="1" ht="22.5" customHeight="1">
      <c r="B144" s="41"/>
      <c r="C144" s="193" t="s">
        <v>278</v>
      </c>
      <c r="D144" s="193" t="s">
        <v>140</v>
      </c>
      <c r="E144" s="194" t="s">
        <v>836</v>
      </c>
      <c r="F144" s="195" t="s">
        <v>413</v>
      </c>
      <c r="G144" s="196" t="s">
        <v>201</v>
      </c>
      <c r="H144" s="197">
        <v>3</v>
      </c>
      <c r="I144" s="198"/>
      <c r="J144" s="199">
        <f>ROUND(I144*H144,2)</f>
        <v>0</v>
      </c>
      <c r="K144" s="195" t="s">
        <v>144</v>
      </c>
      <c r="L144" s="61"/>
      <c r="M144" s="200" t="s">
        <v>34</v>
      </c>
      <c r="N144" s="201" t="s">
        <v>49</v>
      </c>
      <c r="O144" s="42"/>
      <c r="P144" s="202">
        <f>O144*H144</f>
        <v>0</v>
      </c>
      <c r="Q144" s="202">
        <v>0</v>
      </c>
      <c r="R144" s="202">
        <f>Q144*H144</f>
        <v>0</v>
      </c>
      <c r="S144" s="202">
        <v>0</v>
      </c>
      <c r="T144" s="203">
        <f>S144*H144</f>
        <v>0</v>
      </c>
      <c r="AR144" s="23" t="s">
        <v>145</v>
      </c>
      <c r="AT144" s="23" t="s">
        <v>140</v>
      </c>
      <c r="AU144" s="23" t="s">
        <v>88</v>
      </c>
      <c r="AY144" s="23" t="s">
        <v>138</v>
      </c>
      <c r="BE144" s="204">
        <f>IF(N144="základní",J144,0)</f>
        <v>0</v>
      </c>
      <c r="BF144" s="204">
        <f>IF(N144="snížená",J144,0)</f>
        <v>0</v>
      </c>
      <c r="BG144" s="204">
        <f>IF(N144="zákl. přenesená",J144,0)</f>
        <v>0</v>
      </c>
      <c r="BH144" s="204">
        <f>IF(N144="sníž. přenesená",J144,0)</f>
        <v>0</v>
      </c>
      <c r="BI144" s="204">
        <f>IF(N144="nulová",J144,0)</f>
        <v>0</v>
      </c>
      <c r="BJ144" s="23" t="s">
        <v>86</v>
      </c>
      <c r="BK144" s="204">
        <f>ROUND(I144*H144,2)</f>
        <v>0</v>
      </c>
      <c r="BL144" s="23" t="s">
        <v>145</v>
      </c>
      <c r="BM144" s="23" t="s">
        <v>837</v>
      </c>
    </row>
    <row r="145" spans="2:47" s="1" customFormat="1" ht="67.5">
      <c r="B145" s="41"/>
      <c r="C145" s="63"/>
      <c r="D145" s="205" t="s">
        <v>147</v>
      </c>
      <c r="E145" s="63"/>
      <c r="F145" s="206" t="s">
        <v>838</v>
      </c>
      <c r="G145" s="63"/>
      <c r="H145" s="63"/>
      <c r="I145" s="163"/>
      <c r="J145" s="63"/>
      <c r="K145" s="63"/>
      <c r="L145" s="61"/>
      <c r="M145" s="207"/>
      <c r="N145" s="42"/>
      <c r="O145" s="42"/>
      <c r="P145" s="42"/>
      <c r="Q145" s="42"/>
      <c r="R145" s="42"/>
      <c r="S145" s="42"/>
      <c r="T145" s="78"/>
      <c r="AT145" s="23" t="s">
        <v>147</v>
      </c>
      <c r="AU145" s="23" t="s">
        <v>88</v>
      </c>
    </row>
    <row r="146" spans="2:51" s="11" customFormat="1" ht="13.5">
      <c r="B146" s="210"/>
      <c r="C146" s="211"/>
      <c r="D146" s="208" t="s">
        <v>160</v>
      </c>
      <c r="E146" s="232" t="s">
        <v>34</v>
      </c>
      <c r="F146" s="233" t="s">
        <v>155</v>
      </c>
      <c r="G146" s="211"/>
      <c r="H146" s="234">
        <v>3</v>
      </c>
      <c r="I146" s="215"/>
      <c r="J146" s="211"/>
      <c r="K146" s="211"/>
      <c r="L146" s="216"/>
      <c r="M146" s="217"/>
      <c r="N146" s="218"/>
      <c r="O146" s="218"/>
      <c r="P146" s="218"/>
      <c r="Q146" s="218"/>
      <c r="R146" s="218"/>
      <c r="S146" s="218"/>
      <c r="T146" s="219"/>
      <c r="AT146" s="220" t="s">
        <v>160</v>
      </c>
      <c r="AU146" s="220" t="s">
        <v>88</v>
      </c>
      <c r="AV146" s="11" t="s">
        <v>88</v>
      </c>
      <c r="AW146" s="11" t="s">
        <v>41</v>
      </c>
      <c r="AX146" s="11" t="s">
        <v>86</v>
      </c>
      <c r="AY146" s="220" t="s">
        <v>138</v>
      </c>
    </row>
    <row r="147" spans="2:65" s="1" customFormat="1" ht="22.5" customHeight="1">
      <c r="B147" s="41"/>
      <c r="C147" s="193" t="s">
        <v>283</v>
      </c>
      <c r="D147" s="193" t="s">
        <v>140</v>
      </c>
      <c r="E147" s="194" t="s">
        <v>839</v>
      </c>
      <c r="F147" s="195" t="s">
        <v>840</v>
      </c>
      <c r="G147" s="196" t="s">
        <v>201</v>
      </c>
      <c r="H147" s="197">
        <v>10</v>
      </c>
      <c r="I147" s="198"/>
      <c r="J147" s="199">
        <f>ROUND(I147*H147,2)</f>
        <v>0</v>
      </c>
      <c r="K147" s="195" t="s">
        <v>144</v>
      </c>
      <c r="L147" s="61"/>
      <c r="M147" s="200" t="s">
        <v>34</v>
      </c>
      <c r="N147" s="201" t="s">
        <v>49</v>
      </c>
      <c r="O147" s="42"/>
      <c r="P147" s="202">
        <f>O147*H147</f>
        <v>0</v>
      </c>
      <c r="Q147" s="202">
        <v>0</v>
      </c>
      <c r="R147" s="202">
        <f>Q147*H147</f>
        <v>0</v>
      </c>
      <c r="S147" s="202">
        <v>0</v>
      </c>
      <c r="T147" s="203">
        <f>S147*H147</f>
        <v>0</v>
      </c>
      <c r="AR147" s="23" t="s">
        <v>145</v>
      </c>
      <c r="AT147" s="23" t="s">
        <v>140</v>
      </c>
      <c r="AU147" s="23" t="s">
        <v>88</v>
      </c>
      <c r="AY147" s="23" t="s">
        <v>138</v>
      </c>
      <c r="BE147" s="204">
        <f>IF(N147="základní",J147,0)</f>
        <v>0</v>
      </c>
      <c r="BF147" s="204">
        <f>IF(N147="snížená",J147,0)</f>
        <v>0</v>
      </c>
      <c r="BG147" s="204">
        <f>IF(N147="zákl. přenesená",J147,0)</f>
        <v>0</v>
      </c>
      <c r="BH147" s="204">
        <f>IF(N147="sníž. přenesená",J147,0)</f>
        <v>0</v>
      </c>
      <c r="BI147" s="204">
        <f>IF(N147="nulová",J147,0)</f>
        <v>0</v>
      </c>
      <c r="BJ147" s="23" t="s">
        <v>86</v>
      </c>
      <c r="BK147" s="204">
        <f>ROUND(I147*H147,2)</f>
        <v>0</v>
      </c>
      <c r="BL147" s="23" t="s">
        <v>145</v>
      </c>
      <c r="BM147" s="23" t="s">
        <v>841</v>
      </c>
    </row>
    <row r="148" spans="2:47" s="1" customFormat="1" ht="67.5">
      <c r="B148" s="41"/>
      <c r="C148" s="63"/>
      <c r="D148" s="205" t="s">
        <v>147</v>
      </c>
      <c r="E148" s="63"/>
      <c r="F148" s="206" t="s">
        <v>838</v>
      </c>
      <c r="G148" s="63"/>
      <c r="H148" s="63"/>
      <c r="I148" s="163"/>
      <c r="J148" s="63"/>
      <c r="K148" s="63"/>
      <c r="L148" s="61"/>
      <c r="M148" s="207"/>
      <c r="N148" s="42"/>
      <c r="O148" s="42"/>
      <c r="P148" s="42"/>
      <c r="Q148" s="42"/>
      <c r="R148" s="42"/>
      <c r="S148" s="42"/>
      <c r="T148" s="78"/>
      <c r="AT148" s="23" t="s">
        <v>147</v>
      </c>
      <c r="AU148" s="23" t="s">
        <v>88</v>
      </c>
    </row>
    <row r="149" spans="2:51" s="11" customFormat="1" ht="13.5">
      <c r="B149" s="210"/>
      <c r="C149" s="211"/>
      <c r="D149" s="205" t="s">
        <v>160</v>
      </c>
      <c r="E149" s="212" t="s">
        <v>34</v>
      </c>
      <c r="F149" s="213" t="s">
        <v>174</v>
      </c>
      <c r="G149" s="211"/>
      <c r="H149" s="214">
        <v>10</v>
      </c>
      <c r="I149" s="215"/>
      <c r="J149" s="211"/>
      <c r="K149" s="211"/>
      <c r="L149" s="216"/>
      <c r="M149" s="217"/>
      <c r="N149" s="218"/>
      <c r="O149" s="218"/>
      <c r="P149" s="218"/>
      <c r="Q149" s="218"/>
      <c r="R149" s="218"/>
      <c r="S149" s="218"/>
      <c r="T149" s="219"/>
      <c r="AT149" s="220" t="s">
        <v>160</v>
      </c>
      <c r="AU149" s="220" t="s">
        <v>88</v>
      </c>
      <c r="AV149" s="11" t="s">
        <v>88</v>
      </c>
      <c r="AW149" s="11" t="s">
        <v>41</v>
      </c>
      <c r="AX149" s="11" t="s">
        <v>86</v>
      </c>
      <c r="AY149" s="220" t="s">
        <v>138</v>
      </c>
    </row>
    <row r="150" spans="2:63" s="10" customFormat="1" ht="29.85" customHeight="1">
      <c r="B150" s="176"/>
      <c r="C150" s="177"/>
      <c r="D150" s="190" t="s">
        <v>77</v>
      </c>
      <c r="E150" s="191" t="s">
        <v>420</v>
      </c>
      <c r="F150" s="191" t="s">
        <v>421</v>
      </c>
      <c r="G150" s="177"/>
      <c r="H150" s="177"/>
      <c r="I150" s="180"/>
      <c r="J150" s="192">
        <f>BK150</f>
        <v>0</v>
      </c>
      <c r="K150" s="177"/>
      <c r="L150" s="182"/>
      <c r="M150" s="183"/>
      <c r="N150" s="184"/>
      <c r="O150" s="184"/>
      <c r="P150" s="185">
        <f>SUM(P151:P152)</f>
        <v>0</v>
      </c>
      <c r="Q150" s="184"/>
      <c r="R150" s="185">
        <f>SUM(R151:R152)</f>
        <v>0</v>
      </c>
      <c r="S150" s="184"/>
      <c r="T150" s="186">
        <f>SUM(T151:T152)</f>
        <v>0</v>
      </c>
      <c r="AR150" s="187" t="s">
        <v>86</v>
      </c>
      <c r="AT150" s="188" t="s">
        <v>77</v>
      </c>
      <c r="AU150" s="188" t="s">
        <v>86</v>
      </c>
      <c r="AY150" s="187" t="s">
        <v>138</v>
      </c>
      <c r="BK150" s="189">
        <f>SUM(BK151:BK152)</f>
        <v>0</v>
      </c>
    </row>
    <row r="151" spans="2:65" s="1" customFormat="1" ht="31.5" customHeight="1">
      <c r="B151" s="41"/>
      <c r="C151" s="193" t="s">
        <v>290</v>
      </c>
      <c r="D151" s="193" t="s">
        <v>140</v>
      </c>
      <c r="E151" s="194" t="s">
        <v>423</v>
      </c>
      <c r="F151" s="195" t="s">
        <v>424</v>
      </c>
      <c r="G151" s="196" t="s">
        <v>201</v>
      </c>
      <c r="H151" s="197">
        <v>76</v>
      </c>
      <c r="I151" s="198"/>
      <c r="J151" s="199">
        <f>ROUND(I151*H151,2)</f>
        <v>0</v>
      </c>
      <c r="K151" s="195" t="s">
        <v>144</v>
      </c>
      <c r="L151" s="61"/>
      <c r="M151" s="200" t="s">
        <v>34</v>
      </c>
      <c r="N151" s="201" t="s">
        <v>49</v>
      </c>
      <c r="O151" s="42"/>
      <c r="P151" s="202">
        <f>O151*H151</f>
        <v>0</v>
      </c>
      <c r="Q151" s="202">
        <v>0</v>
      </c>
      <c r="R151" s="202">
        <f>Q151*H151</f>
        <v>0</v>
      </c>
      <c r="S151" s="202">
        <v>0</v>
      </c>
      <c r="T151" s="203">
        <f>S151*H151</f>
        <v>0</v>
      </c>
      <c r="AR151" s="23" t="s">
        <v>145</v>
      </c>
      <c r="AT151" s="23" t="s">
        <v>140</v>
      </c>
      <c r="AU151" s="23" t="s">
        <v>88</v>
      </c>
      <c r="AY151" s="23" t="s">
        <v>138</v>
      </c>
      <c r="BE151" s="204">
        <f>IF(N151="základní",J151,0)</f>
        <v>0</v>
      </c>
      <c r="BF151" s="204">
        <f>IF(N151="snížená",J151,0)</f>
        <v>0</v>
      </c>
      <c r="BG151" s="204">
        <f>IF(N151="zákl. přenesená",J151,0)</f>
        <v>0</v>
      </c>
      <c r="BH151" s="204">
        <f>IF(N151="sníž. přenesená",J151,0)</f>
        <v>0</v>
      </c>
      <c r="BI151" s="204">
        <f>IF(N151="nulová",J151,0)</f>
        <v>0</v>
      </c>
      <c r="BJ151" s="23" t="s">
        <v>86</v>
      </c>
      <c r="BK151" s="204">
        <f>ROUND(I151*H151,2)</f>
        <v>0</v>
      </c>
      <c r="BL151" s="23" t="s">
        <v>145</v>
      </c>
      <c r="BM151" s="23" t="s">
        <v>842</v>
      </c>
    </row>
    <row r="152" spans="2:47" s="1" customFormat="1" ht="27">
      <c r="B152" s="41"/>
      <c r="C152" s="63"/>
      <c r="D152" s="205" t="s">
        <v>147</v>
      </c>
      <c r="E152" s="63"/>
      <c r="F152" s="206" t="s">
        <v>426</v>
      </c>
      <c r="G152" s="63"/>
      <c r="H152" s="63"/>
      <c r="I152" s="163"/>
      <c r="J152" s="63"/>
      <c r="K152" s="63"/>
      <c r="L152" s="61"/>
      <c r="M152" s="207"/>
      <c r="N152" s="42"/>
      <c r="O152" s="42"/>
      <c r="P152" s="42"/>
      <c r="Q152" s="42"/>
      <c r="R152" s="42"/>
      <c r="S152" s="42"/>
      <c r="T152" s="78"/>
      <c r="AT152" s="23" t="s">
        <v>147</v>
      </c>
      <c r="AU152" s="23" t="s">
        <v>88</v>
      </c>
    </row>
    <row r="153" spans="2:63" s="10" customFormat="1" ht="29.85" customHeight="1">
      <c r="B153" s="176"/>
      <c r="C153" s="177"/>
      <c r="D153" s="190" t="s">
        <v>77</v>
      </c>
      <c r="E153" s="191" t="s">
        <v>843</v>
      </c>
      <c r="F153" s="191" t="s">
        <v>844</v>
      </c>
      <c r="G153" s="177"/>
      <c r="H153" s="177"/>
      <c r="I153" s="180"/>
      <c r="J153" s="192">
        <f>BK153</f>
        <v>0</v>
      </c>
      <c r="K153" s="177"/>
      <c r="L153" s="182"/>
      <c r="M153" s="183"/>
      <c r="N153" s="184"/>
      <c r="O153" s="184"/>
      <c r="P153" s="185">
        <f>SUM(P154:P155)</f>
        <v>0</v>
      </c>
      <c r="Q153" s="184"/>
      <c r="R153" s="185">
        <f>SUM(R154:R155)</f>
        <v>0</v>
      </c>
      <c r="S153" s="184"/>
      <c r="T153" s="186">
        <f>SUM(T154:T155)</f>
        <v>0</v>
      </c>
      <c r="AR153" s="187" t="s">
        <v>167</v>
      </c>
      <c r="AT153" s="188" t="s">
        <v>77</v>
      </c>
      <c r="AU153" s="188" t="s">
        <v>86</v>
      </c>
      <c r="AY153" s="187" t="s">
        <v>138</v>
      </c>
      <c r="BK153" s="189">
        <f>SUM(BK154:BK155)</f>
        <v>0</v>
      </c>
    </row>
    <row r="154" spans="2:65" s="1" customFormat="1" ht="22.5" customHeight="1">
      <c r="B154" s="41"/>
      <c r="C154" s="193" t="s">
        <v>296</v>
      </c>
      <c r="D154" s="193" t="s">
        <v>140</v>
      </c>
      <c r="E154" s="194" t="s">
        <v>845</v>
      </c>
      <c r="F154" s="195" t="s">
        <v>846</v>
      </c>
      <c r="G154" s="196" t="s">
        <v>248</v>
      </c>
      <c r="H154" s="197">
        <v>1</v>
      </c>
      <c r="I154" s="198"/>
      <c r="J154" s="199">
        <f>ROUND(I154*H154,2)</f>
        <v>0</v>
      </c>
      <c r="K154" s="195" t="s">
        <v>34</v>
      </c>
      <c r="L154" s="61"/>
      <c r="M154" s="200" t="s">
        <v>34</v>
      </c>
      <c r="N154" s="201" t="s">
        <v>49</v>
      </c>
      <c r="O154" s="42"/>
      <c r="P154" s="202">
        <f>O154*H154</f>
        <v>0</v>
      </c>
      <c r="Q154" s="202">
        <v>0</v>
      </c>
      <c r="R154" s="202">
        <f>Q154*H154</f>
        <v>0</v>
      </c>
      <c r="S154" s="202">
        <v>0</v>
      </c>
      <c r="T154" s="203">
        <f>S154*H154</f>
        <v>0</v>
      </c>
      <c r="AR154" s="23" t="s">
        <v>728</v>
      </c>
      <c r="AT154" s="23" t="s">
        <v>140</v>
      </c>
      <c r="AU154" s="23" t="s">
        <v>88</v>
      </c>
      <c r="AY154" s="23" t="s">
        <v>138</v>
      </c>
      <c r="BE154" s="204">
        <f>IF(N154="základní",J154,0)</f>
        <v>0</v>
      </c>
      <c r="BF154" s="204">
        <f>IF(N154="snížená",J154,0)</f>
        <v>0</v>
      </c>
      <c r="BG154" s="204">
        <f>IF(N154="zákl. přenesená",J154,0)</f>
        <v>0</v>
      </c>
      <c r="BH154" s="204">
        <f>IF(N154="sníž. přenesená",J154,0)</f>
        <v>0</v>
      </c>
      <c r="BI154" s="204">
        <f>IF(N154="nulová",J154,0)</f>
        <v>0</v>
      </c>
      <c r="BJ154" s="23" t="s">
        <v>86</v>
      </c>
      <c r="BK154" s="204">
        <f>ROUND(I154*H154,2)</f>
        <v>0</v>
      </c>
      <c r="BL154" s="23" t="s">
        <v>728</v>
      </c>
      <c r="BM154" s="23" t="s">
        <v>847</v>
      </c>
    </row>
    <row r="155" spans="2:47" s="1" customFormat="1" ht="40.5">
      <c r="B155" s="41"/>
      <c r="C155" s="63"/>
      <c r="D155" s="205" t="s">
        <v>149</v>
      </c>
      <c r="E155" s="63"/>
      <c r="F155" s="206" t="s">
        <v>848</v>
      </c>
      <c r="G155" s="63"/>
      <c r="H155" s="63"/>
      <c r="I155" s="163"/>
      <c r="J155" s="63"/>
      <c r="K155" s="63"/>
      <c r="L155" s="61"/>
      <c r="M155" s="248"/>
      <c r="N155" s="249"/>
      <c r="O155" s="249"/>
      <c r="P155" s="249"/>
      <c r="Q155" s="249"/>
      <c r="R155" s="249"/>
      <c r="S155" s="249"/>
      <c r="T155" s="250"/>
      <c r="AT155" s="23" t="s">
        <v>149</v>
      </c>
      <c r="AU155" s="23" t="s">
        <v>88</v>
      </c>
    </row>
    <row r="156" spans="2:12" s="1" customFormat="1" ht="6.95" customHeight="1">
      <c r="B156" s="56"/>
      <c r="C156" s="57"/>
      <c r="D156" s="57"/>
      <c r="E156" s="57"/>
      <c r="F156" s="57"/>
      <c r="G156" s="57"/>
      <c r="H156" s="57"/>
      <c r="I156" s="139"/>
      <c r="J156" s="57"/>
      <c r="K156" s="57"/>
      <c r="L156" s="61"/>
    </row>
  </sheetData>
  <sheetProtection password="CC35" sheet="1" objects="1" scenarios="1" formatCells="0" formatColumns="0" formatRows="0" sort="0" autoFilter="0"/>
  <autoFilter ref="C85:K155"/>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101</v>
      </c>
      <c r="G1" s="393" t="s">
        <v>102</v>
      </c>
      <c r="H1" s="393"/>
      <c r="I1" s="115"/>
      <c r="J1" s="114" t="s">
        <v>103</v>
      </c>
      <c r="K1" s="113" t="s">
        <v>104</v>
      </c>
      <c r="L1" s="114" t="s">
        <v>105</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5"/>
      <c r="M2" s="385"/>
      <c r="N2" s="385"/>
      <c r="O2" s="385"/>
      <c r="P2" s="385"/>
      <c r="Q2" s="385"/>
      <c r="R2" s="385"/>
      <c r="S2" s="385"/>
      <c r="T2" s="385"/>
      <c r="U2" s="385"/>
      <c r="V2" s="385"/>
      <c r="AT2" s="23" t="s">
        <v>100</v>
      </c>
    </row>
    <row r="3" spans="2:46" ht="6.95" customHeight="1">
      <c r="B3" s="24"/>
      <c r="C3" s="25"/>
      <c r="D3" s="25"/>
      <c r="E3" s="25"/>
      <c r="F3" s="25"/>
      <c r="G3" s="25"/>
      <c r="H3" s="25"/>
      <c r="I3" s="116"/>
      <c r="J3" s="25"/>
      <c r="K3" s="26"/>
      <c r="AT3" s="23" t="s">
        <v>88</v>
      </c>
    </row>
    <row r="4" spans="2:46" ht="36.95" customHeight="1">
      <c r="B4" s="27"/>
      <c r="C4" s="28"/>
      <c r="D4" s="29" t="s">
        <v>106</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6" t="str">
        <f>'Rekapitulace stavby'!K6</f>
        <v>Rekonstrukce pěší stezky a schodiště ppč. 2175/8, ulice Máchova, Cheb</v>
      </c>
      <c r="F7" s="387"/>
      <c r="G7" s="387"/>
      <c r="H7" s="387"/>
      <c r="I7" s="117"/>
      <c r="J7" s="28"/>
      <c r="K7" s="30"/>
    </row>
    <row r="8" spans="2:11" s="1" customFormat="1" ht="13.5">
      <c r="B8" s="41"/>
      <c r="C8" s="42"/>
      <c r="D8" s="36" t="s">
        <v>107</v>
      </c>
      <c r="E8" s="42"/>
      <c r="F8" s="42"/>
      <c r="G8" s="42"/>
      <c r="H8" s="42"/>
      <c r="I8" s="118"/>
      <c r="J8" s="42"/>
      <c r="K8" s="45"/>
    </row>
    <row r="9" spans="2:11" s="1" customFormat="1" ht="36.95" customHeight="1">
      <c r="B9" s="41"/>
      <c r="C9" s="42"/>
      <c r="D9" s="42"/>
      <c r="E9" s="388" t="s">
        <v>849</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21</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4. 5. 2017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22.5" customHeight="1">
      <c r="B24" s="121"/>
      <c r="C24" s="122"/>
      <c r="D24" s="122"/>
      <c r="E24" s="355" t="s">
        <v>34</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ROUND(SUM(BE77:BE97),2)</f>
        <v>0</v>
      </c>
      <c r="G30" s="42"/>
      <c r="H30" s="42"/>
      <c r="I30" s="131">
        <v>0.21</v>
      </c>
      <c r="J30" s="130">
        <f>ROUND(ROUND((SUM(BE77:BE97)),2)*I30,2)</f>
        <v>0</v>
      </c>
      <c r="K30" s="45"/>
    </row>
    <row r="31" spans="2:11" s="1" customFormat="1" ht="14.45" customHeight="1">
      <c r="B31" s="41"/>
      <c r="C31" s="42"/>
      <c r="D31" s="42"/>
      <c r="E31" s="49" t="s">
        <v>50</v>
      </c>
      <c r="F31" s="130">
        <f>ROUND(SUM(BF77:BF97),2)</f>
        <v>0</v>
      </c>
      <c r="G31" s="42"/>
      <c r="H31" s="42"/>
      <c r="I31" s="131">
        <v>0.15</v>
      </c>
      <c r="J31" s="130">
        <f>ROUND(ROUND((SUM(BF77:BF97)),2)*I31,2)</f>
        <v>0</v>
      </c>
      <c r="K31" s="45"/>
    </row>
    <row r="32" spans="2:11" s="1" customFormat="1" ht="14.45" customHeight="1" hidden="1">
      <c r="B32" s="41"/>
      <c r="C32" s="42"/>
      <c r="D32" s="42"/>
      <c r="E32" s="49" t="s">
        <v>51</v>
      </c>
      <c r="F32" s="130">
        <f>ROUND(SUM(BG77:BG97),2)</f>
        <v>0</v>
      </c>
      <c r="G32" s="42"/>
      <c r="H32" s="42"/>
      <c r="I32" s="131">
        <v>0.21</v>
      </c>
      <c r="J32" s="130">
        <v>0</v>
      </c>
      <c r="K32" s="45"/>
    </row>
    <row r="33" spans="2:11" s="1" customFormat="1" ht="14.45" customHeight="1" hidden="1">
      <c r="B33" s="41"/>
      <c r="C33" s="42"/>
      <c r="D33" s="42"/>
      <c r="E33" s="49" t="s">
        <v>52</v>
      </c>
      <c r="F33" s="130">
        <f>ROUND(SUM(BH77:BH97),2)</f>
        <v>0</v>
      </c>
      <c r="G33" s="42"/>
      <c r="H33" s="42"/>
      <c r="I33" s="131">
        <v>0.15</v>
      </c>
      <c r="J33" s="130">
        <v>0</v>
      </c>
      <c r="K33" s="45"/>
    </row>
    <row r="34" spans="2:11" s="1" customFormat="1" ht="14.45" customHeight="1" hidden="1">
      <c r="B34" s="41"/>
      <c r="C34" s="42"/>
      <c r="D34" s="42"/>
      <c r="E34" s="49" t="s">
        <v>53</v>
      </c>
      <c r="F34" s="130">
        <f>ROUND(SUM(BI77:BI97),2)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6" t="str">
        <f>E7</f>
        <v>Rekonstrukce pěší stezky a schodiště ppč. 2175/8, ulice Máchova, Cheb</v>
      </c>
      <c r="F45" s="387"/>
      <c r="G45" s="387"/>
      <c r="H45" s="387"/>
      <c r="I45" s="118"/>
      <c r="J45" s="42"/>
      <c r="K45" s="45"/>
    </row>
    <row r="46" spans="2:11" s="1" customFormat="1" ht="14.45" customHeight="1">
      <c r="B46" s="41"/>
      <c r="C46" s="36" t="s">
        <v>107</v>
      </c>
      <c r="D46" s="42"/>
      <c r="E46" s="42"/>
      <c r="F46" s="42"/>
      <c r="G46" s="42"/>
      <c r="H46" s="42"/>
      <c r="I46" s="118"/>
      <c r="J46" s="42"/>
      <c r="K46" s="45"/>
    </row>
    <row r="47" spans="2:11" s="1" customFormat="1" ht="23.25" customHeight="1">
      <c r="B47" s="41"/>
      <c r="C47" s="42"/>
      <c r="D47" s="42"/>
      <c r="E47" s="388" t="str">
        <f>E9</f>
        <v>VRN - Vedlejší rozpočtové náklady</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Máchova, Cheb</v>
      </c>
      <c r="G49" s="42"/>
      <c r="H49" s="42"/>
      <c r="I49" s="119" t="s">
        <v>26</v>
      </c>
      <c r="J49" s="120" t="str">
        <f>IF(J12="","",J12)</f>
        <v>4. 5. 2017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Cheb</v>
      </c>
      <c r="G51" s="42"/>
      <c r="H51" s="42"/>
      <c r="I51" s="119" t="s">
        <v>39</v>
      </c>
      <c r="J51" s="34" t="str">
        <f>E21</f>
        <v>DSVA s.r.o.</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110</v>
      </c>
      <c r="D54" s="132"/>
      <c r="E54" s="132"/>
      <c r="F54" s="132"/>
      <c r="G54" s="132"/>
      <c r="H54" s="132"/>
      <c r="I54" s="145"/>
      <c r="J54" s="146" t="s">
        <v>111</v>
      </c>
      <c r="K54" s="147"/>
    </row>
    <row r="55" spans="2:11" s="1" customFormat="1" ht="10.35" customHeight="1">
      <c r="B55" s="41"/>
      <c r="C55" s="42"/>
      <c r="D55" s="42"/>
      <c r="E55" s="42"/>
      <c r="F55" s="42"/>
      <c r="G55" s="42"/>
      <c r="H55" s="42"/>
      <c r="I55" s="118"/>
      <c r="J55" s="42"/>
      <c r="K55" s="45"/>
    </row>
    <row r="56" spans="2:47" s="1" customFormat="1" ht="29.25" customHeight="1">
      <c r="B56" s="41"/>
      <c r="C56" s="148" t="s">
        <v>112</v>
      </c>
      <c r="D56" s="42"/>
      <c r="E56" s="42"/>
      <c r="F56" s="42"/>
      <c r="G56" s="42"/>
      <c r="H56" s="42"/>
      <c r="I56" s="118"/>
      <c r="J56" s="128">
        <f>J77</f>
        <v>0</v>
      </c>
      <c r="K56" s="45"/>
      <c r="AU56" s="23" t="s">
        <v>113</v>
      </c>
    </row>
    <row r="57" spans="2:11" s="7" customFormat="1" ht="24.95" customHeight="1">
      <c r="B57" s="149"/>
      <c r="C57" s="150"/>
      <c r="D57" s="151" t="s">
        <v>850</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122</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22.5" customHeight="1">
      <c r="B67" s="41"/>
      <c r="C67" s="63"/>
      <c r="D67" s="63"/>
      <c r="E67" s="390" t="str">
        <f>E7</f>
        <v>Rekonstrukce pěší stezky a schodiště ppč. 2175/8, ulice Máchova, Cheb</v>
      </c>
      <c r="F67" s="391"/>
      <c r="G67" s="391"/>
      <c r="H67" s="391"/>
      <c r="I67" s="163"/>
      <c r="J67" s="63"/>
      <c r="K67" s="63"/>
      <c r="L67" s="61"/>
    </row>
    <row r="68" spans="2:12" s="1" customFormat="1" ht="14.45" customHeight="1">
      <c r="B68" s="41"/>
      <c r="C68" s="65" t="s">
        <v>107</v>
      </c>
      <c r="D68" s="63"/>
      <c r="E68" s="63"/>
      <c r="F68" s="63"/>
      <c r="G68" s="63"/>
      <c r="H68" s="63"/>
      <c r="I68" s="163"/>
      <c r="J68" s="63"/>
      <c r="K68" s="63"/>
      <c r="L68" s="61"/>
    </row>
    <row r="69" spans="2:12" s="1" customFormat="1" ht="23.25" customHeight="1">
      <c r="B69" s="41"/>
      <c r="C69" s="63"/>
      <c r="D69" s="63"/>
      <c r="E69" s="366" t="str">
        <f>E9</f>
        <v>VRN - Vedlejší rozpočtové náklady</v>
      </c>
      <c r="F69" s="392"/>
      <c r="G69" s="392"/>
      <c r="H69" s="392"/>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24</v>
      </c>
      <c r="D71" s="63"/>
      <c r="E71" s="63"/>
      <c r="F71" s="164" t="str">
        <f>F12</f>
        <v>Máchova, Cheb</v>
      </c>
      <c r="G71" s="63"/>
      <c r="H71" s="63"/>
      <c r="I71" s="165" t="s">
        <v>26</v>
      </c>
      <c r="J71" s="73" t="str">
        <f>IF(J12="","",J12)</f>
        <v>4. 5. 2017</v>
      </c>
      <c r="K71" s="63"/>
      <c r="L71" s="61"/>
    </row>
    <row r="72" spans="2:12" s="1" customFormat="1" ht="6.95" customHeight="1">
      <c r="B72" s="41"/>
      <c r="C72" s="63"/>
      <c r="D72" s="63"/>
      <c r="E72" s="63"/>
      <c r="F72" s="63"/>
      <c r="G72" s="63"/>
      <c r="H72" s="63"/>
      <c r="I72" s="163"/>
      <c r="J72" s="63"/>
      <c r="K72" s="63"/>
      <c r="L72" s="61"/>
    </row>
    <row r="73" spans="2:12" s="1" customFormat="1" ht="13.5">
      <c r="B73" s="41"/>
      <c r="C73" s="65" t="s">
        <v>32</v>
      </c>
      <c r="D73" s="63"/>
      <c r="E73" s="63"/>
      <c r="F73" s="164" t="str">
        <f>E15</f>
        <v>Město Cheb</v>
      </c>
      <c r="G73" s="63"/>
      <c r="H73" s="63"/>
      <c r="I73" s="165" t="s">
        <v>39</v>
      </c>
      <c r="J73" s="164" t="str">
        <f>E21</f>
        <v>DSVA s.r.o.</v>
      </c>
      <c r="K73" s="63"/>
      <c r="L73" s="61"/>
    </row>
    <row r="74" spans="2:12" s="1" customFormat="1" ht="14.45" customHeight="1">
      <c r="B74" s="41"/>
      <c r="C74" s="65" t="s">
        <v>37</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123</v>
      </c>
      <c r="D76" s="168" t="s">
        <v>63</v>
      </c>
      <c r="E76" s="168" t="s">
        <v>59</v>
      </c>
      <c r="F76" s="168" t="s">
        <v>124</v>
      </c>
      <c r="G76" s="168" t="s">
        <v>125</v>
      </c>
      <c r="H76" s="168" t="s">
        <v>126</v>
      </c>
      <c r="I76" s="169" t="s">
        <v>127</v>
      </c>
      <c r="J76" s="168" t="s">
        <v>111</v>
      </c>
      <c r="K76" s="170" t="s">
        <v>128</v>
      </c>
      <c r="L76" s="171"/>
      <c r="M76" s="81" t="s">
        <v>129</v>
      </c>
      <c r="N76" s="82" t="s">
        <v>48</v>
      </c>
      <c r="O76" s="82" t="s">
        <v>130</v>
      </c>
      <c r="P76" s="82" t="s">
        <v>131</v>
      </c>
      <c r="Q76" s="82" t="s">
        <v>132</v>
      </c>
      <c r="R76" s="82" t="s">
        <v>133</v>
      </c>
      <c r="S76" s="82" t="s">
        <v>134</v>
      </c>
      <c r="T76" s="83" t="s">
        <v>135</v>
      </c>
    </row>
    <row r="77" spans="2:63" s="1" customFormat="1" ht="29.25" customHeight="1">
      <c r="B77" s="41"/>
      <c r="C77" s="87" t="s">
        <v>112</v>
      </c>
      <c r="D77" s="63"/>
      <c r="E77" s="63"/>
      <c r="F77" s="63"/>
      <c r="G77" s="63"/>
      <c r="H77" s="63"/>
      <c r="I77" s="163"/>
      <c r="J77" s="172">
        <f>BK77</f>
        <v>0</v>
      </c>
      <c r="K77" s="63"/>
      <c r="L77" s="61"/>
      <c r="M77" s="84"/>
      <c r="N77" s="85"/>
      <c r="O77" s="85"/>
      <c r="P77" s="173">
        <f>P78</f>
        <v>0</v>
      </c>
      <c r="Q77" s="85"/>
      <c r="R77" s="173">
        <f>R78</f>
        <v>0</v>
      </c>
      <c r="S77" s="85"/>
      <c r="T77" s="174">
        <f>T78</f>
        <v>0</v>
      </c>
      <c r="AT77" s="23" t="s">
        <v>77</v>
      </c>
      <c r="AU77" s="23" t="s">
        <v>113</v>
      </c>
      <c r="BK77" s="175">
        <f>BK78</f>
        <v>0</v>
      </c>
    </row>
    <row r="78" spans="2:63" s="10" customFormat="1" ht="37.35" customHeight="1">
      <c r="B78" s="176"/>
      <c r="C78" s="177"/>
      <c r="D78" s="190" t="s">
        <v>77</v>
      </c>
      <c r="E78" s="268" t="s">
        <v>724</v>
      </c>
      <c r="F78" s="268" t="s">
        <v>725</v>
      </c>
      <c r="G78" s="177"/>
      <c r="H78" s="177"/>
      <c r="I78" s="180"/>
      <c r="J78" s="269">
        <f>BK78</f>
        <v>0</v>
      </c>
      <c r="K78" s="177"/>
      <c r="L78" s="182"/>
      <c r="M78" s="183"/>
      <c r="N78" s="184"/>
      <c r="O78" s="184"/>
      <c r="P78" s="185">
        <f>SUM(P79:P97)</f>
        <v>0</v>
      </c>
      <c r="Q78" s="184"/>
      <c r="R78" s="185">
        <f>SUM(R79:R97)</f>
        <v>0</v>
      </c>
      <c r="S78" s="184"/>
      <c r="T78" s="186">
        <f>SUM(T79:T97)</f>
        <v>0</v>
      </c>
      <c r="AR78" s="187" t="s">
        <v>145</v>
      </c>
      <c r="AT78" s="188" t="s">
        <v>77</v>
      </c>
      <c r="AU78" s="188" t="s">
        <v>78</v>
      </c>
      <c r="AY78" s="187" t="s">
        <v>138</v>
      </c>
      <c r="BK78" s="189">
        <f>SUM(BK79:BK97)</f>
        <v>0</v>
      </c>
    </row>
    <row r="79" spans="2:65" s="1" customFormat="1" ht="22.5" customHeight="1">
      <c r="B79" s="41"/>
      <c r="C79" s="193" t="s">
        <v>86</v>
      </c>
      <c r="D79" s="193" t="s">
        <v>140</v>
      </c>
      <c r="E79" s="194" t="s">
        <v>851</v>
      </c>
      <c r="F79" s="195" t="s">
        <v>852</v>
      </c>
      <c r="G79" s="196" t="s">
        <v>749</v>
      </c>
      <c r="H79" s="197">
        <v>1</v>
      </c>
      <c r="I79" s="198"/>
      <c r="J79" s="199">
        <f>ROUND(I79*H79,2)</f>
        <v>0</v>
      </c>
      <c r="K79" s="195" t="s">
        <v>34</v>
      </c>
      <c r="L79" s="61"/>
      <c r="M79" s="200" t="s">
        <v>34</v>
      </c>
      <c r="N79" s="201" t="s">
        <v>49</v>
      </c>
      <c r="O79" s="42"/>
      <c r="P79" s="202">
        <f>O79*H79</f>
        <v>0</v>
      </c>
      <c r="Q79" s="202">
        <v>0</v>
      </c>
      <c r="R79" s="202">
        <f>Q79*H79</f>
        <v>0</v>
      </c>
      <c r="S79" s="202">
        <v>0</v>
      </c>
      <c r="T79" s="203">
        <f>S79*H79</f>
        <v>0</v>
      </c>
      <c r="AR79" s="23" t="s">
        <v>145</v>
      </c>
      <c r="AT79" s="23" t="s">
        <v>140</v>
      </c>
      <c r="AU79" s="23" t="s">
        <v>86</v>
      </c>
      <c r="AY79" s="23" t="s">
        <v>138</v>
      </c>
      <c r="BE79" s="204">
        <f>IF(N79="základní",J79,0)</f>
        <v>0</v>
      </c>
      <c r="BF79" s="204">
        <f>IF(N79="snížená",J79,0)</f>
        <v>0</v>
      </c>
      <c r="BG79" s="204">
        <f>IF(N79="zákl. přenesená",J79,0)</f>
        <v>0</v>
      </c>
      <c r="BH79" s="204">
        <f>IF(N79="sníž. přenesená",J79,0)</f>
        <v>0</v>
      </c>
      <c r="BI79" s="204">
        <f>IF(N79="nulová",J79,0)</f>
        <v>0</v>
      </c>
      <c r="BJ79" s="23" t="s">
        <v>86</v>
      </c>
      <c r="BK79" s="204">
        <f>ROUND(I79*H79,2)</f>
        <v>0</v>
      </c>
      <c r="BL79" s="23" t="s">
        <v>145</v>
      </c>
      <c r="BM79" s="23" t="s">
        <v>853</v>
      </c>
    </row>
    <row r="80" spans="2:47" s="1" customFormat="1" ht="40.5">
      <c r="B80" s="41"/>
      <c r="C80" s="63"/>
      <c r="D80" s="208" t="s">
        <v>149</v>
      </c>
      <c r="E80" s="63"/>
      <c r="F80" s="209" t="s">
        <v>854</v>
      </c>
      <c r="G80" s="63"/>
      <c r="H80" s="63"/>
      <c r="I80" s="163"/>
      <c r="J80" s="63"/>
      <c r="K80" s="63"/>
      <c r="L80" s="61"/>
      <c r="M80" s="207"/>
      <c r="N80" s="42"/>
      <c r="O80" s="42"/>
      <c r="P80" s="42"/>
      <c r="Q80" s="42"/>
      <c r="R80" s="42"/>
      <c r="S80" s="42"/>
      <c r="T80" s="78"/>
      <c r="AT80" s="23" t="s">
        <v>149</v>
      </c>
      <c r="AU80" s="23" t="s">
        <v>86</v>
      </c>
    </row>
    <row r="81" spans="2:65" s="1" customFormat="1" ht="22.5" customHeight="1">
      <c r="B81" s="41"/>
      <c r="C81" s="193" t="s">
        <v>88</v>
      </c>
      <c r="D81" s="193" t="s">
        <v>140</v>
      </c>
      <c r="E81" s="194" t="s">
        <v>855</v>
      </c>
      <c r="F81" s="195" t="s">
        <v>856</v>
      </c>
      <c r="G81" s="196" t="s">
        <v>749</v>
      </c>
      <c r="H81" s="197">
        <v>1</v>
      </c>
      <c r="I81" s="198"/>
      <c r="J81" s="199">
        <f>ROUND(I81*H81,2)</f>
        <v>0</v>
      </c>
      <c r="K81" s="195" t="s">
        <v>34</v>
      </c>
      <c r="L81" s="61"/>
      <c r="M81" s="200" t="s">
        <v>34</v>
      </c>
      <c r="N81" s="201" t="s">
        <v>49</v>
      </c>
      <c r="O81" s="42"/>
      <c r="P81" s="202">
        <f>O81*H81</f>
        <v>0</v>
      </c>
      <c r="Q81" s="202">
        <v>0</v>
      </c>
      <c r="R81" s="202">
        <f>Q81*H81</f>
        <v>0</v>
      </c>
      <c r="S81" s="202">
        <v>0</v>
      </c>
      <c r="T81" s="203">
        <f>S81*H81</f>
        <v>0</v>
      </c>
      <c r="AR81" s="23" t="s">
        <v>857</v>
      </c>
      <c r="AT81" s="23" t="s">
        <v>140</v>
      </c>
      <c r="AU81" s="23" t="s">
        <v>86</v>
      </c>
      <c r="AY81" s="23" t="s">
        <v>138</v>
      </c>
      <c r="BE81" s="204">
        <f>IF(N81="základní",J81,0)</f>
        <v>0</v>
      </c>
      <c r="BF81" s="204">
        <f>IF(N81="snížená",J81,0)</f>
        <v>0</v>
      </c>
      <c r="BG81" s="204">
        <f>IF(N81="zákl. přenesená",J81,0)</f>
        <v>0</v>
      </c>
      <c r="BH81" s="204">
        <f>IF(N81="sníž. přenesená",J81,0)</f>
        <v>0</v>
      </c>
      <c r="BI81" s="204">
        <f>IF(N81="nulová",J81,0)</f>
        <v>0</v>
      </c>
      <c r="BJ81" s="23" t="s">
        <v>86</v>
      </c>
      <c r="BK81" s="204">
        <f>ROUND(I81*H81,2)</f>
        <v>0</v>
      </c>
      <c r="BL81" s="23" t="s">
        <v>857</v>
      </c>
      <c r="BM81" s="23" t="s">
        <v>858</v>
      </c>
    </row>
    <row r="82" spans="2:47" s="1" customFormat="1" ht="27">
      <c r="B82" s="41"/>
      <c r="C82" s="63"/>
      <c r="D82" s="208" t="s">
        <v>149</v>
      </c>
      <c r="E82" s="63"/>
      <c r="F82" s="209" t="s">
        <v>859</v>
      </c>
      <c r="G82" s="63"/>
      <c r="H82" s="63"/>
      <c r="I82" s="163"/>
      <c r="J82" s="63"/>
      <c r="K82" s="63"/>
      <c r="L82" s="61"/>
      <c r="M82" s="207"/>
      <c r="N82" s="42"/>
      <c r="O82" s="42"/>
      <c r="P82" s="42"/>
      <c r="Q82" s="42"/>
      <c r="R82" s="42"/>
      <c r="S82" s="42"/>
      <c r="T82" s="78"/>
      <c r="AT82" s="23" t="s">
        <v>149</v>
      </c>
      <c r="AU82" s="23" t="s">
        <v>86</v>
      </c>
    </row>
    <row r="83" spans="2:65" s="1" customFormat="1" ht="22.5" customHeight="1">
      <c r="B83" s="41"/>
      <c r="C83" s="193" t="s">
        <v>155</v>
      </c>
      <c r="D83" s="193" t="s">
        <v>140</v>
      </c>
      <c r="E83" s="194" t="s">
        <v>726</v>
      </c>
      <c r="F83" s="195" t="s">
        <v>860</v>
      </c>
      <c r="G83" s="196" t="s">
        <v>749</v>
      </c>
      <c r="H83" s="197">
        <v>1</v>
      </c>
      <c r="I83" s="198"/>
      <c r="J83" s="199">
        <f>ROUND(I83*H83,2)</f>
        <v>0</v>
      </c>
      <c r="K83" s="195" t="s">
        <v>34</v>
      </c>
      <c r="L83" s="61"/>
      <c r="M83" s="200" t="s">
        <v>34</v>
      </c>
      <c r="N83" s="201" t="s">
        <v>49</v>
      </c>
      <c r="O83" s="42"/>
      <c r="P83" s="202">
        <f>O83*H83</f>
        <v>0</v>
      </c>
      <c r="Q83" s="202">
        <v>0</v>
      </c>
      <c r="R83" s="202">
        <f>Q83*H83</f>
        <v>0</v>
      </c>
      <c r="S83" s="202">
        <v>0</v>
      </c>
      <c r="T83" s="203">
        <f>S83*H83</f>
        <v>0</v>
      </c>
      <c r="AR83" s="23" t="s">
        <v>857</v>
      </c>
      <c r="AT83" s="23" t="s">
        <v>140</v>
      </c>
      <c r="AU83" s="23" t="s">
        <v>86</v>
      </c>
      <c r="AY83" s="23" t="s">
        <v>138</v>
      </c>
      <c r="BE83" s="204">
        <f>IF(N83="základní",J83,0)</f>
        <v>0</v>
      </c>
      <c r="BF83" s="204">
        <f>IF(N83="snížená",J83,0)</f>
        <v>0</v>
      </c>
      <c r="BG83" s="204">
        <f>IF(N83="zákl. přenesená",J83,0)</f>
        <v>0</v>
      </c>
      <c r="BH83" s="204">
        <f>IF(N83="sníž. přenesená",J83,0)</f>
        <v>0</v>
      </c>
      <c r="BI83" s="204">
        <f>IF(N83="nulová",J83,0)</f>
        <v>0</v>
      </c>
      <c r="BJ83" s="23" t="s">
        <v>86</v>
      </c>
      <c r="BK83" s="204">
        <f>ROUND(I83*H83,2)</f>
        <v>0</v>
      </c>
      <c r="BL83" s="23" t="s">
        <v>857</v>
      </c>
      <c r="BM83" s="23" t="s">
        <v>861</v>
      </c>
    </row>
    <row r="84" spans="2:47" s="1" customFormat="1" ht="27">
      <c r="B84" s="41"/>
      <c r="C84" s="63"/>
      <c r="D84" s="208" t="s">
        <v>149</v>
      </c>
      <c r="E84" s="63"/>
      <c r="F84" s="209" t="s">
        <v>862</v>
      </c>
      <c r="G84" s="63"/>
      <c r="H84" s="63"/>
      <c r="I84" s="163"/>
      <c r="J84" s="63"/>
      <c r="K84" s="63"/>
      <c r="L84" s="61"/>
      <c r="M84" s="207"/>
      <c r="N84" s="42"/>
      <c r="O84" s="42"/>
      <c r="P84" s="42"/>
      <c r="Q84" s="42"/>
      <c r="R84" s="42"/>
      <c r="S84" s="42"/>
      <c r="T84" s="78"/>
      <c r="AT84" s="23" t="s">
        <v>149</v>
      </c>
      <c r="AU84" s="23" t="s">
        <v>86</v>
      </c>
    </row>
    <row r="85" spans="2:65" s="1" customFormat="1" ht="22.5" customHeight="1">
      <c r="B85" s="41"/>
      <c r="C85" s="193" t="s">
        <v>145</v>
      </c>
      <c r="D85" s="193" t="s">
        <v>140</v>
      </c>
      <c r="E85" s="194" t="s">
        <v>863</v>
      </c>
      <c r="F85" s="195" t="s">
        <v>864</v>
      </c>
      <c r="G85" s="196" t="s">
        <v>749</v>
      </c>
      <c r="H85" s="197">
        <v>1</v>
      </c>
      <c r="I85" s="198"/>
      <c r="J85" s="199">
        <f>ROUND(I85*H85,2)</f>
        <v>0</v>
      </c>
      <c r="K85" s="195" t="s">
        <v>34</v>
      </c>
      <c r="L85" s="61"/>
      <c r="M85" s="200" t="s">
        <v>34</v>
      </c>
      <c r="N85" s="201" t="s">
        <v>49</v>
      </c>
      <c r="O85" s="42"/>
      <c r="P85" s="202">
        <f>O85*H85</f>
        <v>0</v>
      </c>
      <c r="Q85" s="202">
        <v>0</v>
      </c>
      <c r="R85" s="202">
        <f>Q85*H85</f>
        <v>0</v>
      </c>
      <c r="S85" s="202">
        <v>0</v>
      </c>
      <c r="T85" s="203">
        <f>S85*H85</f>
        <v>0</v>
      </c>
      <c r="AR85" s="23" t="s">
        <v>857</v>
      </c>
      <c r="AT85" s="23" t="s">
        <v>140</v>
      </c>
      <c r="AU85" s="23" t="s">
        <v>86</v>
      </c>
      <c r="AY85" s="23" t="s">
        <v>138</v>
      </c>
      <c r="BE85" s="204">
        <f>IF(N85="základní",J85,0)</f>
        <v>0</v>
      </c>
      <c r="BF85" s="204">
        <f>IF(N85="snížená",J85,0)</f>
        <v>0</v>
      </c>
      <c r="BG85" s="204">
        <f>IF(N85="zákl. přenesená",J85,0)</f>
        <v>0</v>
      </c>
      <c r="BH85" s="204">
        <f>IF(N85="sníž. přenesená",J85,0)</f>
        <v>0</v>
      </c>
      <c r="BI85" s="204">
        <f>IF(N85="nulová",J85,0)</f>
        <v>0</v>
      </c>
      <c r="BJ85" s="23" t="s">
        <v>86</v>
      </c>
      <c r="BK85" s="204">
        <f>ROUND(I85*H85,2)</f>
        <v>0</v>
      </c>
      <c r="BL85" s="23" t="s">
        <v>857</v>
      </c>
      <c r="BM85" s="23" t="s">
        <v>865</v>
      </c>
    </row>
    <row r="86" spans="2:47" s="1" customFormat="1" ht="27">
      <c r="B86" s="41"/>
      <c r="C86" s="63"/>
      <c r="D86" s="208" t="s">
        <v>149</v>
      </c>
      <c r="E86" s="63"/>
      <c r="F86" s="209" t="s">
        <v>866</v>
      </c>
      <c r="G86" s="63"/>
      <c r="H86" s="63"/>
      <c r="I86" s="163"/>
      <c r="J86" s="63"/>
      <c r="K86" s="63"/>
      <c r="L86" s="61"/>
      <c r="M86" s="207"/>
      <c r="N86" s="42"/>
      <c r="O86" s="42"/>
      <c r="P86" s="42"/>
      <c r="Q86" s="42"/>
      <c r="R86" s="42"/>
      <c r="S86" s="42"/>
      <c r="T86" s="78"/>
      <c r="AT86" s="23" t="s">
        <v>149</v>
      </c>
      <c r="AU86" s="23" t="s">
        <v>86</v>
      </c>
    </row>
    <row r="87" spans="2:65" s="1" customFormat="1" ht="22.5" customHeight="1">
      <c r="B87" s="41"/>
      <c r="C87" s="193" t="s">
        <v>167</v>
      </c>
      <c r="D87" s="193" t="s">
        <v>140</v>
      </c>
      <c r="E87" s="194" t="s">
        <v>867</v>
      </c>
      <c r="F87" s="195" t="s">
        <v>868</v>
      </c>
      <c r="G87" s="196" t="s">
        <v>749</v>
      </c>
      <c r="H87" s="197">
        <v>1</v>
      </c>
      <c r="I87" s="198"/>
      <c r="J87" s="199">
        <f>ROUND(I87*H87,2)</f>
        <v>0</v>
      </c>
      <c r="K87" s="195" t="s">
        <v>34</v>
      </c>
      <c r="L87" s="61"/>
      <c r="M87" s="200" t="s">
        <v>34</v>
      </c>
      <c r="N87" s="201" t="s">
        <v>49</v>
      </c>
      <c r="O87" s="42"/>
      <c r="P87" s="202">
        <f>O87*H87</f>
        <v>0</v>
      </c>
      <c r="Q87" s="202">
        <v>0</v>
      </c>
      <c r="R87" s="202">
        <f>Q87*H87</f>
        <v>0</v>
      </c>
      <c r="S87" s="202">
        <v>0</v>
      </c>
      <c r="T87" s="203">
        <f>S87*H87</f>
        <v>0</v>
      </c>
      <c r="AR87" s="23" t="s">
        <v>857</v>
      </c>
      <c r="AT87" s="23" t="s">
        <v>140</v>
      </c>
      <c r="AU87" s="23" t="s">
        <v>86</v>
      </c>
      <c r="AY87" s="23" t="s">
        <v>138</v>
      </c>
      <c r="BE87" s="204">
        <f>IF(N87="základní",J87,0)</f>
        <v>0</v>
      </c>
      <c r="BF87" s="204">
        <f>IF(N87="snížená",J87,0)</f>
        <v>0</v>
      </c>
      <c r="BG87" s="204">
        <f>IF(N87="zákl. přenesená",J87,0)</f>
        <v>0</v>
      </c>
      <c r="BH87" s="204">
        <f>IF(N87="sníž. přenesená",J87,0)</f>
        <v>0</v>
      </c>
      <c r="BI87" s="204">
        <f>IF(N87="nulová",J87,0)</f>
        <v>0</v>
      </c>
      <c r="BJ87" s="23" t="s">
        <v>86</v>
      </c>
      <c r="BK87" s="204">
        <f>ROUND(I87*H87,2)</f>
        <v>0</v>
      </c>
      <c r="BL87" s="23" t="s">
        <v>857</v>
      </c>
      <c r="BM87" s="23" t="s">
        <v>869</v>
      </c>
    </row>
    <row r="88" spans="2:47" s="1" customFormat="1" ht="54">
      <c r="B88" s="41"/>
      <c r="C88" s="63"/>
      <c r="D88" s="208" t="s">
        <v>149</v>
      </c>
      <c r="E88" s="63"/>
      <c r="F88" s="209" t="s">
        <v>870</v>
      </c>
      <c r="G88" s="63"/>
      <c r="H88" s="63"/>
      <c r="I88" s="163"/>
      <c r="J88" s="63"/>
      <c r="K88" s="63"/>
      <c r="L88" s="61"/>
      <c r="M88" s="207"/>
      <c r="N88" s="42"/>
      <c r="O88" s="42"/>
      <c r="P88" s="42"/>
      <c r="Q88" s="42"/>
      <c r="R88" s="42"/>
      <c r="S88" s="42"/>
      <c r="T88" s="78"/>
      <c r="AT88" s="23" t="s">
        <v>149</v>
      </c>
      <c r="AU88" s="23" t="s">
        <v>86</v>
      </c>
    </row>
    <row r="89" spans="2:65" s="1" customFormat="1" ht="22.5" customHeight="1">
      <c r="B89" s="41"/>
      <c r="C89" s="193" t="s">
        <v>175</v>
      </c>
      <c r="D89" s="193" t="s">
        <v>140</v>
      </c>
      <c r="E89" s="194" t="s">
        <v>871</v>
      </c>
      <c r="F89" s="195" t="s">
        <v>872</v>
      </c>
      <c r="G89" s="196" t="s">
        <v>749</v>
      </c>
      <c r="H89" s="197">
        <v>1</v>
      </c>
      <c r="I89" s="198"/>
      <c r="J89" s="199">
        <f>ROUND(I89*H89,2)</f>
        <v>0</v>
      </c>
      <c r="K89" s="195" t="s">
        <v>34</v>
      </c>
      <c r="L89" s="61"/>
      <c r="M89" s="200" t="s">
        <v>34</v>
      </c>
      <c r="N89" s="201" t="s">
        <v>49</v>
      </c>
      <c r="O89" s="42"/>
      <c r="P89" s="202">
        <f>O89*H89</f>
        <v>0</v>
      </c>
      <c r="Q89" s="202">
        <v>0</v>
      </c>
      <c r="R89" s="202">
        <f>Q89*H89</f>
        <v>0</v>
      </c>
      <c r="S89" s="202">
        <v>0</v>
      </c>
      <c r="T89" s="203">
        <f>S89*H89</f>
        <v>0</v>
      </c>
      <c r="AR89" s="23" t="s">
        <v>857</v>
      </c>
      <c r="AT89" s="23" t="s">
        <v>140</v>
      </c>
      <c r="AU89" s="23" t="s">
        <v>86</v>
      </c>
      <c r="AY89" s="23" t="s">
        <v>138</v>
      </c>
      <c r="BE89" s="204">
        <f>IF(N89="základní",J89,0)</f>
        <v>0</v>
      </c>
      <c r="BF89" s="204">
        <f>IF(N89="snížená",J89,0)</f>
        <v>0</v>
      </c>
      <c r="BG89" s="204">
        <f>IF(N89="zákl. přenesená",J89,0)</f>
        <v>0</v>
      </c>
      <c r="BH89" s="204">
        <f>IF(N89="sníž. přenesená",J89,0)</f>
        <v>0</v>
      </c>
      <c r="BI89" s="204">
        <f>IF(N89="nulová",J89,0)</f>
        <v>0</v>
      </c>
      <c r="BJ89" s="23" t="s">
        <v>86</v>
      </c>
      <c r="BK89" s="204">
        <f>ROUND(I89*H89,2)</f>
        <v>0</v>
      </c>
      <c r="BL89" s="23" t="s">
        <v>857</v>
      </c>
      <c r="BM89" s="23" t="s">
        <v>873</v>
      </c>
    </row>
    <row r="90" spans="2:47" s="1" customFormat="1" ht="27">
      <c r="B90" s="41"/>
      <c r="C90" s="63"/>
      <c r="D90" s="208" t="s">
        <v>149</v>
      </c>
      <c r="E90" s="63"/>
      <c r="F90" s="209" t="s">
        <v>874</v>
      </c>
      <c r="G90" s="63"/>
      <c r="H90" s="63"/>
      <c r="I90" s="163"/>
      <c r="J90" s="63"/>
      <c r="K90" s="63"/>
      <c r="L90" s="61"/>
      <c r="M90" s="207"/>
      <c r="N90" s="42"/>
      <c r="O90" s="42"/>
      <c r="P90" s="42"/>
      <c r="Q90" s="42"/>
      <c r="R90" s="42"/>
      <c r="S90" s="42"/>
      <c r="T90" s="78"/>
      <c r="AT90" s="23" t="s">
        <v>149</v>
      </c>
      <c r="AU90" s="23" t="s">
        <v>86</v>
      </c>
    </row>
    <row r="91" spans="2:65" s="1" customFormat="1" ht="22.5" customHeight="1">
      <c r="B91" s="41"/>
      <c r="C91" s="193" t="s">
        <v>183</v>
      </c>
      <c r="D91" s="193" t="s">
        <v>140</v>
      </c>
      <c r="E91" s="194" t="s">
        <v>875</v>
      </c>
      <c r="F91" s="195" t="s">
        <v>876</v>
      </c>
      <c r="G91" s="196" t="s">
        <v>749</v>
      </c>
      <c r="H91" s="197">
        <v>1</v>
      </c>
      <c r="I91" s="198"/>
      <c r="J91" s="199">
        <f>ROUND(I91*H91,2)</f>
        <v>0</v>
      </c>
      <c r="K91" s="195" t="s">
        <v>34</v>
      </c>
      <c r="L91" s="61"/>
      <c r="M91" s="200" t="s">
        <v>34</v>
      </c>
      <c r="N91" s="201" t="s">
        <v>49</v>
      </c>
      <c r="O91" s="42"/>
      <c r="P91" s="202">
        <f>O91*H91</f>
        <v>0</v>
      </c>
      <c r="Q91" s="202">
        <v>0</v>
      </c>
      <c r="R91" s="202">
        <f>Q91*H91</f>
        <v>0</v>
      </c>
      <c r="S91" s="202">
        <v>0</v>
      </c>
      <c r="T91" s="203">
        <f>S91*H91</f>
        <v>0</v>
      </c>
      <c r="AR91" s="23" t="s">
        <v>857</v>
      </c>
      <c r="AT91" s="23" t="s">
        <v>140</v>
      </c>
      <c r="AU91" s="23" t="s">
        <v>86</v>
      </c>
      <c r="AY91" s="23" t="s">
        <v>138</v>
      </c>
      <c r="BE91" s="204">
        <f>IF(N91="základní",J91,0)</f>
        <v>0</v>
      </c>
      <c r="BF91" s="204">
        <f>IF(N91="snížená",J91,0)</f>
        <v>0</v>
      </c>
      <c r="BG91" s="204">
        <f>IF(N91="zákl. přenesená",J91,0)</f>
        <v>0</v>
      </c>
      <c r="BH91" s="204">
        <f>IF(N91="sníž. přenesená",J91,0)</f>
        <v>0</v>
      </c>
      <c r="BI91" s="204">
        <f>IF(N91="nulová",J91,0)</f>
        <v>0</v>
      </c>
      <c r="BJ91" s="23" t="s">
        <v>86</v>
      </c>
      <c r="BK91" s="204">
        <f>ROUND(I91*H91,2)</f>
        <v>0</v>
      </c>
      <c r="BL91" s="23" t="s">
        <v>857</v>
      </c>
      <c r="BM91" s="23" t="s">
        <v>877</v>
      </c>
    </row>
    <row r="92" spans="2:65" s="1" customFormat="1" ht="22.5" customHeight="1">
      <c r="B92" s="41"/>
      <c r="C92" s="193" t="s">
        <v>188</v>
      </c>
      <c r="D92" s="193" t="s">
        <v>140</v>
      </c>
      <c r="E92" s="194" t="s">
        <v>878</v>
      </c>
      <c r="F92" s="195" t="s">
        <v>879</v>
      </c>
      <c r="G92" s="196" t="s">
        <v>749</v>
      </c>
      <c r="H92" s="197">
        <v>1</v>
      </c>
      <c r="I92" s="198"/>
      <c r="J92" s="199">
        <f>ROUND(I92*H92,2)</f>
        <v>0</v>
      </c>
      <c r="K92" s="195" t="s">
        <v>34</v>
      </c>
      <c r="L92" s="61"/>
      <c r="M92" s="200" t="s">
        <v>34</v>
      </c>
      <c r="N92" s="201" t="s">
        <v>49</v>
      </c>
      <c r="O92" s="42"/>
      <c r="P92" s="202">
        <f>O92*H92</f>
        <v>0</v>
      </c>
      <c r="Q92" s="202">
        <v>0</v>
      </c>
      <c r="R92" s="202">
        <f>Q92*H92</f>
        <v>0</v>
      </c>
      <c r="S92" s="202">
        <v>0</v>
      </c>
      <c r="T92" s="203">
        <f>S92*H92</f>
        <v>0</v>
      </c>
      <c r="AR92" s="23" t="s">
        <v>857</v>
      </c>
      <c r="AT92" s="23" t="s">
        <v>140</v>
      </c>
      <c r="AU92" s="23" t="s">
        <v>86</v>
      </c>
      <c r="AY92" s="23" t="s">
        <v>138</v>
      </c>
      <c r="BE92" s="204">
        <f>IF(N92="základní",J92,0)</f>
        <v>0</v>
      </c>
      <c r="BF92" s="204">
        <f>IF(N92="snížená",J92,0)</f>
        <v>0</v>
      </c>
      <c r="BG92" s="204">
        <f>IF(N92="zákl. přenesená",J92,0)</f>
        <v>0</v>
      </c>
      <c r="BH92" s="204">
        <f>IF(N92="sníž. přenesená",J92,0)</f>
        <v>0</v>
      </c>
      <c r="BI92" s="204">
        <f>IF(N92="nulová",J92,0)</f>
        <v>0</v>
      </c>
      <c r="BJ92" s="23" t="s">
        <v>86</v>
      </c>
      <c r="BK92" s="204">
        <f>ROUND(I92*H92,2)</f>
        <v>0</v>
      </c>
      <c r="BL92" s="23" t="s">
        <v>857</v>
      </c>
      <c r="BM92" s="23" t="s">
        <v>880</v>
      </c>
    </row>
    <row r="93" spans="2:65" s="1" customFormat="1" ht="22.5" customHeight="1">
      <c r="B93" s="41"/>
      <c r="C93" s="193" t="s">
        <v>193</v>
      </c>
      <c r="D93" s="193" t="s">
        <v>140</v>
      </c>
      <c r="E93" s="194" t="s">
        <v>881</v>
      </c>
      <c r="F93" s="195" t="s">
        <v>882</v>
      </c>
      <c r="G93" s="196" t="s">
        <v>749</v>
      </c>
      <c r="H93" s="197">
        <v>1</v>
      </c>
      <c r="I93" s="198"/>
      <c r="J93" s="199">
        <f>ROUND(I93*H93,2)</f>
        <v>0</v>
      </c>
      <c r="K93" s="195" t="s">
        <v>34</v>
      </c>
      <c r="L93" s="61"/>
      <c r="M93" s="200" t="s">
        <v>34</v>
      </c>
      <c r="N93" s="201" t="s">
        <v>49</v>
      </c>
      <c r="O93" s="42"/>
      <c r="P93" s="202">
        <f>O93*H93</f>
        <v>0</v>
      </c>
      <c r="Q93" s="202">
        <v>0</v>
      </c>
      <c r="R93" s="202">
        <f>Q93*H93</f>
        <v>0</v>
      </c>
      <c r="S93" s="202">
        <v>0</v>
      </c>
      <c r="T93" s="203">
        <f>S93*H93</f>
        <v>0</v>
      </c>
      <c r="AR93" s="23" t="s">
        <v>857</v>
      </c>
      <c r="AT93" s="23" t="s">
        <v>140</v>
      </c>
      <c r="AU93" s="23" t="s">
        <v>86</v>
      </c>
      <c r="AY93" s="23" t="s">
        <v>138</v>
      </c>
      <c r="BE93" s="204">
        <f>IF(N93="základní",J93,0)</f>
        <v>0</v>
      </c>
      <c r="BF93" s="204">
        <f>IF(N93="snížená",J93,0)</f>
        <v>0</v>
      </c>
      <c r="BG93" s="204">
        <f>IF(N93="zákl. přenesená",J93,0)</f>
        <v>0</v>
      </c>
      <c r="BH93" s="204">
        <f>IF(N93="sníž. přenesená",J93,0)</f>
        <v>0</v>
      </c>
      <c r="BI93" s="204">
        <f>IF(N93="nulová",J93,0)</f>
        <v>0</v>
      </c>
      <c r="BJ93" s="23" t="s">
        <v>86</v>
      </c>
      <c r="BK93" s="204">
        <f>ROUND(I93*H93,2)</f>
        <v>0</v>
      </c>
      <c r="BL93" s="23" t="s">
        <v>857</v>
      </c>
      <c r="BM93" s="23" t="s">
        <v>883</v>
      </c>
    </row>
    <row r="94" spans="2:47" s="1" customFormat="1" ht="27">
      <c r="B94" s="41"/>
      <c r="C94" s="63"/>
      <c r="D94" s="208" t="s">
        <v>149</v>
      </c>
      <c r="E94" s="63"/>
      <c r="F94" s="209" t="s">
        <v>884</v>
      </c>
      <c r="G94" s="63"/>
      <c r="H94" s="63"/>
      <c r="I94" s="163"/>
      <c r="J94" s="63"/>
      <c r="K94" s="63"/>
      <c r="L94" s="61"/>
      <c r="M94" s="207"/>
      <c r="N94" s="42"/>
      <c r="O94" s="42"/>
      <c r="P94" s="42"/>
      <c r="Q94" s="42"/>
      <c r="R94" s="42"/>
      <c r="S94" s="42"/>
      <c r="T94" s="78"/>
      <c r="AT94" s="23" t="s">
        <v>149</v>
      </c>
      <c r="AU94" s="23" t="s">
        <v>86</v>
      </c>
    </row>
    <row r="95" spans="2:65" s="1" customFormat="1" ht="22.5" customHeight="1">
      <c r="B95" s="41"/>
      <c r="C95" s="193" t="s">
        <v>174</v>
      </c>
      <c r="D95" s="193" t="s">
        <v>140</v>
      </c>
      <c r="E95" s="194" t="s">
        <v>885</v>
      </c>
      <c r="F95" s="195" t="s">
        <v>886</v>
      </c>
      <c r="G95" s="196" t="s">
        <v>749</v>
      </c>
      <c r="H95" s="197">
        <v>1</v>
      </c>
      <c r="I95" s="198"/>
      <c r="J95" s="199">
        <f>ROUND(I95*H95,2)</f>
        <v>0</v>
      </c>
      <c r="K95" s="195" t="s">
        <v>34</v>
      </c>
      <c r="L95" s="61"/>
      <c r="M95" s="200" t="s">
        <v>34</v>
      </c>
      <c r="N95" s="201" t="s">
        <v>49</v>
      </c>
      <c r="O95" s="42"/>
      <c r="P95" s="202">
        <f>O95*H95</f>
        <v>0</v>
      </c>
      <c r="Q95" s="202">
        <v>0</v>
      </c>
      <c r="R95" s="202">
        <f>Q95*H95</f>
        <v>0</v>
      </c>
      <c r="S95" s="202">
        <v>0</v>
      </c>
      <c r="T95" s="203">
        <f>S95*H95</f>
        <v>0</v>
      </c>
      <c r="AR95" s="23" t="s">
        <v>857</v>
      </c>
      <c r="AT95" s="23" t="s">
        <v>140</v>
      </c>
      <c r="AU95" s="23" t="s">
        <v>86</v>
      </c>
      <c r="AY95" s="23" t="s">
        <v>138</v>
      </c>
      <c r="BE95" s="204">
        <f>IF(N95="základní",J95,0)</f>
        <v>0</v>
      </c>
      <c r="BF95" s="204">
        <f>IF(N95="snížená",J95,0)</f>
        <v>0</v>
      </c>
      <c r="BG95" s="204">
        <f>IF(N95="zákl. přenesená",J95,0)</f>
        <v>0</v>
      </c>
      <c r="BH95" s="204">
        <f>IF(N95="sníž. přenesená",J95,0)</f>
        <v>0</v>
      </c>
      <c r="BI95" s="204">
        <f>IF(N95="nulová",J95,0)</f>
        <v>0</v>
      </c>
      <c r="BJ95" s="23" t="s">
        <v>86</v>
      </c>
      <c r="BK95" s="204">
        <f>ROUND(I95*H95,2)</f>
        <v>0</v>
      </c>
      <c r="BL95" s="23" t="s">
        <v>857</v>
      </c>
      <c r="BM95" s="23" t="s">
        <v>887</v>
      </c>
    </row>
    <row r="96" spans="2:65" s="1" customFormat="1" ht="22.5" customHeight="1">
      <c r="B96" s="41"/>
      <c r="C96" s="193" t="s">
        <v>205</v>
      </c>
      <c r="D96" s="193" t="s">
        <v>140</v>
      </c>
      <c r="E96" s="194" t="s">
        <v>888</v>
      </c>
      <c r="F96" s="195" t="s">
        <v>889</v>
      </c>
      <c r="G96" s="196" t="s">
        <v>749</v>
      </c>
      <c r="H96" s="197">
        <v>1</v>
      </c>
      <c r="I96" s="198"/>
      <c r="J96" s="199">
        <f>ROUND(I96*H96,2)</f>
        <v>0</v>
      </c>
      <c r="K96" s="195" t="s">
        <v>34</v>
      </c>
      <c r="L96" s="61"/>
      <c r="M96" s="200" t="s">
        <v>34</v>
      </c>
      <c r="N96" s="201" t="s">
        <v>49</v>
      </c>
      <c r="O96" s="42"/>
      <c r="P96" s="202">
        <f>O96*H96</f>
        <v>0</v>
      </c>
      <c r="Q96" s="202">
        <v>0</v>
      </c>
      <c r="R96" s="202">
        <f>Q96*H96</f>
        <v>0</v>
      </c>
      <c r="S96" s="202">
        <v>0</v>
      </c>
      <c r="T96" s="203">
        <f>S96*H96</f>
        <v>0</v>
      </c>
      <c r="AR96" s="23" t="s">
        <v>857</v>
      </c>
      <c r="AT96" s="23" t="s">
        <v>140</v>
      </c>
      <c r="AU96" s="23" t="s">
        <v>86</v>
      </c>
      <c r="AY96" s="23" t="s">
        <v>138</v>
      </c>
      <c r="BE96" s="204">
        <f>IF(N96="základní",J96,0)</f>
        <v>0</v>
      </c>
      <c r="BF96" s="204">
        <f>IF(N96="snížená",J96,0)</f>
        <v>0</v>
      </c>
      <c r="BG96" s="204">
        <f>IF(N96="zákl. přenesená",J96,0)</f>
        <v>0</v>
      </c>
      <c r="BH96" s="204">
        <f>IF(N96="sníž. přenesená",J96,0)</f>
        <v>0</v>
      </c>
      <c r="BI96" s="204">
        <f>IF(N96="nulová",J96,0)</f>
        <v>0</v>
      </c>
      <c r="BJ96" s="23" t="s">
        <v>86</v>
      </c>
      <c r="BK96" s="204">
        <f>ROUND(I96*H96,2)</f>
        <v>0</v>
      </c>
      <c r="BL96" s="23" t="s">
        <v>857</v>
      </c>
      <c r="BM96" s="23" t="s">
        <v>890</v>
      </c>
    </row>
    <row r="97" spans="2:47" s="1" customFormat="1" ht="27">
      <c r="B97" s="41"/>
      <c r="C97" s="63"/>
      <c r="D97" s="205" t="s">
        <v>149</v>
      </c>
      <c r="E97" s="63"/>
      <c r="F97" s="206" t="s">
        <v>891</v>
      </c>
      <c r="G97" s="63"/>
      <c r="H97" s="63"/>
      <c r="I97" s="163"/>
      <c r="J97" s="63"/>
      <c r="K97" s="63"/>
      <c r="L97" s="61"/>
      <c r="M97" s="248"/>
      <c r="N97" s="249"/>
      <c r="O97" s="249"/>
      <c r="P97" s="249"/>
      <c r="Q97" s="249"/>
      <c r="R97" s="249"/>
      <c r="S97" s="249"/>
      <c r="T97" s="250"/>
      <c r="AT97" s="23" t="s">
        <v>149</v>
      </c>
      <c r="AU97" s="23" t="s">
        <v>86</v>
      </c>
    </row>
    <row r="98" spans="2:12" s="1" customFormat="1" ht="6.95" customHeight="1">
      <c r="B98" s="56"/>
      <c r="C98" s="57"/>
      <c r="D98" s="57"/>
      <c r="E98" s="57"/>
      <c r="F98" s="57"/>
      <c r="G98" s="57"/>
      <c r="H98" s="57"/>
      <c r="I98" s="139"/>
      <c r="J98" s="57"/>
      <c r="K98" s="57"/>
      <c r="L98" s="61"/>
    </row>
  </sheetData>
  <sheetProtection password="CC35" sheet="1" objects="1" scenarios="1" formatCells="0" formatColumns="0" formatRows="0" sort="0" autoFilter="0"/>
  <autoFilter ref="C76:K97"/>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0" customWidth="1"/>
    <col min="2" max="2" width="1.66796875" style="270" customWidth="1"/>
    <col min="3" max="4" width="5" style="270" customWidth="1"/>
    <col min="5" max="5" width="11.66015625" style="270" customWidth="1"/>
    <col min="6" max="6" width="9.16015625" style="270" customWidth="1"/>
    <col min="7" max="7" width="5" style="270" customWidth="1"/>
    <col min="8" max="8" width="77.83203125" style="270" customWidth="1"/>
    <col min="9" max="10" width="20" style="270" customWidth="1"/>
    <col min="11" max="11" width="1.66796875" style="270" customWidth="1"/>
  </cols>
  <sheetData>
    <row r="1" ht="37.5" customHeight="1"/>
    <row r="2" spans="2:11" ht="7.5" customHeight="1">
      <c r="B2" s="271"/>
      <c r="C2" s="272"/>
      <c r="D2" s="272"/>
      <c r="E2" s="272"/>
      <c r="F2" s="272"/>
      <c r="G2" s="272"/>
      <c r="H2" s="272"/>
      <c r="I2" s="272"/>
      <c r="J2" s="272"/>
      <c r="K2" s="273"/>
    </row>
    <row r="3" spans="2:11" s="14" customFormat="1" ht="45" customHeight="1">
      <c r="B3" s="274"/>
      <c r="C3" s="397" t="s">
        <v>892</v>
      </c>
      <c r="D3" s="397"/>
      <c r="E3" s="397"/>
      <c r="F3" s="397"/>
      <c r="G3" s="397"/>
      <c r="H3" s="397"/>
      <c r="I3" s="397"/>
      <c r="J3" s="397"/>
      <c r="K3" s="275"/>
    </row>
    <row r="4" spans="2:11" ht="25.5" customHeight="1">
      <c r="B4" s="276"/>
      <c r="C4" s="401" t="s">
        <v>893</v>
      </c>
      <c r="D4" s="401"/>
      <c r="E4" s="401"/>
      <c r="F4" s="401"/>
      <c r="G4" s="401"/>
      <c r="H4" s="401"/>
      <c r="I4" s="401"/>
      <c r="J4" s="401"/>
      <c r="K4" s="277"/>
    </row>
    <row r="5" spans="2:11" ht="5.25" customHeight="1">
      <c r="B5" s="276"/>
      <c r="C5" s="278"/>
      <c r="D5" s="278"/>
      <c r="E5" s="278"/>
      <c r="F5" s="278"/>
      <c r="G5" s="278"/>
      <c r="H5" s="278"/>
      <c r="I5" s="278"/>
      <c r="J5" s="278"/>
      <c r="K5" s="277"/>
    </row>
    <row r="6" spans="2:11" ht="15" customHeight="1">
      <c r="B6" s="276"/>
      <c r="C6" s="400" t="s">
        <v>894</v>
      </c>
      <c r="D6" s="400"/>
      <c r="E6" s="400"/>
      <c r="F6" s="400"/>
      <c r="G6" s="400"/>
      <c r="H6" s="400"/>
      <c r="I6" s="400"/>
      <c r="J6" s="400"/>
      <c r="K6" s="277"/>
    </row>
    <row r="7" spans="2:11" ht="15" customHeight="1">
      <c r="B7" s="280"/>
      <c r="C7" s="400" t="s">
        <v>895</v>
      </c>
      <c r="D7" s="400"/>
      <c r="E7" s="400"/>
      <c r="F7" s="400"/>
      <c r="G7" s="400"/>
      <c r="H7" s="400"/>
      <c r="I7" s="400"/>
      <c r="J7" s="400"/>
      <c r="K7" s="277"/>
    </row>
    <row r="8" spans="2:11" ht="12.75" customHeight="1">
      <c r="B8" s="280"/>
      <c r="C8" s="279"/>
      <c r="D8" s="279"/>
      <c r="E8" s="279"/>
      <c r="F8" s="279"/>
      <c r="G8" s="279"/>
      <c r="H8" s="279"/>
      <c r="I8" s="279"/>
      <c r="J8" s="279"/>
      <c r="K8" s="277"/>
    </row>
    <row r="9" spans="2:11" ht="15" customHeight="1">
      <c r="B9" s="280"/>
      <c r="C9" s="400" t="s">
        <v>896</v>
      </c>
      <c r="D9" s="400"/>
      <c r="E9" s="400"/>
      <c r="F9" s="400"/>
      <c r="G9" s="400"/>
      <c r="H9" s="400"/>
      <c r="I9" s="400"/>
      <c r="J9" s="400"/>
      <c r="K9" s="277"/>
    </row>
    <row r="10" spans="2:11" ht="15" customHeight="1">
      <c r="B10" s="280"/>
      <c r="C10" s="279"/>
      <c r="D10" s="400" t="s">
        <v>897</v>
      </c>
      <c r="E10" s="400"/>
      <c r="F10" s="400"/>
      <c r="G10" s="400"/>
      <c r="H10" s="400"/>
      <c r="I10" s="400"/>
      <c r="J10" s="400"/>
      <c r="K10" s="277"/>
    </row>
    <row r="11" spans="2:11" ht="15" customHeight="1">
      <c r="B11" s="280"/>
      <c r="C11" s="281"/>
      <c r="D11" s="400" t="s">
        <v>898</v>
      </c>
      <c r="E11" s="400"/>
      <c r="F11" s="400"/>
      <c r="G11" s="400"/>
      <c r="H11" s="400"/>
      <c r="I11" s="400"/>
      <c r="J11" s="400"/>
      <c r="K11" s="277"/>
    </row>
    <row r="12" spans="2:11" ht="12.75" customHeight="1">
      <c r="B12" s="280"/>
      <c r="C12" s="281"/>
      <c r="D12" s="281"/>
      <c r="E12" s="281"/>
      <c r="F12" s="281"/>
      <c r="G12" s="281"/>
      <c r="H12" s="281"/>
      <c r="I12" s="281"/>
      <c r="J12" s="281"/>
      <c r="K12" s="277"/>
    </row>
    <row r="13" spans="2:11" ht="15" customHeight="1">
      <c r="B13" s="280"/>
      <c r="C13" s="281"/>
      <c r="D13" s="400" t="s">
        <v>899</v>
      </c>
      <c r="E13" s="400"/>
      <c r="F13" s="400"/>
      <c r="G13" s="400"/>
      <c r="H13" s="400"/>
      <c r="I13" s="400"/>
      <c r="J13" s="400"/>
      <c r="K13" s="277"/>
    </row>
    <row r="14" spans="2:11" ht="15" customHeight="1">
      <c r="B14" s="280"/>
      <c r="C14" s="281"/>
      <c r="D14" s="400" t="s">
        <v>900</v>
      </c>
      <c r="E14" s="400"/>
      <c r="F14" s="400"/>
      <c r="G14" s="400"/>
      <c r="H14" s="400"/>
      <c r="I14" s="400"/>
      <c r="J14" s="400"/>
      <c r="K14" s="277"/>
    </row>
    <row r="15" spans="2:11" ht="15" customHeight="1">
      <c r="B15" s="280"/>
      <c r="C15" s="281"/>
      <c r="D15" s="400" t="s">
        <v>901</v>
      </c>
      <c r="E15" s="400"/>
      <c r="F15" s="400"/>
      <c r="G15" s="400"/>
      <c r="H15" s="400"/>
      <c r="I15" s="400"/>
      <c r="J15" s="400"/>
      <c r="K15" s="277"/>
    </row>
    <row r="16" spans="2:11" ht="15" customHeight="1">
      <c r="B16" s="280"/>
      <c r="C16" s="281"/>
      <c r="D16" s="281"/>
      <c r="E16" s="282" t="s">
        <v>85</v>
      </c>
      <c r="F16" s="400" t="s">
        <v>902</v>
      </c>
      <c r="G16" s="400"/>
      <c r="H16" s="400"/>
      <c r="I16" s="400"/>
      <c r="J16" s="400"/>
      <c r="K16" s="277"/>
    </row>
    <row r="17" spans="2:11" ht="15" customHeight="1">
      <c r="B17" s="280"/>
      <c r="C17" s="281"/>
      <c r="D17" s="281"/>
      <c r="E17" s="282" t="s">
        <v>903</v>
      </c>
      <c r="F17" s="400" t="s">
        <v>904</v>
      </c>
      <c r="G17" s="400"/>
      <c r="H17" s="400"/>
      <c r="I17" s="400"/>
      <c r="J17" s="400"/>
      <c r="K17" s="277"/>
    </row>
    <row r="18" spans="2:11" ht="15" customHeight="1">
      <c r="B18" s="280"/>
      <c r="C18" s="281"/>
      <c r="D18" s="281"/>
      <c r="E18" s="282" t="s">
        <v>905</v>
      </c>
      <c r="F18" s="400" t="s">
        <v>906</v>
      </c>
      <c r="G18" s="400"/>
      <c r="H18" s="400"/>
      <c r="I18" s="400"/>
      <c r="J18" s="400"/>
      <c r="K18" s="277"/>
    </row>
    <row r="19" spans="2:11" ht="15" customHeight="1">
      <c r="B19" s="280"/>
      <c r="C19" s="281"/>
      <c r="D19" s="281"/>
      <c r="E19" s="282" t="s">
        <v>907</v>
      </c>
      <c r="F19" s="400" t="s">
        <v>908</v>
      </c>
      <c r="G19" s="400"/>
      <c r="H19" s="400"/>
      <c r="I19" s="400"/>
      <c r="J19" s="400"/>
      <c r="K19" s="277"/>
    </row>
    <row r="20" spans="2:11" ht="15" customHeight="1">
      <c r="B20" s="280"/>
      <c r="C20" s="281"/>
      <c r="D20" s="281"/>
      <c r="E20" s="282" t="s">
        <v>724</v>
      </c>
      <c r="F20" s="400" t="s">
        <v>909</v>
      </c>
      <c r="G20" s="400"/>
      <c r="H20" s="400"/>
      <c r="I20" s="400"/>
      <c r="J20" s="400"/>
      <c r="K20" s="277"/>
    </row>
    <row r="21" spans="2:11" ht="15" customHeight="1">
      <c r="B21" s="280"/>
      <c r="C21" s="281"/>
      <c r="D21" s="281"/>
      <c r="E21" s="282" t="s">
        <v>910</v>
      </c>
      <c r="F21" s="400" t="s">
        <v>911</v>
      </c>
      <c r="G21" s="400"/>
      <c r="H21" s="400"/>
      <c r="I21" s="400"/>
      <c r="J21" s="400"/>
      <c r="K21" s="277"/>
    </row>
    <row r="22" spans="2:11" ht="12.75" customHeight="1">
      <c r="B22" s="280"/>
      <c r="C22" s="281"/>
      <c r="D22" s="281"/>
      <c r="E22" s="281"/>
      <c r="F22" s="281"/>
      <c r="G22" s="281"/>
      <c r="H22" s="281"/>
      <c r="I22" s="281"/>
      <c r="J22" s="281"/>
      <c r="K22" s="277"/>
    </row>
    <row r="23" spans="2:11" ht="15" customHeight="1">
      <c r="B23" s="280"/>
      <c r="C23" s="400" t="s">
        <v>912</v>
      </c>
      <c r="D23" s="400"/>
      <c r="E23" s="400"/>
      <c r="F23" s="400"/>
      <c r="G23" s="400"/>
      <c r="H23" s="400"/>
      <c r="I23" s="400"/>
      <c r="J23" s="400"/>
      <c r="K23" s="277"/>
    </row>
    <row r="24" spans="2:11" ht="15" customHeight="1">
      <c r="B24" s="280"/>
      <c r="C24" s="400" t="s">
        <v>913</v>
      </c>
      <c r="D24" s="400"/>
      <c r="E24" s="400"/>
      <c r="F24" s="400"/>
      <c r="G24" s="400"/>
      <c r="H24" s="400"/>
      <c r="I24" s="400"/>
      <c r="J24" s="400"/>
      <c r="K24" s="277"/>
    </row>
    <row r="25" spans="2:11" ht="15" customHeight="1">
      <c r="B25" s="280"/>
      <c r="C25" s="279"/>
      <c r="D25" s="400" t="s">
        <v>914</v>
      </c>
      <c r="E25" s="400"/>
      <c r="F25" s="400"/>
      <c r="G25" s="400"/>
      <c r="H25" s="400"/>
      <c r="I25" s="400"/>
      <c r="J25" s="400"/>
      <c r="K25" s="277"/>
    </row>
    <row r="26" spans="2:11" ht="15" customHeight="1">
      <c r="B26" s="280"/>
      <c r="C26" s="281"/>
      <c r="D26" s="400" t="s">
        <v>915</v>
      </c>
      <c r="E26" s="400"/>
      <c r="F26" s="400"/>
      <c r="G26" s="400"/>
      <c r="H26" s="400"/>
      <c r="I26" s="400"/>
      <c r="J26" s="400"/>
      <c r="K26" s="277"/>
    </row>
    <row r="27" spans="2:11" ht="12.75" customHeight="1">
      <c r="B27" s="280"/>
      <c r="C27" s="281"/>
      <c r="D27" s="281"/>
      <c r="E27" s="281"/>
      <c r="F27" s="281"/>
      <c r="G27" s="281"/>
      <c r="H27" s="281"/>
      <c r="I27" s="281"/>
      <c r="J27" s="281"/>
      <c r="K27" s="277"/>
    </row>
    <row r="28" spans="2:11" ht="15" customHeight="1">
      <c r="B28" s="280"/>
      <c r="C28" s="281"/>
      <c r="D28" s="400" t="s">
        <v>916</v>
      </c>
      <c r="E28" s="400"/>
      <c r="F28" s="400"/>
      <c r="G28" s="400"/>
      <c r="H28" s="400"/>
      <c r="I28" s="400"/>
      <c r="J28" s="400"/>
      <c r="K28" s="277"/>
    </row>
    <row r="29" spans="2:11" ht="15" customHeight="1">
      <c r="B29" s="280"/>
      <c r="C29" s="281"/>
      <c r="D29" s="400" t="s">
        <v>917</v>
      </c>
      <c r="E29" s="400"/>
      <c r="F29" s="400"/>
      <c r="G29" s="400"/>
      <c r="H29" s="400"/>
      <c r="I29" s="400"/>
      <c r="J29" s="400"/>
      <c r="K29" s="277"/>
    </row>
    <row r="30" spans="2:11" ht="12.75" customHeight="1">
      <c r="B30" s="280"/>
      <c r="C30" s="281"/>
      <c r="D30" s="281"/>
      <c r="E30" s="281"/>
      <c r="F30" s="281"/>
      <c r="G30" s="281"/>
      <c r="H30" s="281"/>
      <c r="I30" s="281"/>
      <c r="J30" s="281"/>
      <c r="K30" s="277"/>
    </row>
    <row r="31" spans="2:11" ht="15" customHeight="1">
      <c r="B31" s="280"/>
      <c r="C31" s="281"/>
      <c r="D31" s="400" t="s">
        <v>918</v>
      </c>
      <c r="E31" s="400"/>
      <c r="F31" s="400"/>
      <c r="G31" s="400"/>
      <c r="H31" s="400"/>
      <c r="I31" s="400"/>
      <c r="J31" s="400"/>
      <c r="K31" s="277"/>
    </row>
    <row r="32" spans="2:11" ht="15" customHeight="1">
      <c r="B32" s="280"/>
      <c r="C32" s="281"/>
      <c r="D32" s="400" t="s">
        <v>919</v>
      </c>
      <c r="E32" s="400"/>
      <c r="F32" s="400"/>
      <c r="G32" s="400"/>
      <c r="H32" s="400"/>
      <c r="I32" s="400"/>
      <c r="J32" s="400"/>
      <c r="K32" s="277"/>
    </row>
    <row r="33" spans="2:11" ht="15" customHeight="1">
      <c r="B33" s="280"/>
      <c r="C33" s="281"/>
      <c r="D33" s="400" t="s">
        <v>920</v>
      </c>
      <c r="E33" s="400"/>
      <c r="F33" s="400"/>
      <c r="G33" s="400"/>
      <c r="H33" s="400"/>
      <c r="I33" s="400"/>
      <c r="J33" s="400"/>
      <c r="K33" s="277"/>
    </row>
    <row r="34" spans="2:11" ht="15" customHeight="1">
      <c r="B34" s="280"/>
      <c r="C34" s="281"/>
      <c r="D34" s="279"/>
      <c r="E34" s="283" t="s">
        <v>123</v>
      </c>
      <c r="F34" s="279"/>
      <c r="G34" s="400" t="s">
        <v>921</v>
      </c>
      <c r="H34" s="400"/>
      <c r="I34" s="400"/>
      <c r="J34" s="400"/>
      <c r="K34" s="277"/>
    </row>
    <row r="35" spans="2:11" ht="30.75" customHeight="1">
      <c r="B35" s="280"/>
      <c r="C35" s="281"/>
      <c r="D35" s="279"/>
      <c r="E35" s="283" t="s">
        <v>922</v>
      </c>
      <c r="F35" s="279"/>
      <c r="G35" s="400" t="s">
        <v>923</v>
      </c>
      <c r="H35" s="400"/>
      <c r="I35" s="400"/>
      <c r="J35" s="400"/>
      <c r="K35" s="277"/>
    </row>
    <row r="36" spans="2:11" ht="15" customHeight="1">
      <c r="B36" s="280"/>
      <c r="C36" s="281"/>
      <c r="D36" s="279"/>
      <c r="E36" s="283" t="s">
        <v>59</v>
      </c>
      <c r="F36" s="279"/>
      <c r="G36" s="400" t="s">
        <v>924</v>
      </c>
      <c r="H36" s="400"/>
      <c r="I36" s="400"/>
      <c r="J36" s="400"/>
      <c r="K36" s="277"/>
    </row>
    <row r="37" spans="2:11" ht="15" customHeight="1">
      <c r="B37" s="280"/>
      <c r="C37" s="281"/>
      <c r="D37" s="279"/>
      <c r="E37" s="283" t="s">
        <v>124</v>
      </c>
      <c r="F37" s="279"/>
      <c r="G37" s="400" t="s">
        <v>925</v>
      </c>
      <c r="H37" s="400"/>
      <c r="I37" s="400"/>
      <c r="J37" s="400"/>
      <c r="K37" s="277"/>
    </row>
    <row r="38" spans="2:11" ht="15" customHeight="1">
      <c r="B38" s="280"/>
      <c r="C38" s="281"/>
      <c r="D38" s="279"/>
      <c r="E38" s="283" t="s">
        <v>125</v>
      </c>
      <c r="F38" s="279"/>
      <c r="G38" s="400" t="s">
        <v>926</v>
      </c>
      <c r="H38" s="400"/>
      <c r="I38" s="400"/>
      <c r="J38" s="400"/>
      <c r="K38" s="277"/>
    </row>
    <row r="39" spans="2:11" ht="15" customHeight="1">
      <c r="B39" s="280"/>
      <c r="C39" s="281"/>
      <c r="D39" s="279"/>
      <c r="E39" s="283" t="s">
        <v>126</v>
      </c>
      <c r="F39" s="279"/>
      <c r="G39" s="400" t="s">
        <v>927</v>
      </c>
      <c r="H39" s="400"/>
      <c r="I39" s="400"/>
      <c r="J39" s="400"/>
      <c r="K39" s="277"/>
    </row>
    <row r="40" spans="2:11" ht="15" customHeight="1">
      <c r="B40" s="280"/>
      <c r="C40" s="281"/>
      <c r="D40" s="279"/>
      <c r="E40" s="283" t="s">
        <v>928</v>
      </c>
      <c r="F40" s="279"/>
      <c r="G40" s="400" t="s">
        <v>929</v>
      </c>
      <c r="H40" s="400"/>
      <c r="I40" s="400"/>
      <c r="J40" s="400"/>
      <c r="K40" s="277"/>
    </row>
    <row r="41" spans="2:11" ht="15" customHeight="1">
      <c r="B41" s="280"/>
      <c r="C41" s="281"/>
      <c r="D41" s="279"/>
      <c r="E41" s="283"/>
      <c r="F41" s="279"/>
      <c r="G41" s="400" t="s">
        <v>930</v>
      </c>
      <c r="H41" s="400"/>
      <c r="I41" s="400"/>
      <c r="J41" s="400"/>
      <c r="K41" s="277"/>
    </row>
    <row r="42" spans="2:11" ht="15" customHeight="1">
      <c r="B42" s="280"/>
      <c r="C42" s="281"/>
      <c r="D42" s="279"/>
      <c r="E42" s="283" t="s">
        <v>931</v>
      </c>
      <c r="F42" s="279"/>
      <c r="G42" s="400" t="s">
        <v>932</v>
      </c>
      <c r="H42" s="400"/>
      <c r="I42" s="400"/>
      <c r="J42" s="400"/>
      <c r="K42" s="277"/>
    </row>
    <row r="43" spans="2:11" ht="15" customHeight="1">
      <c r="B43" s="280"/>
      <c r="C43" s="281"/>
      <c r="D43" s="279"/>
      <c r="E43" s="283" t="s">
        <v>128</v>
      </c>
      <c r="F43" s="279"/>
      <c r="G43" s="400" t="s">
        <v>933</v>
      </c>
      <c r="H43" s="400"/>
      <c r="I43" s="400"/>
      <c r="J43" s="400"/>
      <c r="K43" s="277"/>
    </row>
    <row r="44" spans="2:11" ht="12.75" customHeight="1">
      <c r="B44" s="280"/>
      <c r="C44" s="281"/>
      <c r="D44" s="279"/>
      <c r="E44" s="279"/>
      <c r="F44" s="279"/>
      <c r="G44" s="279"/>
      <c r="H44" s="279"/>
      <c r="I44" s="279"/>
      <c r="J44" s="279"/>
      <c r="K44" s="277"/>
    </row>
    <row r="45" spans="2:11" ht="15" customHeight="1">
      <c r="B45" s="280"/>
      <c r="C45" s="281"/>
      <c r="D45" s="400" t="s">
        <v>934</v>
      </c>
      <c r="E45" s="400"/>
      <c r="F45" s="400"/>
      <c r="G45" s="400"/>
      <c r="H45" s="400"/>
      <c r="I45" s="400"/>
      <c r="J45" s="400"/>
      <c r="K45" s="277"/>
    </row>
    <row r="46" spans="2:11" ht="15" customHeight="1">
      <c r="B46" s="280"/>
      <c r="C46" s="281"/>
      <c r="D46" s="281"/>
      <c r="E46" s="400" t="s">
        <v>935</v>
      </c>
      <c r="F46" s="400"/>
      <c r="G46" s="400"/>
      <c r="H46" s="400"/>
      <c r="I46" s="400"/>
      <c r="J46" s="400"/>
      <c r="K46" s="277"/>
    </row>
    <row r="47" spans="2:11" ht="15" customHeight="1">
      <c r="B47" s="280"/>
      <c r="C47" s="281"/>
      <c r="D47" s="281"/>
      <c r="E47" s="400" t="s">
        <v>936</v>
      </c>
      <c r="F47" s="400"/>
      <c r="G47" s="400"/>
      <c r="H47" s="400"/>
      <c r="I47" s="400"/>
      <c r="J47" s="400"/>
      <c r="K47" s="277"/>
    </row>
    <row r="48" spans="2:11" ht="15" customHeight="1">
      <c r="B48" s="280"/>
      <c r="C48" s="281"/>
      <c r="D48" s="281"/>
      <c r="E48" s="400" t="s">
        <v>937</v>
      </c>
      <c r="F48" s="400"/>
      <c r="G48" s="400"/>
      <c r="H48" s="400"/>
      <c r="I48" s="400"/>
      <c r="J48" s="400"/>
      <c r="K48" s="277"/>
    </row>
    <row r="49" spans="2:11" ht="15" customHeight="1">
      <c r="B49" s="280"/>
      <c r="C49" s="281"/>
      <c r="D49" s="400" t="s">
        <v>938</v>
      </c>
      <c r="E49" s="400"/>
      <c r="F49" s="400"/>
      <c r="G49" s="400"/>
      <c r="H49" s="400"/>
      <c r="I49" s="400"/>
      <c r="J49" s="400"/>
      <c r="K49" s="277"/>
    </row>
    <row r="50" spans="2:11" ht="25.5" customHeight="1">
      <c r="B50" s="276"/>
      <c r="C50" s="401" t="s">
        <v>939</v>
      </c>
      <c r="D50" s="401"/>
      <c r="E50" s="401"/>
      <c r="F50" s="401"/>
      <c r="G50" s="401"/>
      <c r="H50" s="401"/>
      <c r="I50" s="401"/>
      <c r="J50" s="401"/>
      <c r="K50" s="277"/>
    </row>
    <row r="51" spans="2:11" ht="5.25" customHeight="1">
      <c r="B51" s="276"/>
      <c r="C51" s="278"/>
      <c r="D51" s="278"/>
      <c r="E51" s="278"/>
      <c r="F51" s="278"/>
      <c r="G51" s="278"/>
      <c r="H51" s="278"/>
      <c r="I51" s="278"/>
      <c r="J51" s="278"/>
      <c r="K51" s="277"/>
    </row>
    <row r="52" spans="2:11" ht="15" customHeight="1">
      <c r="B52" s="276"/>
      <c r="C52" s="400" t="s">
        <v>940</v>
      </c>
      <c r="D52" s="400"/>
      <c r="E52" s="400"/>
      <c r="F52" s="400"/>
      <c r="G52" s="400"/>
      <c r="H52" s="400"/>
      <c r="I52" s="400"/>
      <c r="J52" s="400"/>
      <c r="K52" s="277"/>
    </row>
    <row r="53" spans="2:11" ht="15" customHeight="1">
      <c r="B53" s="276"/>
      <c r="C53" s="400" t="s">
        <v>941</v>
      </c>
      <c r="D53" s="400"/>
      <c r="E53" s="400"/>
      <c r="F53" s="400"/>
      <c r="G53" s="400"/>
      <c r="H53" s="400"/>
      <c r="I53" s="400"/>
      <c r="J53" s="400"/>
      <c r="K53" s="277"/>
    </row>
    <row r="54" spans="2:11" ht="12.75" customHeight="1">
      <c r="B54" s="276"/>
      <c r="C54" s="279"/>
      <c r="D54" s="279"/>
      <c r="E54" s="279"/>
      <c r="F54" s="279"/>
      <c r="G54" s="279"/>
      <c r="H54" s="279"/>
      <c r="I54" s="279"/>
      <c r="J54" s="279"/>
      <c r="K54" s="277"/>
    </row>
    <row r="55" spans="2:11" ht="15" customHeight="1">
      <c r="B55" s="276"/>
      <c r="C55" s="400" t="s">
        <v>942</v>
      </c>
      <c r="D55" s="400"/>
      <c r="E55" s="400"/>
      <c r="F55" s="400"/>
      <c r="G55" s="400"/>
      <c r="H55" s="400"/>
      <c r="I55" s="400"/>
      <c r="J55" s="400"/>
      <c r="K55" s="277"/>
    </row>
    <row r="56" spans="2:11" ht="15" customHeight="1">
      <c r="B56" s="276"/>
      <c r="C56" s="281"/>
      <c r="D56" s="400" t="s">
        <v>943</v>
      </c>
      <c r="E56" s="400"/>
      <c r="F56" s="400"/>
      <c r="G56" s="400"/>
      <c r="H56" s="400"/>
      <c r="I56" s="400"/>
      <c r="J56" s="400"/>
      <c r="K56" s="277"/>
    </row>
    <row r="57" spans="2:11" ht="15" customHeight="1">
      <c r="B57" s="276"/>
      <c r="C57" s="281"/>
      <c r="D57" s="400" t="s">
        <v>944</v>
      </c>
      <c r="E57" s="400"/>
      <c r="F57" s="400"/>
      <c r="G57" s="400"/>
      <c r="H57" s="400"/>
      <c r="I57" s="400"/>
      <c r="J57" s="400"/>
      <c r="K57" s="277"/>
    </row>
    <row r="58" spans="2:11" ht="15" customHeight="1">
      <c r="B58" s="276"/>
      <c r="C58" s="281"/>
      <c r="D58" s="400" t="s">
        <v>945</v>
      </c>
      <c r="E58" s="400"/>
      <c r="F58" s="400"/>
      <c r="G58" s="400"/>
      <c r="H58" s="400"/>
      <c r="I58" s="400"/>
      <c r="J58" s="400"/>
      <c r="K58" s="277"/>
    </row>
    <row r="59" spans="2:11" ht="15" customHeight="1">
      <c r="B59" s="276"/>
      <c r="C59" s="281"/>
      <c r="D59" s="400" t="s">
        <v>946</v>
      </c>
      <c r="E59" s="400"/>
      <c r="F59" s="400"/>
      <c r="G59" s="400"/>
      <c r="H59" s="400"/>
      <c r="I59" s="400"/>
      <c r="J59" s="400"/>
      <c r="K59" s="277"/>
    </row>
    <row r="60" spans="2:11" ht="15" customHeight="1">
      <c r="B60" s="276"/>
      <c r="C60" s="281"/>
      <c r="D60" s="399" t="s">
        <v>947</v>
      </c>
      <c r="E60" s="399"/>
      <c r="F60" s="399"/>
      <c r="G60" s="399"/>
      <c r="H60" s="399"/>
      <c r="I60" s="399"/>
      <c r="J60" s="399"/>
      <c r="K60" s="277"/>
    </row>
    <row r="61" spans="2:11" ht="15" customHeight="1">
      <c r="B61" s="276"/>
      <c r="C61" s="281"/>
      <c r="D61" s="400" t="s">
        <v>948</v>
      </c>
      <c r="E61" s="400"/>
      <c r="F61" s="400"/>
      <c r="G61" s="400"/>
      <c r="H61" s="400"/>
      <c r="I61" s="400"/>
      <c r="J61" s="400"/>
      <c r="K61" s="277"/>
    </row>
    <row r="62" spans="2:11" ht="12.75" customHeight="1">
      <c r="B62" s="276"/>
      <c r="C62" s="281"/>
      <c r="D62" s="281"/>
      <c r="E62" s="284"/>
      <c r="F62" s="281"/>
      <c r="G62" s="281"/>
      <c r="H62" s="281"/>
      <c r="I62" s="281"/>
      <c r="J62" s="281"/>
      <c r="K62" s="277"/>
    </row>
    <row r="63" spans="2:11" ht="15" customHeight="1">
      <c r="B63" s="276"/>
      <c r="C63" s="281"/>
      <c r="D63" s="400" t="s">
        <v>949</v>
      </c>
      <c r="E63" s="400"/>
      <c r="F63" s="400"/>
      <c r="G63" s="400"/>
      <c r="H63" s="400"/>
      <c r="I63" s="400"/>
      <c r="J63" s="400"/>
      <c r="K63" s="277"/>
    </row>
    <row r="64" spans="2:11" ht="15" customHeight="1">
      <c r="B64" s="276"/>
      <c r="C64" s="281"/>
      <c r="D64" s="399" t="s">
        <v>950</v>
      </c>
      <c r="E64" s="399"/>
      <c r="F64" s="399"/>
      <c r="G64" s="399"/>
      <c r="H64" s="399"/>
      <c r="I64" s="399"/>
      <c r="J64" s="399"/>
      <c r="K64" s="277"/>
    </row>
    <row r="65" spans="2:11" ht="15" customHeight="1">
      <c r="B65" s="276"/>
      <c r="C65" s="281"/>
      <c r="D65" s="400" t="s">
        <v>951</v>
      </c>
      <c r="E65" s="400"/>
      <c r="F65" s="400"/>
      <c r="G65" s="400"/>
      <c r="H65" s="400"/>
      <c r="I65" s="400"/>
      <c r="J65" s="400"/>
      <c r="K65" s="277"/>
    </row>
    <row r="66" spans="2:11" ht="15" customHeight="1">
      <c r="B66" s="276"/>
      <c r="C66" s="281"/>
      <c r="D66" s="400" t="s">
        <v>952</v>
      </c>
      <c r="E66" s="400"/>
      <c r="F66" s="400"/>
      <c r="G66" s="400"/>
      <c r="H66" s="400"/>
      <c r="I66" s="400"/>
      <c r="J66" s="400"/>
      <c r="K66" s="277"/>
    </row>
    <row r="67" spans="2:11" ht="15" customHeight="1">
      <c r="B67" s="276"/>
      <c r="C67" s="281"/>
      <c r="D67" s="400" t="s">
        <v>953</v>
      </c>
      <c r="E67" s="400"/>
      <c r="F67" s="400"/>
      <c r="G67" s="400"/>
      <c r="H67" s="400"/>
      <c r="I67" s="400"/>
      <c r="J67" s="400"/>
      <c r="K67" s="277"/>
    </row>
    <row r="68" spans="2:11" ht="15" customHeight="1">
      <c r="B68" s="276"/>
      <c r="C68" s="281"/>
      <c r="D68" s="400" t="s">
        <v>954</v>
      </c>
      <c r="E68" s="400"/>
      <c r="F68" s="400"/>
      <c r="G68" s="400"/>
      <c r="H68" s="400"/>
      <c r="I68" s="400"/>
      <c r="J68" s="400"/>
      <c r="K68" s="277"/>
    </row>
    <row r="69" spans="2:11" ht="12.75" customHeight="1">
      <c r="B69" s="285"/>
      <c r="C69" s="286"/>
      <c r="D69" s="286"/>
      <c r="E69" s="286"/>
      <c r="F69" s="286"/>
      <c r="G69" s="286"/>
      <c r="H69" s="286"/>
      <c r="I69" s="286"/>
      <c r="J69" s="286"/>
      <c r="K69" s="287"/>
    </row>
    <row r="70" spans="2:11" ht="18.75" customHeight="1">
      <c r="B70" s="288"/>
      <c r="C70" s="288"/>
      <c r="D70" s="288"/>
      <c r="E70" s="288"/>
      <c r="F70" s="288"/>
      <c r="G70" s="288"/>
      <c r="H70" s="288"/>
      <c r="I70" s="288"/>
      <c r="J70" s="288"/>
      <c r="K70" s="289"/>
    </row>
    <row r="71" spans="2:11" ht="18.75" customHeight="1">
      <c r="B71" s="289"/>
      <c r="C71" s="289"/>
      <c r="D71" s="289"/>
      <c r="E71" s="289"/>
      <c r="F71" s="289"/>
      <c r="G71" s="289"/>
      <c r="H71" s="289"/>
      <c r="I71" s="289"/>
      <c r="J71" s="289"/>
      <c r="K71" s="289"/>
    </row>
    <row r="72" spans="2:11" ht="7.5" customHeight="1">
      <c r="B72" s="290"/>
      <c r="C72" s="291"/>
      <c r="D72" s="291"/>
      <c r="E72" s="291"/>
      <c r="F72" s="291"/>
      <c r="G72" s="291"/>
      <c r="H72" s="291"/>
      <c r="I72" s="291"/>
      <c r="J72" s="291"/>
      <c r="K72" s="292"/>
    </row>
    <row r="73" spans="2:11" ht="45" customHeight="1">
      <c r="B73" s="293"/>
      <c r="C73" s="398" t="s">
        <v>105</v>
      </c>
      <c r="D73" s="398"/>
      <c r="E73" s="398"/>
      <c r="F73" s="398"/>
      <c r="G73" s="398"/>
      <c r="H73" s="398"/>
      <c r="I73" s="398"/>
      <c r="J73" s="398"/>
      <c r="K73" s="294"/>
    </row>
    <row r="74" spans="2:11" ht="17.25" customHeight="1">
      <c r="B74" s="293"/>
      <c r="C74" s="295" t="s">
        <v>955</v>
      </c>
      <c r="D74" s="295"/>
      <c r="E74" s="295"/>
      <c r="F74" s="295" t="s">
        <v>956</v>
      </c>
      <c r="G74" s="296"/>
      <c r="H74" s="295" t="s">
        <v>124</v>
      </c>
      <c r="I74" s="295" t="s">
        <v>63</v>
      </c>
      <c r="J74" s="295" t="s">
        <v>957</v>
      </c>
      <c r="K74" s="294"/>
    </row>
    <row r="75" spans="2:11" ht="17.25" customHeight="1">
      <c r="B75" s="293"/>
      <c r="C75" s="297" t="s">
        <v>958</v>
      </c>
      <c r="D75" s="297"/>
      <c r="E75" s="297"/>
      <c r="F75" s="298" t="s">
        <v>959</v>
      </c>
      <c r="G75" s="299"/>
      <c r="H75" s="297"/>
      <c r="I75" s="297"/>
      <c r="J75" s="297" t="s">
        <v>960</v>
      </c>
      <c r="K75" s="294"/>
    </row>
    <row r="76" spans="2:11" ht="5.25" customHeight="1">
      <c r="B76" s="293"/>
      <c r="C76" s="300"/>
      <c r="D76" s="300"/>
      <c r="E76" s="300"/>
      <c r="F76" s="300"/>
      <c r="G76" s="301"/>
      <c r="H76" s="300"/>
      <c r="I76" s="300"/>
      <c r="J76" s="300"/>
      <c r="K76" s="294"/>
    </row>
    <row r="77" spans="2:11" ht="15" customHeight="1">
      <c r="B77" s="293"/>
      <c r="C77" s="283" t="s">
        <v>59</v>
      </c>
      <c r="D77" s="300"/>
      <c r="E77" s="300"/>
      <c r="F77" s="302" t="s">
        <v>961</v>
      </c>
      <c r="G77" s="301"/>
      <c r="H77" s="283" t="s">
        <v>962</v>
      </c>
      <c r="I77" s="283" t="s">
        <v>963</v>
      </c>
      <c r="J77" s="283">
        <v>20</v>
      </c>
      <c r="K77" s="294"/>
    </row>
    <row r="78" spans="2:11" ht="15" customHeight="1">
      <c r="B78" s="293"/>
      <c r="C78" s="283" t="s">
        <v>964</v>
      </c>
      <c r="D78" s="283"/>
      <c r="E78" s="283"/>
      <c r="F78" s="302" t="s">
        <v>961</v>
      </c>
      <c r="G78" s="301"/>
      <c r="H78" s="283" t="s">
        <v>965</v>
      </c>
      <c r="I78" s="283" t="s">
        <v>963</v>
      </c>
      <c r="J78" s="283">
        <v>120</v>
      </c>
      <c r="K78" s="294"/>
    </row>
    <row r="79" spans="2:11" ht="15" customHeight="1">
      <c r="B79" s="303"/>
      <c r="C79" s="283" t="s">
        <v>966</v>
      </c>
      <c r="D79" s="283"/>
      <c r="E79" s="283"/>
      <c r="F79" s="302" t="s">
        <v>967</v>
      </c>
      <c r="G79" s="301"/>
      <c r="H79" s="283" t="s">
        <v>968</v>
      </c>
      <c r="I79" s="283" t="s">
        <v>963</v>
      </c>
      <c r="J79" s="283">
        <v>50</v>
      </c>
      <c r="K79" s="294"/>
    </row>
    <row r="80" spans="2:11" ht="15" customHeight="1">
      <c r="B80" s="303"/>
      <c r="C80" s="283" t="s">
        <v>969</v>
      </c>
      <c r="D80" s="283"/>
      <c r="E80" s="283"/>
      <c r="F80" s="302" t="s">
        <v>961</v>
      </c>
      <c r="G80" s="301"/>
      <c r="H80" s="283" t="s">
        <v>970</v>
      </c>
      <c r="I80" s="283" t="s">
        <v>971</v>
      </c>
      <c r="J80" s="283"/>
      <c r="K80" s="294"/>
    </row>
    <row r="81" spans="2:11" ht="15" customHeight="1">
      <c r="B81" s="303"/>
      <c r="C81" s="304" t="s">
        <v>972</v>
      </c>
      <c r="D81" s="304"/>
      <c r="E81" s="304"/>
      <c r="F81" s="305" t="s">
        <v>967</v>
      </c>
      <c r="G81" s="304"/>
      <c r="H81" s="304" t="s">
        <v>973</v>
      </c>
      <c r="I81" s="304" t="s">
        <v>963</v>
      </c>
      <c r="J81" s="304">
        <v>15</v>
      </c>
      <c r="K81" s="294"/>
    </row>
    <row r="82" spans="2:11" ht="15" customHeight="1">
      <c r="B82" s="303"/>
      <c r="C82" s="304" t="s">
        <v>974</v>
      </c>
      <c r="D82" s="304"/>
      <c r="E82" s="304"/>
      <c r="F82" s="305" t="s">
        <v>967</v>
      </c>
      <c r="G82" s="304"/>
      <c r="H82" s="304" t="s">
        <v>975</v>
      </c>
      <c r="I82" s="304" t="s">
        <v>963</v>
      </c>
      <c r="J82" s="304">
        <v>15</v>
      </c>
      <c r="K82" s="294"/>
    </row>
    <row r="83" spans="2:11" ht="15" customHeight="1">
      <c r="B83" s="303"/>
      <c r="C83" s="304" t="s">
        <v>976</v>
      </c>
      <c r="D83" s="304"/>
      <c r="E83" s="304"/>
      <c r="F83" s="305" t="s">
        <v>967</v>
      </c>
      <c r="G83" s="304"/>
      <c r="H83" s="304" t="s">
        <v>977</v>
      </c>
      <c r="I83" s="304" t="s">
        <v>963</v>
      </c>
      <c r="J83" s="304">
        <v>20</v>
      </c>
      <c r="K83" s="294"/>
    </row>
    <row r="84" spans="2:11" ht="15" customHeight="1">
      <c r="B84" s="303"/>
      <c r="C84" s="304" t="s">
        <v>978</v>
      </c>
      <c r="D84" s="304"/>
      <c r="E84" s="304"/>
      <c r="F84" s="305" t="s">
        <v>967</v>
      </c>
      <c r="G84" s="304"/>
      <c r="H84" s="304" t="s">
        <v>979</v>
      </c>
      <c r="I84" s="304" t="s">
        <v>963</v>
      </c>
      <c r="J84" s="304">
        <v>20</v>
      </c>
      <c r="K84" s="294"/>
    </row>
    <row r="85" spans="2:11" ht="15" customHeight="1">
      <c r="B85" s="303"/>
      <c r="C85" s="283" t="s">
        <v>980</v>
      </c>
      <c r="D85" s="283"/>
      <c r="E85" s="283"/>
      <c r="F85" s="302" t="s">
        <v>967</v>
      </c>
      <c r="G85" s="301"/>
      <c r="H85" s="283" t="s">
        <v>981</v>
      </c>
      <c r="I85" s="283" t="s">
        <v>963</v>
      </c>
      <c r="J85" s="283">
        <v>50</v>
      </c>
      <c r="K85" s="294"/>
    </row>
    <row r="86" spans="2:11" ht="15" customHeight="1">
      <c r="B86" s="303"/>
      <c r="C86" s="283" t="s">
        <v>982</v>
      </c>
      <c r="D86" s="283"/>
      <c r="E86" s="283"/>
      <c r="F86" s="302" t="s">
        <v>967</v>
      </c>
      <c r="G86" s="301"/>
      <c r="H86" s="283" t="s">
        <v>983</v>
      </c>
      <c r="I86" s="283" t="s">
        <v>963</v>
      </c>
      <c r="J86" s="283">
        <v>20</v>
      </c>
      <c r="K86" s="294"/>
    </row>
    <row r="87" spans="2:11" ht="15" customHeight="1">
      <c r="B87" s="303"/>
      <c r="C87" s="283" t="s">
        <v>984</v>
      </c>
      <c r="D87" s="283"/>
      <c r="E87" s="283"/>
      <c r="F87" s="302" t="s">
        <v>967</v>
      </c>
      <c r="G87" s="301"/>
      <c r="H87" s="283" t="s">
        <v>985</v>
      </c>
      <c r="I87" s="283" t="s">
        <v>963</v>
      </c>
      <c r="J87" s="283">
        <v>20</v>
      </c>
      <c r="K87" s="294"/>
    </row>
    <row r="88" spans="2:11" ht="15" customHeight="1">
      <c r="B88" s="303"/>
      <c r="C88" s="283" t="s">
        <v>986</v>
      </c>
      <c r="D88" s="283"/>
      <c r="E88" s="283"/>
      <c r="F88" s="302" t="s">
        <v>967</v>
      </c>
      <c r="G88" s="301"/>
      <c r="H88" s="283" t="s">
        <v>987</v>
      </c>
      <c r="I88" s="283" t="s">
        <v>963</v>
      </c>
      <c r="J88" s="283">
        <v>50</v>
      </c>
      <c r="K88" s="294"/>
    </row>
    <row r="89" spans="2:11" ht="15" customHeight="1">
      <c r="B89" s="303"/>
      <c r="C89" s="283" t="s">
        <v>988</v>
      </c>
      <c r="D89" s="283"/>
      <c r="E89" s="283"/>
      <c r="F89" s="302" t="s">
        <v>967</v>
      </c>
      <c r="G89" s="301"/>
      <c r="H89" s="283" t="s">
        <v>988</v>
      </c>
      <c r="I89" s="283" t="s">
        <v>963</v>
      </c>
      <c r="J89" s="283">
        <v>50</v>
      </c>
      <c r="K89" s="294"/>
    </row>
    <row r="90" spans="2:11" ht="15" customHeight="1">
      <c r="B90" s="303"/>
      <c r="C90" s="283" t="s">
        <v>129</v>
      </c>
      <c r="D90" s="283"/>
      <c r="E90" s="283"/>
      <c r="F90" s="302" t="s">
        <v>967</v>
      </c>
      <c r="G90" s="301"/>
      <c r="H90" s="283" t="s">
        <v>989</v>
      </c>
      <c r="I90" s="283" t="s">
        <v>963</v>
      </c>
      <c r="J90" s="283">
        <v>255</v>
      </c>
      <c r="K90" s="294"/>
    </row>
    <row r="91" spans="2:11" ht="15" customHeight="1">
      <c r="B91" s="303"/>
      <c r="C91" s="283" t="s">
        <v>990</v>
      </c>
      <c r="D91" s="283"/>
      <c r="E91" s="283"/>
      <c r="F91" s="302" t="s">
        <v>961</v>
      </c>
      <c r="G91" s="301"/>
      <c r="H91" s="283" t="s">
        <v>991</v>
      </c>
      <c r="I91" s="283" t="s">
        <v>992</v>
      </c>
      <c r="J91" s="283"/>
      <c r="K91" s="294"/>
    </row>
    <row r="92" spans="2:11" ht="15" customHeight="1">
      <c r="B92" s="303"/>
      <c r="C92" s="283" t="s">
        <v>993</v>
      </c>
      <c r="D92" s="283"/>
      <c r="E92" s="283"/>
      <c r="F92" s="302" t="s">
        <v>961</v>
      </c>
      <c r="G92" s="301"/>
      <c r="H92" s="283" t="s">
        <v>994</v>
      </c>
      <c r="I92" s="283" t="s">
        <v>995</v>
      </c>
      <c r="J92" s="283"/>
      <c r="K92" s="294"/>
    </row>
    <row r="93" spans="2:11" ht="15" customHeight="1">
      <c r="B93" s="303"/>
      <c r="C93" s="283" t="s">
        <v>996</v>
      </c>
      <c r="D93" s="283"/>
      <c r="E93" s="283"/>
      <c r="F93" s="302" t="s">
        <v>961</v>
      </c>
      <c r="G93" s="301"/>
      <c r="H93" s="283" t="s">
        <v>996</v>
      </c>
      <c r="I93" s="283" t="s">
        <v>995</v>
      </c>
      <c r="J93" s="283"/>
      <c r="K93" s="294"/>
    </row>
    <row r="94" spans="2:11" ht="15" customHeight="1">
      <c r="B94" s="303"/>
      <c r="C94" s="283" t="s">
        <v>44</v>
      </c>
      <c r="D94" s="283"/>
      <c r="E94" s="283"/>
      <c r="F94" s="302" t="s">
        <v>961</v>
      </c>
      <c r="G94" s="301"/>
      <c r="H94" s="283" t="s">
        <v>997</v>
      </c>
      <c r="I94" s="283" t="s">
        <v>995</v>
      </c>
      <c r="J94" s="283"/>
      <c r="K94" s="294"/>
    </row>
    <row r="95" spans="2:11" ht="15" customHeight="1">
      <c r="B95" s="303"/>
      <c r="C95" s="283" t="s">
        <v>54</v>
      </c>
      <c r="D95" s="283"/>
      <c r="E95" s="283"/>
      <c r="F95" s="302" t="s">
        <v>961</v>
      </c>
      <c r="G95" s="301"/>
      <c r="H95" s="283" t="s">
        <v>998</v>
      </c>
      <c r="I95" s="283" t="s">
        <v>995</v>
      </c>
      <c r="J95" s="283"/>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9"/>
      <c r="C98" s="289"/>
      <c r="D98" s="289"/>
      <c r="E98" s="289"/>
      <c r="F98" s="289"/>
      <c r="G98" s="289"/>
      <c r="H98" s="289"/>
      <c r="I98" s="289"/>
      <c r="J98" s="289"/>
      <c r="K98" s="289"/>
    </row>
    <row r="99" spans="2:11" ht="7.5" customHeight="1">
      <c r="B99" s="290"/>
      <c r="C99" s="291"/>
      <c r="D99" s="291"/>
      <c r="E99" s="291"/>
      <c r="F99" s="291"/>
      <c r="G99" s="291"/>
      <c r="H99" s="291"/>
      <c r="I99" s="291"/>
      <c r="J99" s="291"/>
      <c r="K99" s="292"/>
    </row>
    <row r="100" spans="2:11" ht="45" customHeight="1">
      <c r="B100" s="293"/>
      <c r="C100" s="398" t="s">
        <v>999</v>
      </c>
      <c r="D100" s="398"/>
      <c r="E100" s="398"/>
      <c r="F100" s="398"/>
      <c r="G100" s="398"/>
      <c r="H100" s="398"/>
      <c r="I100" s="398"/>
      <c r="J100" s="398"/>
      <c r="K100" s="294"/>
    </row>
    <row r="101" spans="2:11" ht="17.25" customHeight="1">
      <c r="B101" s="293"/>
      <c r="C101" s="295" t="s">
        <v>955</v>
      </c>
      <c r="D101" s="295"/>
      <c r="E101" s="295"/>
      <c r="F101" s="295" t="s">
        <v>956</v>
      </c>
      <c r="G101" s="296"/>
      <c r="H101" s="295" t="s">
        <v>124</v>
      </c>
      <c r="I101" s="295" t="s">
        <v>63</v>
      </c>
      <c r="J101" s="295" t="s">
        <v>957</v>
      </c>
      <c r="K101" s="294"/>
    </row>
    <row r="102" spans="2:11" ht="17.25" customHeight="1">
      <c r="B102" s="293"/>
      <c r="C102" s="297" t="s">
        <v>958</v>
      </c>
      <c r="D102" s="297"/>
      <c r="E102" s="297"/>
      <c r="F102" s="298" t="s">
        <v>959</v>
      </c>
      <c r="G102" s="299"/>
      <c r="H102" s="297"/>
      <c r="I102" s="297"/>
      <c r="J102" s="297" t="s">
        <v>960</v>
      </c>
      <c r="K102" s="294"/>
    </row>
    <row r="103" spans="2:11" ht="5.25" customHeight="1">
      <c r="B103" s="293"/>
      <c r="C103" s="295"/>
      <c r="D103" s="295"/>
      <c r="E103" s="295"/>
      <c r="F103" s="295"/>
      <c r="G103" s="311"/>
      <c r="H103" s="295"/>
      <c r="I103" s="295"/>
      <c r="J103" s="295"/>
      <c r="K103" s="294"/>
    </row>
    <row r="104" spans="2:11" ht="15" customHeight="1">
      <c r="B104" s="293"/>
      <c r="C104" s="283" t="s">
        <v>59</v>
      </c>
      <c r="D104" s="300"/>
      <c r="E104" s="300"/>
      <c r="F104" s="302" t="s">
        <v>961</v>
      </c>
      <c r="G104" s="311"/>
      <c r="H104" s="283" t="s">
        <v>1000</v>
      </c>
      <c r="I104" s="283" t="s">
        <v>963</v>
      </c>
      <c r="J104" s="283">
        <v>20</v>
      </c>
      <c r="K104" s="294"/>
    </row>
    <row r="105" spans="2:11" ht="15" customHeight="1">
      <c r="B105" s="293"/>
      <c r="C105" s="283" t="s">
        <v>964</v>
      </c>
      <c r="D105" s="283"/>
      <c r="E105" s="283"/>
      <c r="F105" s="302" t="s">
        <v>961</v>
      </c>
      <c r="G105" s="283"/>
      <c r="H105" s="283" t="s">
        <v>1000</v>
      </c>
      <c r="I105" s="283" t="s">
        <v>963</v>
      </c>
      <c r="J105" s="283">
        <v>120</v>
      </c>
      <c r="K105" s="294"/>
    </row>
    <row r="106" spans="2:11" ht="15" customHeight="1">
      <c r="B106" s="303"/>
      <c r="C106" s="283" t="s">
        <v>966</v>
      </c>
      <c r="D106" s="283"/>
      <c r="E106" s="283"/>
      <c r="F106" s="302" t="s">
        <v>967</v>
      </c>
      <c r="G106" s="283"/>
      <c r="H106" s="283" t="s">
        <v>1000</v>
      </c>
      <c r="I106" s="283" t="s">
        <v>963</v>
      </c>
      <c r="J106" s="283">
        <v>50</v>
      </c>
      <c r="K106" s="294"/>
    </row>
    <row r="107" spans="2:11" ht="15" customHeight="1">
      <c r="B107" s="303"/>
      <c r="C107" s="283" t="s">
        <v>969</v>
      </c>
      <c r="D107" s="283"/>
      <c r="E107" s="283"/>
      <c r="F107" s="302" t="s">
        <v>961</v>
      </c>
      <c r="G107" s="283"/>
      <c r="H107" s="283" t="s">
        <v>1000</v>
      </c>
      <c r="I107" s="283" t="s">
        <v>971</v>
      </c>
      <c r="J107" s="283"/>
      <c r="K107" s="294"/>
    </row>
    <row r="108" spans="2:11" ht="15" customHeight="1">
      <c r="B108" s="303"/>
      <c r="C108" s="283" t="s">
        <v>980</v>
      </c>
      <c r="D108" s="283"/>
      <c r="E108" s="283"/>
      <c r="F108" s="302" t="s">
        <v>967</v>
      </c>
      <c r="G108" s="283"/>
      <c r="H108" s="283" t="s">
        <v>1000</v>
      </c>
      <c r="I108" s="283" t="s">
        <v>963</v>
      </c>
      <c r="J108" s="283">
        <v>50</v>
      </c>
      <c r="K108" s="294"/>
    </row>
    <row r="109" spans="2:11" ht="15" customHeight="1">
      <c r="B109" s="303"/>
      <c r="C109" s="283" t="s">
        <v>988</v>
      </c>
      <c r="D109" s="283"/>
      <c r="E109" s="283"/>
      <c r="F109" s="302" t="s">
        <v>967</v>
      </c>
      <c r="G109" s="283"/>
      <c r="H109" s="283" t="s">
        <v>1000</v>
      </c>
      <c r="I109" s="283" t="s">
        <v>963</v>
      </c>
      <c r="J109" s="283">
        <v>50</v>
      </c>
      <c r="K109" s="294"/>
    </row>
    <row r="110" spans="2:11" ht="15" customHeight="1">
      <c r="B110" s="303"/>
      <c r="C110" s="283" t="s">
        <v>986</v>
      </c>
      <c r="D110" s="283"/>
      <c r="E110" s="283"/>
      <c r="F110" s="302" t="s">
        <v>967</v>
      </c>
      <c r="G110" s="283"/>
      <c r="H110" s="283" t="s">
        <v>1000</v>
      </c>
      <c r="I110" s="283" t="s">
        <v>963</v>
      </c>
      <c r="J110" s="283">
        <v>50</v>
      </c>
      <c r="K110" s="294"/>
    </row>
    <row r="111" spans="2:11" ht="15" customHeight="1">
      <c r="B111" s="303"/>
      <c r="C111" s="283" t="s">
        <v>59</v>
      </c>
      <c r="D111" s="283"/>
      <c r="E111" s="283"/>
      <c r="F111" s="302" t="s">
        <v>961</v>
      </c>
      <c r="G111" s="283"/>
      <c r="H111" s="283" t="s">
        <v>1001</v>
      </c>
      <c r="I111" s="283" t="s">
        <v>963</v>
      </c>
      <c r="J111" s="283">
        <v>20</v>
      </c>
      <c r="K111" s="294"/>
    </row>
    <row r="112" spans="2:11" ht="15" customHeight="1">
      <c r="B112" s="303"/>
      <c r="C112" s="283" t="s">
        <v>1002</v>
      </c>
      <c r="D112" s="283"/>
      <c r="E112" s="283"/>
      <c r="F112" s="302" t="s">
        <v>961</v>
      </c>
      <c r="G112" s="283"/>
      <c r="H112" s="283" t="s">
        <v>1003</v>
      </c>
      <c r="I112" s="283" t="s">
        <v>963</v>
      </c>
      <c r="J112" s="283">
        <v>120</v>
      </c>
      <c r="K112" s="294"/>
    </row>
    <row r="113" spans="2:11" ht="15" customHeight="1">
      <c r="B113" s="303"/>
      <c r="C113" s="283" t="s">
        <v>44</v>
      </c>
      <c r="D113" s="283"/>
      <c r="E113" s="283"/>
      <c r="F113" s="302" t="s">
        <v>961</v>
      </c>
      <c r="G113" s="283"/>
      <c r="H113" s="283" t="s">
        <v>1004</v>
      </c>
      <c r="I113" s="283" t="s">
        <v>995</v>
      </c>
      <c r="J113" s="283"/>
      <c r="K113" s="294"/>
    </row>
    <row r="114" spans="2:11" ht="15" customHeight="1">
      <c r="B114" s="303"/>
      <c r="C114" s="283" t="s">
        <v>54</v>
      </c>
      <c r="D114" s="283"/>
      <c r="E114" s="283"/>
      <c r="F114" s="302" t="s">
        <v>961</v>
      </c>
      <c r="G114" s="283"/>
      <c r="H114" s="283" t="s">
        <v>1005</v>
      </c>
      <c r="I114" s="283" t="s">
        <v>995</v>
      </c>
      <c r="J114" s="283"/>
      <c r="K114" s="294"/>
    </row>
    <row r="115" spans="2:11" ht="15" customHeight="1">
      <c r="B115" s="303"/>
      <c r="C115" s="283" t="s">
        <v>63</v>
      </c>
      <c r="D115" s="283"/>
      <c r="E115" s="283"/>
      <c r="F115" s="302" t="s">
        <v>961</v>
      </c>
      <c r="G115" s="283"/>
      <c r="H115" s="283" t="s">
        <v>1006</v>
      </c>
      <c r="I115" s="283" t="s">
        <v>1007</v>
      </c>
      <c r="J115" s="283"/>
      <c r="K115" s="294"/>
    </row>
    <row r="116" spans="2:11" ht="15" customHeight="1">
      <c r="B116" s="306"/>
      <c r="C116" s="312"/>
      <c r="D116" s="312"/>
      <c r="E116" s="312"/>
      <c r="F116" s="312"/>
      <c r="G116" s="312"/>
      <c r="H116" s="312"/>
      <c r="I116" s="312"/>
      <c r="J116" s="312"/>
      <c r="K116" s="308"/>
    </row>
    <row r="117" spans="2:11" ht="18.75" customHeight="1">
      <c r="B117" s="313"/>
      <c r="C117" s="279"/>
      <c r="D117" s="279"/>
      <c r="E117" s="279"/>
      <c r="F117" s="314"/>
      <c r="G117" s="279"/>
      <c r="H117" s="279"/>
      <c r="I117" s="279"/>
      <c r="J117" s="279"/>
      <c r="K117" s="313"/>
    </row>
    <row r="118" spans="2:11" ht="18.75" customHeight="1">
      <c r="B118" s="289"/>
      <c r="C118" s="289"/>
      <c r="D118" s="289"/>
      <c r="E118" s="289"/>
      <c r="F118" s="289"/>
      <c r="G118" s="289"/>
      <c r="H118" s="289"/>
      <c r="I118" s="289"/>
      <c r="J118" s="289"/>
      <c r="K118" s="289"/>
    </row>
    <row r="119" spans="2:11" ht="7.5" customHeight="1">
      <c r="B119" s="315"/>
      <c r="C119" s="316"/>
      <c r="D119" s="316"/>
      <c r="E119" s="316"/>
      <c r="F119" s="316"/>
      <c r="G119" s="316"/>
      <c r="H119" s="316"/>
      <c r="I119" s="316"/>
      <c r="J119" s="316"/>
      <c r="K119" s="317"/>
    </row>
    <row r="120" spans="2:11" ht="45" customHeight="1">
      <c r="B120" s="318"/>
      <c r="C120" s="397" t="s">
        <v>1008</v>
      </c>
      <c r="D120" s="397"/>
      <c r="E120" s="397"/>
      <c r="F120" s="397"/>
      <c r="G120" s="397"/>
      <c r="H120" s="397"/>
      <c r="I120" s="397"/>
      <c r="J120" s="397"/>
      <c r="K120" s="319"/>
    </row>
    <row r="121" spans="2:11" ht="17.25" customHeight="1">
      <c r="B121" s="320"/>
      <c r="C121" s="295" t="s">
        <v>955</v>
      </c>
      <c r="D121" s="295"/>
      <c r="E121" s="295"/>
      <c r="F121" s="295" t="s">
        <v>956</v>
      </c>
      <c r="G121" s="296"/>
      <c r="H121" s="295" t="s">
        <v>124</v>
      </c>
      <c r="I121" s="295" t="s">
        <v>63</v>
      </c>
      <c r="J121" s="295" t="s">
        <v>957</v>
      </c>
      <c r="K121" s="321"/>
    </row>
    <row r="122" spans="2:11" ht="17.25" customHeight="1">
      <c r="B122" s="320"/>
      <c r="C122" s="297" t="s">
        <v>958</v>
      </c>
      <c r="D122" s="297"/>
      <c r="E122" s="297"/>
      <c r="F122" s="298" t="s">
        <v>959</v>
      </c>
      <c r="G122" s="299"/>
      <c r="H122" s="297"/>
      <c r="I122" s="297"/>
      <c r="J122" s="297" t="s">
        <v>960</v>
      </c>
      <c r="K122" s="321"/>
    </row>
    <row r="123" spans="2:11" ht="5.25" customHeight="1">
      <c r="B123" s="322"/>
      <c r="C123" s="300"/>
      <c r="D123" s="300"/>
      <c r="E123" s="300"/>
      <c r="F123" s="300"/>
      <c r="G123" s="283"/>
      <c r="H123" s="300"/>
      <c r="I123" s="300"/>
      <c r="J123" s="300"/>
      <c r="K123" s="323"/>
    </row>
    <row r="124" spans="2:11" ht="15" customHeight="1">
      <c r="B124" s="322"/>
      <c r="C124" s="283" t="s">
        <v>964</v>
      </c>
      <c r="D124" s="300"/>
      <c r="E124" s="300"/>
      <c r="F124" s="302" t="s">
        <v>961</v>
      </c>
      <c r="G124" s="283"/>
      <c r="H124" s="283" t="s">
        <v>1000</v>
      </c>
      <c r="I124" s="283" t="s">
        <v>963</v>
      </c>
      <c r="J124" s="283">
        <v>120</v>
      </c>
      <c r="K124" s="324"/>
    </row>
    <row r="125" spans="2:11" ht="15" customHeight="1">
      <c r="B125" s="322"/>
      <c r="C125" s="283" t="s">
        <v>1009</v>
      </c>
      <c r="D125" s="283"/>
      <c r="E125" s="283"/>
      <c r="F125" s="302" t="s">
        <v>961</v>
      </c>
      <c r="G125" s="283"/>
      <c r="H125" s="283" t="s">
        <v>1010</v>
      </c>
      <c r="I125" s="283" t="s">
        <v>963</v>
      </c>
      <c r="J125" s="283" t="s">
        <v>1011</v>
      </c>
      <c r="K125" s="324"/>
    </row>
    <row r="126" spans="2:11" ht="15" customHeight="1">
      <c r="B126" s="322"/>
      <c r="C126" s="283" t="s">
        <v>910</v>
      </c>
      <c r="D126" s="283"/>
      <c r="E126" s="283"/>
      <c r="F126" s="302" t="s">
        <v>961</v>
      </c>
      <c r="G126" s="283"/>
      <c r="H126" s="283" t="s">
        <v>1012</v>
      </c>
      <c r="I126" s="283" t="s">
        <v>963</v>
      </c>
      <c r="J126" s="283" t="s">
        <v>1011</v>
      </c>
      <c r="K126" s="324"/>
    </row>
    <row r="127" spans="2:11" ht="15" customHeight="1">
      <c r="B127" s="322"/>
      <c r="C127" s="283" t="s">
        <v>972</v>
      </c>
      <c r="D127" s="283"/>
      <c r="E127" s="283"/>
      <c r="F127" s="302" t="s">
        <v>967</v>
      </c>
      <c r="G127" s="283"/>
      <c r="H127" s="283" t="s">
        <v>973</v>
      </c>
      <c r="I127" s="283" t="s">
        <v>963</v>
      </c>
      <c r="J127" s="283">
        <v>15</v>
      </c>
      <c r="K127" s="324"/>
    </row>
    <row r="128" spans="2:11" ht="15" customHeight="1">
      <c r="B128" s="322"/>
      <c r="C128" s="304" t="s">
        <v>974</v>
      </c>
      <c r="D128" s="304"/>
      <c r="E128" s="304"/>
      <c r="F128" s="305" t="s">
        <v>967</v>
      </c>
      <c r="G128" s="304"/>
      <c r="H128" s="304" t="s">
        <v>975</v>
      </c>
      <c r="I128" s="304" t="s">
        <v>963</v>
      </c>
      <c r="J128" s="304">
        <v>15</v>
      </c>
      <c r="K128" s="324"/>
    </row>
    <row r="129" spans="2:11" ht="15" customHeight="1">
      <c r="B129" s="322"/>
      <c r="C129" s="304" t="s">
        <v>976</v>
      </c>
      <c r="D129" s="304"/>
      <c r="E129" s="304"/>
      <c r="F129" s="305" t="s">
        <v>967</v>
      </c>
      <c r="G129" s="304"/>
      <c r="H129" s="304" t="s">
        <v>977</v>
      </c>
      <c r="I129" s="304" t="s">
        <v>963</v>
      </c>
      <c r="J129" s="304">
        <v>20</v>
      </c>
      <c r="K129" s="324"/>
    </row>
    <row r="130" spans="2:11" ht="15" customHeight="1">
      <c r="B130" s="322"/>
      <c r="C130" s="304" t="s">
        <v>978</v>
      </c>
      <c r="D130" s="304"/>
      <c r="E130" s="304"/>
      <c r="F130" s="305" t="s">
        <v>967</v>
      </c>
      <c r="G130" s="304"/>
      <c r="H130" s="304" t="s">
        <v>979</v>
      </c>
      <c r="I130" s="304" t="s">
        <v>963</v>
      </c>
      <c r="J130" s="304">
        <v>20</v>
      </c>
      <c r="K130" s="324"/>
    </row>
    <row r="131" spans="2:11" ht="15" customHeight="1">
      <c r="B131" s="322"/>
      <c r="C131" s="283" t="s">
        <v>966</v>
      </c>
      <c r="D131" s="283"/>
      <c r="E131" s="283"/>
      <c r="F131" s="302" t="s">
        <v>967</v>
      </c>
      <c r="G131" s="283"/>
      <c r="H131" s="283" t="s">
        <v>1000</v>
      </c>
      <c r="I131" s="283" t="s">
        <v>963</v>
      </c>
      <c r="J131" s="283">
        <v>50</v>
      </c>
      <c r="K131" s="324"/>
    </row>
    <row r="132" spans="2:11" ht="15" customHeight="1">
      <c r="B132" s="322"/>
      <c r="C132" s="283" t="s">
        <v>980</v>
      </c>
      <c r="D132" s="283"/>
      <c r="E132" s="283"/>
      <c r="F132" s="302" t="s">
        <v>967</v>
      </c>
      <c r="G132" s="283"/>
      <c r="H132" s="283" t="s">
        <v>1000</v>
      </c>
      <c r="I132" s="283" t="s">
        <v>963</v>
      </c>
      <c r="J132" s="283">
        <v>50</v>
      </c>
      <c r="K132" s="324"/>
    </row>
    <row r="133" spans="2:11" ht="15" customHeight="1">
      <c r="B133" s="322"/>
      <c r="C133" s="283" t="s">
        <v>986</v>
      </c>
      <c r="D133" s="283"/>
      <c r="E133" s="283"/>
      <c r="F133" s="302" t="s">
        <v>967</v>
      </c>
      <c r="G133" s="283"/>
      <c r="H133" s="283" t="s">
        <v>1000</v>
      </c>
      <c r="I133" s="283" t="s">
        <v>963</v>
      </c>
      <c r="J133" s="283">
        <v>50</v>
      </c>
      <c r="K133" s="324"/>
    </row>
    <row r="134" spans="2:11" ht="15" customHeight="1">
      <c r="B134" s="322"/>
      <c r="C134" s="283" t="s">
        <v>988</v>
      </c>
      <c r="D134" s="283"/>
      <c r="E134" s="283"/>
      <c r="F134" s="302" t="s">
        <v>967</v>
      </c>
      <c r="G134" s="283"/>
      <c r="H134" s="283" t="s">
        <v>1000</v>
      </c>
      <c r="I134" s="283" t="s">
        <v>963</v>
      </c>
      <c r="J134" s="283">
        <v>50</v>
      </c>
      <c r="K134" s="324"/>
    </row>
    <row r="135" spans="2:11" ht="15" customHeight="1">
      <c r="B135" s="322"/>
      <c r="C135" s="283" t="s">
        <v>129</v>
      </c>
      <c r="D135" s="283"/>
      <c r="E135" s="283"/>
      <c r="F135" s="302" t="s">
        <v>967</v>
      </c>
      <c r="G135" s="283"/>
      <c r="H135" s="283" t="s">
        <v>1013</v>
      </c>
      <c r="I135" s="283" t="s">
        <v>963</v>
      </c>
      <c r="J135" s="283">
        <v>255</v>
      </c>
      <c r="K135" s="324"/>
    </row>
    <row r="136" spans="2:11" ht="15" customHeight="1">
      <c r="B136" s="322"/>
      <c r="C136" s="283" t="s">
        <v>990</v>
      </c>
      <c r="D136" s="283"/>
      <c r="E136" s="283"/>
      <c r="F136" s="302" t="s">
        <v>961</v>
      </c>
      <c r="G136" s="283"/>
      <c r="H136" s="283" t="s">
        <v>1014</v>
      </c>
      <c r="I136" s="283" t="s">
        <v>992</v>
      </c>
      <c r="J136" s="283"/>
      <c r="K136" s="324"/>
    </row>
    <row r="137" spans="2:11" ht="15" customHeight="1">
      <c r="B137" s="322"/>
      <c r="C137" s="283" t="s">
        <v>993</v>
      </c>
      <c r="D137" s="283"/>
      <c r="E137" s="283"/>
      <c r="F137" s="302" t="s">
        <v>961</v>
      </c>
      <c r="G137" s="283"/>
      <c r="H137" s="283" t="s">
        <v>1015</v>
      </c>
      <c r="I137" s="283" t="s">
        <v>995</v>
      </c>
      <c r="J137" s="283"/>
      <c r="K137" s="324"/>
    </row>
    <row r="138" spans="2:11" ht="15" customHeight="1">
      <c r="B138" s="322"/>
      <c r="C138" s="283" t="s">
        <v>996</v>
      </c>
      <c r="D138" s="283"/>
      <c r="E138" s="283"/>
      <c r="F138" s="302" t="s">
        <v>961</v>
      </c>
      <c r="G138" s="283"/>
      <c r="H138" s="283" t="s">
        <v>996</v>
      </c>
      <c r="I138" s="283" t="s">
        <v>995</v>
      </c>
      <c r="J138" s="283"/>
      <c r="K138" s="324"/>
    </row>
    <row r="139" spans="2:11" ht="15" customHeight="1">
      <c r="B139" s="322"/>
      <c r="C139" s="283" t="s">
        <v>44</v>
      </c>
      <c r="D139" s="283"/>
      <c r="E139" s="283"/>
      <c r="F139" s="302" t="s">
        <v>961</v>
      </c>
      <c r="G139" s="283"/>
      <c r="H139" s="283" t="s">
        <v>1016</v>
      </c>
      <c r="I139" s="283" t="s">
        <v>995</v>
      </c>
      <c r="J139" s="283"/>
      <c r="K139" s="324"/>
    </row>
    <row r="140" spans="2:11" ht="15" customHeight="1">
      <c r="B140" s="322"/>
      <c r="C140" s="283" t="s">
        <v>1017</v>
      </c>
      <c r="D140" s="283"/>
      <c r="E140" s="283"/>
      <c r="F140" s="302" t="s">
        <v>961</v>
      </c>
      <c r="G140" s="283"/>
      <c r="H140" s="283" t="s">
        <v>1018</v>
      </c>
      <c r="I140" s="283" t="s">
        <v>995</v>
      </c>
      <c r="J140" s="283"/>
      <c r="K140" s="324"/>
    </row>
    <row r="141" spans="2:11" ht="15" customHeight="1">
      <c r="B141" s="325"/>
      <c r="C141" s="326"/>
      <c r="D141" s="326"/>
      <c r="E141" s="326"/>
      <c r="F141" s="326"/>
      <c r="G141" s="326"/>
      <c r="H141" s="326"/>
      <c r="I141" s="326"/>
      <c r="J141" s="326"/>
      <c r="K141" s="327"/>
    </row>
    <row r="142" spans="2:11" ht="18.75" customHeight="1">
      <c r="B142" s="279"/>
      <c r="C142" s="279"/>
      <c r="D142" s="279"/>
      <c r="E142" s="279"/>
      <c r="F142" s="314"/>
      <c r="G142" s="279"/>
      <c r="H142" s="279"/>
      <c r="I142" s="279"/>
      <c r="J142" s="279"/>
      <c r="K142" s="279"/>
    </row>
    <row r="143" spans="2:11" ht="18.75" customHeight="1">
      <c r="B143" s="289"/>
      <c r="C143" s="289"/>
      <c r="D143" s="289"/>
      <c r="E143" s="289"/>
      <c r="F143" s="289"/>
      <c r="G143" s="289"/>
      <c r="H143" s="289"/>
      <c r="I143" s="289"/>
      <c r="J143" s="289"/>
      <c r="K143" s="289"/>
    </row>
    <row r="144" spans="2:11" ht="7.5" customHeight="1">
      <c r="B144" s="290"/>
      <c r="C144" s="291"/>
      <c r="D144" s="291"/>
      <c r="E144" s="291"/>
      <c r="F144" s="291"/>
      <c r="G144" s="291"/>
      <c r="H144" s="291"/>
      <c r="I144" s="291"/>
      <c r="J144" s="291"/>
      <c r="K144" s="292"/>
    </row>
    <row r="145" spans="2:11" ht="45" customHeight="1">
      <c r="B145" s="293"/>
      <c r="C145" s="398" t="s">
        <v>1019</v>
      </c>
      <c r="D145" s="398"/>
      <c r="E145" s="398"/>
      <c r="F145" s="398"/>
      <c r="G145" s="398"/>
      <c r="H145" s="398"/>
      <c r="I145" s="398"/>
      <c r="J145" s="398"/>
      <c r="K145" s="294"/>
    </row>
    <row r="146" spans="2:11" ht="17.25" customHeight="1">
      <c r="B146" s="293"/>
      <c r="C146" s="295" t="s">
        <v>955</v>
      </c>
      <c r="D146" s="295"/>
      <c r="E146" s="295"/>
      <c r="F146" s="295" t="s">
        <v>956</v>
      </c>
      <c r="G146" s="296"/>
      <c r="H146" s="295" t="s">
        <v>124</v>
      </c>
      <c r="I146" s="295" t="s">
        <v>63</v>
      </c>
      <c r="J146" s="295" t="s">
        <v>957</v>
      </c>
      <c r="K146" s="294"/>
    </row>
    <row r="147" spans="2:11" ht="17.25" customHeight="1">
      <c r="B147" s="293"/>
      <c r="C147" s="297" t="s">
        <v>958</v>
      </c>
      <c r="D147" s="297"/>
      <c r="E147" s="297"/>
      <c r="F147" s="298" t="s">
        <v>959</v>
      </c>
      <c r="G147" s="299"/>
      <c r="H147" s="297"/>
      <c r="I147" s="297"/>
      <c r="J147" s="297" t="s">
        <v>960</v>
      </c>
      <c r="K147" s="294"/>
    </row>
    <row r="148" spans="2:11" ht="5.25" customHeight="1">
      <c r="B148" s="303"/>
      <c r="C148" s="300"/>
      <c r="D148" s="300"/>
      <c r="E148" s="300"/>
      <c r="F148" s="300"/>
      <c r="G148" s="301"/>
      <c r="H148" s="300"/>
      <c r="I148" s="300"/>
      <c r="J148" s="300"/>
      <c r="K148" s="324"/>
    </row>
    <row r="149" spans="2:11" ht="15" customHeight="1">
      <c r="B149" s="303"/>
      <c r="C149" s="328" t="s">
        <v>964</v>
      </c>
      <c r="D149" s="283"/>
      <c r="E149" s="283"/>
      <c r="F149" s="329" t="s">
        <v>961</v>
      </c>
      <c r="G149" s="283"/>
      <c r="H149" s="328" t="s">
        <v>1000</v>
      </c>
      <c r="I149" s="328" t="s">
        <v>963</v>
      </c>
      <c r="J149" s="328">
        <v>120</v>
      </c>
      <c r="K149" s="324"/>
    </row>
    <row r="150" spans="2:11" ht="15" customHeight="1">
      <c r="B150" s="303"/>
      <c r="C150" s="328" t="s">
        <v>1009</v>
      </c>
      <c r="D150" s="283"/>
      <c r="E150" s="283"/>
      <c r="F150" s="329" t="s">
        <v>961</v>
      </c>
      <c r="G150" s="283"/>
      <c r="H150" s="328" t="s">
        <v>1020</v>
      </c>
      <c r="I150" s="328" t="s">
        <v>963</v>
      </c>
      <c r="J150" s="328" t="s">
        <v>1011</v>
      </c>
      <c r="K150" s="324"/>
    </row>
    <row r="151" spans="2:11" ht="15" customHeight="1">
      <c r="B151" s="303"/>
      <c r="C151" s="328" t="s">
        <v>910</v>
      </c>
      <c r="D151" s="283"/>
      <c r="E151" s="283"/>
      <c r="F151" s="329" t="s">
        <v>961</v>
      </c>
      <c r="G151" s="283"/>
      <c r="H151" s="328" t="s">
        <v>1021</v>
      </c>
      <c r="I151" s="328" t="s">
        <v>963</v>
      </c>
      <c r="J151" s="328" t="s">
        <v>1011</v>
      </c>
      <c r="K151" s="324"/>
    </row>
    <row r="152" spans="2:11" ht="15" customHeight="1">
      <c r="B152" s="303"/>
      <c r="C152" s="328" t="s">
        <v>966</v>
      </c>
      <c r="D152" s="283"/>
      <c r="E152" s="283"/>
      <c r="F152" s="329" t="s">
        <v>967</v>
      </c>
      <c r="G152" s="283"/>
      <c r="H152" s="328" t="s">
        <v>1000</v>
      </c>
      <c r="I152" s="328" t="s">
        <v>963</v>
      </c>
      <c r="J152" s="328">
        <v>50</v>
      </c>
      <c r="K152" s="324"/>
    </row>
    <row r="153" spans="2:11" ht="15" customHeight="1">
      <c r="B153" s="303"/>
      <c r="C153" s="328" t="s">
        <v>969</v>
      </c>
      <c r="D153" s="283"/>
      <c r="E153" s="283"/>
      <c r="F153" s="329" t="s">
        <v>961</v>
      </c>
      <c r="G153" s="283"/>
      <c r="H153" s="328" t="s">
        <v>1000</v>
      </c>
      <c r="I153" s="328" t="s">
        <v>971</v>
      </c>
      <c r="J153" s="328"/>
      <c r="K153" s="324"/>
    </row>
    <row r="154" spans="2:11" ht="15" customHeight="1">
      <c r="B154" s="303"/>
      <c r="C154" s="328" t="s">
        <v>980</v>
      </c>
      <c r="D154" s="283"/>
      <c r="E154" s="283"/>
      <c r="F154" s="329" t="s">
        <v>967</v>
      </c>
      <c r="G154" s="283"/>
      <c r="H154" s="328" t="s">
        <v>1000</v>
      </c>
      <c r="I154" s="328" t="s">
        <v>963</v>
      </c>
      <c r="J154" s="328">
        <v>50</v>
      </c>
      <c r="K154" s="324"/>
    </row>
    <row r="155" spans="2:11" ht="15" customHeight="1">
      <c r="B155" s="303"/>
      <c r="C155" s="328" t="s">
        <v>988</v>
      </c>
      <c r="D155" s="283"/>
      <c r="E155" s="283"/>
      <c r="F155" s="329" t="s">
        <v>967</v>
      </c>
      <c r="G155" s="283"/>
      <c r="H155" s="328" t="s">
        <v>1000</v>
      </c>
      <c r="I155" s="328" t="s">
        <v>963</v>
      </c>
      <c r="J155" s="328">
        <v>50</v>
      </c>
      <c r="K155" s="324"/>
    </row>
    <row r="156" spans="2:11" ht="15" customHeight="1">
      <c r="B156" s="303"/>
      <c r="C156" s="328" t="s">
        <v>986</v>
      </c>
      <c r="D156" s="283"/>
      <c r="E156" s="283"/>
      <c r="F156" s="329" t="s">
        <v>967</v>
      </c>
      <c r="G156" s="283"/>
      <c r="H156" s="328" t="s">
        <v>1000</v>
      </c>
      <c r="I156" s="328" t="s">
        <v>963</v>
      </c>
      <c r="J156" s="328">
        <v>50</v>
      </c>
      <c r="K156" s="324"/>
    </row>
    <row r="157" spans="2:11" ht="15" customHeight="1">
      <c r="B157" s="303"/>
      <c r="C157" s="328" t="s">
        <v>110</v>
      </c>
      <c r="D157" s="283"/>
      <c r="E157" s="283"/>
      <c r="F157" s="329" t="s">
        <v>961</v>
      </c>
      <c r="G157" s="283"/>
      <c r="H157" s="328" t="s">
        <v>1022</v>
      </c>
      <c r="I157" s="328" t="s">
        <v>963</v>
      </c>
      <c r="J157" s="328" t="s">
        <v>1023</v>
      </c>
      <c r="K157" s="324"/>
    </row>
    <row r="158" spans="2:11" ht="15" customHeight="1">
      <c r="B158" s="303"/>
      <c r="C158" s="328" t="s">
        <v>1024</v>
      </c>
      <c r="D158" s="283"/>
      <c r="E158" s="283"/>
      <c r="F158" s="329" t="s">
        <v>961</v>
      </c>
      <c r="G158" s="283"/>
      <c r="H158" s="328" t="s">
        <v>1025</v>
      </c>
      <c r="I158" s="328" t="s">
        <v>995</v>
      </c>
      <c r="J158" s="328"/>
      <c r="K158" s="324"/>
    </row>
    <row r="159" spans="2:11" ht="15" customHeight="1">
      <c r="B159" s="330"/>
      <c r="C159" s="312"/>
      <c r="D159" s="312"/>
      <c r="E159" s="312"/>
      <c r="F159" s="312"/>
      <c r="G159" s="312"/>
      <c r="H159" s="312"/>
      <c r="I159" s="312"/>
      <c r="J159" s="312"/>
      <c r="K159" s="331"/>
    </row>
    <row r="160" spans="2:11" ht="18.75" customHeight="1">
      <c r="B160" s="279"/>
      <c r="C160" s="283"/>
      <c r="D160" s="283"/>
      <c r="E160" s="283"/>
      <c r="F160" s="302"/>
      <c r="G160" s="283"/>
      <c r="H160" s="283"/>
      <c r="I160" s="283"/>
      <c r="J160" s="283"/>
      <c r="K160" s="279"/>
    </row>
    <row r="161" spans="2:11" ht="18.75" customHeight="1">
      <c r="B161" s="289"/>
      <c r="C161" s="289"/>
      <c r="D161" s="289"/>
      <c r="E161" s="289"/>
      <c r="F161" s="289"/>
      <c r="G161" s="289"/>
      <c r="H161" s="289"/>
      <c r="I161" s="289"/>
      <c r="J161" s="289"/>
      <c r="K161" s="289"/>
    </row>
    <row r="162" spans="2:11" ht="7.5" customHeight="1">
      <c r="B162" s="271"/>
      <c r="C162" s="272"/>
      <c r="D162" s="272"/>
      <c r="E162" s="272"/>
      <c r="F162" s="272"/>
      <c r="G162" s="272"/>
      <c r="H162" s="272"/>
      <c r="I162" s="272"/>
      <c r="J162" s="272"/>
      <c r="K162" s="273"/>
    </row>
    <row r="163" spans="2:11" ht="45" customHeight="1">
      <c r="B163" s="274"/>
      <c r="C163" s="397" t="s">
        <v>1026</v>
      </c>
      <c r="D163" s="397"/>
      <c r="E163" s="397"/>
      <c r="F163" s="397"/>
      <c r="G163" s="397"/>
      <c r="H163" s="397"/>
      <c r="I163" s="397"/>
      <c r="J163" s="397"/>
      <c r="K163" s="275"/>
    </row>
    <row r="164" spans="2:11" ht="17.25" customHeight="1">
      <c r="B164" s="274"/>
      <c r="C164" s="295" t="s">
        <v>955</v>
      </c>
      <c r="D164" s="295"/>
      <c r="E164" s="295"/>
      <c r="F164" s="295" t="s">
        <v>956</v>
      </c>
      <c r="G164" s="332"/>
      <c r="H164" s="333" t="s">
        <v>124</v>
      </c>
      <c r="I164" s="333" t="s">
        <v>63</v>
      </c>
      <c r="J164" s="295" t="s">
        <v>957</v>
      </c>
      <c r="K164" s="275"/>
    </row>
    <row r="165" spans="2:11" ht="17.25" customHeight="1">
      <c r="B165" s="276"/>
      <c r="C165" s="297" t="s">
        <v>958</v>
      </c>
      <c r="D165" s="297"/>
      <c r="E165" s="297"/>
      <c r="F165" s="298" t="s">
        <v>959</v>
      </c>
      <c r="G165" s="334"/>
      <c r="H165" s="335"/>
      <c r="I165" s="335"/>
      <c r="J165" s="297" t="s">
        <v>960</v>
      </c>
      <c r="K165" s="277"/>
    </row>
    <row r="166" spans="2:11" ht="5.25" customHeight="1">
      <c r="B166" s="303"/>
      <c r="C166" s="300"/>
      <c r="D166" s="300"/>
      <c r="E166" s="300"/>
      <c r="F166" s="300"/>
      <c r="G166" s="301"/>
      <c r="H166" s="300"/>
      <c r="I166" s="300"/>
      <c r="J166" s="300"/>
      <c r="K166" s="324"/>
    </row>
    <row r="167" spans="2:11" ht="15" customHeight="1">
      <c r="B167" s="303"/>
      <c r="C167" s="283" t="s">
        <v>964</v>
      </c>
      <c r="D167" s="283"/>
      <c r="E167" s="283"/>
      <c r="F167" s="302" t="s">
        <v>961</v>
      </c>
      <c r="G167" s="283"/>
      <c r="H167" s="283" t="s">
        <v>1000</v>
      </c>
      <c r="I167" s="283" t="s">
        <v>963</v>
      </c>
      <c r="J167" s="283">
        <v>120</v>
      </c>
      <c r="K167" s="324"/>
    </row>
    <row r="168" spans="2:11" ht="15" customHeight="1">
      <c r="B168" s="303"/>
      <c r="C168" s="283" t="s">
        <v>1009</v>
      </c>
      <c r="D168" s="283"/>
      <c r="E168" s="283"/>
      <c r="F168" s="302" t="s">
        <v>961</v>
      </c>
      <c r="G168" s="283"/>
      <c r="H168" s="283" t="s">
        <v>1010</v>
      </c>
      <c r="I168" s="283" t="s">
        <v>963</v>
      </c>
      <c r="J168" s="283" t="s">
        <v>1011</v>
      </c>
      <c r="K168" s="324"/>
    </row>
    <row r="169" spans="2:11" ht="15" customHeight="1">
      <c r="B169" s="303"/>
      <c r="C169" s="283" t="s">
        <v>910</v>
      </c>
      <c r="D169" s="283"/>
      <c r="E169" s="283"/>
      <c r="F169" s="302" t="s">
        <v>961</v>
      </c>
      <c r="G169" s="283"/>
      <c r="H169" s="283" t="s">
        <v>1027</v>
      </c>
      <c r="I169" s="283" t="s">
        <v>963</v>
      </c>
      <c r="J169" s="283" t="s">
        <v>1011</v>
      </c>
      <c r="K169" s="324"/>
    </row>
    <row r="170" spans="2:11" ht="15" customHeight="1">
      <c r="B170" s="303"/>
      <c r="C170" s="283" t="s">
        <v>966</v>
      </c>
      <c r="D170" s="283"/>
      <c r="E170" s="283"/>
      <c r="F170" s="302" t="s">
        <v>967</v>
      </c>
      <c r="G170" s="283"/>
      <c r="H170" s="283" t="s">
        <v>1027</v>
      </c>
      <c r="I170" s="283" t="s">
        <v>963</v>
      </c>
      <c r="J170" s="283">
        <v>50</v>
      </c>
      <c r="K170" s="324"/>
    </row>
    <row r="171" spans="2:11" ht="15" customHeight="1">
      <c r="B171" s="303"/>
      <c r="C171" s="283" t="s">
        <v>969</v>
      </c>
      <c r="D171" s="283"/>
      <c r="E171" s="283"/>
      <c r="F171" s="302" t="s">
        <v>961</v>
      </c>
      <c r="G171" s="283"/>
      <c r="H171" s="283" t="s">
        <v>1027</v>
      </c>
      <c r="I171" s="283" t="s">
        <v>971</v>
      </c>
      <c r="J171" s="283"/>
      <c r="K171" s="324"/>
    </row>
    <row r="172" spans="2:11" ht="15" customHeight="1">
      <c r="B172" s="303"/>
      <c r="C172" s="283" t="s">
        <v>980</v>
      </c>
      <c r="D172" s="283"/>
      <c r="E172" s="283"/>
      <c r="F172" s="302" t="s">
        <v>967</v>
      </c>
      <c r="G172" s="283"/>
      <c r="H172" s="283" t="s">
        <v>1027</v>
      </c>
      <c r="I172" s="283" t="s">
        <v>963</v>
      </c>
      <c r="J172" s="283">
        <v>50</v>
      </c>
      <c r="K172" s="324"/>
    </row>
    <row r="173" spans="2:11" ht="15" customHeight="1">
      <c r="B173" s="303"/>
      <c r="C173" s="283" t="s">
        <v>988</v>
      </c>
      <c r="D173" s="283"/>
      <c r="E173" s="283"/>
      <c r="F173" s="302" t="s">
        <v>967</v>
      </c>
      <c r="G173" s="283"/>
      <c r="H173" s="283" t="s">
        <v>1027</v>
      </c>
      <c r="I173" s="283" t="s">
        <v>963</v>
      </c>
      <c r="J173" s="283">
        <v>50</v>
      </c>
      <c r="K173" s="324"/>
    </row>
    <row r="174" spans="2:11" ht="15" customHeight="1">
      <c r="B174" s="303"/>
      <c r="C174" s="283" t="s">
        <v>986</v>
      </c>
      <c r="D174" s="283"/>
      <c r="E174" s="283"/>
      <c r="F174" s="302" t="s">
        <v>967</v>
      </c>
      <c r="G174" s="283"/>
      <c r="H174" s="283" t="s">
        <v>1027</v>
      </c>
      <c r="I174" s="283" t="s">
        <v>963</v>
      </c>
      <c r="J174" s="283">
        <v>50</v>
      </c>
      <c r="K174" s="324"/>
    </row>
    <row r="175" spans="2:11" ht="15" customHeight="1">
      <c r="B175" s="303"/>
      <c r="C175" s="283" t="s">
        <v>123</v>
      </c>
      <c r="D175" s="283"/>
      <c r="E175" s="283"/>
      <c r="F175" s="302" t="s">
        <v>961</v>
      </c>
      <c r="G175" s="283"/>
      <c r="H175" s="283" t="s">
        <v>1028</v>
      </c>
      <c r="I175" s="283" t="s">
        <v>1029</v>
      </c>
      <c r="J175" s="283"/>
      <c r="K175" s="324"/>
    </row>
    <row r="176" spans="2:11" ht="15" customHeight="1">
      <c r="B176" s="303"/>
      <c r="C176" s="283" t="s">
        <v>63</v>
      </c>
      <c r="D176" s="283"/>
      <c r="E176" s="283"/>
      <c r="F176" s="302" t="s">
        <v>961</v>
      </c>
      <c r="G176" s="283"/>
      <c r="H176" s="283" t="s">
        <v>1030</v>
      </c>
      <c r="I176" s="283" t="s">
        <v>1031</v>
      </c>
      <c r="J176" s="283">
        <v>1</v>
      </c>
      <c r="K176" s="324"/>
    </row>
    <row r="177" spans="2:11" ht="15" customHeight="1">
      <c r="B177" s="303"/>
      <c r="C177" s="283" t="s">
        <v>59</v>
      </c>
      <c r="D177" s="283"/>
      <c r="E177" s="283"/>
      <c r="F177" s="302" t="s">
        <v>961</v>
      </c>
      <c r="G177" s="283"/>
      <c r="H177" s="283" t="s">
        <v>1032</v>
      </c>
      <c r="I177" s="283" t="s">
        <v>963</v>
      </c>
      <c r="J177" s="283">
        <v>20</v>
      </c>
      <c r="K177" s="324"/>
    </row>
    <row r="178" spans="2:11" ht="15" customHeight="1">
      <c r="B178" s="303"/>
      <c r="C178" s="283" t="s">
        <v>124</v>
      </c>
      <c r="D178" s="283"/>
      <c r="E178" s="283"/>
      <c r="F178" s="302" t="s">
        <v>961</v>
      </c>
      <c r="G178" s="283"/>
      <c r="H178" s="283" t="s">
        <v>1033</v>
      </c>
      <c r="I178" s="283" t="s">
        <v>963</v>
      </c>
      <c r="J178" s="283">
        <v>255</v>
      </c>
      <c r="K178" s="324"/>
    </row>
    <row r="179" spans="2:11" ht="15" customHeight="1">
      <c r="B179" s="303"/>
      <c r="C179" s="283" t="s">
        <v>125</v>
      </c>
      <c r="D179" s="283"/>
      <c r="E179" s="283"/>
      <c r="F179" s="302" t="s">
        <v>961</v>
      </c>
      <c r="G179" s="283"/>
      <c r="H179" s="283" t="s">
        <v>926</v>
      </c>
      <c r="I179" s="283" t="s">
        <v>963</v>
      </c>
      <c r="J179" s="283">
        <v>10</v>
      </c>
      <c r="K179" s="324"/>
    </row>
    <row r="180" spans="2:11" ht="15" customHeight="1">
      <c r="B180" s="303"/>
      <c r="C180" s="283" t="s">
        <v>126</v>
      </c>
      <c r="D180" s="283"/>
      <c r="E180" s="283"/>
      <c r="F180" s="302" t="s">
        <v>961</v>
      </c>
      <c r="G180" s="283"/>
      <c r="H180" s="283" t="s">
        <v>1034</v>
      </c>
      <c r="I180" s="283" t="s">
        <v>995</v>
      </c>
      <c r="J180" s="283"/>
      <c r="K180" s="324"/>
    </row>
    <row r="181" spans="2:11" ht="15" customHeight="1">
      <c r="B181" s="303"/>
      <c r="C181" s="283" t="s">
        <v>1035</v>
      </c>
      <c r="D181" s="283"/>
      <c r="E181" s="283"/>
      <c r="F181" s="302" t="s">
        <v>961</v>
      </c>
      <c r="G181" s="283"/>
      <c r="H181" s="283" t="s">
        <v>1036</v>
      </c>
      <c r="I181" s="283" t="s">
        <v>995</v>
      </c>
      <c r="J181" s="283"/>
      <c r="K181" s="324"/>
    </row>
    <row r="182" spans="2:11" ht="15" customHeight="1">
      <c r="B182" s="303"/>
      <c r="C182" s="283" t="s">
        <v>1024</v>
      </c>
      <c r="D182" s="283"/>
      <c r="E182" s="283"/>
      <c r="F182" s="302" t="s">
        <v>961</v>
      </c>
      <c r="G182" s="283"/>
      <c r="H182" s="283" t="s">
        <v>1037</v>
      </c>
      <c r="I182" s="283" t="s">
        <v>995</v>
      </c>
      <c r="J182" s="283"/>
      <c r="K182" s="324"/>
    </row>
    <row r="183" spans="2:11" ht="15" customHeight="1">
      <c r="B183" s="303"/>
      <c r="C183" s="283" t="s">
        <v>128</v>
      </c>
      <c r="D183" s="283"/>
      <c r="E183" s="283"/>
      <c r="F183" s="302" t="s">
        <v>967</v>
      </c>
      <c r="G183" s="283"/>
      <c r="H183" s="283" t="s">
        <v>1038</v>
      </c>
      <c r="I183" s="283" t="s">
        <v>963</v>
      </c>
      <c r="J183" s="283">
        <v>50</v>
      </c>
      <c r="K183" s="324"/>
    </row>
    <row r="184" spans="2:11" ht="15" customHeight="1">
      <c r="B184" s="303"/>
      <c r="C184" s="283" t="s">
        <v>1039</v>
      </c>
      <c r="D184" s="283"/>
      <c r="E184" s="283"/>
      <c r="F184" s="302" t="s">
        <v>967</v>
      </c>
      <c r="G184" s="283"/>
      <c r="H184" s="283" t="s">
        <v>1040</v>
      </c>
      <c r="I184" s="283" t="s">
        <v>1041</v>
      </c>
      <c r="J184" s="283"/>
      <c r="K184" s="324"/>
    </row>
    <row r="185" spans="2:11" ht="15" customHeight="1">
      <c r="B185" s="303"/>
      <c r="C185" s="283" t="s">
        <v>1042</v>
      </c>
      <c r="D185" s="283"/>
      <c r="E185" s="283"/>
      <c r="F185" s="302" t="s">
        <v>967</v>
      </c>
      <c r="G185" s="283"/>
      <c r="H185" s="283" t="s">
        <v>1043</v>
      </c>
      <c r="I185" s="283" t="s">
        <v>1041</v>
      </c>
      <c r="J185" s="283"/>
      <c r="K185" s="324"/>
    </row>
    <row r="186" spans="2:11" ht="15" customHeight="1">
      <c r="B186" s="303"/>
      <c r="C186" s="283" t="s">
        <v>1044</v>
      </c>
      <c r="D186" s="283"/>
      <c r="E186" s="283"/>
      <c r="F186" s="302" t="s">
        <v>967</v>
      </c>
      <c r="G186" s="283"/>
      <c r="H186" s="283" t="s">
        <v>1045</v>
      </c>
      <c r="I186" s="283" t="s">
        <v>1041</v>
      </c>
      <c r="J186" s="283"/>
      <c r="K186" s="324"/>
    </row>
    <row r="187" spans="2:11" ht="15" customHeight="1">
      <c r="B187" s="303"/>
      <c r="C187" s="336" t="s">
        <v>1046</v>
      </c>
      <c r="D187" s="283"/>
      <c r="E187" s="283"/>
      <c r="F187" s="302" t="s">
        <v>967</v>
      </c>
      <c r="G187" s="283"/>
      <c r="H187" s="283" t="s">
        <v>1047</v>
      </c>
      <c r="I187" s="283" t="s">
        <v>1048</v>
      </c>
      <c r="J187" s="337" t="s">
        <v>1049</v>
      </c>
      <c r="K187" s="324"/>
    </row>
    <row r="188" spans="2:11" ht="15" customHeight="1">
      <c r="B188" s="303"/>
      <c r="C188" s="288" t="s">
        <v>48</v>
      </c>
      <c r="D188" s="283"/>
      <c r="E188" s="283"/>
      <c r="F188" s="302" t="s">
        <v>961</v>
      </c>
      <c r="G188" s="283"/>
      <c r="H188" s="279" t="s">
        <v>1050</v>
      </c>
      <c r="I188" s="283" t="s">
        <v>1051</v>
      </c>
      <c r="J188" s="283"/>
      <c r="K188" s="324"/>
    </row>
    <row r="189" spans="2:11" ht="15" customHeight="1">
      <c r="B189" s="303"/>
      <c r="C189" s="288" t="s">
        <v>1052</v>
      </c>
      <c r="D189" s="283"/>
      <c r="E189" s="283"/>
      <c r="F189" s="302" t="s">
        <v>961</v>
      </c>
      <c r="G189" s="283"/>
      <c r="H189" s="283" t="s">
        <v>1053</v>
      </c>
      <c r="I189" s="283" t="s">
        <v>995</v>
      </c>
      <c r="J189" s="283"/>
      <c r="K189" s="324"/>
    </row>
    <row r="190" spans="2:11" ht="15" customHeight="1">
      <c r="B190" s="303"/>
      <c r="C190" s="288" t="s">
        <v>1054</v>
      </c>
      <c r="D190" s="283"/>
      <c r="E190" s="283"/>
      <c r="F190" s="302" t="s">
        <v>961</v>
      </c>
      <c r="G190" s="283"/>
      <c r="H190" s="283" t="s">
        <v>1055</v>
      </c>
      <c r="I190" s="283" t="s">
        <v>995</v>
      </c>
      <c r="J190" s="283"/>
      <c r="K190" s="324"/>
    </row>
    <row r="191" spans="2:11" ht="15" customHeight="1">
      <c r="B191" s="303"/>
      <c r="C191" s="288" t="s">
        <v>1056</v>
      </c>
      <c r="D191" s="283"/>
      <c r="E191" s="283"/>
      <c r="F191" s="302" t="s">
        <v>967</v>
      </c>
      <c r="G191" s="283"/>
      <c r="H191" s="283" t="s">
        <v>1057</v>
      </c>
      <c r="I191" s="283" t="s">
        <v>995</v>
      </c>
      <c r="J191" s="283"/>
      <c r="K191" s="324"/>
    </row>
    <row r="192" spans="2:11" ht="15" customHeight="1">
      <c r="B192" s="330"/>
      <c r="C192" s="338"/>
      <c r="D192" s="312"/>
      <c r="E192" s="312"/>
      <c r="F192" s="312"/>
      <c r="G192" s="312"/>
      <c r="H192" s="312"/>
      <c r="I192" s="312"/>
      <c r="J192" s="312"/>
      <c r="K192" s="331"/>
    </row>
    <row r="193" spans="2:11" ht="18.75" customHeight="1">
      <c r="B193" s="279"/>
      <c r="C193" s="283"/>
      <c r="D193" s="283"/>
      <c r="E193" s="283"/>
      <c r="F193" s="302"/>
      <c r="G193" s="283"/>
      <c r="H193" s="283"/>
      <c r="I193" s="283"/>
      <c r="J193" s="283"/>
      <c r="K193" s="279"/>
    </row>
    <row r="194" spans="2:11" ht="18.75" customHeight="1">
      <c r="B194" s="279"/>
      <c r="C194" s="283"/>
      <c r="D194" s="283"/>
      <c r="E194" s="283"/>
      <c r="F194" s="302"/>
      <c r="G194" s="283"/>
      <c r="H194" s="283"/>
      <c r="I194" s="283"/>
      <c r="J194" s="283"/>
      <c r="K194" s="279"/>
    </row>
    <row r="195" spans="2:11" ht="18.75" customHeight="1">
      <c r="B195" s="289"/>
      <c r="C195" s="289"/>
      <c r="D195" s="289"/>
      <c r="E195" s="289"/>
      <c r="F195" s="289"/>
      <c r="G195" s="289"/>
      <c r="H195" s="289"/>
      <c r="I195" s="289"/>
      <c r="J195" s="289"/>
      <c r="K195" s="289"/>
    </row>
    <row r="196" spans="2:11" ht="13.5">
      <c r="B196" s="271"/>
      <c r="C196" s="272"/>
      <c r="D196" s="272"/>
      <c r="E196" s="272"/>
      <c r="F196" s="272"/>
      <c r="G196" s="272"/>
      <c r="H196" s="272"/>
      <c r="I196" s="272"/>
      <c r="J196" s="272"/>
      <c r="K196" s="273"/>
    </row>
    <row r="197" spans="2:11" ht="21">
      <c r="B197" s="274"/>
      <c r="C197" s="397" t="s">
        <v>1058</v>
      </c>
      <c r="D197" s="397"/>
      <c r="E197" s="397"/>
      <c r="F197" s="397"/>
      <c r="G197" s="397"/>
      <c r="H197" s="397"/>
      <c r="I197" s="397"/>
      <c r="J197" s="397"/>
      <c r="K197" s="275"/>
    </row>
    <row r="198" spans="2:11" ht="25.5" customHeight="1">
      <c r="B198" s="274"/>
      <c r="C198" s="339" t="s">
        <v>1059</v>
      </c>
      <c r="D198" s="339"/>
      <c r="E198" s="339"/>
      <c r="F198" s="339" t="s">
        <v>1060</v>
      </c>
      <c r="G198" s="340"/>
      <c r="H198" s="396" t="s">
        <v>1061</v>
      </c>
      <c r="I198" s="396"/>
      <c r="J198" s="396"/>
      <c r="K198" s="275"/>
    </row>
    <row r="199" spans="2:11" ht="5.25" customHeight="1">
      <c r="B199" s="303"/>
      <c r="C199" s="300"/>
      <c r="D199" s="300"/>
      <c r="E199" s="300"/>
      <c r="F199" s="300"/>
      <c r="G199" s="283"/>
      <c r="H199" s="300"/>
      <c r="I199" s="300"/>
      <c r="J199" s="300"/>
      <c r="K199" s="324"/>
    </row>
    <row r="200" spans="2:11" ht="15" customHeight="1">
      <c r="B200" s="303"/>
      <c r="C200" s="283" t="s">
        <v>1051</v>
      </c>
      <c r="D200" s="283"/>
      <c r="E200" s="283"/>
      <c r="F200" s="302" t="s">
        <v>49</v>
      </c>
      <c r="G200" s="283"/>
      <c r="H200" s="394" t="s">
        <v>1062</v>
      </c>
      <c r="I200" s="394"/>
      <c r="J200" s="394"/>
      <c r="K200" s="324"/>
    </row>
    <row r="201" spans="2:11" ht="15" customHeight="1">
      <c r="B201" s="303"/>
      <c r="C201" s="309"/>
      <c r="D201" s="283"/>
      <c r="E201" s="283"/>
      <c r="F201" s="302" t="s">
        <v>50</v>
      </c>
      <c r="G201" s="283"/>
      <c r="H201" s="394" t="s">
        <v>1063</v>
      </c>
      <c r="I201" s="394"/>
      <c r="J201" s="394"/>
      <c r="K201" s="324"/>
    </row>
    <row r="202" spans="2:11" ht="15" customHeight="1">
      <c r="B202" s="303"/>
      <c r="C202" s="309"/>
      <c r="D202" s="283"/>
      <c r="E202" s="283"/>
      <c r="F202" s="302" t="s">
        <v>53</v>
      </c>
      <c r="G202" s="283"/>
      <c r="H202" s="394" t="s">
        <v>1064</v>
      </c>
      <c r="I202" s="394"/>
      <c r="J202" s="394"/>
      <c r="K202" s="324"/>
    </row>
    <row r="203" spans="2:11" ht="15" customHeight="1">
      <c r="B203" s="303"/>
      <c r="C203" s="283"/>
      <c r="D203" s="283"/>
      <c r="E203" s="283"/>
      <c r="F203" s="302" t="s">
        <v>51</v>
      </c>
      <c r="G203" s="283"/>
      <c r="H203" s="394" t="s">
        <v>1065</v>
      </c>
      <c r="I203" s="394"/>
      <c r="J203" s="394"/>
      <c r="K203" s="324"/>
    </row>
    <row r="204" spans="2:11" ht="15" customHeight="1">
      <c r="B204" s="303"/>
      <c r="C204" s="283"/>
      <c r="D204" s="283"/>
      <c r="E204" s="283"/>
      <c r="F204" s="302" t="s">
        <v>52</v>
      </c>
      <c r="G204" s="283"/>
      <c r="H204" s="394" t="s">
        <v>1066</v>
      </c>
      <c r="I204" s="394"/>
      <c r="J204" s="394"/>
      <c r="K204" s="324"/>
    </row>
    <row r="205" spans="2:11" ht="15" customHeight="1">
      <c r="B205" s="303"/>
      <c r="C205" s="283"/>
      <c r="D205" s="283"/>
      <c r="E205" s="283"/>
      <c r="F205" s="302"/>
      <c r="G205" s="283"/>
      <c r="H205" s="283"/>
      <c r="I205" s="283"/>
      <c r="J205" s="283"/>
      <c r="K205" s="324"/>
    </row>
    <row r="206" spans="2:11" ht="15" customHeight="1">
      <c r="B206" s="303"/>
      <c r="C206" s="283" t="s">
        <v>1007</v>
      </c>
      <c r="D206" s="283"/>
      <c r="E206" s="283"/>
      <c r="F206" s="302" t="s">
        <v>85</v>
      </c>
      <c r="G206" s="283"/>
      <c r="H206" s="394" t="s">
        <v>1067</v>
      </c>
      <c r="I206" s="394"/>
      <c r="J206" s="394"/>
      <c r="K206" s="324"/>
    </row>
    <row r="207" spans="2:11" ht="15" customHeight="1">
      <c r="B207" s="303"/>
      <c r="C207" s="309"/>
      <c r="D207" s="283"/>
      <c r="E207" s="283"/>
      <c r="F207" s="302" t="s">
        <v>905</v>
      </c>
      <c r="G207" s="283"/>
      <c r="H207" s="394" t="s">
        <v>906</v>
      </c>
      <c r="I207" s="394"/>
      <c r="J207" s="394"/>
      <c r="K207" s="324"/>
    </row>
    <row r="208" spans="2:11" ht="15" customHeight="1">
      <c r="B208" s="303"/>
      <c r="C208" s="283"/>
      <c r="D208" s="283"/>
      <c r="E208" s="283"/>
      <c r="F208" s="302" t="s">
        <v>903</v>
      </c>
      <c r="G208" s="283"/>
      <c r="H208" s="394" t="s">
        <v>1068</v>
      </c>
      <c r="I208" s="394"/>
      <c r="J208" s="394"/>
      <c r="K208" s="324"/>
    </row>
    <row r="209" spans="2:11" ht="15" customHeight="1">
      <c r="B209" s="341"/>
      <c r="C209" s="309"/>
      <c r="D209" s="309"/>
      <c r="E209" s="309"/>
      <c r="F209" s="302" t="s">
        <v>907</v>
      </c>
      <c r="G209" s="288"/>
      <c r="H209" s="395" t="s">
        <v>908</v>
      </c>
      <c r="I209" s="395"/>
      <c r="J209" s="395"/>
      <c r="K209" s="342"/>
    </row>
    <row r="210" spans="2:11" ht="15" customHeight="1">
      <c r="B210" s="341"/>
      <c r="C210" s="309"/>
      <c r="D210" s="309"/>
      <c r="E210" s="309"/>
      <c r="F210" s="302" t="s">
        <v>724</v>
      </c>
      <c r="G210" s="288"/>
      <c r="H210" s="395" t="s">
        <v>1069</v>
      </c>
      <c r="I210" s="395"/>
      <c r="J210" s="395"/>
      <c r="K210" s="342"/>
    </row>
    <row r="211" spans="2:11" ht="15" customHeight="1">
      <c r="B211" s="341"/>
      <c r="C211" s="309"/>
      <c r="D211" s="309"/>
      <c r="E211" s="309"/>
      <c r="F211" s="343"/>
      <c r="G211" s="288"/>
      <c r="H211" s="344"/>
      <c r="I211" s="344"/>
      <c r="J211" s="344"/>
      <c r="K211" s="342"/>
    </row>
    <row r="212" spans="2:11" ht="15" customHeight="1">
      <c r="B212" s="341"/>
      <c r="C212" s="283" t="s">
        <v>1031</v>
      </c>
      <c r="D212" s="309"/>
      <c r="E212" s="309"/>
      <c r="F212" s="302">
        <v>1</v>
      </c>
      <c r="G212" s="288"/>
      <c r="H212" s="395" t="s">
        <v>1070</v>
      </c>
      <c r="I212" s="395"/>
      <c r="J212" s="395"/>
      <c r="K212" s="342"/>
    </row>
    <row r="213" spans="2:11" ht="15" customHeight="1">
      <c r="B213" s="341"/>
      <c r="C213" s="309"/>
      <c r="D213" s="309"/>
      <c r="E213" s="309"/>
      <c r="F213" s="302">
        <v>2</v>
      </c>
      <c r="G213" s="288"/>
      <c r="H213" s="395" t="s">
        <v>1071</v>
      </c>
      <c r="I213" s="395"/>
      <c r="J213" s="395"/>
      <c r="K213" s="342"/>
    </row>
    <row r="214" spans="2:11" ht="15" customHeight="1">
      <c r="B214" s="341"/>
      <c r="C214" s="309"/>
      <c r="D214" s="309"/>
      <c r="E214" s="309"/>
      <c r="F214" s="302">
        <v>3</v>
      </c>
      <c r="G214" s="288"/>
      <c r="H214" s="395" t="s">
        <v>1072</v>
      </c>
      <c r="I214" s="395"/>
      <c r="J214" s="395"/>
      <c r="K214" s="342"/>
    </row>
    <row r="215" spans="2:11" ht="15" customHeight="1">
      <c r="B215" s="341"/>
      <c r="C215" s="309"/>
      <c r="D215" s="309"/>
      <c r="E215" s="309"/>
      <c r="F215" s="302">
        <v>4</v>
      </c>
      <c r="G215" s="288"/>
      <c r="H215" s="395" t="s">
        <v>1073</v>
      </c>
      <c r="I215" s="395"/>
      <c r="J215" s="395"/>
      <c r="K215" s="342"/>
    </row>
    <row r="216" spans="2:11" ht="12.75" customHeight="1">
      <c r="B216" s="345"/>
      <c r="C216" s="346"/>
      <c r="D216" s="346"/>
      <c r="E216" s="346"/>
      <c r="F216" s="346"/>
      <c r="G216" s="346"/>
      <c r="H216" s="346"/>
      <c r="I216" s="346"/>
      <c r="J216" s="346"/>
      <c r="K216" s="347"/>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Kukla Petr, Ing.</dc:creator>
  <cp:keywords/>
  <dc:description/>
  <cp:lastModifiedBy>Ing. Petr Kukla</cp:lastModifiedBy>
  <dcterms:created xsi:type="dcterms:W3CDTF">2017-06-05T07:42:35Z</dcterms:created>
  <dcterms:modified xsi:type="dcterms:W3CDTF">2017-06-05T07:42:46Z</dcterms:modified>
  <cp:category/>
  <cp:version/>
  <cp:contentType/>
  <cp:contentStatus/>
</cp:coreProperties>
</file>